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t\Downloads\"/>
    </mc:Choice>
  </mc:AlternateContent>
  <xr:revisionPtr revIDLastSave="0" documentId="13_ncr:1_{CA570C20-3D99-49A3-8494-0B1B5A57E467}" xr6:coauthVersionLast="45" xr6:coauthVersionMax="45" xr10:uidLastSave="{00000000-0000-0000-0000-000000000000}"/>
  <bookViews>
    <workbookView xWindow="-120" yWindow="-120" windowWidth="29040" windowHeight="15840" xr2:uid="{857DAD87-D69C-4A05-8047-2363C3CF5A0A}"/>
  </bookViews>
  <sheets>
    <sheet name="Evan" sheetId="9" r:id="rId1"/>
    <sheet name="data" sheetId="1" r:id="rId2"/>
    <sheet name="stock on recession" sheetId="5" r:id="rId3"/>
    <sheet name="Sheet6" sheetId="6" r:id="rId4"/>
    <sheet name="returns" sheetId="2" r:id="rId5"/>
    <sheet name="summary" sheetId="8" r:id="rId6"/>
    <sheet name="FRED Graph" sheetId="3" r:id="rId7"/>
    <sheet name="Median_Level" sheetId="7" r:id="rId8"/>
  </sheets>
  <definedNames>
    <definedName name="solver_adj" localSheetId="4" hidden="1">returns!$AU$2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returns!$AX$1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6" i="2" l="1"/>
  <c r="C6" i="2"/>
  <c r="B14" i="8" l="1"/>
  <c r="CD7" i="2"/>
  <c r="CD8" i="2" s="1"/>
  <c r="CD9" i="2" s="1"/>
  <c r="CE6" i="2"/>
  <c r="CD1" i="2" s="1"/>
  <c r="BX1" i="2"/>
  <c r="B13" i="8" s="1"/>
  <c r="BR1" i="2"/>
  <c r="BL1" i="2"/>
  <c r="B11" i="8"/>
  <c r="B12" i="8"/>
  <c r="BF7" i="2"/>
  <c r="BG6" i="2"/>
  <c r="AN7" i="2"/>
  <c r="AN8" i="2"/>
  <c r="AO8" i="2" s="1"/>
  <c r="AN9" i="2"/>
  <c r="AO9" i="2" s="1"/>
  <c r="AN10" i="2"/>
  <c r="AN11" i="2"/>
  <c r="AN12" i="2"/>
  <c r="AO12" i="2" s="1"/>
  <c r="AN13" i="2"/>
  <c r="AO13" i="2" s="1"/>
  <c r="AN14" i="2"/>
  <c r="AN15" i="2"/>
  <c r="AN16" i="2"/>
  <c r="AO16" i="2" s="1"/>
  <c r="AN17" i="2"/>
  <c r="AO17" i="2" s="1"/>
  <c r="AN18" i="2"/>
  <c r="AN19" i="2"/>
  <c r="AN20" i="2"/>
  <c r="AO20" i="2" s="1"/>
  <c r="AN21" i="2"/>
  <c r="AN22" i="2"/>
  <c r="AN23" i="2"/>
  <c r="AN24" i="2"/>
  <c r="AO24" i="2" s="1"/>
  <c r="AN25" i="2"/>
  <c r="AO25" i="2" s="1"/>
  <c r="AN26" i="2"/>
  <c r="AN27" i="2"/>
  <c r="AN28" i="2"/>
  <c r="AO28" i="2" s="1"/>
  <c r="AN29" i="2"/>
  <c r="AO29" i="2" s="1"/>
  <c r="AN30" i="2"/>
  <c r="AN31" i="2"/>
  <c r="AN32" i="2"/>
  <c r="AO32" i="2" s="1"/>
  <c r="AN33" i="2"/>
  <c r="AN34" i="2"/>
  <c r="AN35" i="2"/>
  <c r="AN36" i="2"/>
  <c r="AO36" i="2" s="1"/>
  <c r="AN37" i="2"/>
  <c r="AN38" i="2"/>
  <c r="AN39" i="2"/>
  <c r="AO39" i="2" s="1"/>
  <c r="AN40" i="2"/>
  <c r="AO40" i="2" s="1"/>
  <c r="AN41" i="2"/>
  <c r="AN42" i="2"/>
  <c r="AN43" i="2"/>
  <c r="AO43" i="2" s="1"/>
  <c r="AN44" i="2"/>
  <c r="AO44" i="2" s="1"/>
  <c r="AN45" i="2"/>
  <c r="AO45" i="2" s="1"/>
  <c r="AN46" i="2"/>
  <c r="AN47" i="2"/>
  <c r="AO47" i="2" s="1"/>
  <c r="AN48" i="2"/>
  <c r="AO48" i="2" s="1"/>
  <c r="AN49" i="2"/>
  <c r="AN50" i="2"/>
  <c r="AN51" i="2"/>
  <c r="AO51" i="2" s="1"/>
  <c r="AN52" i="2"/>
  <c r="AO52" i="2" s="1"/>
  <c r="AN53" i="2"/>
  <c r="AO53" i="2" s="1"/>
  <c r="AN54" i="2"/>
  <c r="AN55" i="2"/>
  <c r="AO55" i="2" s="1"/>
  <c r="AN56" i="2"/>
  <c r="AO56" i="2" s="1"/>
  <c r="AN57" i="2"/>
  <c r="AN58" i="2"/>
  <c r="AN59" i="2"/>
  <c r="AO59" i="2" s="1"/>
  <c r="AN60" i="2"/>
  <c r="AO60" i="2" s="1"/>
  <c r="AN61" i="2"/>
  <c r="AO61" i="2" s="1"/>
  <c r="AN62" i="2"/>
  <c r="AN63" i="2"/>
  <c r="AO63" i="2" s="1"/>
  <c r="AN64" i="2"/>
  <c r="AO64" i="2" s="1"/>
  <c r="AN65" i="2"/>
  <c r="AO65" i="2" s="1"/>
  <c r="AN66" i="2"/>
  <c r="AN67" i="2"/>
  <c r="AO67" i="2" s="1"/>
  <c r="AN68" i="2"/>
  <c r="AO68" i="2" s="1"/>
  <c r="AN69" i="2"/>
  <c r="AN70" i="2"/>
  <c r="AN71" i="2"/>
  <c r="AO71" i="2" s="1"/>
  <c r="AN72" i="2"/>
  <c r="AO72" i="2" s="1"/>
  <c r="AN73" i="2"/>
  <c r="AN74" i="2"/>
  <c r="AN75" i="2"/>
  <c r="AO75" i="2" s="1"/>
  <c r="AN76" i="2"/>
  <c r="AO76" i="2" s="1"/>
  <c r="AN77" i="2"/>
  <c r="AO77" i="2" s="1"/>
  <c r="AN78" i="2"/>
  <c r="AN79" i="2"/>
  <c r="AO79" i="2" s="1"/>
  <c r="AN80" i="2"/>
  <c r="AO80" i="2" s="1"/>
  <c r="AN81" i="2"/>
  <c r="AO81" i="2" s="1"/>
  <c r="AN82" i="2"/>
  <c r="AN83" i="2"/>
  <c r="AO83" i="2" s="1"/>
  <c r="AN84" i="2"/>
  <c r="AO84" i="2" s="1"/>
  <c r="AN85" i="2"/>
  <c r="AN86" i="2"/>
  <c r="AN87" i="2"/>
  <c r="AO87" i="2" s="1"/>
  <c r="AN88" i="2"/>
  <c r="AO88" i="2" s="1"/>
  <c r="AN89" i="2"/>
  <c r="AN90" i="2"/>
  <c r="AN91" i="2"/>
  <c r="AO91" i="2" s="1"/>
  <c r="AN92" i="2"/>
  <c r="AO92" i="2" s="1"/>
  <c r="AN93" i="2"/>
  <c r="AO93" i="2" s="1"/>
  <c r="AN94" i="2"/>
  <c r="AN95" i="2"/>
  <c r="AO95" i="2" s="1"/>
  <c r="AN96" i="2"/>
  <c r="AO96" i="2" s="1"/>
  <c r="AN97" i="2"/>
  <c r="AO97" i="2" s="1"/>
  <c r="AN98" i="2"/>
  <c r="AN99" i="2"/>
  <c r="AO99" i="2" s="1"/>
  <c r="AN100" i="2"/>
  <c r="AN101" i="2"/>
  <c r="AN102" i="2"/>
  <c r="AN103" i="2"/>
  <c r="AO103" i="2" s="1"/>
  <c r="AN104" i="2"/>
  <c r="AO104" i="2" s="1"/>
  <c r="AN105" i="2"/>
  <c r="AN106" i="2"/>
  <c r="AN107" i="2"/>
  <c r="AN108" i="2"/>
  <c r="AO108" i="2" s="1"/>
  <c r="AN109" i="2"/>
  <c r="AO109" i="2" s="1"/>
  <c r="AN110" i="2"/>
  <c r="AN111" i="2"/>
  <c r="AN112" i="2"/>
  <c r="AO112" i="2" s="1"/>
  <c r="AN113" i="2"/>
  <c r="AN114" i="2"/>
  <c r="AN115" i="2"/>
  <c r="AO115" i="2" s="1"/>
  <c r="AN116" i="2"/>
  <c r="AO116" i="2" s="1"/>
  <c r="AN117" i="2"/>
  <c r="AN118" i="2"/>
  <c r="AN119" i="2"/>
  <c r="AO119" i="2" s="1"/>
  <c r="AN120" i="2"/>
  <c r="AO120" i="2" s="1"/>
  <c r="AN121" i="2"/>
  <c r="AN122" i="2"/>
  <c r="AN123" i="2"/>
  <c r="AO123" i="2" s="1"/>
  <c r="AN124" i="2"/>
  <c r="AO124" i="2" s="1"/>
  <c r="AN125" i="2"/>
  <c r="AO125" i="2" s="1"/>
  <c r="AN126" i="2"/>
  <c r="AN127" i="2"/>
  <c r="AO127" i="2" s="1"/>
  <c r="AN128" i="2"/>
  <c r="AO128" i="2" s="1"/>
  <c r="AN129" i="2"/>
  <c r="AN130" i="2"/>
  <c r="AN131" i="2"/>
  <c r="AO131" i="2" s="1"/>
  <c r="AN132" i="2"/>
  <c r="AN133" i="2"/>
  <c r="AN134" i="2"/>
  <c r="AN135" i="2"/>
  <c r="AO135" i="2" s="1"/>
  <c r="AN136" i="2"/>
  <c r="AO136" i="2" s="1"/>
  <c r="AN137" i="2"/>
  <c r="AN138" i="2"/>
  <c r="AN139" i="2"/>
  <c r="AN140" i="2"/>
  <c r="AO140" i="2" s="1"/>
  <c r="AN141" i="2"/>
  <c r="AO141" i="2" s="1"/>
  <c r="AN142" i="2"/>
  <c r="AN143" i="2"/>
  <c r="AN144" i="2"/>
  <c r="AO144" i="2" s="1"/>
  <c r="AN145" i="2"/>
  <c r="AN146" i="2"/>
  <c r="AN147" i="2"/>
  <c r="AO147" i="2" s="1"/>
  <c r="AN148" i="2"/>
  <c r="AO148" i="2" s="1"/>
  <c r="AN149" i="2"/>
  <c r="AN150" i="2"/>
  <c r="AN151" i="2"/>
  <c r="AO151" i="2" s="1"/>
  <c r="AN152" i="2"/>
  <c r="AO152" i="2" s="1"/>
  <c r="AN153" i="2"/>
  <c r="AN154" i="2"/>
  <c r="AN155" i="2"/>
  <c r="AO155" i="2" s="1"/>
  <c r="AN156" i="2"/>
  <c r="AO156" i="2" s="1"/>
  <c r="AN157" i="2"/>
  <c r="AO157" i="2" s="1"/>
  <c r="AN158" i="2"/>
  <c r="AN159" i="2"/>
  <c r="AO159" i="2" s="1"/>
  <c r="AN160" i="2"/>
  <c r="AO160" i="2" s="1"/>
  <c r="AN161" i="2"/>
  <c r="AN162" i="2"/>
  <c r="AN163" i="2"/>
  <c r="AO163" i="2" s="1"/>
  <c r="AN164" i="2"/>
  <c r="AN165" i="2"/>
  <c r="AN166" i="2"/>
  <c r="AN167" i="2"/>
  <c r="AN168" i="2"/>
  <c r="AO168" i="2" s="1"/>
  <c r="AN169" i="2"/>
  <c r="AN170" i="2"/>
  <c r="AN171" i="2"/>
  <c r="AN172" i="2"/>
  <c r="AO172" i="2" s="1"/>
  <c r="AN173" i="2"/>
  <c r="AO173" i="2" s="1"/>
  <c r="AN174" i="2"/>
  <c r="AN175" i="2"/>
  <c r="AN176" i="2"/>
  <c r="AO176" i="2" s="1"/>
  <c r="AN177" i="2"/>
  <c r="AN178" i="2"/>
  <c r="AN179" i="2"/>
  <c r="AO179" i="2" s="1"/>
  <c r="AN180" i="2"/>
  <c r="AO180" i="2" s="1"/>
  <c r="AN181" i="2"/>
  <c r="AN182" i="2"/>
  <c r="AN183" i="2"/>
  <c r="AO183" i="2" s="1"/>
  <c r="AN184" i="2"/>
  <c r="AO184" i="2" s="1"/>
  <c r="AN185" i="2"/>
  <c r="AN186" i="2"/>
  <c r="AN187" i="2"/>
  <c r="AN188" i="2"/>
  <c r="AO188" i="2" s="1"/>
  <c r="AN189" i="2"/>
  <c r="AO189" i="2" s="1"/>
  <c r="AN190" i="2"/>
  <c r="AN191" i="2"/>
  <c r="AO191" i="2" s="1"/>
  <c r="AN192" i="2"/>
  <c r="AO192" i="2" s="1"/>
  <c r="AN193" i="2"/>
  <c r="AN194" i="2"/>
  <c r="AN195" i="2"/>
  <c r="AO195" i="2" s="1"/>
  <c r="AN196" i="2"/>
  <c r="AN197" i="2"/>
  <c r="AN198" i="2"/>
  <c r="AN199" i="2"/>
  <c r="AO199" i="2" s="1"/>
  <c r="AN200" i="2"/>
  <c r="AO200" i="2" s="1"/>
  <c r="AN201" i="2"/>
  <c r="AN202" i="2"/>
  <c r="AN203" i="2"/>
  <c r="AN204" i="2"/>
  <c r="AO204" i="2" s="1"/>
  <c r="AN205" i="2"/>
  <c r="AO205" i="2" s="1"/>
  <c r="AN206" i="2"/>
  <c r="AN207" i="2"/>
  <c r="AN208" i="2"/>
  <c r="AO208" i="2" s="1"/>
  <c r="AN209" i="2"/>
  <c r="AN210" i="2"/>
  <c r="AN211" i="2"/>
  <c r="AO211" i="2" s="1"/>
  <c r="AN212" i="2"/>
  <c r="AN213" i="2"/>
  <c r="AN214" i="2"/>
  <c r="AN215" i="2"/>
  <c r="AO215" i="2" s="1"/>
  <c r="AN216" i="2"/>
  <c r="AO216" i="2" s="1"/>
  <c r="AN217" i="2"/>
  <c r="AN218" i="2"/>
  <c r="AN219" i="2"/>
  <c r="AN220" i="2"/>
  <c r="AO220" i="2" s="1"/>
  <c r="AN221" i="2"/>
  <c r="AO221" i="2" s="1"/>
  <c r="AN222" i="2"/>
  <c r="AN223" i="2"/>
  <c r="AN224" i="2"/>
  <c r="AN225" i="2"/>
  <c r="AN226" i="2"/>
  <c r="AO226" i="2" s="1"/>
  <c r="AN227" i="2"/>
  <c r="AN228" i="2"/>
  <c r="AN229" i="2"/>
  <c r="AN230" i="2"/>
  <c r="AO230" i="2" s="1"/>
  <c r="AN231" i="2"/>
  <c r="AN232" i="2"/>
  <c r="AN233" i="2"/>
  <c r="AN234" i="2"/>
  <c r="AO234" i="2" s="1"/>
  <c r="AN235" i="2"/>
  <c r="AO235" i="2" s="1"/>
  <c r="AN236" i="2"/>
  <c r="AN237" i="2"/>
  <c r="AN238" i="2"/>
  <c r="AN239" i="2"/>
  <c r="AO239" i="2" s="1"/>
  <c r="AN240" i="2"/>
  <c r="AO240" i="2" s="1"/>
  <c r="AN241" i="2"/>
  <c r="AN242" i="2"/>
  <c r="AN243" i="2"/>
  <c r="AO243" i="2" s="1"/>
  <c r="AN244" i="2"/>
  <c r="AO244" i="2" s="1"/>
  <c r="AN245" i="2"/>
  <c r="AN246" i="2"/>
  <c r="AN247" i="2"/>
  <c r="AO247" i="2" s="1"/>
  <c r="AN248" i="2"/>
  <c r="AN249" i="2"/>
  <c r="AN250" i="2"/>
  <c r="AN251" i="2"/>
  <c r="AO251" i="2" s="1"/>
  <c r="AN252" i="2"/>
  <c r="AN253" i="2"/>
  <c r="AN254" i="2"/>
  <c r="AN255" i="2"/>
  <c r="AO255" i="2" s="1"/>
  <c r="AN256" i="2"/>
  <c r="AO256" i="2" s="1"/>
  <c r="AN257" i="2"/>
  <c r="AN258" i="2"/>
  <c r="AO258" i="2" s="1"/>
  <c r="AN259" i="2"/>
  <c r="AO259" i="2" s="1"/>
  <c r="AN260" i="2"/>
  <c r="AO260" i="2" s="1"/>
  <c r="AN261" i="2"/>
  <c r="AN262" i="2"/>
  <c r="AO262" i="2" s="1"/>
  <c r="AN263" i="2"/>
  <c r="AN264" i="2"/>
  <c r="AO264" i="2" s="1"/>
  <c r="AN265" i="2"/>
  <c r="AN266" i="2"/>
  <c r="AN267" i="2"/>
  <c r="AO267" i="2" s="1"/>
  <c r="AN268" i="2"/>
  <c r="AN269" i="2"/>
  <c r="AN270" i="2"/>
  <c r="AN271" i="2"/>
  <c r="AO271" i="2" s="1"/>
  <c r="AN272" i="2"/>
  <c r="AO272" i="2" s="1"/>
  <c r="AN273" i="2"/>
  <c r="AN274" i="2"/>
  <c r="AN275" i="2"/>
  <c r="AO275" i="2" s="1"/>
  <c r="AN276" i="2"/>
  <c r="AO276" i="2" s="1"/>
  <c r="AN277" i="2"/>
  <c r="AN278" i="2"/>
  <c r="AN279" i="2"/>
  <c r="AO279" i="2" s="1"/>
  <c r="AN280" i="2"/>
  <c r="AN281" i="2"/>
  <c r="AN282" i="2"/>
  <c r="AN283" i="2"/>
  <c r="AO283" i="2" s="1"/>
  <c r="AN284" i="2"/>
  <c r="AN285" i="2"/>
  <c r="AN286" i="2"/>
  <c r="AN287" i="2"/>
  <c r="AO287" i="2" s="1"/>
  <c r="AN288" i="2"/>
  <c r="AO288" i="2" s="1"/>
  <c r="AN289" i="2"/>
  <c r="AN290" i="2"/>
  <c r="AN291" i="2"/>
  <c r="AO291" i="2" s="1"/>
  <c r="AN292" i="2"/>
  <c r="AO292" i="2" s="1"/>
  <c r="AN293" i="2"/>
  <c r="AN294" i="2"/>
  <c r="AN295" i="2"/>
  <c r="AO295" i="2" s="1"/>
  <c r="AN296" i="2"/>
  <c r="AN297" i="2"/>
  <c r="AN298" i="2"/>
  <c r="AN299" i="2"/>
  <c r="AO299" i="2" s="1"/>
  <c r="AN300" i="2"/>
  <c r="AN301" i="2"/>
  <c r="AN302" i="2"/>
  <c r="AN303" i="2"/>
  <c r="AO303" i="2" s="1"/>
  <c r="AN304" i="2"/>
  <c r="AO304" i="2" s="1"/>
  <c r="AN305" i="2"/>
  <c r="AN306" i="2"/>
  <c r="AN307" i="2"/>
  <c r="AO307" i="2" s="1"/>
  <c r="AN308" i="2"/>
  <c r="AO308" i="2" s="1"/>
  <c r="AN309" i="2"/>
  <c r="AN310" i="2"/>
  <c r="AN311" i="2"/>
  <c r="AO311" i="2" s="1"/>
  <c r="AN312" i="2"/>
  <c r="AN313" i="2"/>
  <c r="AN314" i="2"/>
  <c r="AN315" i="2"/>
  <c r="AO315" i="2" s="1"/>
  <c r="AN316" i="2"/>
  <c r="AO316" i="2" s="1"/>
  <c r="AN317" i="2"/>
  <c r="AN318" i="2"/>
  <c r="AN319" i="2"/>
  <c r="AO319" i="2" s="1"/>
  <c r="AN320" i="2"/>
  <c r="AO320" i="2" s="1"/>
  <c r="AN321" i="2"/>
  <c r="AN322" i="2"/>
  <c r="AN323" i="2"/>
  <c r="AO323" i="2" s="1"/>
  <c r="AN324" i="2"/>
  <c r="AO324" i="2" s="1"/>
  <c r="AN325" i="2"/>
  <c r="AN326" i="2"/>
  <c r="AN327" i="2"/>
  <c r="AO327" i="2" s="1"/>
  <c r="AN328" i="2"/>
  <c r="AN329" i="2"/>
  <c r="AN330" i="2"/>
  <c r="AN331" i="2"/>
  <c r="AO331" i="2" s="1"/>
  <c r="AN332" i="2"/>
  <c r="AN333" i="2"/>
  <c r="AN334" i="2"/>
  <c r="AN335" i="2"/>
  <c r="AO335" i="2" s="1"/>
  <c r="AN336" i="2"/>
  <c r="AO336" i="2" s="1"/>
  <c r="AN337" i="2"/>
  <c r="AN338" i="2"/>
  <c r="AN339" i="2"/>
  <c r="AO339" i="2" s="1"/>
  <c r="AN340" i="2"/>
  <c r="AO340" i="2" s="1"/>
  <c r="AN341" i="2"/>
  <c r="AN342" i="2"/>
  <c r="AN343" i="2"/>
  <c r="AO343" i="2" s="1"/>
  <c r="AN344" i="2"/>
  <c r="AN345" i="2"/>
  <c r="AN346" i="2"/>
  <c r="AN347" i="2"/>
  <c r="AO347" i="2" s="1"/>
  <c r="AN348" i="2"/>
  <c r="AN349" i="2"/>
  <c r="AN350" i="2"/>
  <c r="AN351" i="2"/>
  <c r="AO351" i="2" s="1"/>
  <c r="AN352" i="2"/>
  <c r="AO352" i="2" s="1"/>
  <c r="AN353" i="2"/>
  <c r="AN354" i="2"/>
  <c r="AN355" i="2"/>
  <c r="AO355" i="2" s="1"/>
  <c r="AN356" i="2"/>
  <c r="AO356" i="2" s="1"/>
  <c r="AN357" i="2"/>
  <c r="AN358" i="2"/>
  <c r="AN359" i="2"/>
  <c r="AO359" i="2" s="1"/>
  <c r="AN360" i="2"/>
  <c r="AO360" i="2" s="1"/>
  <c r="AN361" i="2"/>
  <c r="AO361" i="2" s="1"/>
  <c r="AN362" i="2"/>
  <c r="AO362" i="2" s="1"/>
  <c r="AN363" i="2"/>
  <c r="AN364" i="2"/>
  <c r="AO364" i="2" s="1"/>
  <c r="AN365" i="2"/>
  <c r="AO365" i="2" s="1"/>
  <c r="AN366" i="2"/>
  <c r="AN367" i="2"/>
  <c r="AN368" i="2"/>
  <c r="AO368" i="2" s="1"/>
  <c r="AN369" i="2"/>
  <c r="AO369" i="2" s="1"/>
  <c r="AN370" i="2"/>
  <c r="AN371" i="2"/>
  <c r="AN372" i="2"/>
  <c r="AO372" i="2" s="1"/>
  <c r="AN373" i="2"/>
  <c r="AN374" i="2"/>
  <c r="AN375" i="2"/>
  <c r="AN376" i="2"/>
  <c r="AO376" i="2" s="1"/>
  <c r="AN377" i="2"/>
  <c r="AN378" i="2"/>
  <c r="AN379" i="2"/>
  <c r="AN380" i="2"/>
  <c r="AO380" i="2" s="1"/>
  <c r="AN381" i="2"/>
  <c r="AN382" i="2"/>
  <c r="AN383" i="2"/>
  <c r="AN384" i="2"/>
  <c r="AO384" i="2" s="1"/>
  <c r="AN385" i="2"/>
  <c r="AO385" i="2" s="1"/>
  <c r="AN386" i="2"/>
  <c r="AN387" i="2"/>
  <c r="AN388" i="2"/>
  <c r="AO388" i="2" s="1"/>
  <c r="AN389" i="2"/>
  <c r="AN390" i="2"/>
  <c r="AN391" i="2"/>
  <c r="AO391" i="2" s="1"/>
  <c r="AN392" i="2"/>
  <c r="AO392" i="2" s="1"/>
  <c r="AN393" i="2"/>
  <c r="AN394" i="2"/>
  <c r="AN395" i="2"/>
  <c r="AO395" i="2" s="1"/>
  <c r="AN396" i="2"/>
  <c r="AO396" i="2" s="1"/>
  <c r="AN397" i="2"/>
  <c r="AN398" i="2"/>
  <c r="AN399" i="2"/>
  <c r="AO399" i="2" s="1"/>
  <c r="AN400" i="2"/>
  <c r="AO400" i="2" s="1"/>
  <c r="AN401" i="2"/>
  <c r="AO401" i="2" s="1"/>
  <c r="AN402" i="2"/>
  <c r="AN403" i="2"/>
  <c r="AO403" i="2" s="1"/>
  <c r="AN404" i="2"/>
  <c r="AO404" i="2" s="1"/>
  <c r="AN405" i="2"/>
  <c r="AN406" i="2"/>
  <c r="AN407" i="2"/>
  <c r="AO407" i="2" s="1"/>
  <c r="AN408" i="2"/>
  <c r="AN409" i="2"/>
  <c r="AN410" i="2"/>
  <c r="AN411" i="2"/>
  <c r="AO411" i="2" s="1"/>
  <c r="AN412" i="2"/>
  <c r="AN413" i="2"/>
  <c r="AN414" i="2"/>
  <c r="AN415" i="2"/>
  <c r="AO415" i="2" s="1"/>
  <c r="AN416" i="2"/>
  <c r="AO416" i="2" s="1"/>
  <c r="AN417" i="2"/>
  <c r="AO417" i="2" s="1"/>
  <c r="AN418" i="2"/>
  <c r="AN419" i="2"/>
  <c r="AN420" i="2"/>
  <c r="AO420" i="2" s="1"/>
  <c r="AN421" i="2"/>
  <c r="AN422" i="2"/>
  <c r="AN423" i="2"/>
  <c r="AN424" i="2"/>
  <c r="AN425" i="2"/>
  <c r="AN426" i="2"/>
  <c r="AN427" i="2"/>
  <c r="AN428" i="2"/>
  <c r="AN429" i="2"/>
  <c r="AN430" i="2"/>
  <c r="AN431" i="2"/>
  <c r="AN432" i="2"/>
  <c r="AO432" i="2" s="1"/>
  <c r="AN433" i="2"/>
  <c r="AO433" i="2" s="1"/>
  <c r="AN434" i="2"/>
  <c r="AN435" i="2"/>
  <c r="AN436" i="2"/>
  <c r="AO436" i="2" s="1"/>
  <c r="AN437" i="2"/>
  <c r="AN438" i="2"/>
  <c r="AN439" i="2"/>
  <c r="AN440" i="2"/>
  <c r="AO440" i="2" s="1"/>
  <c r="AN441" i="2"/>
  <c r="AN442" i="2"/>
  <c r="AN443" i="2"/>
  <c r="AN444" i="2"/>
  <c r="AO444" i="2" s="1"/>
  <c r="AN445" i="2"/>
  <c r="AN446" i="2"/>
  <c r="AN447" i="2"/>
  <c r="AN448" i="2"/>
  <c r="AO448" i="2" s="1"/>
  <c r="AN449" i="2"/>
  <c r="AO449" i="2" s="1"/>
  <c r="AN450" i="2"/>
  <c r="AN451" i="2"/>
  <c r="AN452" i="2"/>
  <c r="AO452" i="2" s="1"/>
  <c r="AN453" i="2"/>
  <c r="AN454" i="2"/>
  <c r="AN455" i="2"/>
  <c r="AO455" i="2" s="1"/>
  <c r="AN456" i="2"/>
  <c r="AO456" i="2" s="1"/>
  <c r="AN457" i="2"/>
  <c r="AN458" i="2"/>
  <c r="AN459" i="2"/>
  <c r="AN460" i="2"/>
  <c r="AO460" i="2" s="1"/>
  <c r="AN461" i="2"/>
  <c r="AN462" i="2"/>
  <c r="AN463" i="2"/>
  <c r="AO463" i="2" s="1"/>
  <c r="AN464" i="2"/>
  <c r="AN465" i="2"/>
  <c r="AN466" i="2"/>
  <c r="AN467" i="2"/>
  <c r="AO467" i="2" s="1"/>
  <c r="AN468" i="2"/>
  <c r="AO468" i="2" s="1"/>
  <c r="AN469" i="2"/>
  <c r="AN470" i="2"/>
  <c r="AN471" i="2"/>
  <c r="AO471" i="2" s="1"/>
  <c r="AN472" i="2"/>
  <c r="AN473" i="2"/>
  <c r="AO473" i="2" s="1"/>
  <c r="AN474" i="2"/>
  <c r="AN475" i="2"/>
  <c r="AO475" i="2" s="1"/>
  <c r="AN476" i="2"/>
  <c r="AO476" i="2" s="1"/>
  <c r="AN477" i="2"/>
  <c r="AO477" i="2" s="1"/>
  <c r="AN478" i="2"/>
  <c r="AN479" i="2"/>
  <c r="AO479" i="2" s="1"/>
  <c r="AN480" i="2"/>
  <c r="AO480" i="2" s="1"/>
  <c r="AN481" i="2"/>
  <c r="AO481" i="2" s="1"/>
  <c r="AN482" i="2"/>
  <c r="AN483" i="2"/>
  <c r="AO483" i="2" s="1"/>
  <c r="AN484" i="2"/>
  <c r="AO484" i="2" s="1"/>
  <c r="AN485" i="2"/>
  <c r="AO485" i="2" s="1"/>
  <c r="AN486" i="2"/>
  <c r="AN487" i="2"/>
  <c r="AO487" i="2" s="1"/>
  <c r="AN488" i="2"/>
  <c r="AO488" i="2" s="1"/>
  <c r="AN489" i="2"/>
  <c r="AO489" i="2" s="1"/>
  <c r="AN490" i="2"/>
  <c r="AN491" i="2"/>
  <c r="AO491" i="2" s="1"/>
  <c r="AN492" i="2"/>
  <c r="AO492" i="2" s="1"/>
  <c r="AN493" i="2"/>
  <c r="AO493" i="2" s="1"/>
  <c r="AN494" i="2"/>
  <c r="AN495" i="2"/>
  <c r="AO495" i="2" s="1"/>
  <c r="AN496" i="2"/>
  <c r="AO496" i="2" s="1"/>
  <c r="AN497" i="2"/>
  <c r="AO497" i="2" s="1"/>
  <c r="AN498" i="2"/>
  <c r="AN499" i="2"/>
  <c r="AO499" i="2" s="1"/>
  <c r="AN500" i="2"/>
  <c r="AO500" i="2" s="1"/>
  <c r="AN501" i="2"/>
  <c r="AO501" i="2" s="1"/>
  <c r="AN502" i="2"/>
  <c r="AN503" i="2"/>
  <c r="AO503" i="2" s="1"/>
  <c r="AN504" i="2"/>
  <c r="AN505" i="2"/>
  <c r="AO505" i="2" s="1"/>
  <c r="AN506" i="2"/>
  <c r="AN507" i="2"/>
  <c r="AO507" i="2" s="1"/>
  <c r="AN508" i="2"/>
  <c r="AN509" i="2"/>
  <c r="AN510" i="2"/>
  <c r="AN511" i="2"/>
  <c r="AO511" i="2" s="1"/>
  <c r="AN512" i="2"/>
  <c r="AO512" i="2" s="1"/>
  <c r="AN513" i="2"/>
  <c r="AO513" i="2" s="1"/>
  <c r="AN514" i="2"/>
  <c r="AN515" i="2"/>
  <c r="AO515" i="2" s="1"/>
  <c r="AN516" i="2"/>
  <c r="AO516" i="2" s="1"/>
  <c r="AN517" i="2"/>
  <c r="AO517" i="2" s="1"/>
  <c r="AN518" i="2"/>
  <c r="AN519" i="2"/>
  <c r="AO519" i="2" s="1"/>
  <c r="AN520" i="2"/>
  <c r="AO520" i="2" s="1"/>
  <c r="AN521" i="2"/>
  <c r="AO521" i="2" s="1"/>
  <c r="AN522" i="2"/>
  <c r="AN523" i="2"/>
  <c r="AN524" i="2"/>
  <c r="AO524" i="2" s="1"/>
  <c r="AN525" i="2"/>
  <c r="AN526" i="2"/>
  <c r="AN527" i="2"/>
  <c r="AO527" i="2" s="1"/>
  <c r="AN528" i="2"/>
  <c r="AO528" i="2" s="1"/>
  <c r="AN529" i="2"/>
  <c r="AO529" i="2" s="1"/>
  <c r="AN530" i="2"/>
  <c r="AN531" i="2"/>
  <c r="AO531" i="2" s="1"/>
  <c r="AN532" i="2"/>
  <c r="AO532" i="2" s="1"/>
  <c r="AN533" i="2"/>
  <c r="AO533" i="2" s="1"/>
  <c r="AN534" i="2"/>
  <c r="AN535" i="2"/>
  <c r="AO535" i="2" s="1"/>
  <c r="AN536" i="2"/>
  <c r="AO536" i="2" s="1"/>
  <c r="AN537" i="2"/>
  <c r="AO537" i="2" s="1"/>
  <c r="AN538" i="2"/>
  <c r="AN539" i="2"/>
  <c r="AN540" i="2"/>
  <c r="AO540" i="2" s="1"/>
  <c r="AN541" i="2"/>
  <c r="AN542" i="2"/>
  <c r="AN543" i="2"/>
  <c r="AO543" i="2" s="1"/>
  <c r="AN544" i="2"/>
  <c r="AO544" i="2" s="1"/>
  <c r="AN545" i="2"/>
  <c r="AO545" i="2" s="1"/>
  <c r="AN546" i="2"/>
  <c r="AN547" i="2"/>
  <c r="AO547" i="2" s="1"/>
  <c r="AN548" i="2"/>
  <c r="AO548" i="2" s="1"/>
  <c r="AN549" i="2"/>
  <c r="AO549" i="2" s="1"/>
  <c r="AN550" i="2"/>
  <c r="AN551" i="2"/>
  <c r="AO551" i="2" s="1"/>
  <c r="AN552" i="2"/>
  <c r="AO552" i="2" s="1"/>
  <c r="AN553" i="2"/>
  <c r="AO553" i="2" s="1"/>
  <c r="AN554" i="2"/>
  <c r="AN555" i="2"/>
  <c r="AN556" i="2"/>
  <c r="AO556" i="2" s="1"/>
  <c r="AN557" i="2"/>
  <c r="AN558" i="2"/>
  <c r="AN559" i="2"/>
  <c r="AO559" i="2" s="1"/>
  <c r="AN560" i="2"/>
  <c r="AO560" i="2" s="1"/>
  <c r="AN561" i="2"/>
  <c r="AN562" i="2"/>
  <c r="AN563" i="2"/>
  <c r="AO563" i="2" s="1"/>
  <c r="AN564" i="2"/>
  <c r="AO564" i="2" s="1"/>
  <c r="AN565" i="2"/>
  <c r="AO565" i="2" s="1"/>
  <c r="AN566" i="2"/>
  <c r="AN567" i="2"/>
  <c r="AO567" i="2" s="1"/>
  <c r="AN568" i="2"/>
  <c r="AO568" i="2" s="1"/>
  <c r="AN569" i="2"/>
  <c r="AO569" i="2" s="1"/>
  <c r="AN570" i="2"/>
  <c r="AN571" i="2"/>
  <c r="AN572" i="2"/>
  <c r="AO572" i="2" s="1"/>
  <c r="AN573" i="2"/>
  <c r="AN574" i="2"/>
  <c r="AN575" i="2"/>
  <c r="AO575" i="2" s="1"/>
  <c r="AN576" i="2"/>
  <c r="AO576" i="2" s="1"/>
  <c r="AN577" i="2"/>
  <c r="AO577" i="2" s="1"/>
  <c r="AN578" i="2"/>
  <c r="AN579" i="2"/>
  <c r="AO579" i="2" s="1"/>
  <c r="AN580" i="2"/>
  <c r="AO580" i="2" s="1"/>
  <c r="AN581" i="2"/>
  <c r="AO581" i="2" s="1"/>
  <c r="AN582" i="2"/>
  <c r="AN583" i="2"/>
  <c r="AO583" i="2" s="1"/>
  <c r="AN584" i="2"/>
  <c r="AO584" i="2" s="1"/>
  <c r="AN585" i="2"/>
  <c r="AO585" i="2" s="1"/>
  <c r="AN586" i="2"/>
  <c r="AN587" i="2"/>
  <c r="AN588" i="2"/>
  <c r="AO588" i="2" s="1"/>
  <c r="AN589" i="2"/>
  <c r="AN590" i="2"/>
  <c r="AN591" i="2"/>
  <c r="AN592" i="2"/>
  <c r="AO592" i="2" s="1"/>
  <c r="AN6" i="2"/>
  <c r="B9" i="8"/>
  <c r="B3" i="8"/>
  <c r="B4" i="8"/>
  <c r="B5" i="8"/>
  <c r="B6" i="8"/>
  <c r="B7" i="8"/>
  <c r="B8" i="8"/>
  <c r="B2" i="8"/>
  <c r="G33" i="2"/>
  <c r="G34" i="2"/>
  <c r="G35" i="2"/>
  <c r="H35" i="2" s="1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H561" i="2" s="1"/>
  <c r="G562" i="2"/>
  <c r="G563" i="2"/>
  <c r="G564" i="2"/>
  <c r="G565" i="2"/>
  <c r="H565" i="2" s="1"/>
  <c r="G566" i="2"/>
  <c r="G567" i="2"/>
  <c r="G568" i="2"/>
  <c r="G569" i="2"/>
  <c r="H569" i="2" s="1"/>
  <c r="G570" i="2"/>
  <c r="G571" i="2"/>
  <c r="G572" i="2"/>
  <c r="G573" i="2"/>
  <c r="H573" i="2" s="1"/>
  <c r="G574" i="2"/>
  <c r="G575" i="2"/>
  <c r="G576" i="2"/>
  <c r="G577" i="2"/>
  <c r="H577" i="2" s="1"/>
  <c r="G578" i="2"/>
  <c r="G579" i="2"/>
  <c r="G580" i="2"/>
  <c r="G581" i="2"/>
  <c r="H581" i="2" s="1"/>
  <c r="G582" i="2"/>
  <c r="G583" i="2"/>
  <c r="G584" i="2"/>
  <c r="G585" i="2"/>
  <c r="H585" i="2" s="1"/>
  <c r="G586" i="2"/>
  <c r="G587" i="2"/>
  <c r="G588" i="2"/>
  <c r="G589" i="2"/>
  <c r="H589" i="2" s="1"/>
  <c r="G590" i="2"/>
  <c r="G591" i="2"/>
  <c r="G592" i="2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" i="7"/>
  <c r="G7" i="2"/>
  <c r="G8" i="2"/>
  <c r="G9" i="2"/>
  <c r="H9" i="2" s="1"/>
  <c r="G10" i="2"/>
  <c r="G11" i="2"/>
  <c r="G12" i="2"/>
  <c r="G13" i="2"/>
  <c r="H13" i="2" s="1"/>
  <c r="G14" i="2"/>
  <c r="G15" i="2"/>
  <c r="G16" i="2"/>
  <c r="G17" i="2"/>
  <c r="H17" i="2" s="1"/>
  <c r="G18" i="2"/>
  <c r="G19" i="2"/>
  <c r="G20" i="2"/>
  <c r="G21" i="2"/>
  <c r="H21" i="2" s="1"/>
  <c r="G22" i="2"/>
  <c r="G23" i="2"/>
  <c r="G24" i="2"/>
  <c r="G25" i="2"/>
  <c r="H25" i="2" s="1"/>
  <c r="G26" i="2"/>
  <c r="G27" i="2"/>
  <c r="G28" i="2"/>
  <c r="G29" i="2"/>
  <c r="H29" i="2" s="1"/>
  <c r="G30" i="2"/>
  <c r="G31" i="2"/>
  <c r="G32" i="2"/>
  <c r="G6" i="2"/>
  <c r="H6" i="2" s="1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BX589" i="2" l="1"/>
  <c r="BY589" i="2" s="1"/>
  <c r="BR589" i="2"/>
  <c r="BL589" i="2"/>
  <c r="AZ589" i="2"/>
  <c r="BA589" i="2" s="1"/>
  <c r="AT589" i="2"/>
  <c r="BX581" i="2"/>
  <c r="BR581" i="2"/>
  <c r="BL581" i="2"/>
  <c r="AZ581" i="2"/>
  <c r="BA581" i="2" s="1"/>
  <c r="AT581" i="2"/>
  <c r="BX577" i="2"/>
  <c r="BR577" i="2"/>
  <c r="BL577" i="2"/>
  <c r="AT577" i="2"/>
  <c r="BX573" i="2"/>
  <c r="BY573" i="2" s="1"/>
  <c r="BR573" i="2"/>
  <c r="BL573" i="2"/>
  <c r="AT573" i="2"/>
  <c r="BX569" i="2"/>
  <c r="BR569" i="2"/>
  <c r="BL569" i="2"/>
  <c r="AT569" i="2"/>
  <c r="BX565" i="2"/>
  <c r="BY565" i="2" s="1"/>
  <c r="BR565" i="2"/>
  <c r="BL565" i="2"/>
  <c r="AT565" i="2"/>
  <c r="BX561" i="2"/>
  <c r="BR561" i="2"/>
  <c r="BL561" i="2"/>
  <c r="AT561" i="2"/>
  <c r="BX585" i="2"/>
  <c r="BR585" i="2"/>
  <c r="BL585" i="2"/>
  <c r="AT585" i="2"/>
  <c r="AZ585" i="2"/>
  <c r="BX6" i="2"/>
  <c r="BY6" i="2" s="1"/>
  <c r="BR6" i="2"/>
  <c r="BL6" i="2"/>
  <c r="AT6" i="2"/>
  <c r="H592" i="2"/>
  <c r="H584" i="2"/>
  <c r="H576" i="2"/>
  <c r="H568" i="2"/>
  <c r="H560" i="2"/>
  <c r="H552" i="2"/>
  <c r="H548" i="2"/>
  <c r="H32" i="2"/>
  <c r="H16" i="2"/>
  <c r="H591" i="2"/>
  <c r="H583" i="2"/>
  <c r="H575" i="2"/>
  <c r="H567" i="2"/>
  <c r="H559" i="2"/>
  <c r="H551" i="2"/>
  <c r="H543" i="2"/>
  <c r="H535" i="2"/>
  <c r="H527" i="2"/>
  <c r="H519" i="2"/>
  <c r="H511" i="2"/>
  <c r="H503" i="2"/>
  <c r="H495" i="2"/>
  <c r="H487" i="2"/>
  <c r="H479" i="2"/>
  <c r="H471" i="2"/>
  <c r="H463" i="2"/>
  <c r="H455" i="2"/>
  <c r="H447" i="2"/>
  <c r="H439" i="2"/>
  <c r="H431" i="2"/>
  <c r="H423" i="2"/>
  <c r="H415" i="2"/>
  <c r="H407" i="2"/>
  <c r="H399" i="2"/>
  <c r="H387" i="2"/>
  <c r="H379" i="2"/>
  <c r="H371" i="2"/>
  <c r="H363" i="2"/>
  <c r="H355" i="2"/>
  <c r="H347" i="2"/>
  <c r="H339" i="2"/>
  <c r="H331" i="2"/>
  <c r="H323" i="2"/>
  <c r="H315" i="2"/>
  <c r="H307" i="2"/>
  <c r="H299" i="2"/>
  <c r="H291" i="2"/>
  <c r="H283" i="2"/>
  <c r="H275" i="2"/>
  <c r="H267" i="2"/>
  <c r="H259" i="2"/>
  <c r="H251" i="2"/>
  <c r="H243" i="2"/>
  <c r="H231" i="2"/>
  <c r="H223" i="2"/>
  <c r="H215" i="2"/>
  <c r="H207" i="2"/>
  <c r="H199" i="2"/>
  <c r="H191" i="2"/>
  <c r="H183" i="2"/>
  <c r="H175" i="2"/>
  <c r="H167" i="2"/>
  <c r="H159" i="2"/>
  <c r="H151" i="2"/>
  <c r="H143" i="2"/>
  <c r="H131" i="2"/>
  <c r="H119" i="2"/>
  <c r="H43" i="2"/>
  <c r="H31" i="2"/>
  <c r="H23" i="2"/>
  <c r="H11" i="2"/>
  <c r="H394" i="2"/>
  <c r="H390" i="2"/>
  <c r="H386" i="2"/>
  <c r="H382" i="2"/>
  <c r="H378" i="2"/>
  <c r="H374" i="2"/>
  <c r="H370" i="2"/>
  <c r="H366" i="2"/>
  <c r="H362" i="2"/>
  <c r="H358" i="2"/>
  <c r="H354" i="2"/>
  <c r="H350" i="2"/>
  <c r="H346" i="2"/>
  <c r="H342" i="2"/>
  <c r="H338" i="2"/>
  <c r="H334" i="2"/>
  <c r="H330" i="2"/>
  <c r="H326" i="2"/>
  <c r="H322" i="2"/>
  <c r="H318" i="2"/>
  <c r="H314" i="2"/>
  <c r="H310" i="2"/>
  <c r="H306" i="2"/>
  <c r="H302" i="2"/>
  <c r="H298" i="2"/>
  <c r="H294" i="2"/>
  <c r="H290" i="2"/>
  <c r="H286" i="2"/>
  <c r="H282" i="2"/>
  <c r="H278" i="2"/>
  <c r="H274" i="2"/>
  <c r="H270" i="2"/>
  <c r="H266" i="2"/>
  <c r="H262" i="2"/>
  <c r="H258" i="2"/>
  <c r="H254" i="2"/>
  <c r="H250" i="2"/>
  <c r="H246" i="2"/>
  <c r="H242" i="2"/>
  <c r="H238" i="2"/>
  <c r="H234" i="2"/>
  <c r="H230" i="2"/>
  <c r="H226" i="2"/>
  <c r="H222" i="2"/>
  <c r="H218" i="2"/>
  <c r="H214" i="2"/>
  <c r="H210" i="2"/>
  <c r="H206" i="2"/>
  <c r="H202" i="2"/>
  <c r="H198" i="2"/>
  <c r="H194" i="2"/>
  <c r="H190" i="2"/>
  <c r="H186" i="2"/>
  <c r="H182" i="2"/>
  <c r="H178" i="2"/>
  <c r="H174" i="2"/>
  <c r="H170" i="2"/>
  <c r="H166" i="2"/>
  <c r="H162" i="2"/>
  <c r="H158" i="2"/>
  <c r="H154" i="2"/>
  <c r="H150" i="2"/>
  <c r="H146" i="2"/>
  <c r="H142" i="2"/>
  <c r="H138" i="2"/>
  <c r="H134" i="2"/>
  <c r="H130" i="2"/>
  <c r="H126" i="2"/>
  <c r="H122" i="2"/>
  <c r="H118" i="2"/>
  <c r="H114" i="2"/>
  <c r="H110" i="2"/>
  <c r="H106" i="2"/>
  <c r="H102" i="2"/>
  <c r="H98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588" i="2"/>
  <c r="H580" i="2"/>
  <c r="H572" i="2"/>
  <c r="H564" i="2"/>
  <c r="H556" i="2"/>
  <c r="H544" i="2"/>
  <c r="H28" i="2"/>
  <c r="H24" i="2"/>
  <c r="H20" i="2"/>
  <c r="H12" i="2"/>
  <c r="H8" i="2"/>
  <c r="H587" i="2"/>
  <c r="H579" i="2"/>
  <c r="H571" i="2"/>
  <c r="H563" i="2"/>
  <c r="H555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9" i="2"/>
  <c r="H411" i="2"/>
  <c r="H403" i="2"/>
  <c r="H395" i="2"/>
  <c r="H391" i="2"/>
  <c r="H383" i="2"/>
  <c r="H375" i="2"/>
  <c r="H367" i="2"/>
  <c r="H359" i="2"/>
  <c r="H351" i="2"/>
  <c r="H343" i="2"/>
  <c r="H335" i="2"/>
  <c r="H327" i="2"/>
  <c r="H319" i="2"/>
  <c r="H311" i="2"/>
  <c r="H303" i="2"/>
  <c r="H295" i="2"/>
  <c r="H287" i="2"/>
  <c r="H279" i="2"/>
  <c r="H271" i="2"/>
  <c r="H263" i="2"/>
  <c r="H255" i="2"/>
  <c r="H247" i="2"/>
  <c r="H239" i="2"/>
  <c r="H235" i="2"/>
  <c r="H227" i="2"/>
  <c r="H219" i="2"/>
  <c r="H211" i="2"/>
  <c r="H203" i="2"/>
  <c r="H195" i="2"/>
  <c r="H187" i="2"/>
  <c r="H179" i="2"/>
  <c r="H171" i="2"/>
  <c r="H163" i="2"/>
  <c r="H155" i="2"/>
  <c r="H147" i="2"/>
  <c r="H139" i="2"/>
  <c r="H135" i="2"/>
  <c r="H127" i="2"/>
  <c r="H123" i="2"/>
  <c r="H115" i="2"/>
  <c r="H111" i="2"/>
  <c r="H107" i="2"/>
  <c r="H103" i="2"/>
  <c r="H99" i="2"/>
  <c r="H95" i="2"/>
  <c r="H91" i="2"/>
  <c r="H87" i="2"/>
  <c r="H83" i="2"/>
  <c r="H79" i="2"/>
  <c r="H75" i="2"/>
  <c r="H71" i="2"/>
  <c r="H67" i="2"/>
  <c r="H63" i="2"/>
  <c r="H59" i="2"/>
  <c r="H55" i="2"/>
  <c r="H51" i="2"/>
  <c r="H47" i="2"/>
  <c r="H39" i="2"/>
  <c r="H27" i="2"/>
  <c r="H19" i="2"/>
  <c r="H15" i="2"/>
  <c r="H7" i="2"/>
  <c r="H590" i="2"/>
  <c r="H586" i="2"/>
  <c r="H582" i="2"/>
  <c r="H578" i="2"/>
  <c r="H574" i="2"/>
  <c r="H570" i="2"/>
  <c r="H566" i="2"/>
  <c r="H562" i="2"/>
  <c r="H558" i="2"/>
  <c r="H554" i="2"/>
  <c r="H550" i="2"/>
  <c r="H546" i="2"/>
  <c r="H542" i="2"/>
  <c r="H538" i="2"/>
  <c r="H534" i="2"/>
  <c r="H530" i="2"/>
  <c r="H526" i="2"/>
  <c r="H522" i="2"/>
  <c r="H518" i="2"/>
  <c r="H514" i="2"/>
  <c r="H510" i="2"/>
  <c r="H506" i="2"/>
  <c r="H502" i="2"/>
  <c r="H498" i="2"/>
  <c r="H494" i="2"/>
  <c r="H490" i="2"/>
  <c r="H486" i="2"/>
  <c r="H482" i="2"/>
  <c r="H478" i="2"/>
  <c r="H474" i="2"/>
  <c r="H470" i="2"/>
  <c r="H466" i="2"/>
  <c r="H462" i="2"/>
  <c r="H458" i="2"/>
  <c r="H454" i="2"/>
  <c r="H450" i="2"/>
  <c r="H446" i="2"/>
  <c r="H442" i="2"/>
  <c r="H438" i="2"/>
  <c r="H434" i="2"/>
  <c r="H430" i="2"/>
  <c r="H426" i="2"/>
  <c r="H422" i="2"/>
  <c r="H418" i="2"/>
  <c r="H414" i="2"/>
  <c r="H410" i="2"/>
  <c r="H406" i="2"/>
  <c r="H402" i="2"/>
  <c r="H398" i="2"/>
  <c r="H30" i="2"/>
  <c r="H26" i="2"/>
  <c r="H22" i="2"/>
  <c r="H18" i="2"/>
  <c r="H14" i="2"/>
  <c r="H10" i="2"/>
  <c r="H557" i="2"/>
  <c r="H553" i="2"/>
  <c r="H549" i="2"/>
  <c r="H545" i="2"/>
  <c r="H541" i="2"/>
  <c r="H537" i="2"/>
  <c r="H533" i="2"/>
  <c r="H529" i="2"/>
  <c r="H525" i="2"/>
  <c r="H521" i="2"/>
  <c r="H517" i="2"/>
  <c r="H513" i="2"/>
  <c r="H509" i="2"/>
  <c r="H505" i="2"/>
  <c r="H501" i="2"/>
  <c r="H497" i="2"/>
  <c r="H493" i="2"/>
  <c r="H489" i="2"/>
  <c r="H485" i="2"/>
  <c r="H481" i="2"/>
  <c r="H477" i="2"/>
  <c r="H473" i="2"/>
  <c r="H469" i="2"/>
  <c r="H465" i="2"/>
  <c r="H461" i="2"/>
  <c r="H457" i="2"/>
  <c r="H453" i="2"/>
  <c r="H449" i="2"/>
  <c r="H445" i="2"/>
  <c r="H441" i="2"/>
  <c r="H437" i="2"/>
  <c r="H433" i="2"/>
  <c r="H429" i="2"/>
  <c r="H425" i="2"/>
  <c r="H421" i="2"/>
  <c r="H417" i="2"/>
  <c r="H413" i="2"/>
  <c r="H409" i="2"/>
  <c r="H405" i="2"/>
  <c r="H401" i="2"/>
  <c r="H397" i="2"/>
  <c r="H393" i="2"/>
  <c r="H389" i="2"/>
  <c r="H385" i="2"/>
  <c r="H381" i="2"/>
  <c r="H377" i="2"/>
  <c r="H373" i="2"/>
  <c r="H369" i="2"/>
  <c r="H365" i="2"/>
  <c r="H361" i="2"/>
  <c r="H357" i="2"/>
  <c r="H353" i="2"/>
  <c r="H349" i="2"/>
  <c r="H345" i="2"/>
  <c r="H341" i="2"/>
  <c r="H337" i="2"/>
  <c r="H333" i="2"/>
  <c r="H329" i="2"/>
  <c r="H325" i="2"/>
  <c r="H321" i="2"/>
  <c r="H317" i="2"/>
  <c r="H313" i="2"/>
  <c r="H309" i="2"/>
  <c r="H305" i="2"/>
  <c r="H301" i="2"/>
  <c r="H297" i="2"/>
  <c r="H293" i="2"/>
  <c r="H289" i="2"/>
  <c r="H285" i="2"/>
  <c r="H281" i="2"/>
  <c r="H277" i="2"/>
  <c r="H273" i="2"/>
  <c r="H269" i="2"/>
  <c r="H265" i="2"/>
  <c r="H261" i="2"/>
  <c r="H257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189" i="2"/>
  <c r="H185" i="2"/>
  <c r="H181" i="2"/>
  <c r="H177" i="2"/>
  <c r="H173" i="2"/>
  <c r="H169" i="2"/>
  <c r="H165" i="2"/>
  <c r="H161" i="2"/>
  <c r="H157" i="2"/>
  <c r="H153" i="2"/>
  <c r="H149" i="2"/>
  <c r="H145" i="2"/>
  <c r="H141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BX29" i="2"/>
  <c r="BR29" i="2"/>
  <c r="BL29" i="2"/>
  <c r="AT29" i="2"/>
  <c r="BX25" i="2"/>
  <c r="BR25" i="2"/>
  <c r="BS25" i="2" s="1"/>
  <c r="BL25" i="2"/>
  <c r="BM25" i="2" s="1"/>
  <c r="AT25" i="2"/>
  <c r="BX21" i="2"/>
  <c r="BR21" i="2"/>
  <c r="BL21" i="2"/>
  <c r="AT21" i="2"/>
  <c r="BX17" i="2"/>
  <c r="BR17" i="2"/>
  <c r="BS17" i="2" s="1"/>
  <c r="BL17" i="2"/>
  <c r="BM17" i="2" s="1"/>
  <c r="AT17" i="2"/>
  <c r="BX13" i="2"/>
  <c r="BR13" i="2"/>
  <c r="BL13" i="2"/>
  <c r="AT13" i="2"/>
  <c r="BX9" i="2"/>
  <c r="BR9" i="2"/>
  <c r="BS9" i="2" s="1"/>
  <c r="BL9" i="2"/>
  <c r="AT9" i="2"/>
  <c r="H540" i="2"/>
  <c r="H536" i="2"/>
  <c r="H532" i="2"/>
  <c r="H528" i="2"/>
  <c r="H524" i="2"/>
  <c r="H520" i="2"/>
  <c r="H516" i="2"/>
  <c r="H512" i="2"/>
  <c r="H508" i="2"/>
  <c r="H504" i="2"/>
  <c r="H500" i="2"/>
  <c r="H496" i="2"/>
  <c r="H492" i="2"/>
  <c r="H488" i="2"/>
  <c r="H484" i="2"/>
  <c r="H480" i="2"/>
  <c r="H476" i="2"/>
  <c r="H472" i="2"/>
  <c r="H468" i="2"/>
  <c r="H464" i="2"/>
  <c r="H460" i="2"/>
  <c r="H456" i="2"/>
  <c r="H452" i="2"/>
  <c r="H448" i="2"/>
  <c r="H444" i="2"/>
  <c r="H440" i="2"/>
  <c r="H436" i="2"/>
  <c r="H432" i="2"/>
  <c r="H428" i="2"/>
  <c r="H424" i="2"/>
  <c r="H420" i="2"/>
  <c r="H416" i="2"/>
  <c r="H412" i="2"/>
  <c r="H408" i="2"/>
  <c r="H404" i="2"/>
  <c r="H400" i="2"/>
  <c r="H396" i="2"/>
  <c r="H392" i="2"/>
  <c r="H388" i="2"/>
  <c r="H384" i="2"/>
  <c r="H380" i="2"/>
  <c r="H376" i="2"/>
  <c r="H372" i="2"/>
  <c r="H368" i="2"/>
  <c r="H364" i="2"/>
  <c r="H360" i="2"/>
  <c r="H356" i="2"/>
  <c r="H352" i="2"/>
  <c r="H348" i="2"/>
  <c r="H344" i="2"/>
  <c r="H340" i="2"/>
  <c r="H336" i="2"/>
  <c r="H332" i="2"/>
  <c r="H328" i="2"/>
  <c r="H324" i="2"/>
  <c r="H320" i="2"/>
  <c r="H316" i="2"/>
  <c r="H312" i="2"/>
  <c r="H308" i="2"/>
  <c r="H304" i="2"/>
  <c r="H300" i="2"/>
  <c r="H296" i="2"/>
  <c r="H292" i="2"/>
  <c r="H288" i="2"/>
  <c r="H284" i="2"/>
  <c r="H280" i="2"/>
  <c r="H276" i="2"/>
  <c r="H272" i="2"/>
  <c r="H268" i="2"/>
  <c r="H264" i="2"/>
  <c r="H260" i="2"/>
  <c r="H256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192" i="2"/>
  <c r="H188" i="2"/>
  <c r="H184" i="2"/>
  <c r="H180" i="2"/>
  <c r="H176" i="2"/>
  <c r="H172" i="2"/>
  <c r="H168" i="2"/>
  <c r="H164" i="2"/>
  <c r="H160" i="2"/>
  <c r="H156" i="2"/>
  <c r="H152" i="2"/>
  <c r="H148" i="2"/>
  <c r="H144" i="2"/>
  <c r="H140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BX35" i="2"/>
  <c r="BY35" i="2" s="1"/>
  <c r="BR35" i="2"/>
  <c r="BS35" i="2" s="1"/>
  <c r="BL35" i="2"/>
  <c r="AT35" i="2"/>
  <c r="CE7" i="2"/>
  <c r="CD10" i="2"/>
  <c r="CE9" i="2"/>
  <c r="CE8" i="2"/>
  <c r="BF1" i="2"/>
  <c r="B10" i="8" s="1"/>
  <c r="BY9" i="2"/>
  <c r="BY13" i="2"/>
  <c r="BY17" i="2"/>
  <c r="BY21" i="2"/>
  <c r="BY25" i="2"/>
  <c r="BY29" i="2"/>
  <c r="BY561" i="2"/>
  <c r="BY569" i="2"/>
  <c r="BY581" i="2"/>
  <c r="BY577" i="2"/>
  <c r="BY585" i="2"/>
  <c r="BS13" i="2"/>
  <c r="BS29" i="2"/>
  <c r="BS21" i="2"/>
  <c r="BM35" i="2"/>
  <c r="BS6" i="2"/>
  <c r="BS561" i="2"/>
  <c r="BS577" i="2"/>
  <c r="BS573" i="2"/>
  <c r="BS589" i="2"/>
  <c r="BS569" i="2"/>
  <c r="BS585" i="2"/>
  <c r="BS565" i="2"/>
  <c r="BS581" i="2"/>
  <c r="BM9" i="2"/>
  <c r="BM13" i="2"/>
  <c r="BM21" i="2"/>
  <c r="BM29" i="2"/>
  <c r="BM6" i="2"/>
  <c r="BM577" i="2"/>
  <c r="BM561" i="2"/>
  <c r="BM565" i="2"/>
  <c r="BM589" i="2"/>
  <c r="BM569" i="2"/>
  <c r="BM585" i="2"/>
  <c r="BM573" i="2"/>
  <c r="BM581" i="2"/>
  <c r="BF8" i="2"/>
  <c r="BG7" i="2"/>
  <c r="BA585" i="2"/>
  <c r="AU9" i="2"/>
  <c r="AO212" i="2"/>
  <c r="AO227" i="2"/>
  <c r="AO419" i="2"/>
  <c r="AO167" i="2"/>
  <c r="AO263" i="2"/>
  <c r="AO187" i="2"/>
  <c r="AO219" i="2"/>
  <c r="AO223" i="2"/>
  <c r="AO459" i="2"/>
  <c r="AO7" i="2"/>
  <c r="AO11" i="2"/>
  <c r="AO15" i="2"/>
  <c r="AO19" i="2"/>
  <c r="AO23" i="2"/>
  <c r="AO27" i="2"/>
  <c r="AO31" i="2"/>
  <c r="AO35" i="2"/>
  <c r="AO100" i="2"/>
  <c r="AO107" i="2"/>
  <c r="AO111" i="2"/>
  <c r="AO132" i="2"/>
  <c r="AO139" i="2"/>
  <c r="AO143" i="2"/>
  <c r="AO164" i="2"/>
  <c r="AO171" i="2"/>
  <c r="AO175" i="2"/>
  <c r="AO196" i="2"/>
  <c r="AO203" i="2"/>
  <c r="AO207" i="2"/>
  <c r="AO231" i="2"/>
  <c r="AO238" i="2"/>
  <c r="AO242" i="2"/>
  <c r="AO246" i="2"/>
  <c r="AO250" i="2"/>
  <c r="AO254" i="2"/>
  <c r="AO266" i="2"/>
  <c r="AO270" i="2"/>
  <c r="AO274" i="2"/>
  <c r="AO278" i="2"/>
  <c r="AO282" i="2"/>
  <c r="AO286" i="2"/>
  <c r="AO290" i="2"/>
  <c r="AO294" i="2"/>
  <c r="AO298" i="2"/>
  <c r="AO302" i="2"/>
  <c r="AO306" i="2"/>
  <c r="AO310" i="2"/>
  <c r="AO314" i="2"/>
  <c r="AO318" i="2"/>
  <c r="AO322" i="2"/>
  <c r="AO326" i="2"/>
  <c r="AO330" i="2"/>
  <c r="AO334" i="2"/>
  <c r="AO338" i="2"/>
  <c r="AO342" i="2"/>
  <c r="AO346" i="2"/>
  <c r="AO350" i="2"/>
  <c r="AO354" i="2"/>
  <c r="AO358" i="2"/>
  <c r="AO363" i="2"/>
  <c r="AO367" i="2"/>
  <c r="AO371" i="2"/>
  <c r="AO375" i="2"/>
  <c r="AO379" i="2"/>
  <c r="AO383" i="2"/>
  <c r="AO387" i="2"/>
  <c r="AO424" i="2"/>
  <c r="AO428" i="2"/>
  <c r="AO439" i="2"/>
  <c r="AO443" i="2"/>
  <c r="AO447" i="2"/>
  <c r="AO451" i="2"/>
  <c r="AO464" i="2"/>
  <c r="AO472" i="2"/>
  <c r="AO504" i="2"/>
  <c r="AO408" i="2"/>
  <c r="AO412" i="2"/>
  <c r="AO423" i="2"/>
  <c r="AO427" i="2"/>
  <c r="AO431" i="2"/>
  <c r="AO435" i="2"/>
  <c r="AO22" i="2"/>
  <c r="AO42" i="2"/>
  <c r="AO58" i="2"/>
  <c r="AO85" i="2"/>
  <c r="AO101" i="2"/>
  <c r="AO10" i="2"/>
  <c r="AO26" i="2"/>
  <c r="AO33" i="2"/>
  <c r="AO46" i="2"/>
  <c r="AO70" i="2"/>
  <c r="AO86" i="2"/>
  <c r="AO102" i="2"/>
  <c r="AO113" i="2"/>
  <c r="AO134" i="2"/>
  <c r="AO145" i="2"/>
  <c r="AO166" i="2"/>
  <c r="AO177" i="2"/>
  <c r="AO198" i="2"/>
  <c r="AO209" i="2"/>
  <c r="AO437" i="2"/>
  <c r="AO6" i="2"/>
  <c r="AO38" i="2"/>
  <c r="AO54" i="2"/>
  <c r="AO69" i="2"/>
  <c r="AO224" i="2"/>
  <c r="AO14" i="2"/>
  <c r="AO21" i="2"/>
  <c r="AO30" i="2"/>
  <c r="AO37" i="2"/>
  <c r="AO41" i="2"/>
  <c r="AO49" i="2"/>
  <c r="AO57" i="2"/>
  <c r="AO269" i="2"/>
  <c r="AO18" i="2"/>
  <c r="AO34" i="2"/>
  <c r="AO62" i="2"/>
  <c r="AO74" i="2"/>
  <c r="AO90" i="2"/>
  <c r="AO118" i="2"/>
  <c r="AO129" i="2"/>
  <c r="AO150" i="2"/>
  <c r="AO161" i="2"/>
  <c r="AO182" i="2"/>
  <c r="AO193" i="2"/>
  <c r="AO214" i="2"/>
  <c r="AO237" i="2"/>
  <c r="AO373" i="2"/>
  <c r="AO409" i="2"/>
  <c r="AO106" i="2"/>
  <c r="AO122" i="2"/>
  <c r="AO138" i="2"/>
  <c r="AO154" i="2"/>
  <c r="AO170" i="2"/>
  <c r="AO186" i="2"/>
  <c r="AO202" i="2"/>
  <c r="AO218" i="2"/>
  <c r="AO225" i="2"/>
  <c r="AO228" i="2"/>
  <c r="AO252" i="2"/>
  <c r="AO257" i="2"/>
  <c r="AO280" i="2"/>
  <c r="AO296" i="2"/>
  <c r="AO312" i="2"/>
  <c r="AO328" i="2"/>
  <c r="AO344" i="2"/>
  <c r="AO389" i="2"/>
  <c r="AO425" i="2"/>
  <c r="AO453" i="2"/>
  <c r="AO506" i="2"/>
  <c r="AO523" i="2"/>
  <c r="AO591" i="2"/>
  <c r="AO78" i="2"/>
  <c r="AO94" i="2"/>
  <c r="AO110" i="2"/>
  <c r="AO117" i="2"/>
  <c r="AO126" i="2"/>
  <c r="AO133" i="2"/>
  <c r="AO142" i="2"/>
  <c r="AO149" i="2"/>
  <c r="AO158" i="2"/>
  <c r="AO165" i="2"/>
  <c r="AO174" i="2"/>
  <c r="AO181" i="2"/>
  <c r="AO190" i="2"/>
  <c r="AO197" i="2"/>
  <c r="AO206" i="2"/>
  <c r="AO213" i="2"/>
  <c r="AO222" i="2"/>
  <c r="AO229" i="2"/>
  <c r="AO232" i="2"/>
  <c r="AO248" i="2"/>
  <c r="AO253" i="2"/>
  <c r="AO377" i="2"/>
  <c r="AO405" i="2"/>
  <c r="AO441" i="2"/>
  <c r="AO490" i="2"/>
  <c r="AO50" i="2"/>
  <c r="AO66" i="2"/>
  <c r="AO73" i="2"/>
  <c r="AO82" i="2"/>
  <c r="AO89" i="2"/>
  <c r="AO98" i="2"/>
  <c r="AO105" i="2"/>
  <c r="AO114" i="2"/>
  <c r="AO121" i="2"/>
  <c r="AO130" i="2"/>
  <c r="AO137" i="2"/>
  <c r="AO146" i="2"/>
  <c r="AO153" i="2"/>
  <c r="AO162" i="2"/>
  <c r="AO169" i="2"/>
  <c r="AO178" i="2"/>
  <c r="AO185" i="2"/>
  <c r="AO194" i="2"/>
  <c r="AO201" i="2"/>
  <c r="AO210" i="2"/>
  <c r="AO217" i="2"/>
  <c r="AO233" i="2"/>
  <c r="AO236" i="2"/>
  <c r="AO241" i="2"/>
  <c r="AO268" i="2"/>
  <c r="AO273" i="2"/>
  <c r="AO285" i="2"/>
  <c r="AO301" i="2"/>
  <c r="AO317" i="2"/>
  <c r="AO333" i="2"/>
  <c r="AO349" i="2"/>
  <c r="AO393" i="2"/>
  <c r="AO421" i="2"/>
  <c r="AO457" i="2"/>
  <c r="AO474" i="2"/>
  <c r="AO555" i="2"/>
  <c r="AO337" i="2"/>
  <c r="AO378" i="2"/>
  <c r="AO410" i="2"/>
  <c r="AO442" i="2"/>
  <c r="AO458" i="2"/>
  <c r="AO245" i="2"/>
  <c r="AO261" i="2"/>
  <c r="AO277" i="2"/>
  <c r="AO284" i="2"/>
  <c r="AO293" i="2"/>
  <c r="AO300" i="2"/>
  <c r="AO309" i="2"/>
  <c r="AO325" i="2"/>
  <c r="AO332" i="2"/>
  <c r="AO341" i="2"/>
  <c r="AO348" i="2"/>
  <c r="AO357" i="2"/>
  <c r="AO366" i="2"/>
  <c r="AO482" i="2"/>
  <c r="AO498" i="2"/>
  <c r="AO539" i="2"/>
  <c r="AO561" i="2"/>
  <c r="AO571" i="2"/>
  <c r="AO589" i="2"/>
  <c r="AO289" i="2"/>
  <c r="AO305" i="2"/>
  <c r="AO321" i="2"/>
  <c r="AO353" i="2"/>
  <c r="AO394" i="2"/>
  <c r="AO426" i="2"/>
  <c r="AO478" i="2"/>
  <c r="AO494" i="2"/>
  <c r="AO509" i="2"/>
  <c r="AO541" i="2"/>
  <c r="AO573" i="2"/>
  <c r="AO249" i="2"/>
  <c r="AO265" i="2"/>
  <c r="AO281" i="2"/>
  <c r="AO297" i="2"/>
  <c r="AO313" i="2"/>
  <c r="AO329" i="2"/>
  <c r="AO345" i="2"/>
  <c r="AO382" i="2"/>
  <c r="AO398" i="2"/>
  <c r="AO414" i="2"/>
  <c r="AO430" i="2"/>
  <c r="AO446" i="2"/>
  <c r="AO462" i="2"/>
  <c r="AO466" i="2"/>
  <c r="AO470" i="2"/>
  <c r="AO486" i="2"/>
  <c r="AO502" i="2"/>
  <c r="AO525" i="2"/>
  <c r="AO557" i="2"/>
  <c r="AO587" i="2"/>
  <c r="AO370" i="2"/>
  <c r="AO386" i="2"/>
  <c r="AO402" i="2"/>
  <c r="AO418" i="2"/>
  <c r="AO434" i="2"/>
  <c r="AO450" i="2"/>
  <c r="AO374" i="2"/>
  <c r="AO381" i="2"/>
  <c r="AO390" i="2"/>
  <c r="AO397" i="2"/>
  <c r="AO406" i="2"/>
  <c r="AO413" i="2"/>
  <c r="AO422" i="2"/>
  <c r="AO429" i="2"/>
  <c r="AO438" i="2"/>
  <c r="AO445" i="2"/>
  <c r="AO454" i="2"/>
  <c r="AO461" i="2"/>
  <c r="AO465" i="2"/>
  <c r="AO469" i="2"/>
  <c r="AO508" i="2"/>
  <c r="AO510" i="2"/>
  <c r="AO514" i="2"/>
  <c r="AO518" i="2"/>
  <c r="AO522" i="2"/>
  <c r="AO526" i="2"/>
  <c r="AO530" i="2"/>
  <c r="AO534" i="2"/>
  <c r="AO538" i="2"/>
  <c r="AO542" i="2"/>
  <c r="AO546" i="2"/>
  <c r="AO550" i="2"/>
  <c r="AO554" i="2"/>
  <c r="AO558" i="2"/>
  <c r="AO562" i="2"/>
  <c r="AO566" i="2"/>
  <c r="AO570" i="2"/>
  <c r="AO574" i="2"/>
  <c r="AO578" i="2"/>
  <c r="AO582" i="2"/>
  <c r="AO586" i="2"/>
  <c r="AO590" i="2"/>
  <c r="BX48" i="2" l="1"/>
  <c r="BR48" i="2"/>
  <c r="BS48" i="2" s="1"/>
  <c r="BL48" i="2"/>
  <c r="BM48" i="2" s="1"/>
  <c r="AT48" i="2"/>
  <c r="BX64" i="2"/>
  <c r="BR64" i="2"/>
  <c r="BS64" i="2" s="1"/>
  <c r="BL64" i="2"/>
  <c r="BM64" i="2" s="1"/>
  <c r="AT64" i="2"/>
  <c r="BX80" i="2"/>
  <c r="BR80" i="2"/>
  <c r="BS80" i="2" s="1"/>
  <c r="BL80" i="2"/>
  <c r="BM80" i="2" s="1"/>
  <c r="AT80" i="2"/>
  <c r="BX96" i="2"/>
  <c r="BR96" i="2"/>
  <c r="BS96" i="2" s="1"/>
  <c r="BL96" i="2"/>
  <c r="BM96" i="2" s="1"/>
  <c r="AT96" i="2"/>
  <c r="BX112" i="2"/>
  <c r="BR112" i="2"/>
  <c r="BS112" i="2" s="1"/>
  <c r="BL112" i="2"/>
  <c r="BM112" i="2" s="1"/>
  <c r="AT112" i="2"/>
  <c r="BX128" i="2"/>
  <c r="BR128" i="2"/>
  <c r="BL128" i="2"/>
  <c r="BM128" i="2" s="1"/>
  <c r="AT128" i="2"/>
  <c r="BX144" i="2"/>
  <c r="BR144" i="2"/>
  <c r="BL144" i="2"/>
  <c r="BM144" i="2" s="1"/>
  <c r="AT144" i="2"/>
  <c r="BX160" i="2"/>
  <c r="BR160" i="2"/>
  <c r="BL160" i="2"/>
  <c r="BM160" i="2" s="1"/>
  <c r="AT160" i="2"/>
  <c r="BX176" i="2"/>
  <c r="BR176" i="2"/>
  <c r="BL176" i="2"/>
  <c r="AT176" i="2"/>
  <c r="BX192" i="2"/>
  <c r="BR192" i="2"/>
  <c r="BS192" i="2" s="1"/>
  <c r="BL192" i="2"/>
  <c r="AT192" i="2"/>
  <c r="BX208" i="2"/>
  <c r="BR208" i="2"/>
  <c r="BL208" i="2"/>
  <c r="BM208" i="2" s="1"/>
  <c r="AT208" i="2"/>
  <c r="BX224" i="2"/>
  <c r="BR224" i="2"/>
  <c r="BL224" i="2"/>
  <c r="BM224" i="2" s="1"/>
  <c r="AT224" i="2"/>
  <c r="BX240" i="2"/>
  <c r="BR240" i="2"/>
  <c r="BL240" i="2"/>
  <c r="BM240" i="2" s="1"/>
  <c r="AT240" i="2"/>
  <c r="BX256" i="2"/>
  <c r="BR256" i="2"/>
  <c r="BL256" i="2"/>
  <c r="AT256" i="2"/>
  <c r="BX272" i="2"/>
  <c r="BR272" i="2"/>
  <c r="BL272" i="2"/>
  <c r="AT272" i="2"/>
  <c r="BX288" i="2"/>
  <c r="BR288" i="2"/>
  <c r="BL288" i="2"/>
  <c r="AT288" i="2"/>
  <c r="BX304" i="2"/>
  <c r="BR304" i="2"/>
  <c r="BL304" i="2"/>
  <c r="BM304" i="2" s="1"/>
  <c r="AT304" i="2"/>
  <c r="BX320" i="2"/>
  <c r="BR320" i="2"/>
  <c r="BL320" i="2"/>
  <c r="BM320" i="2" s="1"/>
  <c r="AT320" i="2"/>
  <c r="BX336" i="2"/>
  <c r="BY336" i="2" s="1"/>
  <c r="BR336" i="2"/>
  <c r="BL336" i="2"/>
  <c r="AT336" i="2"/>
  <c r="BX352" i="2"/>
  <c r="BR352" i="2"/>
  <c r="BS352" i="2" s="1"/>
  <c r="BL352" i="2"/>
  <c r="BM352" i="2" s="1"/>
  <c r="AT352" i="2"/>
  <c r="BX368" i="2"/>
  <c r="BY368" i="2" s="1"/>
  <c r="BR368" i="2"/>
  <c r="BS368" i="2" s="1"/>
  <c r="BL368" i="2"/>
  <c r="BM368" i="2" s="1"/>
  <c r="AT368" i="2"/>
  <c r="BX384" i="2"/>
  <c r="BY384" i="2" s="1"/>
  <c r="BR384" i="2"/>
  <c r="BS384" i="2" s="1"/>
  <c r="BL384" i="2"/>
  <c r="BM384" i="2" s="1"/>
  <c r="AT384" i="2"/>
  <c r="BX400" i="2"/>
  <c r="BY400" i="2" s="1"/>
  <c r="BR400" i="2"/>
  <c r="BL400" i="2"/>
  <c r="AT400" i="2"/>
  <c r="BX416" i="2"/>
  <c r="BY416" i="2" s="1"/>
  <c r="BR416" i="2"/>
  <c r="BS416" i="2" s="1"/>
  <c r="BL416" i="2"/>
  <c r="BM416" i="2" s="1"/>
  <c r="AT416" i="2"/>
  <c r="BX432" i="2"/>
  <c r="BY432" i="2" s="1"/>
  <c r="BR432" i="2"/>
  <c r="BS432" i="2" s="1"/>
  <c r="BL432" i="2"/>
  <c r="BM432" i="2" s="1"/>
  <c r="AT432" i="2"/>
  <c r="BX448" i="2"/>
  <c r="BR448" i="2"/>
  <c r="BL448" i="2"/>
  <c r="AT448" i="2"/>
  <c r="BX464" i="2"/>
  <c r="BR464" i="2"/>
  <c r="BS464" i="2" s="1"/>
  <c r="BL464" i="2"/>
  <c r="BM464" i="2" s="1"/>
  <c r="AT464" i="2"/>
  <c r="BX480" i="2"/>
  <c r="BR480" i="2"/>
  <c r="BS480" i="2" s="1"/>
  <c r="BL480" i="2"/>
  <c r="BM480" i="2" s="1"/>
  <c r="AT480" i="2"/>
  <c r="BX496" i="2"/>
  <c r="BR496" i="2"/>
  <c r="BS496" i="2" s="1"/>
  <c r="BL496" i="2"/>
  <c r="BM496" i="2" s="1"/>
  <c r="AT496" i="2"/>
  <c r="BX512" i="2"/>
  <c r="BR512" i="2"/>
  <c r="BS512" i="2" s="1"/>
  <c r="BL512" i="2"/>
  <c r="BM512" i="2" s="1"/>
  <c r="AT512" i="2"/>
  <c r="BX528" i="2"/>
  <c r="BY528" i="2" s="1"/>
  <c r="BR528" i="2"/>
  <c r="BS528" i="2" s="1"/>
  <c r="BL528" i="2"/>
  <c r="BM528" i="2" s="1"/>
  <c r="AT528" i="2"/>
  <c r="BX41" i="2"/>
  <c r="BY41" i="2" s="1"/>
  <c r="BR41" i="2"/>
  <c r="BL41" i="2"/>
  <c r="BM41" i="2" s="1"/>
  <c r="AT41" i="2"/>
  <c r="BX57" i="2"/>
  <c r="BY57" i="2" s="1"/>
  <c r="BR57" i="2"/>
  <c r="BL57" i="2"/>
  <c r="BM57" i="2" s="1"/>
  <c r="AT57" i="2"/>
  <c r="BX73" i="2"/>
  <c r="BY73" i="2" s="1"/>
  <c r="BR73" i="2"/>
  <c r="BS73" i="2" s="1"/>
  <c r="BL73" i="2"/>
  <c r="BM73" i="2" s="1"/>
  <c r="AT73" i="2"/>
  <c r="BX89" i="2"/>
  <c r="BY89" i="2" s="1"/>
  <c r="BR89" i="2"/>
  <c r="BL89" i="2"/>
  <c r="BM89" i="2" s="1"/>
  <c r="AT89" i="2"/>
  <c r="BX105" i="2"/>
  <c r="BY105" i="2" s="1"/>
  <c r="BR105" i="2"/>
  <c r="BL105" i="2"/>
  <c r="BM105" i="2" s="1"/>
  <c r="AT105" i="2"/>
  <c r="BX121" i="2"/>
  <c r="BY121" i="2" s="1"/>
  <c r="BR121" i="2"/>
  <c r="BS121" i="2" s="1"/>
  <c r="BL121" i="2"/>
  <c r="BM121" i="2" s="1"/>
  <c r="AT121" i="2"/>
  <c r="BX137" i="2"/>
  <c r="BY137" i="2" s="1"/>
  <c r="BR137" i="2"/>
  <c r="BL137" i="2"/>
  <c r="BM137" i="2" s="1"/>
  <c r="AT137" i="2"/>
  <c r="BX153" i="2"/>
  <c r="BY153" i="2" s="1"/>
  <c r="BR153" i="2"/>
  <c r="BS153" i="2" s="1"/>
  <c r="BL153" i="2"/>
  <c r="BM153" i="2" s="1"/>
  <c r="AT153" i="2"/>
  <c r="BX169" i="2"/>
  <c r="BY169" i="2" s="1"/>
  <c r="BR169" i="2"/>
  <c r="BS169" i="2" s="1"/>
  <c r="BL169" i="2"/>
  <c r="BM169" i="2" s="1"/>
  <c r="AT169" i="2"/>
  <c r="BX185" i="2"/>
  <c r="BY185" i="2" s="1"/>
  <c r="BR185" i="2"/>
  <c r="BS185" i="2" s="1"/>
  <c r="BL185" i="2"/>
  <c r="AT185" i="2"/>
  <c r="BX201" i="2"/>
  <c r="BY201" i="2" s="1"/>
  <c r="BR201" i="2"/>
  <c r="BL201" i="2"/>
  <c r="BM201" i="2" s="1"/>
  <c r="AT201" i="2"/>
  <c r="BX217" i="2"/>
  <c r="BY217" i="2" s="1"/>
  <c r="BR217" i="2"/>
  <c r="BS217" i="2" s="1"/>
  <c r="BL217" i="2"/>
  <c r="BM217" i="2" s="1"/>
  <c r="AT217" i="2"/>
  <c r="BX233" i="2"/>
  <c r="BY233" i="2" s="1"/>
  <c r="BR233" i="2"/>
  <c r="BS233" i="2" s="1"/>
  <c r="BL233" i="2"/>
  <c r="BM233" i="2" s="1"/>
  <c r="AT233" i="2"/>
  <c r="BX249" i="2"/>
  <c r="BY249" i="2" s="1"/>
  <c r="BR249" i="2"/>
  <c r="BS249" i="2" s="1"/>
  <c r="BL249" i="2"/>
  <c r="BM249" i="2" s="1"/>
  <c r="AT249" i="2"/>
  <c r="BX265" i="2"/>
  <c r="BY265" i="2" s="1"/>
  <c r="BR265" i="2"/>
  <c r="BS265" i="2" s="1"/>
  <c r="BL265" i="2"/>
  <c r="BM265" i="2" s="1"/>
  <c r="AT265" i="2"/>
  <c r="BX281" i="2"/>
  <c r="BY281" i="2" s="1"/>
  <c r="BR281" i="2"/>
  <c r="BS281" i="2" s="1"/>
  <c r="BL281" i="2"/>
  <c r="BM281" i="2" s="1"/>
  <c r="AT281" i="2"/>
  <c r="BX297" i="2"/>
  <c r="BY297" i="2" s="1"/>
  <c r="BR297" i="2"/>
  <c r="BS297" i="2" s="1"/>
  <c r="BL297" i="2"/>
  <c r="BM297" i="2" s="1"/>
  <c r="AT297" i="2"/>
  <c r="BX313" i="2"/>
  <c r="BY313" i="2" s="1"/>
  <c r="BR313" i="2"/>
  <c r="BS313" i="2" s="1"/>
  <c r="BL313" i="2"/>
  <c r="BM313" i="2" s="1"/>
  <c r="AT313" i="2"/>
  <c r="BX329" i="2"/>
  <c r="BY329" i="2" s="1"/>
  <c r="BR329" i="2"/>
  <c r="BS329" i="2" s="1"/>
  <c r="BL329" i="2"/>
  <c r="AT329" i="2"/>
  <c r="BX345" i="2"/>
  <c r="BY345" i="2" s="1"/>
  <c r="BR345" i="2"/>
  <c r="BS345" i="2" s="1"/>
  <c r="BL345" i="2"/>
  <c r="BM345" i="2" s="1"/>
  <c r="AT345" i="2"/>
  <c r="BX361" i="2"/>
  <c r="BY361" i="2" s="1"/>
  <c r="BR361" i="2"/>
  <c r="BL361" i="2"/>
  <c r="BM361" i="2" s="1"/>
  <c r="AT361" i="2"/>
  <c r="BX377" i="2"/>
  <c r="BY377" i="2" s="1"/>
  <c r="BR377" i="2"/>
  <c r="BL377" i="2"/>
  <c r="BM377" i="2" s="1"/>
  <c r="AT377" i="2"/>
  <c r="BX393" i="2"/>
  <c r="BY393" i="2" s="1"/>
  <c r="BR393" i="2"/>
  <c r="BL393" i="2"/>
  <c r="BM393" i="2" s="1"/>
  <c r="AT393" i="2"/>
  <c r="BX409" i="2"/>
  <c r="BY409" i="2" s="1"/>
  <c r="BR409" i="2"/>
  <c r="BL409" i="2"/>
  <c r="BM409" i="2" s="1"/>
  <c r="AT409" i="2"/>
  <c r="BX425" i="2"/>
  <c r="BY425" i="2" s="1"/>
  <c r="BR425" i="2"/>
  <c r="BL425" i="2"/>
  <c r="BM425" i="2" s="1"/>
  <c r="AT425" i="2"/>
  <c r="BX441" i="2"/>
  <c r="BY441" i="2" s="1"/>
  <c r="BR441" i="2"/>
  <c r="BS441" i="2" s="1"/>
  <c r="BL441" i="2"/>
  <c r="BM441" i="2" s="1"/>
  <c r="AT441" i="2"/>
  <c r="BX457" i="2"/>
  <c r="BR457" i="2"/>
  <c r="BS457" i="2" s="1"/>
  <c r="BL457" i="2"/>
  <c r="AT457" i="2"/>
  <c r="BX473" i="2"/>
  <c r="BR473" i="2"/>
  <c r="BS473" i="2" s="1"/>
  <c r="BL473" i="2"/>
  <c r="BM473" i="2" s="1"/>
  <c r="AT473" i="2"/>
  <c r="BX489" i="2"/>
  <c r="BR489" i="2"/>
  <c r="BS489" i="2" s="1"/>
  <c r="BL489" i="2"/>
  <c r="BM489" i="2" s="1"/>
  <c r="AT489" i="2"/>
  <c r="BX505" i="2"/>
  <c r="BR505" i="2"/>
  <c r="BS505" i="2" s="1"/>
  <c r="BL505" i="2"/>
  <c r="BM505" i="2" s="1"/>
  <c r="AT505" i="2"/>
  <c r="BX521" i="2"/>
  <c r="BY521" i="2" s="1"/>
  <c r="BR521" i="2"/>
  <c r="BS521" i="2" s="1"/>
  <c r="BL521" i="2"/>
  <c r="BM521" i="2" s="1"/>
  <c r="AT521" i="2"/>
  <c r="BX537" i="2"/>
  <c r="BY537" i="2" s="1"/>
  <c r="BR537" i="2"/>
  <c r="BS537" i="2" s="1"/>
  <c r="BL537" i="2"/>
  <c r="BM537" i="2" s="1"/>
  <c r="AT537" i="2"/>
  <c r="BX553" i="2"/>
  <c r="BY553" i="2" s="1"/>
  <c r="BR553" i="2"/>
  <c r="BS553" i="2" s="1"/>
  <c r="BL553" i="2"/>
  <c r="BM553" i="2" s="1"/>
  <c r="AT553" i="2"/>
  <c r="BX18" i="2"/>
  <c r="BY18" i="2" s="1"/>
  <c r="BR18" i="2"/>
  <c r="BS18" i="2" s="1"/>
  <c r="BL18" i="2"/>
  <c r="BM18" i="2" s="1"/>
  <c r="AT18" i="2"/>
  <c r="BX398" i="2"/>
  <c r="BY398" i="2" s="1"/>
  <c r="BR398" i="2"/>
  <c r="BL398" i="2"/>
  <c r="BM398" i="2" s="1"/>
  <c r="AT398" i="2"/>
  <c r="BX414" i="2"/>
  <c r="BY414" i="2" s="1"/>
  <c r="BR414" i="2"/>
  <c r="BL414" i="2"/>
  <c r="AT414" i="2"/>
  <c r="BX430" i="2"/>
  <c r="BY430" i="2" s="1"/>
  <c r="BR430" i="2"/>
  <c r="BL430" i="2"/>
  <c r="BM430" i="2" s="1"/>
  <c r="AT430" i="2"/>
  <c r="BX446" i="2"/>
  <c r="BY446" i="2" s="1"/>
  <c r="BR446" i="2"/>
  <c r="BS446" i="2" s="1"/>
  <c r="BL446" i="2"/>
  <c r="BM446" i="2" s="1"/>
  <c r="AT446" i="2"/>
  <c r="BX462" i="2"/>
  <c r="BY462" i="2" s="1"/>
  <c r="BR462" i="2"/>
  <c r="BS462" i="2" s="1"/>
  <c r="BL462" i="2"/>
  <c r="BM462" i="2" s="1"/>
  <c r="AT462" i="2"/>
  <c r="BX478" i="2"/>
  <c r="BY478" i="2" s="1"/>
  <c r="BR478" i="2"/>
  <c r="BS478" i="2" s="1"/>
  <c r="BL478" i="2"/>
  <c r="AT478" i="2"/>
  <c r="BX494" i="2"/>
  <c r="BY494" i="2" s="1"/>
  <c r="BR494" i="2"/>
  <c r="BS494" i="2" s="1"/>
  <c r="BL494" i="2"/>
  <c r="BM494" i="2" s="1"/>
  <c r="AT494" i="2"/>
  <c r="BX510" i="2"/>
  <c r="BY510" i="2" s="1"/>
  <c r="BR510" i="2"/>
  <c r="BS510" i="2" s="1"/>
  <c r="BL510" i="2"/>
  <c r="BM510" i="2" s="1"/>
  <c r="AT510" i="2"/>
  <c r="BX526" i="2"/>
  <c r="BY526" i="2" s="1"/>
  <c r="BR526" i="2"/>
  <c r="BS526" i="2" s="1"/>
  <c r="BL526" i="2"/>
  <c r="BM526" i="2" s="1"/>
  <c r="AT526" i="2"/>
  <c r="BX542" i="2"/>
  <c r="BY542" i="2" s="1"/>
  <c r="BR542" i="2"/>
  <c r="BS542" i="2" s="1"/>
  <c r="BL542" i="2"/>
  <c r="BM542" i="2" s="1"/>
  <c r="AT542" i="2"/>
  <c r="BX558" i="2"/>
  <c r="BY558" i="2" s="1"/>
  <c r="BR558" i="2"/>
  <c r="BS558" i="2" s="1"/>
  <c r="BL558" i="2"/>
  <c r="BM558" i="2" s="1"/>
  <c r="AT558" i="2"/>
  <c r="BX574" i="2"/>
  <c r="BY574" i="2" s="1"/>
  <c r="BR574" i="2"/>
  <c r="BS574" i="2" s="1"/>
  <c r="BL574" i="2"/>
  <c r="BM574" i="2" s="1"/>
  <c r="AT574" i="2"/>
  <c r="BX590" i="2"/>
  <c r="BR590" i="2"/>
  <c r="BS590" i="2" s="1"/>
  <c r="BL590" i="2"/>
  <c r="BM590" i="2" s="1"/>
  <c r="AZ590" i="2"/>
  <c r="AT590" i="2"/>
  <c r="BX27" i="2"/>
  <c r="BY27" i="2" s="1"/>
  <c r="BR27" i="2"/>
  <c r="BL27" i="2"/>
  <c r="BM27" i="2" s="1"/>
  <c r="AT27" i="2"/>
  <c r="BX55" i="2"/>
  <c r="BY55" i="2" s="1"/>
  <c r="BR55" i="2"/>
  <c r="BL55" i="2"/>
  <c r="BM55" i="2" s="1"/>
  <c r="AT55" i="2"/>
  <c r="BX71" i="2"/>
  <c r="BY71" i="2" s="1"/>
  <c r="BR71" i="2"/>
  <c r="BL71" i="2"/>
  <c r="AT71" i="2"/>
  <c r="BX87" i="2"/>
  <c r="BY87" i="2" s="1"/>
  <c r="BR87" i="2"/>
  <c r="BL87" i="2"/>
  <c r="AT87" i="2"/>
  <c r="BX103" i="2"/>
  <c r="BY103" i="2" s="1"/>
  <c r="BR103" i="2"/>
  <c r="BL103" i="2"/>
  <c r="AT103" i="2"/>
  <c r="BX123" i="2"/>
  <c r="BY123" i="2" s="1"/>
  <c r="BR123" i="2"/>
  <c r="BS123" i="2" s="1"/>
  <c r="BL123" i="2"/>
  <c r="BM123" i="2" s="1"/>
  <c r="AT123" i="2"/>
  <c r="BX147" i="2"/>
  <c r="BY147" i="2" s="1"/>
  <c r="BR147" i="2"/>
  <c r="BS147" i="2" s="1"/>
  <c r="BL147" i="2"/>
  <c r="BM147" i="2" s="1"/>
  <c r="AT147" i="2"/>
  <c r="BX179" i="2"/>
  <c r="BY179" i="2" s="1"/>
  <c r="BR179" i="2"/>
  <c r="BS179" i="2" s="1"/>
  <c r="BL179" i="2"/>
  <c r="BM179" i="2" s="1"/>
  <c r="AT179" i="2"/>
  <c r="BX211" i="2"/>
  <c r="BY211" i="2" s="1"/>
  <c r="BR211" i="2"/>
  <c r="BS211" i="2" s="1"/>
  <c r="BL211" i="2"/>
  <c r="BM211" i="2" s="1"/>
  <c r="AT211" i="2"/>
  <c r="BX239" i="2"/>
  <c r="BY239" i="2" s="1"/>
  <c r="BR239" i="2"/>
  <c r="BS239" i="2" s="1"/>
  <c r="BL239" i="2"/>
  <c r="BM239" i="2" s="1"/>
  <c r="AT239" i="2"/>
  <c r="BX271" i="2"/>
  <c r="BY271" i="2" s="1"/>
  <c r="BR271" i="2"/>
  <c r="BS271" i="2" s="1"/>
  <c r="BL271" i="2"/>
  <c r="BM271" i="2" s="1"/>
  <c r="AT271" i="2"/>
  <c r="BX303" i="2"/>
  <c r="BY303" i="2" s="1"/>
  <c r="BR303" i="2"/>
  <c r="BS303" i="2" s="1"/>
  <c r="BL303" i="2"/>
  <c r="BM303" i="2" s="1"/>
  <c r="AT303" i="2"/>
  <c r="BX335" i="2"/>
  <c r="BY335" i="2" s="1"/>
  <c r="BR335" i="2"/>
  <c r="BS335" i="2" s="1"/>
  <c r="BL335" i="2"/>
  <c r="BM335" i="2" s="1"/>
  <c r="AT335" i="2"/>
  <c r="BX367" i="2"/>
  <c r="BY367" i="2" s="1"/>
  <c r="BR367" i="2"/>
  <c r="BL367" i="2"/>
  <c r="BM367" i="2" s="1"/>
  <c r="AT367" i="2"/>
  <c r="BX395" i="2"/>
  <c r="BR395" i="2"/>
  <c r="BS395" i="2" s="1"/>
  <c r="BL395" i="2"/>
  <c r="BM395" i="2" s="1"/>
  <c r="AT395" i="2"/>
  <c r="BX427" i="2"/>
  <c r="BY427" i="2" s="1"/>
  <c r="BR427" i="2"/>
  <c r="BS427" i="2" s="1"/>
  <c r="BL427" i="2"/>
  <c r="AT427" i="2"/>
  <c r="BX459" i="2"/>
  <c r="BY459" i="2" s="1"/>
  <c r="BR459" i="2"/>
  <c r="BS459" i="2" s="1"/>
  <c r="BL459" i="2"/>
  <c r="BM459" i="2" s="1"/>
  <c r="AT459" i="2"/>
  <c r="BX491" i="2"/>
  <c r="BY491" i="2" s="1"/>
  <c r="BR491" i="2"/>
  <c r="BS491" i="2" s="1"/>
  <c r="BL491" i="2"/>
  <c r="BM491" i="2" s="1"/>
  <c r="AT491" i="2"/>
  <c r="BX523" i="2"/>
  <c r="BR523" i="2"/>
  <c r="BL523" i="2"/>
  <c r="BM523" i="2" s="1"/>
  <c r="AT523" i="2"/>
  <c r="BX555" i="2"/>
  <c r="BR555" i="2"/>
  <c r="BS555" i="2" s="1"/>
  <c r="BL555" i="2"/>
  <c r="BM555" i="2" s="1"/>
  <c r="AT555" i="2"/>
  <c r="BX587" i="2"/>
  <c r="BY587" i="2" s="1"/>
  <c r="BR587" i="2"/>
  <c r="BS587" i="2" s="1"/>
  <c r="BL587" i="2"/>
  <c r="BM587" i="2" s="1"/>
  <c r="AZ587" i="2"/>
  <c r="BA587" i="2" s="1"/>
  <c r="AT587" i="2"/>
  <c r="BX24" i="2"/>
  <c r="BR24" i="2"/>
  <c r="BS24" i="2" s="1"/>
  <c r="BL24" i="2"/>
  <c r="BM24" i="2" s="1"/>
  <c r="AT24" i="2"/>
  <c r="BX564" i="2"/>
  <c r="BY564" i="2" s="1"/>
  <c r="BR564" i="2"/>
  <c r="BL564" i="2"/>
  <c r="AT564" i="2"/>
  <c r="BX34" i="2"/>
  <c r="BY34" i="2" s="1"/>
  <c r="BR34" i="2"/>
  <c r="BS34" i="2" s="1"/>
  <c r="BL34" i="2"/>
  <c r="BM34" i="2" s="1"/>
  <c r="AT34" i="2"/>
  <c r="BX50" i="2"/>
  <c r="BY50" i="2" s="1"/>
  <c r="BR50" i="2"/>
  <c r="BS50" i="2" s="1"/>
  <c r="BL50" i="2"/>
  <c r="BM50" i="2" s="1"/>
  <c r="AT50" i="2"/>
  <c r="BX66" i="2"/>
  <c r="BY66" i="2" s="1"/>
  <c r="BR66" i="2"/>
  <c r="BS66" i="2" s="1"/>
  <c r="BL66" i="2"/>
  <c r="BM66" i="2" s="1"/>
  <c r="AT66" i="2"/>
  <c r="BX82" i="2"/>
  <c r="BY82" i="2" s="1"/>
  <c r="BR82" i="2"/>
  <c r="BS82" i="2" s="1"/>
  <c r="BL82" i="2"/>
  <c r="BM82" i="2" s="1"/>
  <c r="AT82" i="2"/>
  <c r="BX98" i="2"/>
  <c r="BY98" i="2" s="1"/>
  <c r="BR98" i="2"/>
  <c r="BS98" i="2" s="1"/>
  <c r="BL98" i="2"/>
  <c r="BM98" i="2" s="1"/>
  <c r="AT98" i="2"/>
  <c r="BX114" i="2"/>
  <c r="BY114" i="2" s="1"/>
  <c r="BL114" i="2"/>
  <c r="BM114" i="2" s="1"/>
  <c r="BR114" i="2"/>
  <c r="BS114" i="2" s="1"/>
  <c r="AT114" i="2"/>
  <c r="BX130" i="2"/>
  <c r="BY130" i="2" s="1"/>
  <c r="BR130" i="2"/>
  <c r="BL130" i="2"/>
  <c r="BM130" i="2" s="1"/>
  <c r="AT130" i="2"/>
  <c r="BX146" i="2"/>
  <c r="BY146" i="2" s="1"/>
  <c r="BR146" i="2"/>
  <c r="BL146" i="2"/>
  <c r="BM146" i="2" s="1"/>
  <c r="AT146" i="2"/>
  <c r="BX162" i="2"/>
  <c r="BY162" i="2" s="1"/>
  <c r="BR162" i="2"/>
  <c r="BL162" i="2"/>
  <c r="BM162" i="2" s="1"/>
  <c r="AT162" i="2"/>
  <c r="BX178" i="2"/>
  <c r="BY178" i="2" s="1"/>
  <c r="BR178" i="2"/>
  <c r="BL178" i="2"/>
  <c r="AT178" i="2"/>
  <c r="BX194" i="2"/>
  <c r="BY194" i="2" s="1"/>
  <c r="BR194" i="2"/>
  <c r="BL194" i="2"/>
  <c r="BM194" i="2" s="1"/>
  <c r="AT194" i="2"/>
  <c r="BX210" i="2"/>
  <c r="BY210" i="2" s="1"/>
  <c r="BR210" i="2"/>
  <c r="BL210" i="2"/>
  <c r="AT210" i="2"/>
  <c r="BX226" i="2"/>
  <c r="BY226" i="2" s="1"/>
  <c r="BR226" i="2"/>
  <c r="BS226" i="2" s="1"/>
  <c r="BL226" i="2"/>
  <c r="AT226" i="2"/>
  <c r="BX242" i="2"/>
  <c r="BR242" i="2"/>
  <c r="BS242" i="2" s="1"/>
  <c r="BL242" i="2"/>
  <c r="BM242" i="2" s="1"/>
  <c r="AT242" i="2"/>
  <c r="BX258" i="2"/>
  <c r="BR258" i="2"/>
  <c r="BL258" i="2"/>
  <c r="AT258" i="2"/>
  <c r="BX274" i="2"/>
  <c r="BR274" i="2"/>
  <c r="BS274" i="2" s="1"/>
  <c r="BL274" i="2"/>
  <c r="AT274" i="2"/>
  <c r="BX290" i="2"/>
  <c r="BR290" i="2"/>
  <c r="BS290" i="2" s="1"/>
  <c r="BL290" i="2"/>
  <c r="AT290" i="2"/>
  <c r="BX306" i="2"/>
  <c r="BR306" i="2"/>
  <c r="BS306" i="2" s="1"/>
  <c r="BL306" i="2"/>
  <c r="BM306" i="2" s="1"/>
  <c r="AT306" i="2"/>
  <c r="BX322" i="2"/>
  <c r="BR322" i="2"/>
  <c r="BS322" i="2" s="1"/>
  <c r="BL322" i="2"/>
  <c r="AT322" i="2"/>
  <c r="BX338" i="2"/>
  <c r="BY338" i="2" s="1"/>
  <c r="BR338" i="2"/>
  <c r="BL338" i="2"/>
  <c r="BM338" i="2" s="1"/>
  <c r="AT338" i="2"/>
  <c r="BX354" i="2"/>
  <c r="BY354" i="2" s="1"/>
  <c r="BR354" i="2"/>
  <c r="BS354" i="2" s="1"/>
  <c r="BL354" i="2"/>
  <c r="BM354" i="2" s="1"/>
  <c r="AT354" i="2"/>
  <c r="BX370" i="2"/>
  <c r="BY370" i="2" s="1"/>
  <c r="BR370" i="2"/>
  <c r="BS370" i="2" s="1"/>
  <c r="BL370" i="2"/>
  <c r="BM370" i="2" s="1"/>
  <c r="AT370" i="2"/>
  <c r="BX386" i="2"/>
  <c r="BY386" i="2" s="1"/>
  <c r="BR386" i="2"/>
  <c r="BS386" i="2" s="1"/>
  <c r="BL386" i="2"/>
  <c r="BM386" i="2" s="1"/>
  <c r="AT386" i="2"/>
  <c r="BX23" i="2"/>
  <c r="BY23" i="2" s="1"/>
  <c r="BR23" i="2"/>
  <c r="BL23" i="2"/>
  <c r="BM23" i="2" s="1"/>
  <c r="AT23" i="2"/>
  <c r="BX131" i="2"/>
  <c r="BY131" i="2" s="1"/>
  <c r="BR131" i="2"/>
  <c r="BS131" i="2" s="1"/>
  <c r="BL131" i="2"/>
  <c r="BM131" i="2" s="1"/>
  <c r="AT131" i="2"/>
  <c r="BX167" i="2"/>
  <c r="BY167" i="2" s="1"/>
  <c r="BR167" i="2"/>
  <c r="BL167" i="2"/>
  <c r="BM167" i="2" s="1"/>
  <c r="AT167" i="2"/>
  <c r="BX199" i="2"/>
  <c r="BR199" i="2"/>
  <c r="BS199" i="2" s="1"/>
  <c r="BL199" i="2"/>
  <c r="BM199" i="2" s="1"/>
  <c r="AT199" i="2"/>
  <c r="BX231" i="2"/>
  <c r="BY231" i="2" s="1"/>
  <c r="BR231" i="2"/>
  <c r="BS231" i="2" s="1"/>
  <c r="BL231" i="2"/>
  <c r="BM231" i="2" s="1"/>
  <c r="AT231" i="2"/>
  <c r="BX267" i="2"/>
  <c r="BY267" i="2" s="1"/>
  <c r="BR267" i="2"/>
  <c r="BS267" i="2" s="1"/>
  <c r="BL267" i="2"/>
  <c r="BM267" i="2" s="1"/>
  <c r="AT267" i="2"/>
  <c r="BX299" i="2"/>
  <c r="BY299" i="2" s="1"/>
  <c r="BR299" i="2"/>
  <c r="BS299" i="2" s="1"/>
  <c r="BL299" i="2"/>
  <c r="BM299" i="2" s="1"/>
  <c r="AT299" i="2"/>
  <c r="BX331" i="2"/>
  <c r="BY331" i="2" s="1"/>
  <c r="BR331" i="2"/>
  <c r="BS331" i="2" s="1"/>
  <c r="BL331" i="2"/>
  <c r="BM331" i="2" s="1"/>
  <c r="AT331" i="2"/>
  <c r="BX363" i="2"/>
  <c r="BY363" i="2" s="1"/>
  <c r="BR363" i="2"/>
  <c r="BL363" i="2"/>
  <c r="BM363" i="2" s="1"/>
  <c r="AT363" i="2"/>
  <c r="BX399" i="2"/>
  <c r="BY399" i="2" s="1"/>
  <c r="BR399" i="2"/>
  <c r="BL399" i="2"/>
  <c r="AT399" i="2"/>
  <c r="BX431" i="2"/>
  <c r="BY431" i="2" s="1"/>
  <c r="BR431" i="2"/>
  <c r="BS431" i="2" s="1"/>
  <c r="BL431" i="2"/>
  <c r="BM431" i="2" s="1"/>
  <c r="AT431" i="2"/>
  <c r="BX463" i="2"/>
  <c r="BY463" i="2" s="1"/>
  <c r="BR463" i="2"/>
  <c r="BS463" i="2" s="1"/>
  <c r="BL463" i="2"/>
  <c r="AT463" i="2"/>
  <c r="BX495" i="2"/>
  <c r="BY495" i="2" s="1"/>
  <c r="BR495" i="2"/>
  <c r="BS495" i="2" s="1"/>
  <c r="BL495" i="2"/>
  <c r="BM495" i="2" s="1"/>
  <c r="AT495" i="2"/>
  <c r="BX527" i="2"/>
  <c r="BR527" i="2"/>
  <c r="BL527" i="2"/>
  <c r="BM527" i="2" s="1"/>
  <c r="AT527" i="2"/>
  <c r="BX559" i="2"/>
  <c r="BR559" i="2"/>
  <c r="BL559" i="2"/>
  <c r="BM559" i="2" s="1"/>
  <c r="AT559" i="2"/>
  <c r="BX591" i="2"/>
  <c r="BY591" i="2" s="1"/>
  <c r="BR591" i="2"/>
  <c r="BL591" i="2"/>
  <c r="BM591" i="2" s="1"/>
  <c r="AZ591" i="2"/>
  <c r="BA591" i="2" s="1"/>
  <c r="AT591" i="2"/>
  <c r="BX552" i="2"/>
  <c r="BY552" i="2" s="1"/>
  <c r="BR552" i="2"/>
  <c r="BS552" i="2" s="1"/>
  <c r="BL552" i="2"/>
  <c r="BM552" i="2" s="1"/>
  <c r="AT552" i="2"/>
  <c r="BX584" i="2"/>
  <c r="BY584" i="2" s="1"/>
  <c r="BR584" i="2"/>
  <c r="BS584" i="2" s="1"/>
  <c r="BL584" i="2"/>
  <c r="AZ584" i="2"/>
  <c r="BA584" i="2" s="1"/>
  <c r="AT584" i="2"/>
  <c r="BX36" i="2"/>
  <c r="BR36" i="2"/>
  <c r="BS36" i="2" s="1"/>
  <c r="BL36" i="2"/>
  <c r="BM36" i="2" s="1"/>
  <c r="AT36" i="2"/>
  <c r="BX52" i="2"/>
  <c r="BR52" i="2"/>
  <c r="BS52" i="2" s="1"/>
  <c r="BL52" i="2"/>
  <c r="BM52" i="2" s="1"/>
  <c r="AT52" i="2"/>
  <c r="BX68" i="2"/>
  <c r="BR68" i="2"/>
  <c r="BS68" i="2" s="1"/>
  <c r="BL68" i="2"/>
  <c r="BM68" i="2" s="1"/>
  <c r="AT68" i="2"/>
  <c r="BX84" i="2"/>
  <c r="BR84" i="2"/>
  <c r="BS84" i="2" s="1"/>
  <c r="BL84" i="2"/>
  <c r="BM84" i="2" s="1"/>
  <c r="AT84" i="2"/>
  <c r="BX100" i="2"/>
  <c r="BR100" i="2"/>
  <c r="BS100" i="2" s="1"/>
  <c r="BL100" i="2"/>
  <c r="BM100" i="2" s="1"/>
  <c r="AT100" i="2"/>
  <c r="BX116" i="2"/>
  <c r="BR116" i="2"/>
  <c r="BS116" i="2" s="1"/>
  <c r="BL116" i="2"/>
  <c r="BM116" i="2" s="1"/>
  <c r="AT116" i="2"/>
  <c r="BX132" i="2"/>
  <c r="BR132" i="2"/>
  <c r="BL132" i="2"/>
  <c r="BM132" i="2" s="1"/>
  <c r="AT132" i="2"/>
  <c r="BX148" i="2"/>
  <c r="BR148" i="2"/>
  <c r="BS148" i="2" s="1"/>
  <c r="BL148" i="2"/>
  <c r="BM148" i="2" s="1"/>
  <c r="AT148" i="2"/>
  <c r="BX164" i="2"/>
  <c r="BR164" i="2"/>
  <c r="BL164" i="2"/>
  <c r="BM164" i="2" s="1"/>
  <c r="AT164" i="2"/>
  <c r="BX180" i="2"/>
  <c r="BR180" i="2"/>
  <c r="BS180" i="2" s="1"/>
  <c r="BL180" i="2"/>
  <c r="AT180" i="2"/>
  <c r="BX196" i="2"/>
  <c r="BR196" i="2"/>
  <c r="BL196" i="2"/>
  <c r="BM196" i="2" s="1"/>
  <c r="AT196" i="2"/>
  <c r="BX212" i="2"/>
  <c r="BR212" i="2"/>
  <c r="BL212" i="2"/>
  <c r="BM212" i="2" s="1"/>
  <c r="AT212" i="2"/>
  <c r="BX228" i="2"/>
  <c r="BR228" i="2"/>
  <c r="BL228" i="2"/>
  <c r="BM228" i="2" s="1"/>
  <c r="AT228" i="2"/>
  <c r="BX244" i="2"/>
  <c r="BR244" i="2"/>
  <c r="BL244" i="2"/>
  <c r="BM244" i="2" s="1"/>
  <c r="AT244" i="2"/>
  <c r="BX260" i="2"/>
  <c r="BR260" i="2"/>
  <c r="BL260" i="2"/>
  <c r="AT260" i="2"/>
  <c r="BX276" i="2"/>
  <c r="BR276" i="2"/>
  <c r="BL276" i="2"/>
  <c r="AT276" i="2"/>
  <c r="BX292" i="2"/>
  <c r="BR292" i="2"/>
  <c r="BL292" i="2"/>
  <c r="AT292" i="2"/>
  <c r="BX308" i="2"/>
  <c r="BR308" i="2"/>
  <c r="BL308" i="2"/>
  <c r="BM308" i="2" s="1"/>
  <c r="AT308" i="2"/>
  <c r="BX324" i="2"/>
  <c r="BY324" i="2" s="1"/>
  <c r="BR324" i="2"/>
  <c r="BL324" i="2"/>
  <c r="AT324" i="2"/>
  <c r="BX340" i="2"/>
  <c r="BY340" i="2" s="1"/>
  <c r="BR340" i="2"/>
  <c r="BL340" i="2"/>
  <c r="BM340" i="2" s="1"/>
  <c r="AT340" i="2"/>
  <c r="BX356" i="2"/>
  <c r="BY356" i="2" s="1"/>
  <c r="BR356" i="2"/>
  <c r="BS356" i="2" s="1"/>
  <c r="BL356" i="2"/>
  <c r="AT356" i="2"/>
  <c r="BX372" i="2"/>
  <c r="BY372" i="2" s="1"/>
  <c r="BR372" i="2"/>
  <c r="BS372" i="2" s="1"/>
  <c r="BL372" i="2"/>
  <c r="AT372" i="2"/>
  <c r="BX388" i="2"/>
  <c r="BY388" i="2" s="1"/>
  <c r="BR388" i="2"/>
  <c r="BS388" i="2" s="1"/>
  <c r="BL388" i="2"/>
  <c r="AT388" i="2"/>
  <c r="BX404" i="2"/>
  <c r="BY404" i="2" s="1"/>
  <c r="BR404" i="2"/>
  <c r="BS404" i="2" s="1"/>
  <c r="BL404" i="2"/>
  <c r="BM404" i="2" s="1"/>
  <c r="AT404" i="2"/>
  <c r="BX420" i="2"/>
  <c r="BY420" i="2" s="1"/>
  <c r="BR420" i="2"/>
  <c r="BS420" i="2" s="1"/>
  <c r="BL420" i="2"/>
  <c r="AT420" i="2"/>
  <c r="BX436" i="2"/>
  <c r="BY436" i="2" s="1"/>
  <c r="BR436" i="2"/>
  <c r="BS436" i="2" s="1"/>
  <c r="BL436" i="2"/>
  <c r="BM436" i="2" s="1"/>
  <c r="AT436" i="2"/>
  <c r="BX452" i="2"/>
  <c r="BR452" i="2"/>
  <c r="BS452" i="2" s="1"/>
  <c r="BL452" i="2"/>
  <c r="BM452" i="2" s="1"/>
  <c r="AT452" i="2"/>
  <c r="BX468" i="2"/>
  <c r="BR468" i="2"/>
  <c r="BS468" i="2" s="1"/>
  <c r="BL468" i="2"/>
  <c r="BM468" i="2" s="1"/>
  <c r="AT468" i="2"/>
  <c r="BX484" i="2"/>
  <c r="BR484" i="2"/>
  <c r="BS484" i="2" s="1"/>
  <c r="BL484" i="2"/>
  <c r="BM484" i="2" s="1"/>
  <c r="AT484" i="2"/>
  <c r="BX500" i="2"/>
  <c r="BR500" i="2"/>
  <c r="BS500" i="2" s="1"/>
  <c r="BL500" i="2"/>
  <c r="AT500" i="2"/>
  <c r="BX516" i="2"/>
  <c r="BY516" i="2" s="1"/>
  <c r="BR516" i="2"/>
  <c r="BS516" i="2" s="1"/>
  <c r="BL516" i="2"/>
  <c r="BM516" i="2" s="1"/>
  <c r="AT516" i="2"/>
  <c r="BX532" i="2"/>
  <c r="BY532" i="2" s="1"/>
  <c r="BR532" i="2"/>
  <c r="BS532" i="2" s="1"/>
  <c r="BL532" i="2"/>
  <c r="BM532" i="2" s="1"/>
  <c r="AT532" i="2"/>
  <c r="BX45" i="2"/>
  <c r="BY45" i="2" s="1"/>
  <c r="BR45" i="2"/>
  <c r="BS45" i="2" s="1"/>
  <c r="BL45" i="2"/>
  <c r="AT45" i="2"/>
  <c r="BX61" i="2"/>
  <c r="BY61" i="2" s="1"/>
  <c r="BR61" i="2"/>
  <c r="BS61" i="2" s="1"/>
  <c r="BL61" i="2"/>
  <c r="BM61" i="2" s="1"/>
  <c r="AT61" i="2"/>
  <c r="BX77" i="2"/>
  <c r="BY77" i="2" s="1"/>
  <c r="BR77" i="2"/>
  <c r="BS77" i="2" s="1"/>
  <c r="BL77" i="2"/>
  <c r="BM77" i="2" s="1"/>
  <c r="AT77" i="2"/>
  <c r="BX93" i="2"/>
  <c r="BY93" i="2" s="1"/>
  <c r="BR93" i="2"/>
  <c r="BL93" i="2"/>
  <c r="BM93" i="2" s="1"/>
  <c r="AT93" i="2"/>
  <c r="BX109" i="2"/>
  <c r="BY109" i="2" s="1"/>
  <c r="BR109" i="2"/>
  <c r="BL109" i="2"/>
  <c r="BM109" i="2" s="1"/>
  <c r="AT109" i="2"/>
  <c r="BX125" i="2"/>
  <c r="BY125" i="2" s="1"/>
  <c r="BR125" i="2"/>
  <c r="BS125" i="2" s="1"/>
  <c r="BL125" i="2"/>
  <c r="BM125" i="2" s="1"/>
  <c r="AT125" i="2"/>
  <c r="BX141" i="2"/>
  <c r="BY141" i="2" s="1"/>
  <c r="BR141" i="2"/>
  <c r="BS141" i="2" s="1"/>
  <c r="BL141" i="2"/>
  <c r="BM141" i="2" s="1"/>
  <c r="AT141" i="2"/>
  <c r="BX157" i="2"/>
  <c r="BY157" i="2" s="1"/>
  <c r="BR157" i="2"/>
  <c r="BS157" i="2" s="1"/>
  <c r="BL157" i="2"/>
  <c r="AT157" i="2"/>
  <c r="BX173" i="2"/>
  <c r="BY173" i="2" s="1"/>
  <c r="BR173" i="2"/>
  <c r="BS173" i="2" s="1"/>
  <c r="BL173" i="2"/>
  <c r="AT173" i="2"/>
  <c r="BX189" i="2"/>
  <c r="BY189" i="2" s="1"/>
  <c r="BR189" i="2"/>
  <c r="BS189" i="2" s="1"/>
  <c r="BL189" i="2"/>
  <c r="AT189" i="2"/>
  <c r="BX205" i="2"/>
  <c r="BY205" i="2" s="1"/>
  <c r="BR205" i="2"/>
  <c r="BL205" i="2"/>
  <c r="BM205" i="2" s="1"/>
  <c r="AT205" i="2"/>
  <c r="BX221" i="2"/>
  <c r="BY221" i="2" s="1"/>
  <c r="BR221" i="2"/>
  <c r="BL221" i="2"/>
  <c r="BM221" i="2" s="1"/>
  <c r="AT221" i="2"/>
  <c r="BX237" i="2"/>
  <c r="BY237" i="2" s="1"/>
  <c r="BR237" i="2"/>
  <c r="BL237" i="2"/>
  <c r="BM237" i="2" s="1"/>
  <c r="AT237" i="2"/>
  <c r="BX253" i="2"/>
  <c r="BY253" i="2" s="1"/>
  <c r="BR253" i="2"/>
  <c r="BL253" i="2"/>
  <c r="BM253" i="2" s="1"/>
  <c r="AT253" i="2"/>
  <c r="BX269" i="2"/>
  <c r="BY269" i="2" s="1"/>
  <c r="BR269" i="2"/>
  <c r="BS269" i="2" s="1"/>
  <c r="BL269" i="2"/>
  <c r="BM269" i="2" s="1"/>
  <c r="AT269" i="2"/>
  <c r="BX285" i="2"/>
  <c r="BY285" i="2" s="1"/>
  <c r="BR285" i="2"/>
  <c r="BS285" i="2" s="1"/>
  <c r="BL285" i="2"/>
  <c r="BM285" i="2" s="1"/>
  <c r="AT285" i="2"/>
  <c r="BX301" i="2"/>
  <c r="BY301" i="2" s="1"/>
  <c r="BR301" i="2"/>
  <c r="BL301" i="2"/>
  <c r="BM301" i="2" s="1"/>
  <c r="AT301" i="2"/>
  <c r="BX317" i="2"/>
  <c r="BY317" i="2" s="1"/>
  <c r="BR317" i="2"/>
  <c r="BS317" i="2" s="1"/>
  <c r="BL317" i="2"/>
  <c r="BM317" i="2" s="1"/>
  <c r="AT317" i="2"/>
  <c r="BX333" i="2"/>
  <c r="BY333" i="2" s="1"/>
  <c r="BR333" i="2"/>
  <c r="BS333" i="2" s="1"/>
  <c r="BL333" i="2"/>
  <c r="BM333" i="2" s="1"/>
  <c r="AT333" i="2"/>
  <c r="BX349" i="2"/>
  <c r="BY349" i="2" s="1"/>
  <c r="BR349" i="2"/>
  <c r="BL349" i="2"/>
  <c r="AT349" i="2"/>
  <c r="BX365" i="2"/>
  <c r="BY365" i="2" s="1"/>
  <c r="BR365" i="2"/>
  <c r="BL365" i="2"/>
  <c r="BM365" i="2" s="1"/>
  <c r="AT365" i="2"/>
  <c r="BX381" i="2"/>
  <c r="BY381" i="2" s="1"/>
  <c r="BR381" i="2"/>
  <c r="BL381" i="2"/>
  <c r="AT381" i="2"/>
  <c r="BX397" i="2"/>
  <c r="BY397" i="2" s="1"/>
  <c r="BR397" i="2"/>
  <c r="BL397" i="2"/>
  <c r="AT397" i="2"/>
  <c r="BX413" i="2"/>
  <c r="BY413" i="2" s="1"/>
  <c r="BR413" i="2"/>
  <c r="BL413" i="2"/>
  <c r="BM413" i="2" s="1"/>
  <c r="AT413" i="2"/>
  <c r="BX429" i="2"/>
  <c r="BY429" i="2" s="1"/>
  <c r="BR429" i="2"/>
  <c r="BL429" i="2"/>
  <c r="BM429" i="2" s="1"/>
  <c r="AT429" i="2"/>
  <c r="BX445" i="2"/>
  <c r="BY445" i="2" s="1"/>
  <c r="BR445" i="2"/>
  <c r="BS445" i="2" s="1"/>
  <c r="BL445" i="2"/>
  <c r="BM445" i="2" s="1"/>
  <c r="AT445" i="2"/>
  <c r="BX461" i="2"/>
  <c r="BR461" i="2"/>
  <c r="BS461" i="2" s="1"/>
  <c r="BL461" i="2"/>
  <c r="BM461" i="2" s="1"/>
  <c r="AT461" i="2"/>
  <c r="BX477" i="2"/>
  <c r="BR477" i="2"/>
  <c r="BS477" i="2" s="1"/>
  <c r="BL477" i="2"/>
  <c r="BM477" i="2" s="1"/>
  <c r="AT477" i="2"/>
  <c r="BX493" i="2"/>
  <c r="BR493" i="2"/>
  <c r="BS493" i="2" s="1"/>
  <c r="BL493" i="2"/>
  <c r="BM493" i="2" s="1"/>
  <c r="AT493" i="2"/>
  <c r="BX509" i="2"/>
  <c r="BR509" i="2"/>
  <c r="BS509" i="2" s="1"/>
  <c r="BL509" i="2"/>
  <c r="BM509" i="2" s="1"/>
  <c r="AT509" i="2"/>
  <c r="BX525" i="2"/>
  <c r="BR525" i="2"/>
  <c r="BS525" i="2" s="1"/>
  <c r="BL525" i="2"/>
  <c r="AT525" i="2"/>
  <c r="BX541" i="2"/>
  <c r="BR541" i="2"/>
  <c r="BS541" i="2" s="1"/>
  <c r="BL541" i="2"/>
  <c r="BM541" i="2" s="1"/>
  <c r="AT541" i="2"/>
  <c r="BX557" i="2"/>
  <c r="BR557" i="2"/>
  <c r="BS557" i="2" s="1"/>
  <c r="BL557" i="2"/>
  <c r="BM557" i="2" s="1"/>
  <c r="AT557" i="2"/>
  <c r="BX22" i="2"/>
  <c r="BY22" i="2" s="1"/>
  <c r="BR22" i="2"/>
  <c r="BS22" i="2" s="1"/>
  <c r="BL22" i="2"/>
  <c r="BM22" i="2" s="1"/>
  <c r="AT22" i="2"/>
  <c r="BX402" i="2"/>
  <c r="BY402" i="2" s="1"/>
  <c r="BR402" i="2"/>
  <c r="BS402" i="2" s="1"/>
  <c r="BL402" i="2"/>
  <c r="AT402" i="2"/>
  <c r="BX418" i="2"/>
  <c r="BY418" i="2" s="1"/>
  <c r="BR418" i="2"/>
  <c r="BS418" i="2" s="1"/>
  <c r="BL418" i="2"/>
  <c r="AT418" i="2"/>
  <c r="BX434" i="2"/>
  <c r="BY434" i="2" s="1"/>
  <c r="BR434" i="2"/>
  <c r="BS434" i="2" s="1"/>
  <c r="BL434" i="2"/>
  <c r="BM434" i="2" s="1"/>
  <c r="AT434" i="2"/>
  <c r="BX450" i="2"/>
  <c r="BY450" i="2" s="1"/>
  <c r="BR450" i="2"/>
  <c r="BS450" i="2" s="1"/>
  <c r="BL450" i="2"/>
  <c r="BM450" i="2" s="1"/>
  <c r="AT450" i="2"/>
  <c r="BX466" i="2"/>
  <c r="BY466" i="2" s="1"/>
  <c r="BR466" i="2"/>
  <c r="BS466" i="2" s="1"/>
  <c r="BL466" i="2"/>
  <c r="BM466" i="2" s="1"/>
  <c r="AT466" i="2"/>
  <c r="BX482" i="2"/>
  <c r="BY482" i="2" s="1"/>
  <c r="BR482" i="2"/>
  <c r="BS482" i="2" s="1"/>
  <c r="BL482" i="2"/>
  <c r="BM482" i="2" s="1"/>
  <c r="AT482" i="2"/>
  <c r="BX498" i="2"/>
  <c r="BY498" i="2" s="1"/>
  <c r="BR498" i="2"/>
  <c r="BS498" i="2" s="1"/>
  <c r="BL498" i="2"/>
  <c r="BM498" i="2" s="1"/>
  <c r="AT498" i="2"/>
  <c r="BX514" i="2"/>
  <c r="BR514" i="2"/>
  <c r="BS514" i="2" s="1"/>
  <c r="BL514" i="2"/>
  <c r="BM514" i="2" s="1"/>
  <c r="AT514" i="2"/>
  <c r="BX530" i="2"/>
  <c r="BY530" i="2" s="1"/>
  <c r="BR530" i="2"/>
  <c r="BS530" i="2" s="1"/>
  <c r="BL530" i="2"/>
  <c r="BM530" i="2" s="1"/>
  <c r="AT530" i="2"/>
  <c r="BX546" i="2"/>
  <c r="BY546" i="2" s="1"/>
  <c r="BR546" i="2"/>
  <c r="BS546" i="2" s="1"/>
  <c r="BL546" i="2"/>
  <c r="BM546" i="2" s="1"/>
  <c r="AT546" i="2"/>
  <c r="BX562" i="2"/>
  <c r="BY562" i="2" s="1"/>
  <c r="BR562" i="2"/>
  <c r="BL562" i="2"/>
  <c r="BM562" i="2" s="1"/>
  <c r="AT562" i="2"/>
  <c r="BX578" i="2"/>
  <c r="BY578" i="2" s="1"/>
  <c r="BR578" i="2"/>
  <c r="BS578" i="2" s="1"/>
  <c r="BL578" i="2"/>
  <c r="BM578" i="2" s="1"/>
  <c r="AT578" i="2"/>
  <c r="BX7" i="2"/>
  <c r="BR7" i="2"/>
  <c r="BL7" i="2"/>
  <c r="BM7" i="2" s="1"/>
  <c r="AT7" i="2"/>
  <c r="BX39" i="2"/>
  <c r="BY39" i="2" s="1"/>
  <c r="BR39" i="2"/>
  <c r="BL39" i="2"/>
  <c r="BM39" i="2" s="1"/>
  <c r="AT39" i="2"/>
  <c r="BX59" i="2"/>
  <c r="BY59" i="2" s="1"/>
  <c r="BR59" i="2"/>
  <c r="BL59" i="2"/>
  <c r="AT59" i="2"/>
  <c r="BX75" i="2"/>
  <c r="BY75" i="2" s="1"/>
  <c r="BR75" i="2"/>
  <c r="BS75" i="2" s="1"/>
  <c r="BL75" i="2"/>
  <c r="AT75" i="2"/>
  <c r="BX91" i="2"/>
  <c r="BY91" i="2" s="1"/>
  <c r="BR91" i="2"/>
  <c r="BL91" i="2"/>
  <c r="AT91" i="2"/>
  <c r="BX107" i="2"/>
  <c r="BY107" i="2" s="1"/>
  <c r="BR107" i="2"/>
  <c r="BL107" i="2"/>
  <c r="AT107" i="2"/>
  <c r="BX127" i="2"/>
  <c r="BY127" i="2" s="1"/>
  <c r="BR127" i="2"/>
  <c r="BL127" i="2"/>
  <c r="AT127" i="2"/>
  <c r="BX155" i="2"/>
  <c r="BY155" i="2" s="1"/>
  <c r="BR155" i="2"/>
  <c r="BS155" i="2" s="1"/>
  <c r="BL155" i="2"/>
  <c r="BM155" i="2" s="1"/>
  <c r="AT155" i="2"/>
  <c r="BX187" i="2"/>
  <c r="BY187" i="2" s="1"/>
  <c r="BR187" i="2"/>
  <c r="BS187" i="2" s="1"/>
  <c r="BL187" i="2"/>
  <c r="BM187" i="2" s="1"/>
  <c r="AT187" i="2"/>
  <c r="BX219" i="2"/>
  <c r="BY219" i="2" s="1"/>
  <c r="BR219" i="2"/>
  <c r="BS219" i="2" s="1"/>
  <c r="BL219" i="2"/>
  <c r="BM219" i="2" s="1"/>
  <c r="AT219" i="2"/>
  <c r="BX247" i="2"/>
  <c r="BY247" i="2" s="1"/>
  <c r="BR247" i="2"/>
  <c r="BS247" i="2" s="1"/>
  <c r="BL247" i="2"/>
  <c r="BM247" i="2" s="1"/>
  <c r="AT247" i="2"/>
  <c r="BX279" i="2"/>
  <c r="BY279" i="2" s="1"/>
  <c r="BR279" i="2"/>
  <c r="BS279" i="2" s="1"/>
  <c r="BL279" i="2"/>
  <c r="BM279" i="2" s="1"/>
  <c r="AT279" i="2"/>
  <c r="BX311" i="2"/>
  <c r="BY311" i="2" s="1"/>
  <c r="BR311" i="2"/>
  <c r="BS311" i="2" s="1"/>
  <c r="BL311" i="2"/>
  <c r="BM311" i="2" s="1"/>
  <c r="AT311" i="2"/>
  <c r="BX343" i="2"/>
  <c r="BY343" i="2" s="1"/>
  <c r="BR343" i="2"/>
  <c r="BS343" i="2" s="1"/>
  <c r="BL343" i="2"/>
  <c r="BM343" i="2" s="1"/>
  <c r="AT343" i="2"/>
  <c r="BX375" i="2"/>
  <c r="BY375" i="2" s="1"/>
  <c r="BR375" i="2"/>
  <c r="BS375" i="2" s="1"/>
  <c r="BL375" i="2"/>
  <c r="BM375" i="2" s="1"/>
  <c r="AT375" i="2"/>
  <c r="BX403" i="2"/>
  <c r="BY403" i="2" s="1"/>
  <c r="BR403" i="2"/>
  <c r="BL403" i="2"/>
  <c r="AT403" i="2"/>
  <c r="BX435" i="2"/>
  <c r="BY435" i="2" s="1"/>
  <c r="BR435" i="2"/>
  <c r="BS435" i="2" s="1"/>
  <c r="BL435" i="2"/>
  <c r="BM435" i="2" s="1"/>
  <c r="AT435" i="2"/>
  <c r="BX467" i="2"/>
  <c r="BY467" i="2" s="1"/>
  <c r="BR467" i="2"/>
  <c r="BS467" i="2" s="1"/>
  <c r="BL467" i="2"/>
  <c r="BM467" i="2" s="1"/>
  <c r="AT467" i="2"/>
  <c r="BX499" i="2"/>
  <c r="BY499" i="2" s="1"/>
  <c r="BR499" i="2"/>
  <c r="BS499" i="2" s="1"/>
  <c r="BL499" i="2"/>
  <c r="BM499" i="2" s="1"/>
  <c r="AT499" i="2"/>
  <c r="BX531" i="2"/>
  <c r="BR531" i="2"/>
  <c r="BL531" i="2"/>
  <c r="BM531" i="2" s="1"/>
  <c r="AT531" i="2"/>
  <c r="BX563" i="2"/>
  <c r="BR563" i="2"/>
  <c r="BS563" i="2" s="1"/>
  <c r="BL563" i="2"/>
  <c r="BM563" i="2" s="1"/>
  <c r="AT563" i="2"/>
  <c r="BX8" i="2"/>
  <c r="BR8" i="2"/>
  <c r="BS8" i="2" s="1"/>
  <c r="BL8" i="2"/>
  <c r="BM8" i="2" s="1"/>
  <c r="AT8" i="2"/>
  <c r="AU8" i="2" s="1"/>
  <c r="BX28" i="2"/>
  <c r="BR28" i="2"/>
  <c r="BS28" i="2" s="1"/>
  <c r="BL28" i="2"/>
  <c r="BM28" i="2" s="1"/>
  <c r="AT28" i="2"/>
  <c r="BX572" i="2"/>
  <c r="BY572" i="2" s="1"/>
  <c r="BR572" i="2"/>
  <c r="BL572" i="2"/>
  <c r="BM572" i="2" s="1"/>
  <c r="AT572" i="2"/>
  <c r="BX38" i="2"/>
  <c r="BY38" i="2" s="1"/>
  <c r="BR38" i="2"/>
  <c r="BS38" i="2" s="1"/>
  <c r="BL38" i="2"/>
  <c r="BM38" i="2" s="1"/>
  <c r="AT38" i="2"/>
  <c r="BX54" i="2"/>
  <c r="BY54" i="2" s="1"/>
  <c r="BR54" i="2"/>
  <c r="BS54" i="2" s="1"/>
  <c r="BL54" i="2"/>
  <c r="BM54" i="2" s="1"/>
  <c r="AT54" i="2"/>
  <c r="BX70" i="2"/>
  <c r="BY70" i="2" s="1"/>
  <c r="BR70" i="2"/>
  <c r="BS70" i="2" s="1"/>
  <c r="BL70" i="2"/>
  <c r="BM70" i="2" s="1"/>
  <c r="AT70" i="2"/>
  <c r="BX86" i="2"/>
  <c r="BY86" i="2" s="1"/>
  <c r="BR86" i="2"/>
  <c r="BS86" i="2" s="1"/>
  <c r="BL86" i="2"/>
  <c r="BM86" i="2" s="1"/>
  <c r="AT86" i="2"/>
  <c r="BX102" i="2"/>
  <c r="BY102" i="2" s="1"/>
  <c r="BR102" i="2"/>
  <c r="BS102" i="2" s="1"/>
  <c r="BL102" i="2"/>
  <c r="BM102" i="2" s="1"/>
  <c r="AT102" i="2"/>
  <c r="BX118" i="2"/>
  <c r="BY118" i="2" s="1"/>
  <c r="BL118" i="2"/>
  <c r="BM118" i="2" s="1"/>
  <c r="BR118" i="2"/>
  <c r="AT118" i="2"/>
  <c r="BX134" i="2"/>
  <c r="BY134" i="2" s="1"/>
  <c r="BR134" i="2"/>
  <c r="BL134" i="2"/>
  <c r="BM134" i="2" s="1"/>
  <c r="AT134" i="2"/>
  <c r="BX150" i="2"/>
  <c r="BY150" i="2" s="1"/>
  <c r="BR150" i="2"/>
  <c r="BL150" i="2"/>
  <c r="BM150" i="2" s="1"/>
  <c r="AT150" i="2"/>
  <c r="BX166" i="2"/>
  <c r="BY166" i="2" s="1"/>
  <c r="BR166" i="2"/>
  <c r="BL166" i="2"/>
  <c r="BM166" i="2" s="1"/>
  <c r="AT166" i="2"/>
  <c r="BX182" i="2"/>
  <c r="BY182" i="2" s="1"/>
  <c r="BR182" i="2"/>
  <c r="BL182" i="2"/>
  <c r="AT182" i="2"/>
  <c r="BX198" i="2"/>
  <c r="BY198" i="2" s="1"/>
  <c r="BR198" i="2"/>
  <c r="BL198" i="2"/>
  <c r="AT198" i="2"/>
  <c r="BX214" i="2"/>
  <c r="BY214" i="2" s="1"/>
  <c r="BR214" i="2"/>
  <c r="BL214" i="2"/>
  <c r="AT214" i="2"/>
  <c r="BX230" i="2"/>
  <c r="BR230" i="2"/>
  <c r="BL230" i="2"/>
  <c r="BM230" i="2" s="1"/>
  <c r="AT230" i="2"/>
  <c r="BX246" i="2"/>
  <c r="BR246" i="2"/>
  <c r="BL246" i="2"/>
  <c r="AT246" i="2"/>
  <c r="BX262" i="2"/>
  <c r="BR262" i="2"/>
  <c r="BL262" i="2"/>
  <c r="AT262" i="2"/>
  <c r="BX278" i="2"/>
  <c r="BY278" i="2" s="1"/>
  <c r="BR278" i="2"/>
  <c r="BL278" i="2"/>
  <c r="AT278" i="2"/>
  <c r="BX294" i="2"/>
  <c r="BY294" i="2" s="1"/>
  <c r="BR294" i="2"/>
  <c r="BL294" i="2"/>
  <c r="AT294" i="2"/>
  <c r="BX310" i="2"/>
  <c r="BY310" i="2" s="1"/>
  <c r="BR310" i="2"/>
  <c r="BL310" i="2"/>
  <c r="BM310" i="2" s="1"/>
  <c r="AT310" i="2"/>
  <c r="BX326" i="2"/>
  <c r="BY326" i="2" s="1"/>
  <c r="BR326" i="2"/>
  <c r="BS326" i="2" s="1"/>
  <c r="BL326" i="2"/>
  <c r="AT326" i="2"/>
  <c r="BX342" i="2"/>
  <c r="BY342" i="2" s="1"/>
  <c r="BR342" i="2"/>
  <c r="BL342" i="2"/>
  <c r="BM342" i="2" s="1"/>
  <c r="AT342" i="2"/>
  <c r="BX358" i="2"/>
  <c r="BY358" i="2" s="1"/>
  <c r="BR358" i="2"/>
  <c r="BL358" i="2"/>
  <c r="AT358" i="2"/>
  <c r="BX374" i="2"/>
  <c r="BY374" i="2" s="1"/>
  <c r="BR374" i="2"/>
  <c r="BS374" i="2" s="1"/>
  <c r="BL374" i="2"/>
  <c r="BM374" i="2" s="1"/>
  <c r="AT374" i="2"/>
  <c r="BX390" i="2"/>
  <c r="BY390" i="2" s="1"/>
  <c r="BR390" i="2"/>
  <c r="BL390" i="2"/>
  <c r="BM390" i="2" s="1"/>
  <c r="AT390" i="2"/>
  <c r="BX31" i="2"/>
  <c r="BY31" i="2" s="1"/>
  <c r="BR31" i="2"/>
  <c r="BL31" i="2"/>
  <c r="AT31" i="2"/>
  <c r="BX143" i="2"/>
  <c r="BY143" i="2" s="1"/>
  <c r="BR143" i="2"/>
  <c r="BL143" i="2"/>
  <c r="BM143" i="2" s="1"/>
  <c r="AT143" i="2"/>
  <c r="BX175" i="2"/>
  <c r="BY175" i="2" s="1"/>
  <c r="BR175" i="2"/>
  <c r="BL175" i="2"/>
  <c r="BM175" i="2" s="1"/>
  <c r="AT175" i="2"/>
  <c r="BX207" i="2"/>
  <c r="BY207" i="2" s="1"/>
  <c r="BR207" i="2"/>
  <c r="BS207" i="2" s="1"/>
  <c r="BL207" i="2"/>
  <c r="BM207" i="2" s="1"/>
  <c r="AT207" i="2"/>
  <c r="BX243" i="2"/>
  <c r="BY243" i="2" s="1"/>
  <c r="BR243" i="2"/>
  <c r="BS243" i="2" s="1"/>
  <c r="BL243" i="2"/>
  <c r="AT243" i="2"/>
  <c r="BX275" i="2"/>
  <c r="BY275" i="2" s="1"/>
  <c r="BR275" i="2"/>
  <c r="BS275" i="2" s="1"/>
  <c r="BL275" i="2"/>
  <c r="BM275" i="2" s="1"/>
  <c r="AT275" i="2"/>
  <c r="BX307" i="2"/>
  <c r="BR307" i="2"/>
  <c r="BS307" i="2" s="1"/>
  <c r="BL307" i="2"/>
  <c r="BM307" i="2" s="1"/>
  <c r="AT307" i="2"/>
  <c r="BX339" i="2"/>
  <c r="BY339" i="2" s="1"/>
  <c r="BR339" i="2"/>
  <c r="BS339" i="2" s="1"/>
  <c r="BL339" i="2"/>
  <c r="BM339" i="2" s="1"/>
  <c r="AT339" i="2"/>
  <c r="BX371" i="2"/>
  <c r="BY371" i="2" s="1"/>
  <c r="BR371" i="2"/>
  <c r="BS371" i="2" s="1"/>
  <c r="BL371" i="2"/>
  <c r="AT371" i="2"/>
  <c r="BX407" i="2"/>
  <c r="BY407" i="2" s="1"/>
  <c r="BR407" i="2"/>
  <c r="BL407" i="2"/>
  <c r="BM407" i="2" s="1"/>
  <c r="AT407" i="2"/>
  <c r="BX439" i="2"/>
  <c r="BY439" i="2" s="1"/>
  <c r="BR439" i="2"/>
  <c r="BS439" i="2" s="1"/>
  <c r="BL439" i="2"/>
  <c r="AT439" i="2"/>
  <c r="BX471" i="2"/>
  <c r="BY471" i="2" s="1"/>
  <c r="BR471" i="2"/>
  <c r="BS471" i="2" s="1"/>
  <c r="BL471" i="2"/>
  <c r="BM471" i="2" s="1"/>
  <c r="AT471" i="2"/>
  <c r="BX503" i="2"/>
  <c r="BY503" i="2" s="1"/>
  <c r="BR503" i="2"/>
  <c r="BS503" i="2" s="1"/>
  <c r="BL503" i="2"/>
  <c r="BM503" i="2" s="1"/>
  <c r="AT503" i="2"/>
  <c r="BX535" i="2"/>
  <c r="BR535" i="2"/>
  <c r="BL535" i="2"/>
  <c r="BM535" i="2" s="1"/>
  <c r="AT535" i="2"/>
  <c r="BX567" i="2"/>
  <c r="BR567" i="2"/>
  <c r="BS567" i="2" s="1"/>
  <c r="BL567" i="2"/>
  <c r="BM567" i="2" s="1"/>
  <c r="AT567" i="2"/>
  <c r="BX16" i="2"/>
  <c r="BR16" i="2"/>
  <c r="BS16" i="2" s="1"/>
  <c r="BL16" i="2"/>
  <c r="BM16" i="2" s="1"/>
  <c r="AT16" i="2"/>
  <c r="BX560" i="2"/>
  <c r="BR560" i="2"/>
  <c r="BL560" i="2"/>
  <c r="AT560" i="2"/>
  <c r="BX592" i="2"/>
  <c r="BY592" i="2" s="1"/>
  <c r="BR592" i="2"/>
  <c r="BL592" i="2"/>
  <c r="AZ592" i="2"/>
  <c r="BA592" i="2" s="1"/>
  <c r="AT592" i="2"/>
  <c r="BX40" i="2"/>
  <c r="BR40" i="2"/>
  <c r="BS40" i="2" s="1"/>
  <c r="BL40" i="2"/>
  <c r="BM40" i="2" s="1"/>
  <c r="AT40" i="2"/>
  <c r="BX56" i="2"/>
  <c r="BR56" i="2"/>
  <c r="BS56" i="2" s="1"/>
  <c r="BL56" i="2"/>
  <c r="BM56" i="2" s="1"/>
  <c r="AT56" i="2"/>
  <c r="BX72" i="2"/>
  <c r="BR72" i="2"/>
  <c r="BS72" i="2" s="1"/>
  <c r="BL72" i="2"/>
  <c r="BM72" i="2" s="1"/>
  <c r="AT72" i="2"/>
  <c r="BX88" i="2"/>
  <c r="BR88" i="2"/>
  <c r="BS88" i="2" s="1"/>
  <c r="BL88" i="2"/>
  <c r="BM88" i="2" s="1"/>
  <c r="AT88" i="2"/>
  <c r="BX104" i="2"/>
  <c r="BR104" i="2"/>
  <c r="BS104" i="2" s="1"/>
  <c r="BL104" i="2"/>
  <c r="BM104" i="2" s="1"/>
  <c r="AT104" i="2"/>
  <c r="BX120" i="2"/>
  <c r="BR120" i="2"/>
  <c r="BL120" i="2"/>
  <c r="BM120" i="2" s="1"/>
  <c r="AT120" i="2"/>
  <c r="BX136" i="2"/>
  <c r="BR136" i="2"/>
  <c r="BL136" i="2"/>
  <c r="BM136" i="2" s="1"/>
  <c r="AT136" i="2"/>
  <c r="BX152" i="2"/>
  <c r="BR152" i="2"/>
  <c r="BL152" i="2"/>
  <c r="BM152" i="2" s="1"/>
  <c r="AT152" i="2"/>
  <c r="BX168" i="2"/>
  <c r="BR168" i="2"/>
  <c r="BL168" i="2"/>
  <c r="BM168" i="2" s="1"/>
  <c r="AT168" i="2"/>
  <c r="BX184" i="2"/>
  <c r="BY184" i="2" s="1"/>
  <c r="BR184" i="2"/>
  <c r="BS184" i="2" s="1"/>
  <c r="BL184" i="2"/>
  <c r="AT184" i="2"/>
  <c r="BX200" i="2"/>
  <c r="BY200" i="2" s="1"/>
  <c r="BR200" i="2"/>
  <c r="BL200" i="2"/>
  <c r="BM200" i="2" s="1"/>
  <c r="AT200" i="2"/>
  <c r="BX216" i="2"/>
  <c r="BY216" i="2" s="1"/>
  <c r="BR216" i="2"/>
  <c r="BS216" i="2" s="1"/>
  <c r="BL216" i="2"/>
  <c r="BM216" i="2" s="1"/>
  <c r="AT216" i="2"/>
  <c r="BX232" i="2"/>
  <c r="BR232" i="2"/>
  <c r="BL232" i="2"/>
  <c r="BM232" i="2" s="1"/>
  <c r="AT232" i="2"/>
  <c r="BX248" i="2"/>
  <c r="BR248" i="2"/>
  <c r="BS248" i="2" s="1"/>
  <c r="BL248" i="2"/>
  <c r="AT248" i="2"/>
  <c r="BX264" i="2"/>
  <c r="BR264" i="2"/>
  <c r="BS264" i="2" s="1"/>
  <c r="BL264" i="2"/>
  <c r="AT264" i="2"/>
  <c r="BX280" i="2"/>
  <c r="BR280" i="2"/>
  <c r="BS280" i="2" s="1"/>
  <c r="BL280" i="2"/>
  <c r="AT280" i="2"/>
  <c r="BX296" i="2"/>
  <c r="BR296" i="2"/>
  <c r="BS296" i="2" s="1"/>
  <c r="BL296" i="2"/>
  <c r="AT296" i="2"/>
  <c r="BX312" i="2"/>
  <c r="BR312" i="2"/>
  <c r="BS312" i="2" s="1"/>
  <c r="BL312" i="2"/>
  <c r="BM312" i="2" s="1"/>
  <c r="AT312" i="2"/>
  <c r="BX328" i="2"/>
  <c r="BY328" i="2" s="1"/>
  <c r="BR328" i="2"/>
  <c r="BL328" i="2"/>
  <c r="AT328" i="2"/>
  <c r="BX344" i="2"/>
  <c r="BY344" i="2" s="1"/>
  <c r="BR344" i="2"/>
  <c r="BL344" i="2"/>
  <c r="BM344" i="2" s="1"/>
  <c r="AT344" i="2"/>
  <c r="BX360" i="2"/>
  <c r="BY360" i="2" s="1"/>
  <c r="BR360" i="2"/>
  <c r="BS360" i="2" s="1"/>
  <c r="BL360" i="2"/>
  <c r="BM360" i="2" s="1"/>
  <c r="AT360" i="2"/>
  <c r="BX376" i="2"/>
  <c r="BY376" i="2" s="1"/>
  <c r="BR376" i="2"/>
  <c r="BS376" i="2" s="1"/>
  <c r="BL376" i="2"/>
  <c r="BM376" i="2" s="1"/>
  <c r="AT376" i="2"/>
  <c r="BX392" i="2"/>
  <c r="BR392" i="2"/>
  <c r="BS392" i="2" s="1"/>
  <c r="BL392" i="2"/>
  <c r="BM392" i="2" s="1"/>
  <c r="AT392" i="2"/>
  <c r="BX408" i="2"/>
  <c r="BY408" i="2" s="1"/>
  <c r="BR408" i="2"/>
  <c r="BS408" i="2" s="1"/>
  <c r="BL408" i="2"/>
  <c r="AT408" i="2"/>
  <c r="BX424" i="2"/>
  <c r="BY424" i="2" s="1"/>
  <c r="BR424" i="2"/>
  <c r="BS424" i="2" s="1"/>
  <c r="BL424" i="2"/>
  <c r="BM424" i="2" s="1"/>
  <c r="AT424" i="2"/>
  <c r="BX440" i="2"/>
  <c r="BY440" i="2" s="1"/>
  <c r="BR440" i="2"/>
  <c r="BS440" i="2" s="1"/>
  <c r="BL440" i="2"/>
  <c r="BM440" i="2" s="1"/>
  <c r="AT440" i="2"/>
  <c r="BX456" i="2"/>
  <c r="BR456" i="2"/>
  <c r="BS456" i="2" s="1"/>
  <c r="BL456" i="2"/>
  <c r="BM456" i="2" s="1"/>
  <c r="AT456" i="2"/>
  <c r="BX472" i="2"/>
  <c r="BR472" i="2"/>
  <c r="BS472" i="2" s="1"/>
  <c r="BL472" i="2"/>
  <c r="AT472" i="2"/>
  <c r="BX488" i="2"/>
  <c r="BR488" i="2"/>
  <c r="BS488" i="2" s="1"/>
  <c r="BL488" i="2"/>
  <c r="BM488" i="2" s="1"/>
  <c r="AT488" i="2"/>
  <c r="BX504" i="2"/>
  <c r="BR504" i="2"/>
  <c r="BS504" i="2" s="1"/>
  <c r="BL504" i="2"/>
  <c r="AT504" i="2"/>
  <c r="BX520" i="2"/>
  <c r="BY520" i="2" s="1"/>
  <c r="BR520" i="2"/>
  <c r="BS520" i="2" s="1"/>
  <c r="BL520" i="2"/>
  <c r="BM520" i="2" s="1"/>
  <c r="AT520" i="2"/>
  <c r="BX536" i="2"/>
  <c r="BY536" i="2" s="1"/>
  <c r="BR536" i="2"/>
  <c r="BS536" i="2" s="1"/>
  <c r="BL536" i="2"/>
  <c r="BM536" i="2" s="1"/>
  <c r="AT536" i="2"/>
  <c r="BX33" i="2"/>
  <c r="BY33" i="2" s="1"/>
  <c r="BR33" i="2"/>
  <c r="BL33" i="2"/>
  <c r="BM33" i="2" s="1"/>
  <c r="AT33" i="2"/>
  <c r="BX49" i="2"/>
  <c r="BY49" i="2" s="1"/>
  <c r="BR49" i="2"/>
  <c r="BL49" i="2"/>
  <c r="BM49" i="2" s="1"/>
  <c r="AT49" i="2"/>
  <c r="BX65" i="2"/>
  <c r="BR65" i="2"/>
  <c r="BL65" i="2"/>
  <c r="BM65" i="2" s="1"/>
  <c r="AT65" i="2"/>
  <c r="BX81" i="2"/>
  <c r="BY81" i="2" s="1"/>
  <c r="BR81" i="2"/>
  <c r="BL81" i="2"/>
  <c r="BM81" i="2" s="1"/>
  <c r="AT81" i="2"/>
  <c r="BX97" i="2"/>
  <c r="BY97" i="2" s="1"/>
  <c r="BR97" i="2"/>
  <c r="BL97" i="2"/>
  <c r="BM97" i="2" s="1"/>
  <c r="AT97" i="2"/>
  <c r="BX113" i="2"/>
  <c r="BY113" i="2" s="1"/>
  <c r="BR113" i="2"/>
  <c r="BL113" i="2"/>
  <c r="BM113" i="2" s="1"/>
  <c r="AT113" i="2"/>
  <c r="BX129" i="2"/>
  <c r="BY129" i="2" s="1"/>
  <c r="BR129" i="2"/>
  <c r="BS129" i="2" s="1"/>
  <c r="BL129" i="2"/>
  <c r="BM129" i="2" s="1"/>
  <c r="AT129" i="2"/>
  <c r="BX145" i="2"/>
  <c r="BY145" i="2" s="1"/>
  <c r="BR145" i="2"/>
  <c r="BS145" i="2" s="1"/>
  <c r="BL145" i="2"/>
  <c r="BM145" i="2" s="1"/>
  <c r="AT145" i="2"/>
  <c r="BX161" i="2"/>
  <c r="BY161" i="2" s="1"/>
  <c r="BR161" i="2"/>
  <c r="BS161" i="2" s="1"/>
  <c r="BL161" i="2"/>
  <c r="AT161" i="2"/>
  <c r="BX177" i="2"/>
  <c r="BY177" i="2" s="1"/>
  <c r="BR177" i="2"/>
  <c r="BS177" i="2" s="1"/>
  <c r="BL177" i="2"/>
  <c r="AT177" i="2"/>
  <c r="BX193" i="2"/>
  <c r="BY193" i="2" s="1"/>
  <c r="BR193" i="2"/>
  <c r="BS193" i="2" s="1"/>
  <c r="BL193" i="2"/>
  <c r="AT193" i="2"/>
  <c r="BX209" i="2"/>
  <c r="BY209" i="2" s="1"/>
  <c r="BR209" i="2"/>
  <c r="BL209" i="2"/>
  <c r="BM209" i="2" s="1"/>
  <c r="AT209" i="2"/>
  <c r="BX225" i="2"/>
  <c r="BY225" i="2" s="1"/>
  <c r="BR225" i="2"/>
  <c r="BS225" i="2" s="1"/>
  <c r="BL225" i="2"/>
  <c r="BM225" i="2" s="1"/>
  <c r="AT225" i="2"/>
  <c r="BX241" i="2"/>
  <c r="BY241" i="2" s="1"/>
  <c r="BR241" i="2"/>
  <c r="BS241" i="2" s="1"/>
  <c r="BL241" i="2"/>
  <c r="AT241" i="2"/>
  <c r="BX257" i="2"/>
  <c r="BY257" i="2" s="1"/>
  <c r="BR257" i="2"/>
  <c r="BS257" i="2" s="1"/>
  <c r="BL257" i="2"/>
  <c r="BM257" i="2" s="1"/>
  <c r="AT257" i="2"/>
  <c r="BX273" i="2"/>
  <c r="BY273" i="2" s="1"/>
  <c r="BR273" i="2"/>
  <c r="BS273" i="2" s="1"/>
  <c r="BL273" i="2"/>
  <c r="BM273" i="2" s="1"/>
  <c r="AT273" i="2"/>
  <c r="BX289" i="2"/>
  <c r="BY289" i="2" s="1"/>
  <c r="BR289" i="2"/>
  <c r="BS289" i="2" s="1"/>
  <c r="BL289" i="2"/>
  <c r="BM289" i="2" s="1"/>
  <c r="AT289" i="2"/>
  <c r="BX305" i="2"/>
  <c r="BY305" i="2" s="1"/>
  <c r="BR305" i="2"/>
  <c r="BS305" i="2" s="1"/>
  <c r="BL305" i="2"/>
  <c r="AT305" i="2"/>
  <c r="BX321" i="2"/>
  <c r="BY321" i="2" s="1"/>
  <c r="BR321" i="2"/>
  <c r="BS321" i="2" s="1"/>
  <c r="BL321" i="2"/>
  <c r="AT321" i="2"/>
  <c r="BX337" i="2"/>
  <c r="BY337" i="2" s="1"/>
  <c r="BR337" i="2"/>
  <c r="BS337" i="2" s="1"/>
  <c r="BL337" i="2"/>
  <c r="BM337" i="2" s="1"/>
  <c r="AT337" i="2"/>
  <c r="BX353" i="2"/>
  <c r="BY353" i="2" s="1"/>
  <c r="BR353" i="2"/>
  <c r="BS353" i="2" s="1"/>
  <c r="BL353" i="2"/>
  <c r="BM353" i="2" s="1"/>
  <c r="AT353" i="2"/>
  <c r="BX369" i="2"/>
  <c r="BY369" i="2" s="1"/>
  <c r="BR369" i="2"/>
  <c r="BS369" i="2" s="1"/>
  <c r="BL369" i="2"/>
  <c r="AT369" i="2"/>
  <c r="BX385" i="2"/>
  <c r="BY385" i="2" s="1"/>
  <c r="BR385" i="2"/>
  <c r="BS385" i="2" s="1"/>
  <c r="BL385" i="2"/>
  <c r="BM385" i="2" s="1"/>
  <c r="AT385" i="2"/>
  <c r="BX401" i="2"/>
  <c r="BY401" i="2" s="1"/>
  <c r="BR401" i="2"/>
  <c r="BS401" i="2" s="1"/>
  <c r="BL401" i="2"/>
  <c r="BM401" i="2" s="1"/>
  <c r="AT401" i="2"/>
  <c r="BX417" i="2"/>
  <c r="BY417" i="2" s="1"/>
  <c r="BR417" i="2"/>
  <c r="BS417" i="2" s="1"/>
  <c r="BL417" i="2"/>
  <c r="BM417" i="2" s="1"/>
  <c r="AT417" i="2"/>
  <c r="BX433" i="2"/>
  <c r="BY433" i="2" s="1"/>
  <c r="BR433" i="2"/>
  <c r="BS433" i="2" s="1"/>
  <c r="BL433" i="2"/>
  <c r="BM433" i="2" s="1"/>
  <c r="AT433" i="2"/>
  <c r="BX449" i="2"/>
  <c r="BY449" i="2" s="1"/>
  <c r="BR449" i="2"/>
  <c r="BS449" i="2" s="1"/>
  <c r="BL449" i="2"/>
  <c r="BM449" i="2" s="1"/>
  <c r="AT449" i="2"/>
  <c r="BX465" i="2"/>
  <c r="BR465" i="2"/>
  <c r="BS465" i="2" s="1"/>
  <c r="BL465" i="2"/>
  <c r="BM465" i="2" s="1"/>
  <c r="AT465" i="2"/>
  <c r="BX481" i="2"/>
  <c r="BR481" i="2"/>
  <c r="BS481" i="2" s="1"/>
  <c r="BL481" i="2"/>
  <c r="BM481" i="2" s="1"/>
  <c r="AT481" i="2"/>
  <c r="BX497" i="2"/>
  <c r="BR497" i="2"/>
  <c r="BS497" i="2" s="1"/>
  <c r="BL497" i="2"/>
  <c r="AT497" i="2"/>
  <c r="BX513" i="2"/>
  <c r="BY513" i="2" s="1"/>
  <c r="BR513" i="2"/>
  <c r="BS513" i="2" s="1"/>
  <c r="BL513" i="2"/>
  <c r="BM513" i="2" s="1"/>
  <c r="AT513" i="2"/>
  <c r="BX529" i="2"/>
  <c r="BY529" i="2" s="1"/>
  <c r="BR529" i="2"/>
  <c r="BS529" i="2" s="1"/>
  <c r="BL529" i="2"/>
  <c r="BM529" i="2" s="1"/>
  <c r="AT529" i="2"/>
  <c r="BX545" i="2"/>
  <c r="BY545" i="2" s="1"/>
  <c r="BR545" i="2"/>
  <c r="BS545" i="2" s="1"/>
  <c r="BL545" i="2"/>
  <c r="BM545" i="2" s="1"/>
  <c r="AT545" i="2"/>
  <c r="BX10" i="2"/>
  <c r="BY10" i="2" s="1"/>
  <c r="BR10" i="2"/>
  <c r="BS10" i="2" s="1"/>
  <c r="BL10" i="2"/>
  <c r="BM10" i="2" s="1"/>
  <c r="AT10" i="2"/>
  <c r="BX26" i="2"/>
  <c r="BY26" i="2" s="1"/>
  <c r="BR26" i="2"/>
  <c r="BS26" i="2" s="1"/>
  <c r="BL26" i="2"/>
  <c r="BM26" i="2" s="1"/>
  <c r="AT26" i="2"/>
  <c r="BX406" i="2"/>
  <c r="BY406" i="2" s="1"/>
  <c r="BR406" i="2"/>
  <c r="BS406" i="2" s="1"/>
  <c r="BL406" i="2"/>
  <c r="AT406" i="2"/>
  <c r="BX422" i="2"/>
  <c r="BY422" i="2" s="1"/>
  <c r="BR422" i="2"/>
  <c r="BL422" i="2"/>
  <c r="AT422" i="2"/>
  <c r="BX438" i="2"/>
  <c r="BY438" i="2" s="1"/>
  <c r="BR438" i="2"/>
  <c r="BS438" i="2" s="1"/>
  <c r="BL438" i="2"/>
  <c r="BM438" i="2" s="1"/>
  <c r="AT438" i="2"/>
  <c r="BX454" i="2"/>
  <c r="BY454" i="2" s="1"/>
  <c r="BR454" i="2"/>
  <c r="BS454" i="2" s="1"/>
  <c r="BL454" i="2"/>
  <c r="BM454" i="2" s="1"/>
  <c r="AT454" i="2"/>
  <c r="BX470" i="2"/>
  <c r="BY470" i="2" s="1"/>
  <c r="BR470" i="2"/>
  <c r="BS470" i="2" s="1"/>
  <c r="BL470" i="2"/>
  <c r="AT470" i="2"/>
  <c r="BX486" i="2"/>
  <c r="BY486" i="2" s="1"/>
  <c r="BR486" i="2"/>
  <c r="BS486" i="2" s="1"/>
  <c r="BL486" i="2"/>
  <c r="BM486" i="2" s="1"/>
  <c r="AT486" i="2"/>
  <c r="BX502" i="2"/>
  <c r="BY502" i="2" s="1"/>
  <c r="BR502" i="2"/>
  <c r="BS502" i="2" s="1"/>
  <c r="BL502" i="2"/>
  <c r="BM502" i="2" s="1"/>
  <c r="AT502" i="2"/>
  <c r="BX518" i="2"/>
  <c r="BY518" i="2" s="1"/>
  <c r="BR518" i="2"/>
  <c r="BS518" i="2" s="1"/>
  <c r="BL518" i="2"/>
  <c r="AT518" i="2"/>
  <c r="BX534" i="2"/>
  <c r="BY534" i="2" s="1"/>
  <c r="BR534" i="2"/>
  <c r="BS534" i="2" s="1"/>
  <c r="BL534" i="2"/>
  <c r="BM534" i="2" s="1"/>
  <c r="AT534" i="2"/>
  <c r="BX550" i="2"/>
  <c r="BY550" i="2" s="1"/>
  <c r="BR550" i="2"/>
  <c r="BS550" i="2" s="1"/>
  <c r="BL550" i="2"/>
  <c r="BM550" i="2" s="1"/>
  <c r="AT550" i="2"/>
  <c r="BX566" i="2"/>
  <c r="BY566" i="2" s="1"/>
  <c r="BR566" i="2"/>
  <c r="BS566" i="2" s="1"/>
  <c r="BL566" i="2"/>
  <c r="BM566" i="2" s="1"/>
  <c r="AT566" i="2"/>
  <c r="BX582" i="2"/>
  <c r="BY582" i="2" s="1"/>
  <c r="BR582" i="2"/>
  <c r="BS582" i="2" s="1"/>
  <c r="BL582" i="2"/>
  <c r="AZ582" i="2"/>
  <c r="AT582" i="2"/>
  <c r="BX15" i="2"/>
  <c r="BY15" i="2" s="1"/>
  <c r="BR15" i="2"/>
  <c r="BL15" i="2"/>
  <c r="BM15" i="2" s="1"/>
  <c r="AT15" i="2"/>
  <c r="BX47" i="2"/>
  <c r="BY47" i="2" s="1"/>
  <c r="BR47" i="2"/>
  <c r="BL47" i="2"/>
  <c r="BM47" i="2" s="1"/>
  <c r="AT47" i="2"/>
  <c r="BX63" i="2"/>
  <c r="BY63" i="2" s="1"/>
  <c r="BR63" i="2"/>
  <c r="BL63" i="2"/>
  <c r="AT63" i="2"/>
  <c r="BX79" i="2"/>
  <c r="BY79" i="2" s="1"/>
  <c r="BR79" i="2"/>
  <c r="BS79" i="2" s="1"/>
  <c r="BL79" i="2"/>
  <c r="AT79" i="2"/>
  <c r="BX95" i="2"/>
  <c r="BY95" i="2" s="1"/>
  <c r="BR95" i="2"/>
  <c r="BL95" i="2"/>
  <c r="AT95" i="2"/>
  <c r="BX111" i="2"/>
  <c r="BY111" i="2" s="1"/>
  <c r="BR111" i="2"/>
  <c r="BL111" i="2"/>
  <c r="AT111" i="2"/>
  <c r="BX135" i="2"/>
  <c r="BY135" i="2" s="1"/>
  <c r="BR135" i="2"/>
  <c r="BL135" i="2"/>
  <c r="BM135" i="2" s="1"/>
  <c r="AT135" i="2"/>
  <c r="BX163" i="2"/>
  <c r="BY163" i="2" s="1"/>
  <c r="BR163" i="2"/>
  <c r="BS163" i="2" s="1"/>
  <c r="BL163" i="2"/>
  <c r="BM163" i="2" s="1"/>
  <c r="AT163" i="2"/>
  <c r="BX195" i="2"/>
  <c r="BY195" i="2" s="1"/>
  <c r="BR195" i="2"/>
  <c r="BS195" i="2" s="1"/>
  <c r="BL195" i="2"/>
  <c r="AT195" i="2"/>
  <c r="BX227" i="2"/>
  <c r="BY227" i="2" s="1"/>
  <c r="BR227" i="2"/>
  <c r="BS227" i="2" s="1"/>
  <c r="BL227" i="2"/>
  <c r="AT227" i="2"/>
  <c r="BX255" i="2"/>
  <c r="BY255" i="2" s="1"/>
  <c r="BR255" i="2"/>
  <c r="BS255" i="2" s="1"/>
  <c r="BL255" i="2"/>
  <c r="BM255" i="2" s="1"/>
  <c r="AT255" i="2"/>
  <c r="BX287" i="2"/>
  <c r="BY287" i="2" s="1"/>
  <c r="BR287" i="2"/>
  <c r="BS287" i="2" s="1"/>
  <c r="BL287" i="2"/>
  <c r="BM287" i="2" s="1"/>
  <c r="AT287" i="2"/>
  <c r="BX319" i="2"/>
  <c r="BY319" i="2" s="1"/>
  <c r="BR319" i="2"/>
  <c r="BL319" i="2"/>
  <c r="BM319" i="2" s="1"/>
  <c r="AT319" i="2"/>
  <c r="BX351" i="2"/>
  <c r="BY351" i="2" s="1"/>
  <c r="BR351" i="2"/>
  <c r="BL351" i="2"/>
  <c r="BM351" i="2" s="1"/>
  <c r="AT351" i="2"/>
  <c r="BX383" i="2"/>
  <c r="BR383" i="2"/>
  <c r="BL383" i="2"/>
  <c r="BM383" i="2" s="1"/>
  <c r="AT383" i="2"/>
  <c r="BX411" i="2"/>
  <c r="BY411" i="2" s="1"/>
  <c r="BR411" i="2"/>
  <c r="BL411" i="2"/>
  <c r="AT411" i="2"/>
  <c r="BX443" i="2"/>
  <c r="BY443" i="2" s="1"/>
  <c r="BR443" i="2"/>
  <c r="BS443" i="2" s="1"/>
  <c r="BL443" i="2"/>
  <c r="BM443" i="2" s="1"/>
  <c r="AT443" i="2"/>
  <c r="BX475" i="2"/>
  <c r="BY475" i="2" s="1"/>
  <c r="BR475" i="2"/>
  <c r="BS475" i="2" s="1"/>
  <c r="BL475" i="2"/>
  <c r="BM475" i="2" s="1"/>
  <c r="AT475" i="2"/>
  <c r="BX507" i="2"/>
  <c r="BY507" i="2" s="1"/>
  <c r="BR507" i="2"/>
  <c r="BS507" i="2" s="1"/>
  <c r="BL507" i="2"/>
  <c r="BM507" i="2" s="1"/>
  <c r="AT507" i="2"/>
  <c r="BX539" i="2"/>
  <c r="BR539" i="2"/>
  <c r="BL539" i="2"/>
  <c r="BM539" i="2" s="1"/>
  <c r="AT539" i="2"/>
  <c r="BX571" i="2"/>
  <c r="BR571" i="2"/>
  <c r="BS571" i="2" s="1"/>
  <c r="BL571" i="2"/>
  <c r="AT571" i="2"/>
  <c r="BX12" i="2"/>
  <c r="BR12" i="2"/>
  <c r="BS12" i="2" s="1"/>
  <c r="BL12" i="2"/>
  <c r="BM12" i="2" s="1"/>
  <c r="AT12" i="2"/>
  <c r="BX544" i="2"/>
  <c r="BY544" i="2" s="1"/>
  <c r="BR544" i="2"/>
  <c r="BS544" i="2" s="1"/>
  <c r="BL544" i="2"/>
  <c r="BM544" i="2" s="1"/>
  <c r="AT544" i="2"/>
  <c r="BX580" i="2"/>
  <c r="BY580" i="2" s="1"/>
  <c r="BR580" i="2"/>
  <c r="BL580" i="2"/>
  <c r="BM580" i="2" s="1"/>
  <c r="AT580" i="2"/>
  <c r="BX42" i="2"/>
  <c r="BY42" i="2" s="1"/>
  <c r="BR42" i="2"/>
  <c r="BS42" i="2" s="1"/>
  <c r="BL42" i="2"/>
  <c r="BM42" i="2" s="1"/>
  <c r="AT42" i="2"/>
  <c r="BX58" i="2"/>
  <c r="BY58" i="2" s="1"/>
  <c r="BR58" i="2"/>
  <c r="BS58" i="2" s="1"/>
  <c r="BL58" i="2"/>
  <c r="BM58" i="2" s="1"/>
  <c r="AT58" i="2"/>
  <c r="BX74" i="2"/>
  <c r="BY74" i="2" s="1"/>
  <c r="BR74" i="2"/>
  <c r="BS74" i="2" s="1"/>
  <c r="BL74" i="2"/>
  <c r="BM74" i="2" s="1"/>
  <c r="AT74" i="2"/>
  <c r="BX90" i="2"/>
  <c r="BY90" i="2" s="1"/>
  <c r="BR90" i="2"/>
  <c r="BS90" i="2" s="1"/>
  <c r="BL90" i="2"/>
  <c r="BM90" i="2" s="1"/>
  <c r="AT90" i="2"/>
  <c r="BX106" i="2"/>
  <c r="BY106" i="2" s="1"/>
  <c r="BR106" i="2"/>
  <c r="BS106" i="2" s="1"/>
  <c r="BL106" i="2"/>
  <c r="BM106" i="2" s="1"/>
  <c r="AT106" i="2"/>
  <c r="BX122" i="2"/>
  <c r="BY122" i="2" s="1"/>
  <c r="BR122" i="2"/>
  <c r="BL122" i="2"/>
  <c r="BM122" i="2" s="1"/>
  <c r="AT122" i="2"/>
  <c r="BX138" i="2"/>
  <c r="BY138" i="2" s="1"/>
  <c r="BR138" i="2"/>
  <c r="BS138" i="2" s="1"/>
  <c r="BL138" i="2"/>
  <c r="BM138" i="2" s="1"/>
  <c r="AT138" i="2"/>
  <c r="BX154" i="2"/>
  <c r="BY154" i="2" s="1"/>
  <c r="BR154" i="2"/>
  <c r="BS154" i="2" s="1"/>
  <c r="BL154" i="2"/>
  <c r="BM154" i="2" s="1"/>
  <c r="AT154" i="2"/>
  <c r="BX170" i="2"/>
  <c r="BY170" i="2" s="1"/>
  <c r="BR170" i="2"/>
  <c r="BS170" i="2" s="1"/>
  <c r="BL170" i="2"/>
  <c r="BM170" i="2" s="1"/>
  <c r="AT170" i="2"/>
  <c r="BX186" i="2"/>
  <c r="BY186" i="2" s="1"/>
  <c r="BR186" i="2"/>
  <c r="BL186" i="2"/>
  <c r="AT186" i="2"/>
  <c r="BX202" i="2"/>
  <c r="BY202" i="2" s="1"/>
  <c r="BR202" i="2"/>
  <c r="BL202" i="2"/>
  <c r="BM202" i="2" s="1"/>
  <c r="AT202" i="2"/>
  <c r="BX218" i="2"/>
  <c r="BY218" i="2" s="1"/>
  <c r="BR218" i="2"/>
  <c r="BL218" i="2"/>
  <c r="AT218" i="2"/>
  <c r="BX234" i="2"/>
  <c r="BR234" i="2"/>
  <c r="BL234" i="2"/>
  <c r="BM234" i="2" s="1"/>
  <c r="AT234" i="2"/>
  <c r="BX250" i="2"/>
  <c r="BR250" i="2"/>
  <c r="BL250" i="2"/>
  <c r="AT250" i="2"/>
  <c r="BX266" i="2"/>
  <c r="BR266" i="2"/>
  <c r="BL266" i="2"/>
  <c r="AT266" i="2"/>
  <c r="BX282" i="2"/>
  <c r="BY282" i="2" s="1"/>
  <c r="BR282" i="2"/>
  <c r="BL282" i="2"/>
  <c r="AT282" i="2"/>
  <c r="BX298" i="2"/>
  <c r="BY298" i="2" s="1"/>
  <c r="BR298" i="2"/>
  <c r="BL298" i="2"/>
  <c r="AT298" i="2"/>
  <c r="BX314" i="2"/>
  <c r="BY314" i="2" s="1"/>
  <c r="BR314" i="2"/>
  <c r="BL314" i="2"/>
  <c r="BM314" i="2" s="1"/>
  <c r="AT314" i="2"/>
  <c r="BX330" i="2"/>
  <c r="BY330" i="2" s="1"/>
  <c r="BR330" i="2"/>
  <c r="BL330" i="2"/>
  <c r="BM330" i="2" s="1"/>
  <c r="AT330" i="2"/>
  <c r="BX346" i="2"/>
  <c r="BY346" i="2" s="1"/>
  <c r="BR346" i="2"/>
  <c r="BL346" i="2"/>
  <c r="BM346" i="2" s="1"/>
  <c r="AT346" i="2"/>
  <c r="BX362" i="2"/>
  <c r="BY362" i="2" s="1"/>
  <c r="BR362" i="2"/>
  <c r="BS362" i="2" s="1"/>
  <c r="BL362" i="2"/>
  <c r="BM362" i="2" s="1"/>
  <c r="AT362" i="2"/>
  <c r="BX378" i="2"/>
  <c r="BY378" i="2" s="1"/>
  <c r="BR378" i="2"/>
  <c r="BS378" i="2" s="1"/>
  <c r="BL378" i="2"/>
  <c r="BM378" i="2" s="1"/>
  <c r="AT378" i="2"/>
  <c r="BX394" i="2"/>
  <c r="BY394" i="2" s="1"/>
  <c r="BR394" i="2"/>
  <c r="BS394" i="2" s="1"/>
  <c r="BL394" i="2"/>
  <c r="BM394" i="2" s="1"/>
  <c r="AT394" i="2"/>
  <c r="BX43" i="2"/>
  <c r="BY43" i="2" s="1"/>
  <c r="BR43" i="2"/>
  <c r="BL43" i="2"/>
  <c r="BM43" i="2" s="1"/>
  <c r="AT43" i="2"/>
  <c r="BX151" i="2"/>
  <c r="BY151" i="2" s="1"/>
  <c r="BR151" i="2"/>
  <c r="BL151" i="2"/>
  <c r="BM151" i="2" s="1"/>
  <c r="AT151" i="2"/>
  <c r="BX183" i="2"/>
  <c r="BY183" i="2" s="1"/>
  <c r="BR183" i="2"/>
  <c r="BL183" i="2"/>
  <c r="BM183" i="2" s="1"/>
  <c r="AT183" i="2"/>
  <c r="BX215" i="2"/>
  <c r="BY215" i="2" s="1"/>
  <c r="BR215" i="2"/>
  <c r="BS215" i="2" s="1"/>
  <c r="BL215" i="2"/>
  <c r="BM215" i="2" s="1"/>
  <c r="AT215" i="2"/>
  <c r="BX251" i="2"/>
  <c r="BY251" i="2" s="1"/>
  <c r="BR251" i="2"/>
  <c r="BS251" i="2" s="1"/>
  <c r="BL251" i="2"/>
  <c r="BM251" i="2" s="1"/>
  <c r="AT251" i="2"/>
  <c r="BX283" i="2"/>
  <c r="BY283" i="2" s="1"/>
  <c r="BR283" i="2"/>
  <c r="BS283" i="2" s="1"/>
  <c r="BL283" i="2"/>
  <c r="BM283" i="2" s="1"/>
  <c r="AT283" i="2"/>
  <c r="BX315" i="2"/>
  <c r="BY315" i="2" s="1"/>
  <c r="BR315" i="2"/>
  <c r="BS315" i="2" s="1"/>
  <c r="BL315" i="2"/>
  <c r="BM315" i="2" s="1"/>
  <c r="AT315" i="2"/>
  <c r="BX347" i="2"/>
  <c r="BY347" i="2" s="1"/>
  <c r="BR347" i="2"/>
  <c r="BS347" i="2" s="1"/>
  <c r="BL347" i="2"/>
  <c r="BM347" i="2" s="1"/>
  <c r="AT347" i="2"/>
  <c r="BX379" i="2"/>
  <c r="BY379" i="2" s="1"/>
  <c r="BR379" i="2"/>
  <c r="BS379" i="2" s="1"/>
  <c r="BL379" i="2"/>
  <c r="AT379" i="2"/>
  <c r="BX415" i="2"/>
  <c r="BY415" i="2" s="1"/>
  <c r="BR415" i="2"/>
  <c r="BS415" i="2" s="1"/>
  <c r="BL415" i="2"/>
  <c r="BM415" i="2" s="1"/>
  <c r="AT415" i="2"/>
  <c r="BX447" i="2"/>
  <c r="BY447" i="2" s="1"/>
  <c r="BR447" i="2"/>
  <c r="BS447" i="2" s="1"/>
  <c r="BL447" i="2"/>
  <c r="BM447" i="2" s="1"/>
  <c r="AT447" i="2"/>
  <c r="BX479" i="2"/>
  <c r="BY479" i="2" s="1"/>
  <c r="BR479" i="2"/>
  <c r="BS479" i="2" s="1"/>
  <c r="BL479" i="2"/>
  <c r="BM479" i="2" s="1"/>
  <c r="AT479" i="2"/>
  <c r="BX511" i="2"/>
  <c r="BR511" i="2"/>
  <c r="BL511" i="2"/>
  <c r="BM511" i="2" s="1"/>
  <c r="AT511" i="2"/>
  <c r="BX543" i="2"/>
  <c r="BR543" i="2"/>
  <c r="BL543" i="2"/>
  <c r="BM543" i="2" s="1"/>
  <c r="AT543" i="2"/>
  <c r="BX575" i="2"/>
  <c r="BY575" i="2" s="1"/>
  <c r="BR575" i="2"/>
  <c r="BL575" i="2"/>
  <c r="BM575" i="2" s="1"/>
  <c r="AT575" i="2"/>
  <c r="BX32" i="2"/>
  <c r="BR32" i="2"/>
  <c r="BS32" i="2" s="1"/>
  <c r="BL32" i="2"/>
  <c r="BM32" i="2" s="1"/>
  <c r="AT32" i="2"/>
  <c r="BX568" i="2"/>
  <c r="BY568" i="2" s="1"/>
  <c r="BR568" i="2"/>
  <c r="BS568" i="2" s="1"/>
  <c r="BL568" i="2"/>
  <c r="AT568" i="2"/>
  <c r="BX44" i="2"/>
  <c r="BR44" i="2"/>
  <c r="BS44" i="2" s="1"/>
  <c r="BL44" i="2"/>
  <c r="BM44" i="2" s="1"/>
  <c r="AT44" i="2"/>
  <c r="BX60" i="2"/>
  <c r="BR60" i="2"/>
  <c r="BS60" i="2" s="1"/>
  <c r="BL60" i="2"/>
  <c r="BM60" i="2" s="1"/>
  <c r="AT60" i="2"/>
  <c r="BX76" i="2"/>
  <c r="BR76" i="2"/>
  <c r="BS76" i="2" s="1"/>
  <c r="BL76" i="2"/>
  <c r="BM76" i="2" s="1"/>
  <c r="AT76" i="2"/>
  <c r="BX92" i="2"/>
  <c r="BR92" i="2"/>
  <c r="BS92" i="2" s="1"/>
  <c r="BL92" i="2"/>
  <c r="BM92" i="2" s="1"/>
  <c r="AT92" i="2"/>
  <c r="BX108" i="2"/>
  <c r="BR108" i="2"/>
  <c r="BS108" i="2" s="1"/>
  <c r="BL108" i="2"/>
  <c r="BM108" i="2" s="1"/>
  <c r="AT108" i="2"/>
  <c r="BX124" i="2"/>
  <c r="BR124" i="2"/>
  <c r="BL124" i="2"/>
  <c r="BM124" i="2" s="1"/>
  <c r="AT124" i="2"/>
  <c r="BX140" i="2"/>
  <c r="BR140" i="2"/>
  <c r="BL140" i="2"/>
  <c r="BM140" i="2" s="1"/>
  <c r="AT140" i="2"/>
  <c r="BX156" i="2"/>
  <c r="BR156" i="2"/>
  <c r="BL156" i="2"/>
  <c r="BM156" i="2" s="1"/>
  <c r="AT156" i="2"/>
  <c r="BX172" i="2"/>
  <c r="BR172" i="2"/>
  <c r="BL172" i="2"/>
  <c r="BM172" i="2" s="1"/>
  <c r="AT172" i="2"/>
  <c r="BX188" i="2"/>
  <c r="BY188" i="2" s="1"/>
  <c r="BR188" i="2"/>
  <c r="BS188" i="2" s="1"/>
  <c r="BL188" i="2"/>
  <c r="AT188" i="2"/>
  <c r="BX204" i="2"/>
  <c r="BY204" i="2" s="1"/>
  <c r="BR204" i="2"/>
  <c r="BL204" i="2"/>
  <c r="BM204" i="2" s="1"/>
  <c r="AT204" i="2"/>
  <c r="BX220" i="2"/>
  <c r="BY220" i="2" s="1"/>
  <c r="BR220" i="2"/>
  <c r="BL220" i="2"/>
  <c r="BM220" i="2" s="1"/>
  <c r="AT220" i="2"/>
  <c r="BX236" i="2"/>
  <c r="BR236" i="2"/>
  <c r="BS236" i="2" s="1"/>
  <c r="BL236" i="2"/>
  <c r="BM236" i="2" s="1"/>
  <c r="AT236" i="2"/>
  <c r="BX252" i="2"/>
  <c r="BR252" i="2"/>
  <c r="BS252" i="2" s="1"/>
  <c r="BL252" i="2"/>
  <c r="AT252" i="2"/>
  <c r="BX268" i="2"/>
  <c r="BR268" i="2"/>
  <c r="BS268" i="2" s="1"/>
  <c r="BL268" i="2"/>
  <c r="AT268" i="2"/>
  <c r="BX284" i="2"/>
  <c r="BR284" i="2"/>
  <c r="BS284" i="2" s="1"/>
  <c r="BL284" i="2"/>
  <c r="AT284" i="2"/>
  <c r="BX300" i="2"/>
  <c r="BR300" i="2"/>
  <c r="BS300" i="2" s="1"/>
  <c r="BL300" i="2"/>
  <c r="AT300" i="2"/>
  <c r="BX316" i="2"/>
  <c r="BR316" i="2"/>
  <c r="BS316" i="2" s="1"/>
  <c r="BL316" i="2"/>
  <c r="BM316" i="2" s="1"/>
  <c r="AT316" i="2"/>
  <c r="BX332" i="2"/>
  <c r="BY332" i="2" s="1"/>
  <c r="BR332" i="2"/>
  <c r="BL332" i="2"/>
  <c r="BM332" i="2" s="1"/>
  <c r="AT332" i="2"/>
  <c r="BX348" i="2"/>
  <c r="BY348" i="2" s="1"/>
  <c r="BR348" i="2"/>
  <c r="BS348" i="2" s="1"/>
  <c r="BL348" i="2"/>
  <c r="BM348" i="2" s="1"/>
  <c r="AT348" i="2"/>
  <c r="BX364" i="2"/>
  <c r="BY364" i="2" s="1"/>
  <c r="BR364" i="2"/>
  <c r="BL364" i="2"/>
  <c r="AT364" i="2"/>
  <c r="BX380" i="2"/>
  <c r="BY380" i="2" s="1"/>
  <c r="BR380" i="2"/>
  <c r="BS380" i="2" s="1"/>
  <c r="BL380" i="2"/>
  <c r="AT380" i="2"/>
  <c r="BX396" i="2"/>
  <c r="BR396" i="2"/>
  <c r="BL396" i="2"/>
  <c r="BM396" i="2" s="1"/>
  <c r="AT396" i="2"/>
  <c r="BX412" i="2"/>
  <c r="BY412" i="2" s="1"/>
  <c r="BR412" i="2"/>
  <c r="BS412" i="2" s="1"/>
  <c r="BL412" i="2"/>
  <c r="BM412" i="2" s="1"/>
  <c r="AT412" i="2"/>
  <c r="BX428" i="2"/>
  <c r="BY428" i="2" s="1"/>
  <c r="BR428" i="2"/>
  <c r="BL428" i="2"/>
  <c r="BM428" i="2" s="1"/>
  <c r="AT428" i="2"/>
  <c r="BX444" i="2"/>
  <c r="BY444" i="2" s="1"/>
  <c r="BR444" i="2"/>
  <c r="BL444" i="2"/>
  <c r="BM444" i="2" s="1"/>
  <c r="AT444" i="2"/>
  <c r="BX460" i="2"/>
  <c r="BR460" i="2"/>
  <c r="BL460" i="2"/>
  <c r="AT460" i="2"/>
  <c r="BX476" i="2"/>
  <c r="BR476" i="2"/>
  <c r="BS476" i="2" s="1"/>
  <c r="BL476" i="2"/>
  <c r="AT476" i="2"/>
  <c r="BX492" i="2"/>
  <c r="BR492" i="2"/>
  <c r="BS492" i="2" s="1"/>
  <c r="BL492" i="2"/>
  <c r="BM492" i="2" s="1"/>
  <c r="AT492" i="2"/>
  <c r="BX508" i="2"/>
  <c r="BY508" i="2" s="1"/>
  <c r="BR508" i="2"/>
  <c r="BS508" i="2" s="1"/>
  <c r="BL508" i="2"/>
  <c r="BM508" i="2" s="1"/>
  <c r="AT508" i="2"/>
  <c r="BX524" i="2"/>
  <c r="BY524" i="2" s="1"/>
  <c r="BR524" i="2"/>
  <c r="BS524" i="2" s="1"/>
  <c r="BL524" i="2"/>
  <c r="BM524" i="2" s="1"/>
  <c r="AT524" i="2"/>
  <c r="BX540" i="2"/>
  <c r="BR540" i="2"/>
  <c r="BS540" i="2" s="1"/>
  <c r="BL540" i="2"/>
  <c r="BM540" i="2" s="1"/>
  <c r="AT540" i="2"/>
  <c r="BX37" i="2"/>
  <c r="BY37" i="2" s="1"/>
  <c r="BR37" i="2"/>
  <c r="BS37" i="2" s="1"/>
  <c r="BL37" i="2"/>
  <c r="AT37" i="2"/>
  <c r="BX53" i="2"/>
  <c r="BY53" i="2" s="1"/>
  <c r="BR53" i="2"/>
  <c r="BS53" i="2" s="1"/>
  <c r="BL53" i="2"/>
  <c r="BM53" i="2" s="1"/>
  <c r="AT53" i="2"/>
  <c r="BX69" i="2"/>
  <c r="BY69" i="2" s="1"/>
  <c r="BR69" i="2"/>
  <c r="BS69" i="2" s="1"/>
  <c r="BL69" i="2"/>
  <c r="BM69" i="2" s="1"/>
  <c r="AT69" i="2"/>
  <c r="BX85" i="2"/>
  <c r="BY85" i="2" s="1"/>
  <c r="BR85" i="2"/>
  <c r="BL85" i="2"/>
  <c r="BM85" i="2" s="1"/>
  <c r="AT85" i="2"/>
  <c r="BX101" i="2"/>
  <c r="BY101" i="2" s="1"/>
  <c r="BR101" i="2"/>
  <c r="BL101" i="2"/>
  <c r="BM101" i="2" s="1"/>
  <c r="AT101" i="2"/>
  <c r="BX117" i="2"/>
  <c r="BY117" i="2" s="1"/>
  <c r="BR117" i="2"/>
  <c r="BS117" i="2" s="1"/>
  <c r="BL117" i="2"/>
  <c r="BM117" i="2" s="1"/>
  <c r="AT117" i="2"/>
  <c r="BX133" i="2"/>
  <c r="BY133" i="2" s="1"/>
  <c r="BR133" i="2"/>
  <c r="BS133" i="2" s="1"/>
  <c r="BL133" i="2"/>
  <c r="BM133" i="2" s="1"/>
  <c r="AT133" i="2"/>
  <c r="BX149" i="2"/>
  <c r="BY149" i="2" s="1"/>
  <c r="BR149" i="2"/>
  <c r="BS149" i="2" s="1"/>
  <c r="BL149" i="2"/>
  <c r="AT149" i="2"/>
  <c r="BX165" i="2"/>
  <c r="BY165" i="2" s="1"/>
  <c r="BR165" i="2"/>
  <c r="BS165" i="2" s="1"/>
  <c r="BL165" i="2"/>
  <c r="BM165" i="2" s="1"/>
  <c r="AT165" i="2"/>
  <c r="BX181" i="2"/>
  <c r="BY181" i="2" s="1"/>
  <c r="BR181" i="2"/>
  <c r="BS181" i="2" s="1"/>
  <c r="BL181" i="2"/>
  <c r="AT181" i="2"/>
  <c r="BX197" i="2"/>
  <c r="BY197" i="2" s="1"/>
  <c r="BR197" i="2"/>
  <c r="BL197" i="2"/>
  <c r="AT197" i="2"/>
  <c r="BX213" i="2"/>
  <c r="BY213" i="2" s="1"/>
  <c r="BR213" i="2"/>
  <c r="BL213" i="2"/>
  <c r="AT213" i="2"/>
  <c r="BX229" i="2"/>
  <c r="BY229" i="2" s="1"/>
  <c r="BR229" i="2"/>
  <c r="BL229" i="2"/>
  <c r="BM229" i="2" s="1"/>
  <c r="AT229" i="2"/>
  <c r="BX245" i="2"/>
  <c r="BY245" i="2" s="1"/>
  <c r="BR245" i="2"/>
  <c r="BL245" i="2"/>
  <c r="BM245" i="2" s="1"/>
  <c r="AT245" i="2"/>
  <c r="BX261" i="2"/>
  <c r="BY261" i="2" s="1"/>
  <c r="BR261" i="2"/>
  <c r="BL261" i="2"/>
  <c r="BM261" i="2" s="1"/>
  <c r="AT261" i="2"/>
  <c r="BX277" i="2"/>
  <c r="BY277" i="2" s="1"/>
  <c r="BR277" i="2"/>
  <c r="BL277" i="2"/>
  <c r="BM277" i="2" s="1"/>
  <c r="AT277" i="2"/>
  <c r="BX293" i="2"/>
  <c r="BY293" i="2" s="1"/>
  <c r="BR293" i="2"/>
  <c r="BL293" i="2"/>
  <c r="BM293" i="2" s="1"/>
  <c r="AT293" i="2"/>
  <c r="BX309" i="2"/>
  <c r="BY309" i="2" s="1"/>
  <c r="BR309" i="2"/>
  <c r="BL309" i="2"/>
  <c r="BM309" i="2" s="1"/>
  <c r="AT309" i="2"/>
  <c r="BX325" i="2"/>
  <c r="BY325" i="2" s="1"/>
  <c r="BR325" i="2"/>
  <c r="BL325" i="2"/>
  <c r="BM325" i="2" s="1"/>
  <c r="AT325" i="2"/>
  <c r="BX341" i="2"/>
  <c r="BY341" i="2" s="1"/>
  <c r="BR341" i="2"/>
  <c r="BS341" i="2" s="1"/>
  <c r="BL341" i="2"/>
  <c r="BM341" i="2" s="1"/>
  <c r="AT341" i="2"/>
  <c r="BX357" i="2"/>
  <c r="BR357" i="2"/>
  <c r="BS357" i="2" s="1"/>
  <c r="BL357" i="2"/>
  <c r="BM357" i="2" s="1"/>
  <c r="AT357" i="2"/>
  <c r="BX373" i="2"/>
  <c r="BY373" i="2" s="1"/>
  <c r="BR373" i="2"/>
  <c r="BS373" i="2" s="1"/>
  <c r="BL373" i="2"/>
  <c r="AT373" i="2"/>
  <c r="BX389" i="2"/>
  <c r="BR389" i="2"/>
  <c r="BL389" i="2"/>
  <c r="BM389" i="2" s="1"/>
  <c r="AT389" i="2"/>
  <c r="BX405" i="2"/>
  <c r="BY405" i="2" s="1"/>
  <c r="BR405" i="2"/>
  <c r="BS405" i="2" s="1"/>
  <c r="BL405" i="2"/>
  <c r="AT405" i="2"/>
  <c r="BX421" i="2"/>
  <c r="BR421" i="2"/>
  <c r="BS421" i="2" s="1"/>
  <c r="BL421" i="2"/>
  <c r="AT421" i="2"/>
  <c r="BX437" i="2"/>
  <c r="BY437" i="2" s="1"/>
  <c r="BR437" i="2"/>
  <c r="BS437" i="2" s="1"/>
  <c r="BL437" i="2"/>
  <c r="BM437" i="2" s="1"/>
  <c r="AT437" i="2"/>
  <c r="BX453" i="2"/>
  <c r="BR453" i="2"/>
  <c r="BS453" i="2" s="1"/>
  <c r="BL453" i="2"/>
  <c r="BM453" i="2" s="1"/>
  <c r="AT453" i="2"/>
  <c r="BX469" i="2"/>
  <c r="BR469" i="2"/>
  <c r="BS469" i="2" s="1"/>
  <c r="BL469" i="2"/>
  <c r="BM469" i="2" s="1"/>
  <c r="AT469" i="2"/>
  <c r="BX485" i="2"/>
  <c r="BR485" i="2"/>
  <c r="BS485" i="2" s="1"/>
  <c r="BL485" i="2"/>
  <c r="AT485" i="2"/>
  <c r="BX501" i="2"/>
  <c r="BR501" i="2"/>
  <c r="BS501" i="2" s="1"/>
  <c r="BL501" i="2"/>
  <c r="BM501" i="2" s="1"/>
  <c r="AT501" i="2"/>
  <c r="BX517" i="2"/>
  <c r="BR517" i="2"/>
  <c r="BS517" i="2" s="1"/>
  <c r="BL517" i="2"/>
  <c r="BM517" i="2" s="1"/>
  <c r="AT517" i="2"/>
  <c r="BX533" i="2"/>
  <c r="BR533" i="2"/>
  <c r="BS533" i="2" s="1"/>
  <c r="BL533" i="2"/>
  <c r="AT533" i="2"/>
  <c r="BX549" i="2"/>
  <c r="BR549" i="2"/>
  <c r="BS549" i="2" s="1"/>
  <c r="BL549" i="2"/>
  <c r="AT549" i="2"/>
  <c r="BX14" i="2"/>
  <c r="BY14" i="2" s="1"/>
  <c r="BR14" i="2"/>
  <c r="BS14" i="2" s="1"/>
  <c r="BL14" i="2"/>
  <c r="BM14" i="2" s="1"/>
  <c r="AT14" i="2"/>
  <c r="BX30" i="2"/>
  <c r="BY30" i="2" s="1"/>
  <c r="BR30" i="2"/>
  <c r="BS30" i="2" s="1"/>
  <c r="BL30" i="2"/>
  <c r="BM30" i="2" s="1"/>
  <c r="AT30" i="2"/>
  <c r="BX410" i="2"/>
  <c r="BY410" i="2" s="1"/>
  <c r="BR410" i="2"/>
  <c r="BS410" i="2" s="1"/>
  <c r="BL410" i="2"/>
  <c r="AT410" i="2"/>
  <c r="BX426" i="2"/>
  <c r="BY426" i="2" s="1"/>
  <c r="BR426" i="2"/>
  <c r="BS426" i="2" s="1"/>
  <c r="BL426" i="2"/>
  <c r="BM426" i="2" s="1"/>
  <c r="AT426" i="2"/>
  <c r="BX442" i="2"/>
  <c r="BY442" i="2" s="1"/>
  <c r="BR442" i="2"/>
  <c r="BS442" i="2" s="1"/>
  <c r="BL442" i="2"/>
  <c r="BM442" i="2" s="1"/>
  <c r="AT442" i="2"/>
  <c r="BX458" i="2"/>
  <c r="BY458" i="2" s="1"/>
  <c r="BR458" i="2"/>
  <c r="BS458" i="2" s="1"/>
  <c r="BL458" i="2"/>
  <c r="BM458" i="2" s="1"/>
  <c r="AT458" i="2"/>
  <c r="BX474" i="2"/>
  <c r="BY474" i="2" s="1"/>
  <c r="BR474" i="2"/>
  <c r="BS474" i="2" s="1"/>
  <c r="BL474" i="2"/>
  <c r="BM474" i="2" s="1"/>
  <c r="AT474" i="2"/>
  <c r="BX490" i="2"/>
  <c r="BY490" i="2" s="1"/>
  <c r="BR490" i="2"/>
  <c r="BS490" i="2" s="1"/>
  <c r="BL490" i="2"/>
  <c r="BM490" i="2" s="1"/>
  <c r="AT490" i="2"/>
  <c r="BX506" i="2"/>
  <c r="BR506" i="2"/>
  <c r="BS506" i="2" s="1"/>
  <c r="BL506" i="2"/>
  <c r="BM506" i="2" s="1"/>
  <c r="AT506" i="2"/>
  <c r="BX522" i="2"/>
  <c r="BY522" i="2" s="1"/>
  <c r="BR522" i="2"/>
  <c r="BS522" i="2" s="1"/>
  <c r="BL522" i="2"/>
  <c r="BM522" i="2" s="1"/>
  <c r="AT522" i="2"/>
  <c r="BX538" i="2"/>
  <c r="BY538" i="2" s="1"/>
  <c r="BR538" i="2"/>
  <c r="BS538" i="2" s="1"/>
  <c r="BL538" i="2"/>
  <c r="BM538" i="2" s="1"/>
  <c r="AT538" i="2"/>
  <c r="BX554" i="2"/>
  <c r="BY554" i="2" s="1"/>
  <c r="BR554" i="2"/>
  <c r="BS554" i="2" s="1"/>
  <c r="BL554" i="2"/>
  <c r="BM554" i="2" s="1"/>
  <c r="AT554" i="2"/>
  <c r="BX570" i="2"/>
  <c r="BY570" i="2" s="1"/>
  <c r="BR570" i="2"/>
  <c r="BL570" i="2"/>
  <c r="BM570" i="2" s="1"/>
  <c r="AT570" i="2"/>
  <c r="BX586" i="2"/>
  <c r="BY586" i="2" s="1"/>
  <c r="BR586" i="2"/>
  <c r="BS586" i="2" s="1"/>
  <c r="BL586" i="2"/>
  <c r="BM586" i="2" s="1"/>
  <c r="AZ586" i="2"/>
  <c r="AT586" i="2"/>
  <c r="BX19" i="2"/>
  <c r="BY19" i="2" s="1"/>
  <c r="BR19" i="2"/>
  <c r="BL19" i="2"/>
  <c r="BM19" i="2" s="1"/>
  <c r="AT19" i="2"/>
  <c r="BX51" i="2"/>
  <c r="BY51" i="2" s="1"/>
  <c r="BR51" i="2"/>
  <c r="BL51" i="2"/>
  <c r="BM51" i="2" s="1"/>
  <c r="AT51" i="2"/>
  <c r="BX67" i="2"/>
  <c r="BY67" i="2" s="1"/>
  <c r="BR67" i="2"/>
  <c r="BL67" i="2"/>
  <c r="AT67" i="2"/>
  <c r="BX83" i="2"/>
  <c r="BY83" i="2" s="1"/>
  <c r="BR83" i="2"/>
  <c r="BL83" i="2"/>
  <c r="AT83" i="2"/>
  <c r="BX99" i="2"/>
  <c r="BY99" i="2" s="1"/>
  <c r="BR99" i="2"/>
  <c r="BL99" i="2"/>
  <c r="AT99" i="2"/>
  <c r="BX115" i="2"/>
  <c r="BY115" i="2" s="1"/>
  <c r="BR115" i="2"/>
  <c r="BL115" i="2"/>
  <c r="AT115" i="2"/>
  <c r="BX139" i="2"/>
  <c r="BY139" i="2" s="1"/>
  <c r="BR139" i="2"/>
  <c r="BS139" i="2" s="1"/>
  <c r="BL139" i="2"/>
  <c r="BM139" i="2" s="1"/>
  <c r="AT139" i="2"/>
  <c r="BX171" i="2"/>
  <c r="BY171" i="2" s="1"/>
  <c r="BR171" i="2"/>
  <c r="BS171" i="2" s="1"/>
  <c r="BL171" i="2"/>
  <c r="BM171" i="2" s="1"/>
  <c r="AT171" i="2"/>
  <c r="BX203" i="2"/>
  <c r="BY203" i="2" s="1"/>
  <c r="BR203" i="2"/>
  <c r="BS203" i="2" s="1"/>
  <c r="BL203" i="2"/>
  <c r="BM203" i="2" s="1"/>
  <c r="AT203" i="2"/>
  <c r="BX235" i="2"/>
  <c r="BY235" i="2" s="1"/>
  <c r="BR235" i="2"/>
  <c r="BS235" i="2" s="1"/>
  <c r="BL235" i="2"/>
  <c r="BM235" i="2" s="1"/>
  <c r="AT235" i="2"/>
  <c r="BX263" i="2"/>
  <c r="BY263" i="2" s="1"/>
  <c r="BR263" i="2"/>
  <c r="BS263" i="2" s="1"/>
  <c r="BL263" i="2"/>
  <c r="BM263" i="2" s="1"/>
  <c r="AT263" i="2"/>
  <c r="BX295" i="2"/>
  <c r="BY295" i="2" s="1"/>
  <c r="BR295" i="2"/>
  <c r="BS295" i="2" s="1"/>
  <c r="BL295" i="2"/>
  <c r="BM295" i="2" s="1"/>
  <c r="AT295" i="2"/>
  <c r="BX327" i="2"/>
  <c r="BY327" i="2" s="1"/>
  <c r="BR327" i="2"/>
  <c r="BS327" i="2" s="1"/>
  <c r="BL327" i="2"/>
  <c r="BM327" i="2" s="1"/>
  <c r="AT327" i="2"/>
  <c r="BX359" i="2"/>
  <c r="BY359" i="2" s="1"/>
  <c r="BR359" i="2"/>
  <c r="BL359" i="2"/>
  <c r="BM359" i="2" s="1"/>
  <c r="AT359" i="2"/>
  <c r="BX391" i="2"/>
  <c r="BY391" i="2" s="1"/>
  <c r="BR391" i="2"/>
  <c r="BL391" i="2"/>
  <c r="BM391" i="2" s="1"/>
  <c r="AT391" i="2"/>
  <c r="BX419" i="2"/>
  <c r="BY419" i="2" s="1"/>
  <c r="BR419" i="2"/>
  <c r="BS419" i="2" s="1"/>
  <c r="BL419" i="2"/>
  <c r="AT419" i="2"/>
  <c r="BX451" i="2"/>
  <c r="BY451" i="2" s="1"/>
  <c r="BR451" i="2"/>
  <c r="BS451" i="2" s="1"/>
  <c r="BL451" i="2"/>
  <c r="BM451" i="2" s="1"/>
  <c r="AT451" i="2"/>
  <c r="BX483" i="2"/>
  <c r="BY483" i="2" s="1"/>
  <c r="BR483" i="2"/>
  <c r="BS483" i="2" s="1"/>
  <c r="BL483" i="2"/>
  <c r="BM483" i="2" s="1"/>
  <c r="AT483" i="2"/>
  <c r="BX515" i="2"/>
  <c r="BR515" i="2"/>
  <c r="BS515" i="2" s="1"/>
  <c r="BL515" i="2"/>
  <c r="BM515" i="2" s="1"/>
  <c r="AT515" i="2"/>
  <c r="BX547" i="2"/>
  <c r="BR547" i="2"/>
  <c r="BL547" i="2"/>
  <c r="BM547" i="2" s="1"/>
  <c r="AT547" i="2"/>
  <c r="BX579" i="2"/>
  <c r="BR579" i="2"/>
  <c r="BS579" i="2" s="1"/>
  <c r="BL579" i="2"/>
  <c r="BM579" i="2" s="1"/>
  <c r="AT579" i="2"/>
  <c r="BX20" i="2"/>
  <c r="BR20" i="2"/>
  <c r="BS20" i="2" s="1"/>
  <c r="BL20" i="2"/>
  <c r="BM20" i="2" s="1"/>
  <c r="AT20" i="2"/>
  <c r="BX556" i="2"/>
  <c r="BY556" i="2" s="1"/>
  <c r="BR556" i="2"/>
  <c r="BL556" i="2"/>
  <c r="BM556" i="2" s="1"/>
  <c r="AT556" i="2"/>
  <c r="BX588" i="2"/>
  <c r="BY588" i="2" s="1"/>
  <c r="BR588" i="2"/>
  <c r="BL588" i="2"/>
  <c r="AZ588" i="2"/>
  <c r="BA588" i="2" s="1"/>
  <c r="AT588" i="2"/>
  <c r="BX46" i="2"/>
  <c r="BY46" i="2" s="1"/>
  <c r="BR46" i="2"/>
  <c r="BS46" i="2" s="1"/>
  <c r="BL46" i="2"/>
  <c r="BM46" i="2" s="1"/>
  <c r="AT46" i="2"/>
  <c r="BX62" i="2"/>
  <c r="BY62" i="2" s="1"/>
  <c r="BR62" i="2"/>
  <c r="BS62" i="2" s="1"/>
  <c r="BL62" i="2"/>
  <c r="BM62" i="2" s="1"/>
  <c r="AT62" i="2"/>
  <c r="BX78" i="2"/>
  <c r="BY78" i="2" s="1"/>
  <c r="BR78" i="2"/>
  <c r="BS78" i="2" s="1"/>
  <c r="BL78" i="2"/>
  <c r="BM78" i="2" s="1"/>
  <c r="AT78" i="2"/>
  <c r="BX94" i="2"/>
  <c r="BY94" i="2" s="1"/>
  <c r="BR94" i="2"/>
  <c r="BS94" i="2" s="1"/>
  <c r="BL94" i="2"/>
  <c r="BM94" i="2" s="1"/>
  <c r="AT94" i="2"/>
  <c r="BX110" i="2"/>
  <c r="BY110" i="2" s="1"/>
  <c r="BR110" i="2"/>
  <c r="BS110" i="2" s="1"/>
  <c r="BL110" i="2"/>
  <c r="BM110" i="2" s="1"/>
  <c r="AT110" i="2"/>
  <c r="BX126" i="2"/>
  <c r="BY126" i="2" s="1"/>
  <c r="BR126" i="2"/>
  <c r="BS126" i="2" s="1"/>
  <c r="BL126" i="2"/>
  <c r="BM126" i="2" s="1"/>
  <c r="AT126" i="2"/>
  <c r="BX142" i="2"/>
  <c r="BY142" i="2" s="1"/>
  <c r="BR142" i="2"/>
  <c r="BL142" i="2"/>
  <c r="BM142" i="2" s="1"/>
  <c r="AT142" i="2"/>
  <c r="BX158" i="2"/>
  <c r="BY158" i="2" s="1"/>
  <c r="BR158" i="2"/>
  <c r="BS158" i="2" s="1"/>
  <c r="BL158" i="2"/>
  <c r="BM158" i="2" s="1"/>
  <c r="AT158" i="2"/>
  <c r="BX174" i="2"/>
  <c r="BY174" i="2" s="1"/>
  <c r="BR174" i="2"/>
  <c r="BL174" i="2"/>
  <c r="BM174" i="2" s="1"/>
  <c r="AT174" i="2"/>
  <c r="BX190" i="2"/>
  <c r="BY190" i="2" s="1"/>
  <c r="BR190" i="2"/>
  <c r="BS190" i="2" s="1"/>
  <c r="BL190" i="2"/>
  <c r="BM190" i="2" s="1"/>
  <c r="AT190" i="2"/>
  <c r="BX206" i="2"/>
  <c r="BY206" i="2" s="1"/>
  <c r="BR206" i="2"/>
  <c r="BL206" i="2"/>
  <c r="AT206" i="2"/>
  <c r="BX222" i="2"/>
  <c r="BY222" i="2" s="1"/>
  <c r="BR222" i="2"/>
  <c r="BL222" i="2"/>
  <c r="BM222" i="2" s="1"/>
  <c r="AT222" i="2"/>
  <c r="BX238" i="2"/>
  <c r="BR238" i="2"/>
  <c r="BL238" i="2"/>
  <c r="BM238" i="2" s="1"/>
  <c r="AT238" i="2"/>
  <c r="BX254" i="2"/>
  <c r="BR254" i="2"/>
  <c r="BL254" i="2"/>
  <c r="AT254" i="2"/>
  <c r="BX270" i="2"/>
  <c r="BR270" i="2"/>
  <c r="BL270" i="2"/>
  <c r="AT270" i="2"/>
  <c r="BX286" i="2"/>
  <c r="BR286" i="2"/>
  <c r="BL286" i="2"/>
  <c r="AT286" i="2"/>
  <c r="BX302" i="2"/>
  <c r="BR302" i="2"/>
  <c r="BS302" i="2" s="1"/>
  <c r="BL302" i="2"/>
  <c r="BM302" i="2" s="1"/>
  <c r="AT302" i="2"/>
  <c r="BX318" i="2"/>
  <c r="BR318" i="2"/>
  <c r="BS318" i="2" s="1"/>
  <c r="BL318" i="2"/>
  <c r="BM318" i="2" s="1"/>
  <c r="AT318" i="2"/>
  <c r="BX334" i="2"/>
  <c r="BY334" i="2" s="1"/>
  <c r="BR334" i="2"/>
  <c r="BL334" i="2"/>
  <c r="AT334" i="2"/>
  <c r="BX350" i="2"/>
  <c r="BY350" i="2" s="1"/>
  <c r="BR350" i="2"/>
  <c r="BL350" i="2"/>
  <c r="BM350" i="2" s="1"/>
  <c r="AT350" i="2"/>
  <c r="BX366" i="2"/>
  <c r="BY366" i="2" s="1"/>
  <c r="BR366" i="2"/>
  <c r="BL366" i="2"/>
  <c r="BM366" i="2" s="1"/>
  <c r="AT366" i="2"/>
  <c r="BX382" i="2"/>
  <c r="BY382" i="2" s="1"/>
  <c r="BR382" i="2"/>
  <c r="BL382" i="2"/>
  <c r="BM382" i="2" s="1"/>
  <c r="AT382" i="2"/>
  <c r="BX11" i="2"/>
  <c r="BY11" i="2" s="1"/>
  <c r="BR11" i="2"/>
  <c r="BL11" i="2"/>
  <c r="BM11" i="2" s="1"/>
  <c r="AT11" i="2"/>
  <c r="BX119" i="2"/>
  <c r="BY119" i="2" s="1"/>
  <c r="BR119" i="2"/>
  <c r="BL119" i="2"/>
  <c r="AT119" i="2"/>
  <c r="BX159" i="2"/>
  <c r="BY159" i="2" s="1"/>
  <c r="BR159" i="2"/>
  <c r="BL159" i="2"/>
  <c r="BM159" i="2" s="1"/>
  <c r="AT159" i="2"/>
  <c r="BX191" i="2"/>
  <c r="BY191" i="2" s="1"/>
  <c r="BR191" i="2"/>
  <c r="BL191" i="2"/>
  <c r="AT191" i="2"/>
  <c r="BX223" i="2"/>
  <c r="BY223" i="2" s="1"/>
  <c r="BR223" i="2"/>
  <c r="BS223" i="2" s="1"/>
  <c r="BL223" i="2"/>
  <c r="BM223" i="2" s="1"/>
  <c r="AT223" i="2"/>
  <c r="BX259" i="2"/>
  <c r="BY259" i="2" s="1"/>
  <c r="BR259" i="2"/>
  <c r="BS259" i="2" s="1"/>
  <c r="BL259" i="2"/>
  <c r="BM259" i="2" s="1"/>
  <c r="AT259" i="2"/>
  <c r="BX291" i="2"/>
  <c r="BY291" i="2" s="1"/>
  <c r="BR291" i="2"/>
  <c r="BS291" i="2" s="1"/>
  <c r="BL291" i="2"/>
  <c r="BM291" i="2" s="1"/>
  <c r="AT291" i="2"/>
  <c r="BX323" i="2"/>
  <c r="BY323" i="2" s="1"/>
  <c r="BR323" i="2"/>
  <c r="BS323" i="2" s="1"/>
  <c r="BL323" i="2"/>
  <c r="BM323" i="2" s="1"/>
  <c r="AT323" i="2"/>
  <c r="BX355" i="2"/>
  <c r="BY355" i="2" s="1"/>
  <c r="BR355" i="2"/>
  <c r="BL355" i="2"/>
  <c r="AT355" i="2"/>
  <c r="BX387" i="2"/>
  <c r="BY387" i="2" s="1"/>
  <c r="BR387" i="2"/>
  <c r="BL387" i="2"/>
  <c r="BM387" i="2" s="1"/>
  <c r="AT387" i="2"/>
  <c r="BX423" i="2"/>
  <c r="BY423" i="2" s="1"/>
  <c r="BR423" i="2"/>
  <c r="BS423" i="2" s="1"/>
  <c r="BL423" i="2"/>
  <c r="BM423" i="2" s="1"/>
  <c r="AT423" i="2"/>
  <c r="BX455" i="2"/>
  <c r="BY455" i="2" s="1"/>
  <c r="BR455" i="2"/>
  <c r="BS455" i="2" s="1"/>
  <c r="BL455" i="2"/>
  <c r="BM455" i="2" s="1"/>
  <c r="AT455" i="2"/>
  <c r="BX487" i="2"/>
  <c r="BY487" i="2" s="1"/>
  <c r="BR487" i="2"/>
  <c r="BS487" i="2" s="1"/>
  <c r="BL487" i="2"/>
  <c r="BM487" i="2" s="1"/>
  <c r="AT487" i="2"/>
  <c r="BR519" i="2"/>
  <c r="BX519" i="2"/>
  <c r="BL519" i="2"/>
  <c r="BM519" i="2" s="1"/>
  <c r="AT519" i="2"/>
  <c r="BX551" i="2"/>
  <c r="BR551" i="2"/>
  <c r="BL551" i="2"/>
  <c r="BM551" i="2" s="1"/>
  <c r="AT551" i="2"/>
  <c r="BX583" i="2"/>
  <c r="BR583" i="2"/>
  <c r="BS583" i="2" s="1"/>
  <c r="BL583" i="2"/>
  <c r="BM583" i="2" s="1"/>
  <c r="AZ583" i="2"/>
  <c r="BA583" i="2" s="1"/>
  <c r="AT583" i="2"/>
  <c r="BX548" i="2"/>
  <c r="BY548" i="2" s="1"/>
  <c r="BR548" i="2"/>
  <c r="BS548" i="2" s="1"/>
  <c r="BL548" i="2"/>
  <c r="BM548" i="2" s="1"/>
  <c r="AT548" i="2"/>
  <c r="BX576" i="2"/>
  <c r="BY576" i="2" s="1"/>
  <c r="BR576" i="2"/>
  <c r="BL576" i="2"/>
  <c r="AT576" i="2"/>
  <c r="CD11" i="2"/>
  <c r="CE10" i="2"/>
  <c r="BF9" i="2"/>
  <c r="BG8" i="2"/>
  <c r="AU11" i="2"/>
  <c r="AU12" i="2"/>
  <c r="AU13" i="2"/>
  <c r="BY519" i="2" l="1"/>
  <c r="BS387" i="2"/>
  <c r="BS286" i="2"/>
  <c r="BS588" i="2"/>
  <c r="BS83" i="2"/>
  <c r="BY533" i="2"/>
  <c r="BY469" i="2"/>
  <c r="BS389" i="2"/>
  <c r="BM373" i="2"/>
  <c r="BS325" i="2"/>
  <c r="BS261" i="2"/>
  <c r="BS197" i="2"/>
  <c r="BM181" i="2"/>
  <c r="BY540" i="2"/>
  <c r="BY476" i="2"/>
  <c r="BS460" i="2"/>
  <c r="BS396" i="2"/>
  <c r="BM380" i="2"/>
  <c r="BS332" i="2"/>
  <c r="BM300" i="2"/>
  <c r="BY268" i="2"/>
  <c r="BY252" i="2"/>
  <c r="BY92" i="2"/>
  <c r="BY76" i="2"/>
  <c r="BS43" i="2"/>
  <c r="BM298" i="2"/>
  <c r="BY266" i="2"/>
  <c r="BS250" i="2"/>
  <c r="BS234" i="2"/>
  <c r="BM218" i="2"/>
  <c r="BM571" i="2"/>
  <c r="BY383" i="2"/>
  <c r="BM470" i="2"/>
  <c r="BM355" i="2"/>
  <c r="BS350" i="2"/>
  <c r="BM270" i="2"/>
  <c r="BY238" i="2"/>
  <c r="BM115" i="2"/>
  <c r="BM282" i="2"/>
  <c r="BY250" i="2"/>
  <c r="BY234" i="2"/>
  <c r="BS218" i="2"/>
  <c r="BM79" i="2"/>
  <c r="BM406" i="2"/>
  <c r="BY497" i="2"/>
  <c r="BY504" i="2"/>
  <c r="BS222" i="2"/>
  <c r="BS519" i="2"/>
  <c r="BM191" i="2"/>
  <c r="BS11" i="2"/>
  <c r="BS334" i="2"/>
  <c r="BS270" i="2"/>
  <c r="BS570" i="2"/>
  <c r="BM549" i="2"/>
  <c r="BM485" i="2"/>
  <c r="BY453" i="2"/>
  <c r="BY460" i="2"/>
  <c r="BY316" i="2"/>
  <c r="BS140" i="2"/>
  <c r="BY60" i="2"/>
  <c r="BM379" i="2"/>
  <c r="BS314" i="2"/>
  <c r="BS111" i="2"/>
  <c r="BS191" i="2"/>
  <c r="BM119" i="2"/>
  <c r="BS382" i="2"/>
  <c r="BY270" i="2"/>
  <c r="BS254" i="2"/>
  <c r="BY515" i="2"/>
  <c r="BS359" i="2"/>
  <c r="BS115" i="2"/>
  <c r="BM83" i="2"/>
  <c r="BS51" i="2"/>
  <c r="BA586" i="2"/>
  <c r="BY506" i="2"/>
  <c r="BM410" i="2"/>
  <c r="BM533" i="2"/>
  <c r="BY501" i="2"/>
  <c r="BM405" i="2"/>
  <c r="BS293" i="2"/>
  <c r="BS229" i="2"/>
  <c r="BM213" i="2"/>
  <c r="BM149" i="2"/>
  <c r="BS101" i="2"/>
  <c r="BM476" i="2"/>
  <c r="BS428" i="2"/>
  <c r="BS364" i="2"/>
  <c r="BM252" i="2"/>
  <c r="BS204" i="2"/>
  <c r="BY140" i="2"/>
  <c r="BY124" i="2"/>
  <c r="BY32" i="2"/>
  <c r="BS575" i="2"/>
  <c r="BS543" i="2"/>
  <c r="BS282" i="2"/>
  <c r="BM266" i="2"/>
  <c r="BS122" i="2"/>
  <c r="BS47" i="2"/>
  <c r="BA582" i="2"/>
  <c r="BS422" i="2"/>
  <c r="BS97" i="2"/>
  <c r="BS576" i="2"/>
  <c r="BY551" i="2"/>
  <c r="BS119" i="2"/>
  <c r="BM334" i="2"/>
  <c r="BY302" i="2"/>
  <c r="BM206" i="2"/>
  <c r="BY579" i="2"/>
  <c r="BS547" i="2"/>
  <c r="BS355" i="2"/>
  <c r="BY286" i="2"/>
  <c r="BM254" i="2"/>
  <c r="BS206" i="2"/>
  <c r="BS142" i="2"/>
  <c r="BS556" i="2"/>
  <c r="BY547" i="2"/>
  <c r="BS391" i="2"/>
  <c r="BM99" i="2"/>
  <c r="BS67" i="2"/>
  <c r="BY517" i="2"/>
  <c r="BM421" i="2"/>
  <c r="BY389" i="2"/>
  <c r="BS309" i="2"/>
  <c r="BS245" i="2"/>
  <c r="BM37" i="2"/>
  <c r="BS444" i="2"/>
  <c r="BY396" i="2"/>
  <c r="BM364" i="2"/>
  <c r="BM284" i="2"/>
  <c r="BM188" i="2"/>
  <c r="BY156" i="2"/>
  <c r="BS124" i="2"/>
  <c r="BS298" i="2"/>
  <c r="BM576" i="2"/>
  <c r="BY583" i="2"/>
  <c r="BS551" i="2"/>
  <c r="BS159" i="2"/>
  <c r="BS366" i="2"/>
  <c r="BY318" i="2"/>
  <c r="BM286" i="2"/>
  <c r="BY254" i="2"/>
  <c r="BS238" i="2"/>
  <c r="BS174" i="2"/>
  <c r="BM588" i="2"/>
  <c r="BY20" i="2"/>
  <c r="BM419" i="2"/>
  <c r="BS99" i="2"/>
  <c r="BM67" i="2"/>
  <c r="BS19" i="2"/>
  <c r="BY549" i="2"/>
  <c r="BY485" i="2"/>
  <c r="BY421" i="2"/>
  <c r="BY357" i="2"/>
  <c r="BS277" i="2"/>
  <c r="BS213" i="2"/>
  <c r="BM197" i="2"/>
  <c r="BS85" i="2"/>
  <c r="BY492" i="2"/>
  <c r="BM460" i="2"/>
  <c r="BY284" i="2"/>
  <c r="BS172" i="2"/>
  <c r="BM568" i="2"/>
  <c r="BY543" i="2"/>
  <c r="BS511" i="2"/>
  <c r="BS183" i="2"/>
  <c r="BS151" i="2"/>
  <c r="BS346" i="2"/>
  <c r="BS186" i="2"/>
  <c r="BS351" i="2"/>
  <c r="BM195" i="2"/>
  <c r="BS33" i="2"/>
  <c r="BM472" i="2"/>
  <c r="BM408" i="2"/>
  <c r="BY312" i="2"/>
  <c r="BM280" i="2"/>
  <c r="BY248" i="2"/>
  <c r="BS232" i="2"/>
  <c r="BS168" i="2"/>
  <c r="BY120" i="2"/>
  <c r="BY56" i="2"/>
  <c r="BS560" i="2"/>
  <c r="BY535" i="2"/>
  <c r="BS31" i="2"/>
  <c r="BS342" i="2"/>
  <c r="BM326" i="2"/>
  <c r="BS278" i="2"/>
  <c r="BM262" i="2"/>
  <c r="BY230" i="2"/>
  <c r="BS214" i="2"/>
  <c r="BM198" i="2"/>
  <c r="BS150" i="2"/>
  <c r="BS572" i="2"/>
  <c r="BY563" i="2"/>
  <c r="BS531" i="2"/>
  <c r="BS403" i="2"/>
  <c r="BM127" i="2"/>
  <c r="BM107" i="2"/>
  <c r="AU7" i="2"/>
  <c r="BY7" i="2"/>
  <c r="BX5" i="2"/>
  <c r="BY525" i="2"/>
  <c r="BY461" i="2"/>
  <c r="BS381" i="2"/>
  <c r="BS253" i="2"/>
  <c r="BM173" i="2"/>
  <c r="BM45" i="2"/>
  <c r="BY452" i="2"/>
  <c r="BM420" i="2"/>
  <c r="BM356" i="2"/>
  <c r="BS308" i="2"/>
  <c r="BM292" i="2"/>
  <c r="BY260" i="2"/>
  <c r="BS244" i="2"/>
  <c r="BY196" i="2"/>
  <c r="BY132" i="2"/>
  <c r="BY68" i="2"/>
  <c r="BY559" i="2"/>
  <c r="BS527" i="2"/>
  <c r="BS399" i="2"/>
  <c r="BY306" i="2"/>
  <c r="BM274" i="2"/>
  <c r="BY242" i="2"/>
  <c r="BM210" i="2"/>
  <c r="BS162" i="2"/>
  <c r="BM564" i="2"/>
  <c r="BS87" i="2"/>
  <c r="BS398" i="2"/>
  <c r="BY473" i="2"/>
  <c r="BS393" i="2"/>
  <c r="BS201" i="2"/>
  <c r="BM185" i="2"/>
  <c r="BS137" i="2"/>
  <c r="BY464" i="2"/>
  <c r="BS448" i="2"/>
  <c r="BS320" i="2"/>
  <c r="BY272" i="2"/>
  <c r="BS256" i="2"/>
  <c r="BY208" i="2"/>
  <c r="BM176" i="2"/>
  <c r="BY144" i="2"/>
  <c r="BS128" i="2"/>
  <c r="BY80" i="2"/>
  <c r="BY12" i="2"/>
  <c r="BM411" i="2"/>
  <c r="BS319" i="2"/>
  <c r="BS95" i="2"/>
  <c r="BM63" i="2"/>
  <c r="BS15" i="2"/>
  <c r="BM582" i="2"/>
  <c r="BM518" i="2"/>
  <c r="BY481" i="2"/>
  <c r="BM321" i="2"/>
  <c r="BS209" i="2"/>
  <c r="BM193" i="2"/>
  <c r="BS81" i="2"/>
  <c r="BY488" i="2"/>
  <c r="BS344" i="2"/>
  <c r="BM328" i="2"/>
  <c r="BY296" i="2"/>
  <c r="BM264" i="2"/>
  <c r="BY232" i="2"/>
  <c r="BY168" i="2"/>
  <c r="BS152" i="2"/>
  <c r="BY104" i="2"/>
  <c r="BY40" i="2"/>
  <c r="BY560" i="2"/>
  <c r="BM439" i="2"/>
  <c r="BS390" i="2"/>
  <c r="BS262" i="2"/>
  <c r="BM246" i="2"/>
  <c r="BS198" i="2"/>
  <c r="BM182" i="2"/>
  <c r="BS134" i="2"/>
  <c r="BS118" i="2"/>
  <c r="BY531" i="2"/>
  <c r="BS127" i="2"/>
  <c r="BM91" i="2"/>
  <c r="BS59" i="2"/>
  <c r="BS562" i="2"/>
  <c r="BY514" i="2"/>
  <c r="BM418" i="2"/>
  <c r="BY509" i="2"/>
  <c r="BS429" i="2"/>
  <c r="BS365" i="2"/>
  <c r="BM349" i="2"/>
  <c r="BS301" i="2"/>
  <c r="BS237" i="2"/>
  <c r="BM157" i="2"/>
  <c r="BS109" i="2"/>
  <c r="BY500" i="2"/>
  <c r="BY308" i="2"/>
  <c r="BS292" i="2"/>
  <c r="BM276" i="2"/>
  <c r="BY244" i="2"/>
  <c r="BS228" i="2"/>
  <c r="BY180" i="2"/>
  <c r="BS164" i="2"/>
  <c r="BY116" i="2"/>
  <c r="BY52" i="2"/>
  <c r="BY527" i="2"/>
  <c r="BM463" i="2"/>
  <c r="BS363" i="2"/>
  <c r="BS23" i="2"/>
  <c r="BS338" i="2"/>
  <c r="BM322" i="2"/>
  <c r="BY290" i="2"/>
  <c r="BM258" i="2"/>
  <c r="BS210" i="2"/>
  <c r="BS146" i="2"/>
  <c r="BS564" i="2"/>
  <c r="BY555" i="2"/>
  <c r="BS523" i="2"/>
  <c r="BM103" i="2"/>
  <c r="BS71" i="2"/>
  <c r="BY590" i="2"/>
  <c r="BY457" i="2"/>
  <c r="BS377" i="2"/>
  <c r="BS57" i="2"/>
  <c r="BY512" i="2"/>
  <c r="BY448" i="2"/>
  <c r="BY320" i="2"/>
  <c r="BS304" i="2"/>
  <c r="BM288" i="2"/>
  <c r="BY256" i="2"/>
  <c r="BS240" i="2"/>
  <c r="BY192" i="2"/>
  <c r="BS176" i="2"/>
  <c r="BY128" i="2"/>
  <c r="BY64" i="2"/>
  <c r="BS580" i="2"/>
  <c r="BY571" i="2"/>
  <c r="BS539" i="2"/>
  <c r="BS411" i="2"/>
  <c r="BM111" i="2"/>
  <c r="BM497" i="2"/>
  <c r="BY465" i="2"/>
  <c r="BM369" i="2"/>
  <c r="BM305" i="2"/>
  <c r="BM241" i="2"/>
  <c r="BM177" i="2"/>
  <c r="BS65" i="2"/>
  <c r="BM504" i="2"/>
  <c r="BY472" i="2"/>
  <c r="BS328" i="2"/>
  <c r="BY280" i="2"/>
  <c r="BM248" i="2"/>
  <c r="BS200" i="2"/>
  <c r="BM184" i="2"/>
  <c r="BY152" i="2"/>
  <c r="BS136" i="2"/>
  <c r="BY88" i="2"/>
  <c r="BM592" i="2"/>
  <c r="BY16" i="2"/>
  <c r="BS175" i="2"/>
  <c r="BM31" i="2"/>
  <c r="BM358" i="2"/>
  <c r="BS310" i="2"/>
  <c r="BM294" i="2"/>
  <c r="BY262" i="2"/>
  <c r="BS246" i="2"/>
  <c r="BS182" i="2"/>
  <c r="BY28" i="2"/>
  <c r="BS107" i="2"/>
  <c r="BM75" i="2"/>
  <c r="BS39" i="2"/>
  <c r="BM402" i="2"/>
  <c r="BY557" i="2"/>
  <c r="BM525" i="2"/>
  <c r="BY493" i="2"/>
  <c r="BS413" i="2"/>
  <c r="BM397" i="2"/>
  <c r="BS349" i="2"/>
  <c r="BS221" i="2"/>
  <c r="BS93" i="2"/>
  <c r="BY484" i="2"/>
  <c r="BM388" i="2"/>
  <c r="BS340" i="2"/>
  <c r="BM324" i="2"/>
  <c r="BY292" i="2"/>
  <c r="BS276" i="2"/>
  <c r="BM260" i="2"/>
  <c r="BY228" i="2"/>
  <c r="BS212" i="2"/>
  <c r="BY164" i="2"/>
  <c r="BY100" i="2"/>
  <c r="BY36" i="2"/>
  <c r="BS591" i="2"/>
  <c r="BY274" i="2"/>
  <c r="BS258" i="2"/>
  <c r="BS194" i="2"/>
  <c r="BM178" i="2"/>
  <c r="BS130" i="2"/>
  <c r="BY523" i="2"/>
  <c r="BY395" i="2"/>
  <c r="BS367" i="2"/>
  <c r="BM87" i="2"/>
  <c r="BS55" i="2"/>
  <c r="BA590" i="2"/>
  <c r="BM478" i="2"/>
  <c r="BS430" i="2"/>
  <c r="BM414" i="2"/>
  <c r="BY505" i="2"/>
  <c r="BS425" i="2"/>
  <c r="BS361" i="2"/>
  <c r="BS105" i="2"/>
  <c r="BS41" i="2"/>
  <c r="BY496" i="2"/>
  <c r="BM400" i="2"/>
  <c r="BM336" i="2"/>
  <c r="BY304" i="2"/>
  <c r="BS288" i="2"/>
  <c r="BM272" i="2"/>
  <c r="BY240" i="2"/>
  <c r="BS224" i="2"/>
  <c r="BY176" i="2"/>
  <c r="BS160" i="2"/>
  <c r="BY112" i="2"/>
  <c r="BY48" i="2"/>
  <c r="BY300" i="2"/>
  <c r="BM268" i="2"/>
  <c r="BY236" i="2"/>
  <c r="BS220" i="2"/>
  <c r="BY172" i="2"/>
  <c r="BS156" i="2"/>
  <c r="BY108" i="2"/>
  <c r="BY44" i="2"/>
  <c r="BY511" i="2"/>
  <c r="BS330" i="2"/>
  <c r="BS266" i="2"/>
  <c r="BM250" i="2"/>
  <c r="BS202" i="2"/>
  <c r="BM186" i="2"/>
  <c r="BY539" i="2"/>
  <c r="BS383" i="2"/>
  <c r="BM227" i="2"/>
  <c r="BS135" i="2"/>
  <c r="BM95" i="2"/>
  <c r="BS63" i="2"/>
  <c r="BM422" i="2"/>
  <c r="BM161" i="2"/>
  <c r="BS113" i="2"/>
  <c r="BY65" i="2"/>
  <c r="BS49" i="2"/>
  <c r="BY456" i="2"/>
  <c r="BY392" i="2"/>
  <c r="BM296" i="2"/>
  <c r="BY264" i="2"/>
  <c r="BY136" i="2"/>
  <c r="BS120" i="2"/>
  <c r="BY72" i="2"/>
  <c r="BL5" i="2"/>
  <c r="BS592" i="2"/>
  <c r="BM560" i="2"/>
  <c r="BY567" i="2"/>
  <c r="BS535" i="2"/>
  <c r="BS407" i="2"/>
  <c r="BM371" i="2"/>
  <c r="BY307" i="2"/>
  <c r="BM243" i="2"/>
  <c r="BS143" i="2"/>
  <c r="BS358" i="2"/>
  <c r="BS294" i="2"/>
  <c r="BM278" i="2"/>
  <c r="BY246" i="2"/>
  <c r="BS230" i="2"/>
  <c r="BM214" i="2"/>
  <c r="BS166" i="2"/>
  <c r="BY8" i="2"/>
  <c r="BM403" i="2"/>
  <c r="BS91" i="2"/>
  <c r="BM59" i="2"/>
  <c r="BS7" i="2"/>
  <c r="BR5" i="2"/>
  <c r="BY541" i="2"/>
  <c r="BY477" i="2"/>
  <c r="BS397" i="2"/>
  <c r="BM381" i="2"/>
  <c r="BS205" i="2"/>
  <c r="BM189" i="2"/>
  <c r="BM500" i="2"/>
  <c r="BY468" i="2"/>
  <c r="BM372" i="2"/>
  <c r="BS324" i="2"/>
  <c r="BY276" i="2"/>
  <c r="BS260" i="2"/>
  <c r="BY212" i="2"/>
  <c r="BS196" i="2"/>
  <c r="BM180" i="2"/>
  <c r="BY148" i="2"/>
  <c r="BS132" i="2"/>
  <c r="BY84" i="2"/>
  <c r="BM584" i="2"/>
  <c r="BS559" i="2"/>
  <c r="BM399" i="2"/>
  <c r="BY199" i="2"/>
  <c r="BS167" i="2"/>
  <c r="BY322" i="2"/>
  <c r="BM290" i="2"/>
  <c r="BY258" i="2"/>
  <c r="BM226" i="2"/>
  <c r="BS178" i="2"/>
  <c r="BY24" i="2"/>
  <c r="BM427" i="2"/>
  <c r="BS103" i="2"/>
  <c r="BM71" i="2"/>
  <c r="BS27" i="2"/>
  <c r="BS414" i="2"/>
  <c r="BY489" i="2"/>
  <c r="BM457" i="2"/>
  <c r="BS409" i="2"/>
  <c r="BM329" i="2"/>
  <c r="BS89" i="2"/>
  <c r="BY480" i="2"/>
  <c r="BM448" i="2"/>
  <c r="BS400" i="2"/>
  <c r="BY352" i="2"/>
  <c r="BS336" i="2"/>
  <c r="BY288" i="2"/>
  <c r="BS272" i="2"/>
  <c r="BM256" i="2"/>
  <c r="BY224" i="2"/>
  <c r="BS208" i="2"/>
  <c r="BM192" i="2"/>
  <c r="BY160" i="2"/>
  <c r="BS144" i="2"/>
  <c r="BY96" i="2"/>
  <c r="CD12" i="2"/>
  <c r="CE11" i="2"/>
  <c r="BG9" i="2"/>
  <c r="BF10" i="2"/>
  <c r="AU16" i="2"/>
  <c r="AU17" i="2"/>
  <c r="AU15" i="2"/>
  <c r="CD13" i="2" l="1"/>
  <c r="CE12" i="2"/>
  <c r="BG10" i="2"/>
  <c r="BF11" i="2"/>
  <c r="AV16" i="2"/>
  <c r="AU20" i="2"/>
  <c r="AU19" i="2"/>
  <c r="AU21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6" i="2"/>
  <c r="P7" i="2"/>
  <c r="P8" i="2" s="1"/>
  <c r="Q6" i="2"/>
  <c r="J7" i="2"/>
  <c r="J8" i="2" s="1"/>
  <c r="K6" i="2"/>
  <c r="C7" i="2"/>
  <c r="F7" i="2" s="1"/>
  <c r="C8" i="2"/>
  <c r="C9" i="2"/>
  <c r="F9" i="2" s="1"/>
  <c r="C10" i="2"/>
  <c r="C11" i="2"/>
  <c r="F11" i="2" s="1"/>
  <c r="C12" i="2"/>
  <c r="C13" i="2"/>
  <c r="F13" i="2" s="1"/>
  <c r="C14" i="2"/>
  <c r="C15" i="2"/>
  <c r="F15" i="2" s="1"/>
  <c r="C16" i="2"/>
  <c r="C17" i="2"/>
  <c r="F17" i="2" s="1"/>
  <c r="C18" i="2"/>
  <c r="C19" i="2"/>
  <c r="F19" i="2" s="1"/>
  <c r="C20" i="2"/>
  <c r="C21" i="2"/>
  <c r="F21" i="2" s="1"/>
  <c r="C22" i="2"/>
  <c r="C23" i="2"/>
  <c r="F23" i="2" s="1"/>
  <c r="C24" i="2"/>
  <c r="C25" i="2"/>
  <c r="F25" i="2" s="1"/>
  <c r="C26" i="2"/>
  <c r="C27" i="2"/>
  <c r="F27" i="2" s="1"/>
  <c r="C28" i="2"/>
  <c r="C29" i="2"/>
  <c r="F29" i="2" s="1"/>
  <c r="C30" i="2"/>
  <c r="C31" i="2"/>
  <c r="F31" i="2" s="1"/>
  <c r="C32" i="2"/>
  <c r="C33" i="2"/>
  <c r="F33" i="2" s="1"/>
  <c r="C34" i="2"/>
  <c r="C35" i="2"/>
  <c r="F35" i="2" s="1"/>
  <c r="C36" i="2"/>
  <c r="C37" i="2"/>
  <c r="F37" i="2" s="1"/>
  <c r="C38" i="2"/>
  <c r="C39" i="2"/>
  <c r="F39" i="2" s="1"/>
  <c r="C40" i="2"/>
  <c r="C41" i="2"/>
  <c r="F41" i="2" s="1"/>
  <c r="C42" i="2"/>
  <c r="C43" i="2"/>
  <c r="F43" i="2" s="1"/>
  <c r="C44" i="2"/>
  <c r="C45" i="2"/>
  <c r="F45" i="2" s="1"/>
  <c r="C46" i="2"/>
  <c r="C47" i="2"/>
  <c r="F47" i="2" s="1"/>
  <c r="C48" i="2"/>
  <c r="C49" i="2"/>
  <c r="F49" i="2" s="1"/>
  <c r="C50" i="2"/>
  <c r="C51" i="2"/>
  <c r="F51" i="2" s="1"/>
  <c r="C52" i="2"/>
  <c r="C53" i="2"/>
  <c r="F53" i="2" s="1"/>
  <c r="C54" i="2"/>
  <c r="C55" i="2"/>
  <c r="F55" i="2" s="1"/>
  <c r="C56" i="2"/>
  <c r="C57" i="2"/>
  <c r="F57" i="2" s="1"/>
  <c r="C58" i="2"/>
  <c r="C59" i="2"/>
  <c r="F59" i="2" s="1"/>
  <c r="C60" i="2"/>
  <c r="C61" i="2"/>
  <c r="F61" i="2" s="1"/>
  <c r="C62" i="2"/>
  <c r="C63" i="2"/>
  <c r="F63" i="2" s="1"/>
  <c r="C64" i="2"/>
  <c r="C65" i="2"/>
  <c r="F65" i="2" s="1"/>
  <c r="C66" i="2"/>
  <c r="C67" i="2"/>
  <c r="F67" i="2" s="1"/>
  <c r="C68" i="2"/>
  <c r="C69" i="2"/>
  <c r="F69" i="2" s="1"/>
  <c r="C70" i="2"/>
  <c r="C71" i="2"/>
  <c r="F71" i="2" s="1"/>
  <c r="C72" i="2"/>
  <c r="C73" i="2"/>
  <c r="F73" i="2" s="1"/>
  <c r="C74" i="2"/>
  <c r="C75" i="2"/>
  <c r="F75" i="2" s="1"/>
  <c r="C76" i="2"/>
  <c r="C77" i="2"/>
  <c r="F77" i="2" s="1"/>
  <c r="C78" i="2"/>
  <c r="C79" i="2"/>
  <c r="F79" i="2" s="1"/>
  <c r="C80" i="2"/>
  <c r="C81" i="2"/>
  <c r="F81" i="2" s="1"/>
  <c r="C82" i="2"/>
  <c r="C83" i="2"/>
  <c r="F83" i="2" s="1"/>
  <c r="C84" i="2"/>
  <c r="C85" i="2"/>
  <c r="F85" i="2" s="1"/>
  <c r="C86" i="2"/>
  <c r="C87" i="2"/>
  <c r="F87" i="2" s="1"/>
  <c r="C88" i="2"/>
  <c r="C89" i="2"/>
  <c r="F89" i="2" s="1"/>
  <c r="C90" i="2"/>
  <c r="C91" i="2"/>
  <c r="F91" i="2" s="1"/>
  <c r="C92" i="2"/>
  <c r="C93" i="2"/>
  <c r="F93" i="2" s="1"/>
  <c r="C94" i="2"/>
  <c r="C95" i="2"/>
  <c r="F95" i="2" s="1"/>
  <c r="C96" i="2"/>
  <c r="C97" i="2"/>
  <c r="F97" i="2" s="1"/>
  <c r="C98" i="2"/>
  <c r="C99" i="2"/>
  <c r="F99" i="2" s="1"/>
  <c r="C100" i="2"/>
  <c r="C101" i="2"/>
  <c r="F101" i="2" s="1"/>
  <c r="C102" i="2"/>
  <c r="C103" i="2"/>
  <c r="F103" i="2" s="1"/>
  <c r="C104" i="2"/>
  <c r="C105" i="2"/>
  <c r="F105" i="2" s="1"/>
  <c r="C106" i="2"/>
  <c r="C107" i="2"/>
  <c r="F107" i="2" s="1"/>
  <c r="C108" i="2"/>
  <c r="C109" i="2"/>
  <c r="F109" i="2" s="1"/>
  <c r="C110" i="2"/>
  <c r="C111" i="2"/>
  <c r="F111" i="2" s="1"/>
  <c r="C112" i="2"/>
  <c r="C113" i="2"/>
  <c r="F113" i="2" s="1"/>
  <c r="C114" i="2"/>
  <c r="C115" i="2"/>
  <c r="F115" i="2" s="1"/>
  <c r="C116" i="2"/>
  <c r="C117" i="2"/>
  <c r="F117" i="2" s="1"/>
  <c r="C118" i="2"/>
  <c r="C119" i="2"/>
  <c r="F119" i="2" s="1"/>
  <c r="C120" i="2"/>
  <c r="C121" i="2"/>
  <c r="F121" i="2" s="1"/>
  <c r="C122" i="2"/>
  <c r="C123" i="2"/>
  <c r="F123" i="2" s="1"/>
  <c r="C124" i="2"/>
  <c r="C125" i="2"/>
  <c r="F125" i="2" s="1"/>
  <c r="C126" i="2"/>
  <c r="C127" i="2"/>
  <c r="F127" i="2" s="1"/>
  <c r="C128" i="2"/>
  <c r="C129" i="2"/>
  <c r="F129" i="2" s="1"/>
  <c r="C130" i="2"/>
  <c r="C131" i="2"/>
  <c r="F131" i="2" s="1"/>
  <c r="C132" i="2"/>
  <c r="C133" i="2"/>
  <c r="F133" i="2" s="1"/>
  <c r="C134" i="2"/>
  <c r="C135" i="2"/>
  <c r="F135" i="2" s="1"/>
  <c r="C136" i="2"/>
  <c r="C137" i="2"/>
  <c r="F137" i="2" s="1"/>
  <c r="C138" i="2"/>
  <c r="C139" i="2"/>
  <c r="F139" i="2" s="1"/>
  <c r="C140" i="2"/>
  <c r="C141" i="2"/>
  <c r="F141" i="2" s="1"/>
  <c r="C142" i="2"/>
  <c r="C143" i="2"/>
  <c r="F143" i="2" s="1"/>
  <c r="C144" i="2"/>
  <c r="C145" i="2"/>
  <c r="F145" i="2" s="1"/>
  <c r="C146" i="2"/>
  <c r="C147" i="2"/>
  <c r="F147" i="2" s="1"/>
  <c r="C148" i="2"/>
  <c r="C149" i="2"/>
  <c r="F149" i="2" s="1"/>
  <c r="C150" i="2"/>
  <c r="C151" i="2"/>
  <c r="F151" i="2" s="1"/>
  <c r="C152" i="2"/>
  <c r="C153" i="2"/>
  <c r="F153" i="2" s="1"/>
  <c r="C154" i="2"/>
  <c r="C155" i="2"/>
  <c r="F155" i="2" s="1"/>
  <c r="C156" i="2"/>
  <c r="C157" i="2"/>
  <c r="F157" i="2" s="1"/>
  <c r="C158" i="2"/>
  <c r="C159" i="2"/>
  <c r="F159" i="2" s="1"/>
  <c r="C160" i="2"/>
  <c r="C161" i="2"/>
  <c r="F161" i="2" s="1"/>
  <c r="C162" i="2"/>
  <c r="C163" i="2"/>
  <c r="F163" i="2" s="1"/>
  <c r="C164" i="2"/>
  <c r="C165" i="2"/>
  <c r="F165" i="2" s="1"/>
  <c r="C166" i="2"/>
  <c r="C167" i="2"/>
  <c r="F167" i="2" s="1"/>
  <c r="C168" i="2"/>
  <c r="C169" i="2"/>
  <c r="F169" i="2" s="1"/>
  <c r="C170" i="2"/>
  <c r="C171" i="2"/>
  <c r="F171" i="2" s="1"/>
  <c r="C172" i="2"/>
  <c r="C173" i="2"/>
  <c r="F173" i="2" s="1"/>
  <c r="C174" i="2"/>
  <c r="C175" i="2"/>
  <c r="F175" i="2" s="1"/>
  <c r="C176" i="2"/>
  <c r="C177" i="2"/>
  <c r="F177" i="2" s="1"/>
  <c r="C178" i="2"/>
  <c r="C179" i="2"/>
  <c r="F179" i="2" s="1"/>
  <c r="C180" i="2"/>
  <c r="C181" i="2"/>
  <c r="F181" i="2" s="1"/>
  <c r="C182" i="2"/>
  <c r="C183" i="2"/>
  <c r="F183" i="2" s="1"/>
  <c r="C184" i="2"/>
  <c r="C185" i="2"/>
  <c r="F185" i="2" s="1"/>
  <c r="C186" i="2"/>
  <c r="C187" i="2"/>
  <c r="F187" i="2" s="1"/>
  <c r="C188" i="2"/>
  <c r="C189" i="2"/>
  <c r="F189" i="2" s="1"/>
  <c r="C190" i="2"/>
  <c r="C191" i="2"/>
  <c r="F191" i="2" s="1"/>
  <c r="C192" i="2"/>
  <c r="C193" i="2"/>
  <c r="F193" i="2" s="1"/>
  <c r="C194" i="2"/>
  <c r="C195" i="2"/>
  <c r="F195" i="2" s="1"/>
  <c r="C196" i="2"/>
  <c r="C197" i="2"/>
  <c r="F197" i="2" s="1"/>
  <c r="C198" i="2"/>
  <c r="C199" i="2"/>
  <c r="F199" i="2" s="1"/>
  <c r="C200" i="2"/>
  <c r="C201" i="2"/>
  <c r="F201" i="2" s="1"/>
  <c r="C202" i="2"/>
  <c r="C203" i="2"/>
  <c r="F203" i="2" s="1"/>
  <c r="C204" i="2"/>
  <c r="C205" i="2"/>
  <c r="F205" i="2" s="1"/>
  <c r="C206" i="2"/>
  <c r="C207" i="2"/>
  <c r="F207" i="2" s="1"/>
  <c r="C208" i="2"/>
  <c r="C209" i="2"/>
  <c r="F209" i="2" s="1"/>
  <c r="C210" i="2"/>
  <c r="C211" i="2"/>
  <c r="F211" i="2" s="1"/>
  <c r="C212" i="2"/>
  <c r="C213" i="2"/>
  <c r="F213" i="2" s="1"/>
  <c r="C214" i="2"/>
  <c r="C215" i="2"/>
  <c r="F215" i="2" s="1"/>
  <c r="C216" i="2"/>
  <c r="C217" i="2"/>
  <c r="F217" i="2" s="1"/>
  <c r="C218" i="2"/>
  <c r="C219" i="2"/>
  <c r="F219" i="2" s="1"/>
  <c r="C220" i="2"/>
  <c r="C221" i="2"/>
  <c r="F221" i="2" s="1"/>
  <c r="C222" i="2"/>
  <c r="C223" i="2"/>
  <c r="F223" i="2" s="1"/>
  <c r="C224" i="2"/>
  <c r="C225" i="2"/>
  <c r="F225" i="2" s="1"/>
  <c r="C226" i="2"/>
  <c r="C227" i="2"/>
  <c r="F227" i="2" s="1"/>
  <c r="C228" i="2"/>
  <c r="C229" i="2"/>
  <c r="F229" i="2" s="1"/>
  <c r="C230" i="2"/>
  <c r="C231" i="2"/>
  <c r="F231" i="2" s="1"/>
  <c r="C232" i="2"/>
  <c r="C233" i="2"/>
  <c r="F233" i="2" s="1"/>
  <c r="C234" i="2"/>
  <c r="C235" i="2"/>
  <c r="F235" i="2" s="1"/>
  <c r="C236" i="2"/>
  <c r="C237" i="2"/>
  <c r="F237" i="2" s="1"/>
  <c r="C238" i="2"/>
  <c r="C239" i="2"/>
  <c r="F239" i="2" s="1"/>
  <c r="C240" i="2"/>
  <c r="C241" i="2"/>
  <c r="F241" i="2" s="1"/>
  <c r="C242" i="2"/>
  <c r="C243" i="2"/>
  <c r="F243" i="2" s="1"/>
  <c r="C244" i="2"/>
  <c r="C245" i="2"/>
  <c r="F245" i="2" s="1"/>
  <c r="C246" i="2"/>
  <c r="C247" i="2"/>
  <c r="F247" i="2" s="1"/>
  <c r="C248" i="2"/>
  <c r="C249" i="2"/>
  <c r="F249" i="2" s="1"/>
  <c r="C250" i="2"/>
  <c r="C251" i="2"/>
  <c r="F251" i="2" s="1"/>
  <c r="C252" i="2"/>
  <c r="C253" i="2"/>
  <c r="F253" i="2" s="1"/>
  <c r="C254" i="2"/>
  <c r="C255" i="2"/>
  <c r="F255" i="2" s="1"/>
  <c r="C256" i="2"/>
  <c r="C257" i="2"/>
  <c r="F257" i="2" s="1"/>
  <c r="C258" i="2"/>
  <c r="C259" i="2"/>
  <c r="F259" i="2" s="1"/>
  <c r="C260" i="2"/>
  <c r="C261" i="2"/>
  <c r="F261" i="2" s="1"/>
  <c r="C262" i="2"/>
  <c r="C263" i="2"/>
  <c r="F263" i="2" s="1"/>
  <c r="C264" i="2"/>
  <c r="C265" i="2"/>
  <c r="F265" i="2" s="1"/>
  <c r="C266" i="2"/>
  <c r="C267" i="2"/>
  <c r="F267" i="2" s="1"/>
  <c r="C268" i="2"/>
  <c r="C269" i="2"/>
  <c r="F269" i="2" s="1"/>
  <c r="C270" i="2"/>
  <c r="C271" i="2"/>
  <c r="F271" i="2" s="1"/>
  <c r="C272" i="2"/>
  <c r="C273" i="2"/>
  <c r="F273" i="2" s="1"/>
  <c r="C274" i="2"/>
  <c r="C275" i="2"/>
  <c r="F275" i="2" s="1"/>
  <c r="C276" i="2"/>
  <c r="C277" i="2"/>
  <c r="F277" i="2" s="1"/>
  <c r="C278" i="2"/>
  <c r="C279" i="2"/>
  <c r="F279" i="2" s="1"/>
  <c r="C280" i="2"/>
  <c r="C281" i="2"/>
  <c r="F281" i="2" s="1"/>
  <c r="C282" i="2"/>
  <c r="C283" i="2"/>
  <c r="F283" i="2" s="1"/>
  <c r="C284" i="2"/>
  <c r="C285" i="2"/>
  <c r="F285" i="2" s="1"/>
  <c r="C286" i="2"/>
  <c r="C287" i="2"/>
  <c r="F287" i="2" s="1"/>
  <c r="C288" i="2"/>
  <c r="C289" i="2"/>
  <c r="F289" i="2" s="1"/>
  <c r="C290" i="2"/>
  <c r="C291" i="2"/>
  <c r="F291" i="2" s="1"/>
  <c r="C292" i="2"/>
  <c r="C293" i="2"/>
  <c r="F293" i="2" s="1"/>
  <c r="C294" i="2"/>
  <c r="C295" i="2"/>
  <c r="F295" i="2" s="1"/>
  <c r="C296" i="2"/>
  <c r="C297" i="2"/>
  <c r="F297" i="2" s="1"/>
  <c r="C298" i="2"/>
  <c r="C299" i="2"/>
  <c r="F299" i="2" s="1"/>
  <c r="C300" i="2"/>
  <c r="C301" i="2"/>
  <c r="F301" i="2" s="1"/>
  <c r="C302" i="2"/>
  <c r="C303" i="2"/>
  <c r="F303" i="2" s="1"/>
  <c r="C304" i="2"/>
  <c r="C305" i="2"/>
  <c r="F305" i="2" s="1"/>
  <c r="C306" i="2"/>
  <c r="C307" i="2"/>
  <c r="F307" i="2" s="1"/>
  <c r="C308" i="2"/>
  <c r="C309" i="2"/>
  <c r="F309" i="2" s="1"/>
  <c r="C310" i="2"/>
  <c r="C311" i="2"/>
  <c r="F311" i="2" s="1"/>
  <c r="C312" i="2"/>
  <c r="C313" i="2"/>
  <c r="F313" i="2" s="1"/>
  <c r="C314" i="2"/>
  <c r="C315" i="2"/>
  <c r="F315" i="2" s="1"/>
  <c r="C316" i="2"/>
  <c r="C317" i="2"/>
  <c r="F317" i="2" s="1"/>
  <c r="C318" i="2"/>
  <c r="C319" i="2"/>
  <c r="F319" i="2" s="1"/>
  <c r="C320" i="2"/>
  <c r="C321" i="2"/>
  <c r="F321" i="2" s="1"/>
  <c r="C322" i="2"/>
  <c r="C323" i="2"/>
  <c r="F323" i="2" s="1"/>
  <c r="C324" i="2"/>
  <c r="C325" i="2"/>
  <c r="F325" i="2" s="1"/>
  <c r="C326" i="2"/>
  <c r="C327" i="2"/>
  <c r="F327" i="2" s="1"/>
  <c r="C328" i="2"/>
  <c r="C329" i="2"/>
  <c r="F329" i="2" s="1"/>
  <c r="C330" i="2"/>
  <c r="C331" i="2"/>
  <c r="F331" i="2" s="1"/>
  <c r="C332" i="2"/>
  <c r="C333" i="2"/>
  <c r="F333" i="2" s="1"/>
  <c r="C334" i="2"/>
  <c r="C335" i="2"/>
  <c r="F335" i="2" s="1"/>
  <c r="C336" i="2"/>
  <c r="C337" i="2"/>
  <c r="F337" i="2" s="1"/>
  <c r="C338" i="2"/>
  <c r="C339" i="2"/>
  <c r="F339" i="2" s="1"/>
  <c r="C340" i="2"/>
  <c r="C341" i="2"/>
  <c r="F341" i="2" s="1"/>
  <c r="C342" i="2"/>
  <c r="C343" i="2"/>
  <c r="F343" i="2" s="1"/>
  <c r="C344" i="2"/>
  <c r="C345" i="2"/>
  <c r="F345" i="2" s="1"/>
  <c r="C346" i="2"/>
  <c r="C347" i="2"/>
  <c r="F347" i="2" s="1"/>
  <c r="C348" i="2"/>
  <c r="C349" i="2"/>
  <c r="F349" i="2" s="1"/>
  <c r="C350" i="2"/>
  <c r="C351" i="2"/>
  <c r="F351" i="2" s="1"/>
  <c r="C352" i="2"/>
  <c r="C353" i="2"/>
  <c r="F353" i="2" s="1"/>
  <c r="C354" i="2"/>
  <c r="C355" i="2"/>
  <c r="F355" i="2" s="1"/>
  <c r="C356" i="2"/>
  <c r="C357" i="2"/>
  <c r="F357" i="2" s="1"/>
  <c r="C358" i="2"/>
  <c r="C359" i="2"/>
  <c r="F359" i="2" s="1"/>
  <c r="C360" i="2"/>
  <c r="C361" i="2"/>
  <c r="F361" i="2" s="1"/>
  <c r="C362" i="2"/>
  <c r="C363" i="2"/>
  <c r="F363" i="2" s="1"/>
  <c r="C364" i="2"/>
  <c r="C365" i="2"/>
  <c r="F365" i="2" s="1"/>
  <c r="C366" i="2"/>
  <c r="C367" i="2"/>
  <c r="F367" i="2" s="1"/>
  <c r="C368" i="2"/>
  <c r="C369" i="2"/>
  <c r="F369" i="2" s="1"/>
  <c r="C370" i="2"/>
  <c r="C371" i="2"/>
  <c r="F371" i="2" s="1"/>
  <c r="C372" i="2"/>
  <c r="C373" i="2"/>
  <c r="F373" i="2" s="1"/>
  <c r="C374" i="2"/>
  <c r="C375" i="2"/>
  <c r="F375" i="2" s="1"/>
  <c r="C376" i="2"/>
  <c r="C377" i="2"/>
  <c r="F377" i="2" s="1"/>
  <c r="C378" i="2"/>
  <c r="C379" i="2"/>
  <c r="F379" i="2" s="1"/>
  <c r="C380" i="2"/>
  <c r="C381" i="2"/>
  <c r="F381" i="2" s="1"/>
  <c r="C382" i="2"/>
  <c r="C383" i="2"/>
  <c r="F383" i="2" s="1"/>
  <c r="C384" i="2"/>
  <c r="C385" i="2"/>
  <c r="F385" i="2" s="1"/>
  <c r="C386" i="2"/>
  <c r="C387" i="2"/>
  <c r="F387" i="2" s="1"/>
  <c r="C388" i="2"/>
  <c r="C389" i="2"/>
  <c r="F389" i="2" s="1"/>
  <c r="C390" i="2"/>
  <c r="C391" i="2"/>
  <c r="F391" i="2" s="1"/>
  <c r="C392" i="2"/>
  <c r="C393" i="2"/>
  <c r="F393" i="2" s="1"/>
  <c r="C394" i="2"/>
  <c r="C395" i="2"/>
  <c r="F395" i="2" s="1"/>
  <c r="C396" i="2"/>
  <c r="C397" i="2"/>
  <c r="F397" i="2" s="1"/>
  <c r="C398" i="2"/>
  <c r="C399" i="2"/>
  <c r="F399" i="2" s="1"/>
  <c r="C400" i="2"/>
  <c r="C401" i="2"/>
  <c r="F401" i="2" s="1"/>
  <c r="C402" i="2"/>
  <c r="C403" i="2"/>
  <c r="F403" i="2" s="1"/>
  <c r="C404" i="2"/>
  <c r="C405" i="2"/>
  <c r="F405" i="2" s="1"/>
  <c r="C406" i="2"/>
  <c r="C407" i="2"/>
  <c r="F407" i="2" s="1"/>
  <c r="C408" i="2"/>
  <c r="C409" i="2"/>
  <c r="F409" i="2" s="1"/>
  <c r="C410" i="2"/>
  <c r="C411" i="2"/>
  <c r="F411" i="2" s="1"/>
  <c r="C412" i="2"/>
  <c r="C413" i="2"/>
  <c r="F413" i="2" s="1"/>
  <c r="C414" i="2"/>
  <c r="C415" i="2"/>
  <c r="F415" i="2" s="1"/>
  <c r="C416" i="2"/>
  <c r="C417" i="2"/>
  <c r="F417" i="2" s="1"/>
  <c r="C418" i="2"/>
  <c r="C419" i="2"/>
  <c r="F419" i="2" s="1"/>
  <c r="C420" i="2"/>
  <c r="C421" i="2"/>
  <c r="F421" i="2" s="1"/>
  <c r="C422" i="2"/>
  <c r="C423" i="2"/>
  <c r="F423" i="2" s="1"/>
  <c r="C424" i="2"/>
  <c r="C425" i="2"/>
  <c r="F425" i="2" s="1"/>
  <c r="C426" i="2"/>
  <c r="C427" i="2"/>
  <c r="F427" i="2" s="1"/>
  <c r="C428" i="2"/>
  <c r="C429" i="2"/>
  <c r="F429" i="2" s="1"/>
  <c r="C430" i="2"/>
  <c r="C431" i="2"/>
  <c r="F431" i="2" s="1"/>
  <c r="C432" i="2"/>
  <c r="C433" i="2"/>
  <c r="F433" i="2" s="1"/>
  <c r="C434" i="2"/>
  <c r="C435" i="2"/>
  <c r="F435" i="2" s="1"/>
  <c r="C436" i="2"/>
  <c r="C437" i="2"/>
  <c r="F437" i="2" s="1"/>
  <c r="C438" i="2"/>
  <c r="C439" i="2"/>
  <c r="F439" i="2" s="1"/>
  <c r="C440" i="2"/>
  <c r="C441" i="2"/>
  <c r="F441" i="2" s="1"/>
  <c r="C442" i="2"/>
  <c r="C443" i="2"/>
  <c r="F443" i="2" s="1"/>
  <c r="C444" i="2"/>
  <c r="C445" i="2"/>
  <c r="F445" i="2" s="1"/>
  <c r="C446" i="2"/>
  <c r="C447" i="2"/>
  <c r="F447" i="2" s="1"/>
  <c r="C448" i="2"/>
  <c r="C449" i="2"/>
  <c r="F449" i="2" s="1"/>
  <c r="C450" i="2"/>
  <c r="C451" i="2"/>
  <c r="F451" i="2" s="1"/>
  <c r="C452" i="2"/>
  <c r="C453" i="2"/>
  <c r="F453" i="2" s="1"/>
  <c r="C454" i="2"/>
  <c r="C455" i="2"/>
  <c r="F455" i="2" s="1"/>
  <c r="C456" i="2"/>
  <c r="C457" i="2"/>
  <c r="F457" i="2" s="1"/>
  <c r="C458" i="2"/>
  <c r="C459" i="2"/>
  <c r="F459" i="2" s="1"/>
  <c r="C460" i="2"/>
  <c r="C461" i="2"/>
  <c r="F461" i="2" s="1"/>
  <c r="C462" i="2"/>
  <c r="C463" i="2"/>
  <c r="F463" i="2" s="1"/>
  <c r="C464" i="2"/>
  <c r="C465" i="2"/>
  <c r="F465" i="2" s="1"/>
  <c r="C466" i="2"/>
  <c r="C467" i="2"/>
  <c r="F467" i="2" s="1"/>
  <c r="C468" i="2"/>
  <c r="C469" i="2"/>
  <c r="F469" i="2" s="1"/>
  <c r="C470" i="2"/>
  <c r="C471" i="2"/>
  <c r="F471" i="2" s="1"/>
  <c r="C472" i="2"/>
  <c r="C473" i="2"/>
  <c r="F473" i="2" s="1"/>
  <c r="C474" i="2"/>
  <c r="C475" i="2"/>
  <c r="F475" i="2" s="1"/>
  <c r="C476" i="2"/>
  <c r="C477" i="2"/>
  <c r="F477" i="2" s="1"/>
  <c r="C478" i="2"/>
  <c r="C479" i="2"/>
  <c r="F479" i="2" s="1"/>
  <c r="C480" i="2"/>
  <c r="C481" i="2"/>
  <c r="F481" i="2" s="1"/>
  <c r="C482" i="2"/>
  <c r="C483" i="2"/>
  <c r="F483" i="2" s="1"/>
  <c r="C484" i="2"/>
  <c r="C485" i="2"/>
  <c r="F485" i="2" s="1"/>
  <c r="C486" i="2"/>
  <c r="C487" i="2"/>
  <c r="F487" i="2" s="1"/>
  <c r="C488" i="2"/>
  <c r="C489" i="2"/>
  <c r="F489" i="2" s="1"/>
  <c r="C490" i="2"/>
  <c r="C491" i="2"/>
  <c r="F491" i="2" s="1"/>
  <c r="C492" i="2"/>
  <c r="C493" i="2"/>
  <c r="F493" i="2" s="1"/>
  <c r="C494" i="2"/>
  <c r="C495" i="2"/>
  <c r="F495" i="2" s="1"/>
  <c r="C496" i="2"/>
  <c r="C497" i="2"/>
  <c r="F497" i="2" s="1"/>
  <c r="C498" i="2"/>
  <c r="C499" i="2"/>
  <c r="F499" i="2" s="1"/>
  <c r="C500" i="2"/>
  <c r="C501" i="2"/>
  <c r="F501" i="2" s="1"/>
  <c r="C502" i="2"/>
  <c r="C503" i="2"/>
  <c r="F503" i="2" s="1"/>
  <c r="C504" i="2"/>
  <c r="C505" i="2"/>
  <c r="F505" i="2" s="1"/>
  <c r="C506" i="2"/>
  <c r="C507" i="2"/>
  <c r="F507" i="2" s="1"/>
  <c r="C508" i="2"/>
  <c r="C509" i="2"/>
  <c r="F509" i="2" s="1"/>
  <c r="C510" i="2"/>
  <c r="C511" i="2"/>
  <c r="F511" i="2" s="1"/>
  <c r="C512" i="2"/>
  <c r="F512" i="2" s="1"/>
  <c r="C513" i="2"/>
  <c r="F513" i="2" s="1"/>
  <c r="C514" i="2"/>
  <c r="C515" i="2"/>
  <c r="F515" i="2" s="1"/>
  <c r="C516" i="2"/>
  <c r="F516" i="2" s="1"/>
  <c r="C517" i="2"/>
  <c r="F517" i="2" s="1"/>
  <c r="C518" i="2"/>
  <c r="C519" i="2"/>
  <c r="F519" i="2" s="1"/>
  <c r="C520" i="2"/>
  <c r="F520" i="2" s="1"/>
  <c r="C521" i="2"/>
  <c r="F521" i="2" s="1"/>
  <c r="C522" i="2"/>
  <c r="C523" i="2"/>
  <c r="F523" i="2" s="1"/>
  <c r="C524" i="2"/>
  <c r="F524" i="2" s="1"/>
  <c r="C525" i="2"/>
  <c r="F525" i="2" s="1"/>
  <c r="C526" i="2"/>
  <c r="C527" i="2"/>
  <c r="F527" i="2" s="1"/>
  <c r="C528" i="2"/>
  <c r="F528" i="2" s="1"/>
  <c r="C529" i="2"/>
  <c r="F529" i="2" s="1"/>
  <c r="C530" i="2"/>
  <c r="C531" i="2"/>
  <c r="F531" i="2" s="1"/>
  <c r="C532" i="2"/>
  <c r="F532" i="2" s="1"/>
  <c r="C533" i="2"/>
  <c r="F533" i="2" s="1"/>
  <c r="C534" i="2"/>
  <c r="C535" i="2"/>
  <c r="F535" i="2" s="1"/>
  <c r="C536" i="2"/>
  <c r="F536" i="2" s="1"/>
  <c r="C537" i="2"/>
  <c r="F537" i="2" s="1"/>
  <c r="C538" i="2"/>
  <c r="C539" i="2"/>
  <c r="F539" i="2" s="1"/>
  <c r="C540" i="2"/>
  <c r="F540" i="2" s="1"/>
  <c r="C541" i="2"/>
  <c r="F541" i="2" s="1"/>
  <c r="C542" i="2"/>
  <c r="C543" i="2"/>
  <c r="F543" i="2" s="1"/>
  <c r="C544" i="2"/>
  <c r="F544" i="2" s="1"/>
  <c r="C545" i="2"/>
  <c r="F545" i="2" s="1"/>
  <c r="C546" i="2"/>
  <c r="C547" i="2"/>
  <c r="F547" i="2" s="1"/>
  <c r="C548" i="2"/>
  <c r="F548" i="2" s="1"/>
  <c r="C549" i="2"/>
  <c r="F549" i="2" s="1"/>
  <c r="C550" i="2"/>
  <c r="C551" i="2"/>
  <c r="F551" i="2" s="1"/>
  <c r="C552" i="2"/>
  <c r="F552" i="2" s="1"/>
  <c r="C553" i="2"/>
  <c r="F553" i="2" s="1"/>
  <c r="C554" i="2"/>
  <c r="C555" i="2"/>
  <c r="F555" i="2" s="1"/>
  <c r="C556" i="2"/>
  <c r="F556" i="2" s="1"/>
  <c r="C557" i="2"/>
  <c r="F557" i="2" s="1"/>
  <c r="C558" i="2"/>
  <c r="C559" i="2"/>
  <c r="F559" i="2" s="1"/>
  <c r="C560" i="2"/>
  <c r="F560" i="2" s="1"/>
  <c r="C561" i="2"/>
  <c r="F561" i="2" s="1"/>
  <c r="C562" i="2"/>
  <c r="C563" i="2"/>
  <c r="F563" i="2" s="1"/>
  <c r="C564" i="2"/>
  <c r="F564" i="2" s="1"/>
  <c r="C565" i="2"/>
  <c r="F565" i="2" s="1"/>
  <c r="C566" i="2"/>
  <c r="C567" i="2"/>
  <c r="F567" i="2" s="1"/>
  <c r="C568" i="2"/>
  <c r="F568" i="2" s="1"/>
  <c r="C569" i="2"/>
  <c r="F569" i="2" s="1"/>
  <c r="C570" i="2"/>
  <c r="C571" i="2"/>
  <c r="F571" i="2" s="1"/>
  <c r="C572" i="2"/>
  <c r="F572" i="2" s="1"/>
  <c r="C573" i="2"/>
  <c r="F573" i="2" s="1"/>
  <c r="C574" i="2"/>
  <c r="C575" i="2"/>
  <c r="F575" i="2" s="1"/>
  <c r="C576" i="2"/>
  <c r="F576" i="2" s="1"/>
  <c r="C577" i="2"/>
  <c r="F577" i="2" s="1"/>
  <c r="C578" i="2"/>
  <c r="C579" i="2"/>
  <c r="F579" i="2" s="1"/>
  <c r="C580" i="2"/>
  <c r="F580" i="2" s="1"/>
  <c r="C581" i="2"/>
  <c r="F581" i="2" s="1"/>
  <c r="C582" i="2"/>
  <c r="C583" i="2"/>
  <c r="F583" i="2" s="1"/>
  <c r="C584" i="2"/>
  <c r="F584" i="2" s="1"/>
  <c r="C585" i="2"/>
  <c r="F585" i="2" s="1"/>
  <c r="C586" i="2"/>
  <c r="C587" i="2"/>
  <c r="F587" i="2" s="1"/>
  <c r="C588" i="2"/>
  <c r="F588" i="2" s="1"/>
  <c r="C589" i="2"/>
  <c r="F589" i="2" s="1"/>
  <c r="C590" i="2"/>
  <c r="C591" i="2"/>
  <c r="F591" i="2" s="1"/>
  <c r="C592" i="2"/>
  <c r="F592" i="2" s="1"/>
  <c r="F6" i="2"/>
  <c r="C4" i="2"/>
  <c r="B4" i="2"/>
  <c r="L6" i="1"/>
  <c r="BH6" i="2" l="1"/>
  <c r="BI6" i="2" s="1"/>
  <c r="CF6" i="2"/>
  <c r="CG6" i="2" s="1"/>
  <c r="BT6" i="2"/>
  <c r="BN6" i="2"/>
  <c r="BZ6" i="2"/>
  <c r="BZ589" i="2"/>
  <c r="BB589" i="2"/>
  <c r="BT589" i="2"/>
  <c r="BN589" i="2"/>
  <c r="BN585" i="2"/>
  <c r="BB585" i="2"/>
  <c r="BZ585" i="2"/>
  <c r="BT585" i="2"/>
  <c r="BB581" i="2"/>
  <c r="BT581" i="2"/>
  <c r="BN581" i="2"/>
  <c r="BZ581" i="2"/>
  <c r="BN577" i="2"/>
  <c r="BZ577" i="2"/>
  <c r="BT577" i="2"/>
  <c r="BZ573" i="2"/>
  <c r="BT573" i="2"/>
  <c r="BN573" i="2"/>
  <c r="BT569" i="2"/>
  <c r="BN569" i="2"/>
  <c r="BZ569" i="2"/>
  <c r="BZ565" i="2"/>
  <c r="BN565" i="2"/>
  <c r="BT565" i="2"/>
  <c r="BT561" i="2"/>
  <c r="BZ561" i="2"/>
  <c r="BN561" i="2"/>
  <c r="BN557" i="2"/>
  <c r="BZ557" i="2"/>
  <c r="BT557" i="2"/>
  <c r="BN553" i="2"/>
  <c r="BT553" i="2"/>
  <c r="BZ553" i="2"/>
  <c r="BZ549" i="2"/>
  <c r="BN549" i="2"/>
  <c r="BT549" i="2"/>
  <c r="BT545" i="2"/>
  <c r="BZ545" i="2"/>
  <c r="BN545" i="2"/>
  <c r="BN541" i="2"/>
  <c r="BT541" i="2"/>
  <c r="BZ541" i="2"/>
  <c r="BZ537" i="2"/>
  <c r="BN537" i="2"/>
  <c r="BT537" i="2"/>
  <c r="BT533" i="2"/>
  <c r="BZ533" i="2"/>
  <c r="BN533" i="2"/>
  <c r="BZ529" i="2"/>
  <c r="BN529" i="2"/>
  <c r="BT529" i="2"/>
  <c r="BZ525" i="2"/>
  <c r="BN525" i="2"/>
  <c r="BT525" i="2"/>
  <c r="BZ521" i="2"/>
  <c r="BT521" i="2"/>
  <c r="BN521" i="2"/>
  <c r="BT517" i="2"/>
  <c r="BZ517" i="2"/>
  <c r="BN517" i="2"/>
  <c r="BZ513" i="2"/>
  <c r="BN513" i="2"/>
  <c r="BT513" i="2"/>
  <c r="BT509" i="2"/>
  <c r="BN509" i="2"/>
  <c r="BZ509" i="2"/>
  <c r="BT505" i="2"/>
  <c r="BN505" i="2"/>
  <c r="BZ505" i="2"/>
  <c r="BN501" i="2"/>
  <c r="BZ501" i="2"/>
  <c r="BT501" i="2"/>
  <c r="BN497" i="2"/>
  <c r="BT497" i="2"/>
  <c r="BZ497" i="2"/>
  <c r="BN493" i="2"/>
  <c r="BZ493" i="2"/>
  <c r="BT493" i="2"/>
  <c r="BN489" i="2"/>
  <c r="BT489" i="2"/>
  <c r="BZ489" i="2"/>
  <c r="BN485" i="2"/>
  <c r="BZ485" i="2"/>
  <c r="BT485" i="2"/>
  <c r="BZ481" i="2"/>
  <c r="BT481" i="2"/>
  <c r="BN481" i="2"/>
  <c r="BN477" i="2"/>
  <c r="BT477" i="2"/>
  <c r="BZ477" i="2"/>
  <c r="BZ473" i="2"/>
  <c r="BT473" i="2"/>
  <c r="BN473" i="2"/>
  <c r="BN469" i="2"/>
  <c r="BT469" i="2"/>
  <c r="BZ469" i="2"/>
  <c r="BN465" i="2"/>
  <c r="BT465" i="2"/>
  <c r="BZ465" i="2"/>
  <c r="BZ461" i="2"/>
  <c r="BN461" i="2"/>
  <c r="BT461" i="2"/>
  <c r="BZ457" i="2"/>
  <c r="BT457" i="2"/>
  <c r="BN457" i="2"/>
  <c r="BT453" i="2"/>
  <c r="BZ453" i="2"/>
  <c r="BN453" i="2"/>
  <c r="BN449" i="2"/>
  <c r="BT449" i="2"/>
  <c r="BZ449" i="2"/>
  <c r="BT445" i="2"/>
  <c r="BZ445" i="2"/>
  <c r="BN445" i="2"/>
  <c r="BT441" i="2"/>
  <c r="BZ441" i="2"/>
  <c r="BN441" i="2"/>
  <c r="BN437" i="2"/>
  <c r="BZ437" i="2"/>
  <c r="BT437" i="2"/>
  <c r="BN433" i="2"/>
  <c r="BT433" i="2"/>
  <c r="BZ433" i="2"/>
  <c r="BN429" i="2"/>
  <c r="BZ429" i="2"/>
  <c r="BT429" i="2"/>
  <c r="BN425" i="2"/>
  <c r="BT425" i="2"/>
  <c r="BZ425" i="2"/>
  <c r="BN421" i="2"/>
  <c r="BZ421" i="2"/>
  <c r="BT421" i="2"/>
  <c r="BT417" i="2"/>
  <c r="BZ417" i="2"/>
  <c r="BN417" i="2"/>
  <c r="BN413" i="2"/>
  <c r="BT413" i="2"/>
  <c r="BZ413" i="2"/>
  <c r="BZ409" i="2"/>
  <c r="BN409" i="2"/>
  <c r="BT409" i="2"/>
  <c r="BT405" i="2"/>
  <c r="BZ405" i="2"/>
  <c r="BN405" i="2"/>
  <c r="BN401" i="2"/>
  <c r="BT401" i="2"/>
  <c r="BZ401" i="2"/>
  <c r="BN397" i="2"/>
  <c r="BZ397" i="2"/>
  <c r="BT397" i="2"/>
  <c r="BT393" i="2"/>
  <c r="BZ393" i="2"/>
  <c r="BN393" i="2"/>
  <c r="BZ389" i="2"/>
  <c r="BN389" i="2"/>
  <c r="BT389" i="2"/>
  <c r="BN385" i="2"/>
  <c r="BT385" i="2"/>
  <c r="BZ385" i="2"/>
  <c r="BT381" i="2"/>
  <c r="BZ381" i="2"/>
  <c r="BN381" i="2"/>
  <c r="BT377" i="2"/>
  <c r="BZ377" i="2"/>
  <c r="BN377" i="2"/>
  <c r="BT373" i="2"/>
  <c r="BN373" i="2"/>
  <c r="BZ373" i="2"/>
  <c r="BZ369" i="2"/>
  <c r="BN369" i="2"/>
  <c r="BT369" i="2"/>
  <c r="BN365" i="2"/>
  <c r="BT365" i="2"/>
  <c r="BZ365" i="2"/>
  <c r="BT361" i="2"/>
  <c r="BN361" i="2"/>
  <c r="BZ361" i="2"/>
  <c r="BN357" i="2"/>
  <c r="BZ357" i="2"/>
  <c r="BT357" i="2"/>
  <c r="BT353" i="2"/>
  <c r="BN353" i="2"/>
  <c r="BZ353" i="2"/>
  <c r="BN349" i="2"/>
  <c r="BT349" i="2"/>
  <c r="BZ349" i="2"/>
  <c r="BZ345" i="2"/>
  <c r="BN345" i="2"/>
  <c r="BT345" i="2"/>
  <c r="BT341" i="2"/>
  <c r="BZ341" i="2"/>
  <c r="BN341" i="2"/>
  <c r="BT337" i="2"/>
  <c r="BN337" i="2"/>
  <c r="BZ337" i="2"/>
  <c r="BN333" i="2"/>
  <c r="BZ333" i="2"/>
  <c r="BT333" i="2"/>
  <c r="BT329" i="2"/>
  <c r="BZ329" i="2"/>
  <c r="BN329" i="2"/>
  <c r="BT325" i="2"/>
  <c r="BZ325" i="2"/>
  <c r="BN325" i="2"/>
  <c r="BN321" i="2"/>
  <c r="BT321" i="2"/>
  <c r="BZ321" i="2"/>
  <c r="BZ317" i="2"/>
  <c r="BT317" i="2"/>
  <c r="BN317" i="2"/>
  <c r="BT313" i="2"/>
  <c r="BN313" i="2"/>
  <c r="BZ313" i="2"/>
  <c r="BZ309" i="2"/>
  <c r="BN309" i="2"/>
  <c r="BT309" i="2"/>
  <c r="BN305" i="2"/>
  <c r="BZ305" i="2"/>
  <c r="BT305" i="2"/>
  <c r="BN301" i="2"/>
  <c r="BT301" i="2"/>
  <c r="BZ301" i="2"/>
  <c r="BN297" i="2"/>
  <c r="BT297" i="2"/>
  <c r="BZ297" i="2"/>
  <c r="BN293" i="2"/>
  <c r="BT293" i="2"/>
  <c r="BZ293" i="2"/>
  <c r="BZ289" i="2"/>
  <c r="BT289" i="2"/>
  <c r="BN289" i="2"/>
  <c r="BN285" i="2"/>
  <c r="BT285" i="2"/>
  <c r="BZ285" i="2"/>
  <c r="BZ281" i="2"/>
  <c r="BT281" i="2"/>
  <c r="BN281" i="2"/>
  <c r="BT277" i="2"/>
  <c r="BZ277" i="2"/>
  <c r="BN277" i="2"/>
  <c r="BT273" i="2"/>
  <c r="BN273" i="2"/>
  <c r="BZ273" i="2"/>
  <c r="BZ269" i="2"/>
  <c r="BN269" i="2"/>
  <c r="BT269" i="2"/>
  <c r="BT265" i="2"/>
  <c r="BZ265" i="2"/>
  <c r="BN265" i="2"/>
  <c r="BT261" i="2"/>
  <c r="BZ261" i="2"/>
  <c r="BN261" i="2"/>
  <c r="BN257" i="2"/>
  <c r="BZ257" i="2"/>
  <c r="BT257" i="2"/>
  <c r="BZ253" i="2"/>
  <c r="BT253" i="2"/>
  <c r="BN253" i="2"/>
  <c r="BN249" i="2"/>
  <c r="BT249" i="2"/>
  <c r="BZ249" i="2"/>
  <c r="BZ245" i="2"/>
  <c r="BT245" i="2"/>
  <c r="BN245" i="2"/>
  <c r="BZ241" i="2"/>
  <c r="BT241" i="2"/>
  <c r="BN241" i="2"/>
  <c r="BN237" i="2"/>
  <c r="BT237" i="2"/>
  <c r="BZ237" i="2"/>
  <c r="BN233" i="2"/>
  <c r="BT233" i="2"/>
  <c r="BZ233" i="2"/>
  <c r="BT229" i="2"/>
  <c r="BN229" i="2"/>
  <c r="BZ229" i="2"/>
  <c r="BT225" i="2"/>
  <c r="BZ225" i="2"/>
  <c r="BN225" i="2"/>
  <c r="BN221" i="2"/>
  <c r="BZ221" i="2"/>
  <c r="BT221" i="2"/>
  <c r="BZ217" i="2"/>
  <c r="BN217" i="2"/>
  <c r="BT217" i="2"/>
  <c r="BT213" i="2"/>
  <c r="BZ213" i="2"/>
  <c r="BN213" i="2"/>
  <c r="BN209" i="2"/>
  <c r="BT209" i="2"/>
  <c r="BZ209" i="2"/>
  <c r="BZ205" i="2"/>
  <c r="BT205" i="2"/>
  <c r="BN205" i="2"/>
  <c r="BZ201" i="2"/>
  <c r="BT201" i="2"/>
  <c r="BN201" i="2"/>
  <c r="BT197" i="2"/>
  <c r="BZ197" i="2"/>
  <c r="BN197" i="2"/>
  <c r="BN193" i="2"/>
  <c r="BT193" i="2"/>
  <c r="BZ193" i="2"/>
  <c r="BZ189" i="2"/>
  <c r="BN189" i="2"/>
  <c r="BT189" i="2"/>
  <c r="BN185" i="2"/>
  <c r="BZ185" i="2"/>
  <c r="BT185" i="2"/>
  <c r="BT181" i="2"/>
  <c r="BZ181" i="2"/>
  <c r="BN181" i="2"/>
  <c r="BN177" i="2"/>
  <c r="BZ177" i="2"/>
  <c r="BT177" i="2"/>
  <c r="BN173" i="2"/>
  <c r="BZ173" i="2"/>
  <c r="BT173" i="2"/>
  <c r="BN169" i="2"/>
  <c r="BT169" i="2"/>
  <c r="BZ169" i="2"/>
  <c r="BZ165" i="2"/>
  <c r="BT165" i="2"/>
  <c r="BN165" i="2"/>
  <c r="BT161" i="2"/>
  <c r="BZ161" i="2"/>
  <c r="BN161" i="2"/>
  <c r="BN157" i="2"/>
  <c r="BT157" i="2"/>
  <c r="BZ157" i="2"/>
  <c r="BN153" i="2"/>
  <c r="BZ153" i="2"/>
  <c r="BT153" i="2"/>
  <c r="BZ149" i="2"/>
  <c r="BN149" i="2"/>
  <c r="BT149" i="2"/>
  <c r="BT145" i="2"/>
  <c r="BZ145" i="2"/>
  <c r="BN145" i="2"/>
  <c r="BZ141" i="2"/>
  <c r="BT141" i="2"/>
  <c r="BN141" i="2"/>
  <c r="BZ137" i="2"/>
  <c r="BT137" i="2"/>
  <c r="BN137" i="2"/>
  <c r="BT133" i="2"/>
  <c r="BZ133" i="2"/>
  <c r="BN133" i="2"/>
  <c r="BN129" i="2"/>
  <c r="BT129" i="2"/>
  <c r="BZ129" i="2"/>
  <c r="BZ125" i="2"/>
  <c r="BT125" i="2"/>
  <c r="BN125" i="2"/>
  <c r="BN121" i="2"/>
  <c r="BT121" i="2"/>
  <c r="BZ121" i="2"/>
  <c r="BT117" i="2"/>
  <c r="BZ117" i="2"/>
  <c r="BN117" i="2"/>
  <c r="BZ113" i="2"/>
  <c r="BN113" i="2"/>
  <c r="BT113" i="2"/>
  <c r="BT109" i="2"/>
  <c r="BN109" i="2"/>
  <c r="BZ109" i="2"/>
  <c r="BN105" i="2"/>
  <c r="BT105" i="2"/>
  <c r="BZ105" i="2"/>
  <c r="BN101" i="2"/>
  <c r="BT101" i="2"/>
  <c r="BZ101" i="2"/>
  <c r="BT97" i="2"/>
  <c r="BZ97" i="2"/>
  <c r="BN97" i="2"/>
  <c r="BT93" i="2"/>
  <c r="BZ93" i="2"/>
  <c r="BN93" i="2"/>
  <c r="BZ89" i="2"/>
  <c r="BN89" i="2"/>
  <c r="BT89" i="2"/>
  <c r="BN85" i="2"/>
  <c r="BT85" i="2"/>
  <c r="BZ85" i="2"/>
  <c r="BN81" i="2"/>
  <c r="BT81" i="2"/>
  <c r="BZ81" i="2"/>
  <c r="BZ77" i="2"/>
  <c r="BN77" i="2"/>
  <c r="BT77" i="2"/>
  <c r="BT73" i="2"/>
  <c r="BZ73" i="2"/>
  <c r="BN73" i="2"/>
  <c r="BT69" i="2"/>
  <c r="BN69" i="2"/>
  <c r="BZ69" i="2"/>
  <c r="BN65" i="2"/>
  <c r="BT65" i="2"/>
  <c r="BZ65" i="2"/>
  <c r="BT61" i="2"/>
  <c r="BN61" i="2"/>
  <c r="BZ61" i="2"/>
  <c r="BN57" i="2"/>
  <c r="BT57" i="2"/>
  <c r="BZ57" i="2"/>
  <c r="BN53" i="2"/>
  <c r="BZ53" i="2"/>
  <c r="BT53" i="2"/>
  <c r="BZ49" i="2"/>
  <c r="BT49" i="2"/>
  <c r="BN49" i="2"/>
  <c r="BT45" i="2"/>
  <c r="BZ45" i="2"/>
  <c r="BN45" i="2"/>
  <c r="BN41" i="2"/>
  <c r="BZ41" i="2"/>
  <c r="BT41" i="2"/>
  <c r="BT37" i="2"/>
  <c r="BZ37" i="2"/>
  <c r="BN37" i="2"/>
  <c r="BZ33" i="2"/>
  <c r="BT33" i="2"/>
  <c r="BN33" i="2"/>
  <c r="BZ29" i="2"/>
  <c r="BT29" i="2"/>
  <c r="BN29" i="2"/>
  <c r="BN25" i="2"/>
  <c r="BT25" i="2"/>
  <c r="BZ25" i="2"/>
  <c r="BN21" i="2"/>
  <c r="BT21" i="2"/>
  <c r="BZ21" i="2"/>
  <c r="BT17" i="2"/>
  <c r="BN17" i="2"/>
  <c r="BZ17" i="2"/>
  <c r="BT13" i="2"/>
  <c r="BN13" i="2"/>
  <c r="BZ13" i="2"/>
  <c r="AV13" i="2"/>
  <c r="BT9" i="2"/>
  <c r="CF9" i="2"/>
  <c r="AV9" i="2"/>
  <c r="BN9" i="2"/>
  <c r="BZ9" i="2"/>
  <c r="AV17" i="2"/>
  <c r="BH10" i="2"/>
  <c r="BN592" i="2"/>
  <c r="BB592" i="2"/>
  <c r="BZ592" i="2"/>
  <c r="BT592" i="2"/>
  <c r="BB588" i="2"/>
  <c r="BT588" i="2"/>
  <c r="BZ588" i="2"/>
  <c r="BN588" i="2"/>
  <c r="BT584" i="2"/>
  <c r="BN584" i="2"/>
  <c r="BZ584" i="2"/>
  <c r="BB584" i="2"/>
  <c r="BN580" i="2"/>
  <c r="BZ580" i="2"/>
  <c r="BT580" i="2"/>
  <c r="BZ576" i="2"/>
  <c r="BN576" i="2"/>
  <c r="BT576" i="2"/>
  <c r="BT572" i="2"/>
  <c r="BZ572" i="2"/>
  <c r="BN572" i="2"/>
  <c r="BT568" i="2"/>
  <c r="BN568" i="2"/>
  <c r="BZ568" i="2"/>
  <c r="BN564" i="2"/>
  <c r="BT564" i="2"/>
  <c r="BZ564" i="2"/>
  <c r="BT560" i="2"/>
  <c r="BZ560" i="2"/>
  <c r="BN560" i="2"/>
  <c r="BZ556" i="2"/>
  <c r="BN556" i="2"/>
  <c r="BT556" i="2"/>
  <c r="BT552" i="2"/>
  <c r="BZ552" i="2"/>
  <c r="BN552" i="2"/>
  <c r="BZ548" i="2"/>
  <c r="BN548" i="2"/>
  <c r="BT548" i="2"/>
  <c r="BZ544" i="2"/>
  <c r="BT544" i="2"/>
  <c r="BN544" i="2"/>
  <c r="BT540" i="2"/>
  <c r="BN540" i="2"/>
  <c r="BZ540" i="2"/>
  <c r="BZ536" i="2"/>
  <c r="BN536" i="2"/>
  <c r="BT536" i="2"/>
  <c r="BN532" i="2"/>
  <c r="BT532" i="2"/>
  <c r="BZ532" i="2"/>
  <c r="BZ528" i="2"/>
  <c r="BN528" i="2"/>
  <c r="BT528" i="2"/>
  <c r="BT524" i="2"/>
  <c r="BZ524" i="2"/>
  <c r="BN524" i="2"/>
  <c r="BN520" i="2"/>
  <c r="BT520" i="2"/>
  <c r="BZ520" i="2"/>
  <c r="BZ516" i="2"/>
  <c r="BN516" i="2"/>
  <c r="BT516" i="2"/>
  <c r="BZ512" i="2"/>
  <c r="BN512" i="2"/>
  <c r="BT512" i="2"/>
  <c r="BT508" i="2"/>
  <c r="BZ508" i="2"/>
  <c r="BN508" i="2"/>
  <c r="BZ504" i="2"/>
  <c r="BN504" i="2"/>
  <c r="BT504" i="2"/>
  <c r="BT500" i="2"/>
  <c r="BZ500" i="2"/>
  <c r="BN500" i="2"/>
  <c r="BT496" i="2"/>
  <c r="BZ496" i="2"/>
  <c r="BN496" i="2"/>
  <c r="BT492" i="2"/>
  <c r="BN492" i="2"/>
  <c r="BZ492" i="2"/>
  <c r="BT488" i="2"/>
  <c r="BN488" i="2"/>
  <c r="BZ488" i="2"/>
  <c r="BT484" i="2"/>
  <c r="BN484" i="2"/>
  <c r="BZ484" i="2"/>
  <c r="BN480" i="2"/>
  <c r="BT480" i="2"/>
  <c r="BZ480" i="2"/>
  <c r="BT476" i="2"/>
  <c r="BZ476" i="2"/>
  <c r="BN476" i="2"/>
  <c r="BN472" i="2"/>
  <c r="BZ472" i="2"/>
  <c r="BT472" i="2"/>
  <c r="BN468" i="2"/>
  <c r="BT468" i="2"/>
  <c r="BZ468" i="2"/>
  <c r="BZ464" i="2"/>
  <c r="BN464" i="2"/>
  <c r="BT464" i="2"/>
  <c r="BT460" i="2"/>
  <c r="BN460" i="2"/>
  <c r="BZ460" i="2"/>
  <c r="BN456" i="2"/>
  <c r="BZ456" i="2"/>
  <c r="BT456" i="2"/>
  <c r="BZ452" i="2"/>
  <c r="BN452" i="2"/>
  <c r="BT452" i="2"/>
  <c r="BZ448" i="2"/>
  <c r="BT448" i="2"/>
  <c r="BN448" i="2"/>
  <c r="BZ444" i="2"/>
  <c r="BN444" i="2"/>
  <c r="BT444" i="2"/>
  <c r="BN440" i="2"/>
  <c r="BZ440" i="2"/>
  <c r="BT440" i="2"/>
  <c r="BT436" i="2"/>
  <c r="BZ436" i="2"/>
  <c r="BN436" i="2"/>
  <c r="BN432" i="2"/>
  <c r="BT432" i="2"/>
  <c r="BZ432" i="2"/>
  <c r="BT428" i="2"/>
  <c r="BN428" i="2"/>
  <c r="BZ428" i="2"/>
  <c r="BZ424" i="2"/>
  <c r="BT424" i="2"/>
  <c r="BN424" i="2"/>
  <c r="BN420" i="2"/>
  <c r="BZ420" i="2"/>
  <c r="BT420" i="2"/>
  <c r="BN416" i="2"/>
  <c r="BT416" i="2"/>
  <c r="BZ416" i="2"/>
  <c r="BT412" i="2"/>
  <c r="BN412" i="2"/>
  <c r="BZ412" i="2"/>
  <c r="BN408" i="2"/>
  <c r="BZ408" i="2"/>
  <c r="BT408" i="2"/>
  <c r="BN404" i="2"/>
  <c r="BT404" i="2"/>
  <c r="BZ404" i="2"/>
  <c r="BZ400" i="2"/>
  <c r="BT400" i="2"/>
  <c r="BN400" i="2"/>
  <c r="BT396" i="2"/>
  <c r="BZ396" i="2"/>
  <c r="BN396" i="2"/>
  <c r="BT392" i="2"/>
  <c r="BZ392" i="2"/>
  <c r="BN392" i="2"/>
  <c r="BZ388" i="2"/>
  <c r="BN388" i="2"/>
  <c r="BT388" i="2"/>
  <c r="BZ384" i="2"/>
  <c r="BT384" i="2"/>
  <c r="BN384" i="2"/>
  <c r="BT380" i="2"/>
  <c r="BZ380" i="2"/>
  <c r="BN380" i="2"/>
  <c r="BZ376" i="2"/>
  <c r="BN376" i="2"/>
  <c r="BT376" i="2"/>
  <c r="BT372" i="2"/>
  <c r="BZ372" i="2"/>
  <c r="BN372" i="2"/>
  <c r="BT368" i="2"/>
  <c r="BN368" i="2"/>
  <c r="BZ368" i="2"/>
  <c r="BT364" i="2"/>
  <c r="BN364" i="2"/>
  <c r="BZ364" i="2"/>
  <c r="BZ360" i="2"/>
  <c r="BT360" i="2"/>
  <c r="BN360" i="2"/>
  <c r="BN356" i="2"/>
  <c r="BT356" i="2"/>
  <c r="BZ356" i="2"/>
  <c r="BN352" i="2"/>
  <c r="BT352" i="2"/>
  <c r="BZ352" i="2"/>
  <c r="BZ348" i="2"/>
  <c r="BT348" i="2"/>
  <c r="BN348" i="2"/>
  <c r="BN344" i="2"/>
  <c r="BT344" i="2"/>
  <c r="BZ344" i="2"/>
  <c r="BN340" i="2"/>
  <c r="BT340" i="2"/>
  <c r="BZ340" i="2"/>
  <c r="BZ336" i="2"/>
  <c r="BN336" i="2"/>
  <c r="BT336" i="2"/>
  <c r="BZ332" i="2"/>
  <c r="BN332" i="2"/>
  <c r="BT332" i="2"/>
  <c r="BN328" i="2"/>
  <c r="BT328" i="2"/>
  <c r="BZ328" i="2"/>
  <c r="BZ324" i="2"/>
  <c r="BN324" i="2"/>
  <c r="BT324" i="2"/>
  <c r="BT320" i="2"/>
  <c r="BZ320" i="2"/>
  <c r="BN320" i="2"/>
  <c r="BN316" i="2"/>
  <c r="BZ316" i="2"/>
  <c r="BT316" i="2"/>
  <c r="BN312" i="2"/>
  <c r="BT312" i="2"/>
  <c r="BZ312" i="2"/>
  <c r="BZ308" i="2"/>
  <c r="BT308" i="2"/>
  <c r="BN308" i="2"/>
  <c r="BT304" i="2"/>
  <c r="BZ304" i="2"/>
  <c r="BN304" i="2"/>
  <c r="BN300" i="2"/>
  <c r="BT300" i="2"/>
  <c r="BZ300" i="2"/>
  <c r="BT296" i="2"/>
  <c r="BN296" i="2"/>
  <c r="BZ296" i="2"/>
  <c r="BN292" i="2"/>
  <c r="BT292" i="2"/>
  <c r="BZ292" i="2"/>
  <c r="BT288" i="2"/>
  <c r="BN288" i="2"/>
  <c r="BZ288" i="2"/>
  <c r="BT284" i="2"/>
  <c r="BN284" i="2"/>
  <c r="BZ284" i="2"/>
  <c r="BZ280" i="2"/>
  <c r="BN280" i="2"/>
  <c r="BT280" i="2"/>
  <c r="BN276" i="2"/>
  <c r="BT276" i="2"/>
  <c r="BZ276" i="2"/>
  <c r="BZ272" i="2"/>
  <c r="BN272" i="2"/>
  <c r="BT272" i="2"/>
  <c r="BT268" i="2"/>
  <c r="BZ268" i="2"/>
  <c r="BN268" i="2"/>
  <c r="BN264" i="2"/>
  <c r="BT264" i="2"/>
  <c r="BZ264" i="2"/>
  <c r="BZ260" i="2"/>
  <c r="BN260" i="2"/>
  <c r="BT260" i="2"/>
  <c r="BZ256" i="2"/>
  <c r="BN256" i="2"/>
  <c r="BT256" i="2"/>
  <c r="BZ252" i="2"/>
  <c r="BN252" i="2"/>
  <c r="BT252" i="2"/>
  <c r="BT248" i="2"/>
  <c r="BZ248" i="2"/>
  <c r="BN248" i="2"/>
  <c r="BT244" i="2"/>
  <c r="BZ244" i="2"/>
  <c r="BN244" i="2"/>
  <c r="BN240" i="2"/>
  <c r="BZ240" i="2"/>
  <c r="BT240" i="2"/>
  <c r="BT236" i="2"/>
  <c r="BZ236" i="2"/>
  <c r="BN236" i="2"/>
  <c r="BT232" i="2"/>
  <c r="BN232" i="2"/>
  <c r="BZ232" i="2"/>
  <c r="BN228" i="2"/>
  <c r="BT228" i="2"/>
  <c r="BZ228" i="2"/>
  <c r="BN224" i="2"/>
  <c r="BT224" i="2"/>
  <c r="BZ224" i="2"/>
  <c r="BZ220" i="2"/>
  <c r="BN220" i="2"/>
  <c r="BT220" i="2"/>
  <c r="BT216" i="2"/>
  <c r="BZ216" i="2"/>
  <c r="BN216" i="2"/>
  <c r="BN212" i="2"/>
  <c r="BZ212" i="2"/>
  <c r="BT212" i="2"/>
  <c r="BZ208" i="2"/>
  <c r="BN208" i="2"/>
  <c r="BT208" i="2"/>
  <c r="BT204" i="2"/>
  <c r="BZ204" i="2"/>
  <c r="BN204" i="2"/>
  <c r="BN200" i="2"/>
  <c r="BT200" i="2"/>
  <c r="BZ200" i="2"/>
  <c r="BN196" i="2"/>
  <c r="BZ196" i="2"/>
  <c r="BT196" i="2"/>
  <c r="BN192" i="2"/>
  <c r="BT192" i="2"/>
  <c r="BZ192" i="2"/>
  <c r="BZ188" i="2"/>
  <c r="BT188" i="2"/>
  <c r="BN188" i="2"/>
  <c r="BN184" i="2"/>
  <c r="BT184" i="2"/>
  <c r="BZ184" i="2"/>
  <c r="BT180" i="2"/>
  <c r="BZ180" i="2"/>
  <c r="BN180" i="2"/>
  <c r="BT176" i="2"/>
  <c r="BN176" i="2"/>
  <c r="BZ176" i="2"/>
  <c r="BN172" i="2"/>
  <c r="BT172" i="2"/>
  <c r="BZ172" i="2"/>
  <c r="BT168" i="2"/>
  <c r="BZ168" i="2"/>
  <c r="BN168" i="2"/>
  <c r="BN164" i="2"/>
  <c r="BT164" i="2"/>
  <c r="BZ164" i="2"/>
  <c r="BN160" i="2"/>
  <c r="BZ160" i="2"/>
  <c r="BT160" i="2"/>
  <c r="BT156" i="2"/>
  <c r="BZ156" i="2"/>
  <c r="BN156" i="2"/>
  <c r="BT152" i="2"/>
  <c r="BN152" i="2"/>
  <c r="BZ152" i="2"/>
  <c r="BN148" i="2"/>
  <c r="BT148" i="2"/>
  <c r="BZ148" i="2"/>
  <c r="BZ144" i="2"/>
  <c r="BN144" i="2"/>
  <c r="BT144" i="2"/>
  <c r="BT140" i="2"/>
  <c r="BZ140" i="2"/>
  <c r="BN140" i="2"/>
  <c r="BT136" i="2"/>
  <c r="BN136" i="2"/>
  <c r="BZ136" i="2"/>
  <c r="BN132" i="2"/>
  <c r="BT132" i="2"/>
  <c r="BZ132" i="2"/>
  <c r="BT128" i="2"/>
  <c r="BN128" i="2"/>
  <c r="BZ128" i="2"/>
  <c r="BN124" i="2"/>
  <c r="BT124" i="2"/>
  <c r="BZ124" i="2"/>
  <c r="BZ120" i="2"/>
  <c r="BN120" i="2"/>
  <c r="BT120" i="2"/>
  <c r="BT116" i="2"/>
  <c r="BZ116" i="2"/>
  <c r="BN116" i="2"/>
  <c r="BT112" i="2"/>
  <c r="BN112" i="2"/>
  <c r="BZ112" i="2"/>
  <c r="BN108" i="2"/>
  <c r="BT108" i="2"/>
  <c r="BZ108" i="2"/>
  <c r="BZ104" i="2"/>
  <c r="BT104" i="2"/>
  <c r="BN104" i="2"/>
  <c r="BT100" i="2"/>
  <c r="BZ100" i="2"/>
  <c r="BN100" i="2"/>
  <c r="BN96" i="2"/>
  <c r="BT96" i="2"/>
  <c r="BZ96" i="2"/>
  <c r="BT92" i="2"/>
  <c r="BZ92" i="2"/>
  <c r="BN92" i="2"/>
  <c r="BZ88" i="2"/>
  <c r="BT88" i="2"/>
  <c r="BN88" i="2"/>
  <c r="BN84" i="2"/>
  <c r="BT84" i="2"/>
  <c r="BZ84" i="2"/>
  <c r="BZ80" i="2"/>
  <c r="BN80" i="2"/>
  <c r="BT80" i="2"/>
  <c r="BN76" i="2"/>
  <c r="BT76" i="2"/>
  <c r="BZ76" i="2"/>
  <c r="BT72" i="2"/>
  <c r="BZ72" i="2"/>
  <c r="BN72" i="2"/>
  <c r="BZ68" i="2"/>
  <c r="BN68" i="2"/>
  <c r="BT68" i="2"/>
  <c r="BZ64" i="2"/>
  <c r="BN64" i="2"/>
  <c r="BT64" i="2"/>
  <c r="BT60" i="2"/>
  <c r="BZ60" i="2"/>
  <c r="BN60" i="2"/>
  <c r="BZ56" i="2"/>
  <c r="BN56" i="2"/>
  <c r="BT56" i="2"/>
  <c r="BT52" i="2"/>
  <c r="BZ52" i="2"/>
  <c r="BN52" i="2"/>
  <c r="BT48" i="2"/>
  <c r="BZ48" i="2"/>
  <c r="BN48" i="2"/>
  <c r="BN44" i="2"/>
  <c r="BT44" i="2"/>
  <c r="BZ44" i="2"/>
  <c r="BZ40" i="2"/>
  <c r="BT40" i="2"/>
  <c r="BN40" i="2"/>
  <c r="BT36" i="2"/>
  <c r="BZ36" i="2"/>
  <c r="BN36" i="2"/>
  <c r="BN32" i="2"/>
  <c r="BZ32" i="2"/>
  <c r="BT32" i="2"/>
  <c r="BT28" i="2"/>
  <c r="BZ28" i="2"/>
  <c r="BN28" i="2"/>
  <c r="BN24" i="2"/>
  <c r="BT24" i="2"/>
  <c r="BZ24" i="2"/>
  <c r="BZ20" i="2"/>
  <c r="BN20" i="2"/>
  <c r="BT20" i="2"/>
  <c r="BT16" i="2"/>
  <c r="BZ16" i="2"/>
  <c r="BN16" i="2"/>
  <c r="BN12" i="2"/>
  <c r="BT12" i="2"/>
  <c r="BZ12" i="2"/>
  <c r="AV12" i="2"/>
  <c r="CF8" i="2"/>
  <c r="AV8" i="2"/>
  <c r="BH8" i="2"/>
  <c r="BN8" i="2"/>
  <c r="BT8" i="2"/>
  <c r="BZ8" i="2"/>
  <c r="BZ7" i="2"/>
  <c r="BN591" i="2"/>
  <c r="BT591" i="2"/>
  <c r="BB591" i="2"/>
  <c r="BZ591" i="2"/>
  <c r="BZ587" i="2"/>
  <c r="BN587" i="2"/>
  <c r="BB587" i="2"/>
  <c r="BT587" i="2"/>
  <c r="BZ583" i="2"/>
  <c r="BT583" i="2"/>
  <c r="BB583" i="2"/>
  <c r="BN583" i="2"/>
  <c r="BN579" i="2"/>
  <c r="BZ579" i="2"/>
  <c r="BT579" i="2"/>
  <c r="BT575" i="2"/>
  <c r="BZ575" i="2"/>
  <c r="BN575" i="2"/>
  <c r="BT571" i="2"/>
  <c r="BN571" i="2"/>
  <c r="BZ571" i="2"/>
  <c r="BN567" i="2"/>
  <c r="BT567" i="2"/>
  <c r="BZ567" i="2"/>
  <c r="BZ563" i="2"/>
  <c r="BN563" i="2"/>
  <c r="BT563" i="2"/>
  <c r="BZ559" i="2"/>
  <c r="BN559" i="2"/>
  <c r="BT559" i="2"/>
  <c r="BT555" i="2"/>
  <c r="BZ555" i="2"/>
  <c r="BN555" i="2"/>
  <c r="BZ551" i="2"/>
  <c r="BT551" i="2"/>
  <c r="BN551" i="2"/>
  <c r="BZ547" i="2"/>
  <c r="BT547" i="2"/>
  <c r="BN547" i="2"/>
  <c r="BT543" i="2"/>
  <c r="BN543" i="2"/>
  <c r="BZ543" i="2"/>
  <c r="BT539" i="2"/>
  <c r="BN539" i="2"/>
  <c r="BZ539" i="2"/>
  <c r="BN535" i="2"/>
  <c r="BZ535" i="2"/>
  <c r="BT535" i="2"/>
  <c r="BZ531" i="2"/>
  <c r="BT531" i="2"/>
  <c r="BN531" i="2"/>
  <c r="BT527" i="2"/>
  <c r="BZ527" i="2"/>
  <c r="BN527" i="2"/>
  <c r="BN523" i="2"/>
  <c r="BZ523" i="2"/>
  <c r="BT523" i="2"/>
  <c r="BT519" i="2"/>
  <c r="BZ519" i="2"/>
  <c r="BN519" i="2"/>
  <c r="BT515" i="2"/>
  <c r="BN515" i="2"/>
  <c r="BZ515" i="2"/>
  <c r="BT511" i="2"/>
  <c r="BN511" i="2"/>
  <c r="BZ511" i="2"/>
  <c r="BZ507" i="2"/>
  <c r="BN507" i="2"/>
  <c r="BT507" i="2"/>
  <c r="BT503" i="2"/>
  <c r="BN503" i="2"/>
  <c r="BZ503" i="2"/>
  <c r="BT499" i="2"/>
  <c r="BZ499" i="2"/>
  <c r="BN499" i="2"/>
  <c r="BN495" i="2"/>
  <c r="BT495" i="2"/>
  <c r="BZ495" i="2"/>
  <c r="BN491" i="2"/>
  <c r="BT491" i="2"/>
  <c r="BZ491" i="2"/>
  <c r="BZ487" i="2"/>
  <c r="BT487" i="2"/>
  <c r="BN487" i="2"/>
  <c r="BN483" i="2"/>
  <c r="BT483" i="2"/>
  <c r="BZ483" i="2"/>
  <c r="BZ479" i="2"/>
  <c r="BN479" i="2"/>
  <c r="BT479" i="2"/>
  <c r="BT475" i="2"/>
  <c r="BZ475" i="2"/>
  <c r="BN475" i="2"/>
  <c r="BN471" i="2"/>
  <c r="BZ471" i="2"/>
  <c r="BT471" i="2"/>
  <c r="BZ467" i="2"/>
  <c r="BN467" i="2"/>
  <c r="BT467" i="2"/>
  <c r="BN463" i="2"/>
  <c r="BZ463" i="2"/>
  <c r="BT463" i="2"/>
  <c r="BZ459" i="2"/>
  <c r="BN459" i="2"/>
  <c r="BT459" i="2"/>
  <c r="BN455" i="2"/>
  <c r="BZ455" i="2"/>
  <c r="BT455" i="2"/>
  <c r="BN451" i="2"/>
  <c r="BT451" i="2"/>
  <c r="BZ451" i="2"/>
  <c r="BZ447" i="2"/>
  <c r="BT447" i="2"/>
  <c r="BN447" i="2"/>
  <c r="BN443" i="2"/>
  <c r="BT443" i="2"/>
  <c r="BZ443" i="2"/>
  <c r="BN439" i="2"/>
  <c r="BT439" i="2"/>
  <c r="BZ439" i="2"/>
  <c r="BN435" i="2"/>
  <c r="BZ435" i="2"/>
  <c r="BT435" i="2"/>
  <c r="BZ431" i="2"/>
  <c r="BN431" i="2"/>
  <c r="BT431" i="2"/>
  <c r="BZ427" i="2"/>
  <c r="BN427" i="2"/>
  <c r="BT427" i="2"/>
  <c r="BT423" i="2"/>
  <c r="BN423" i="2"/>
  <c r="BZ423" i="2"/>
  <c r="BZ419" i="2"/>
  <c r="BT419" i="2"/>
  <c r="BN419" i="2"/>
  <c r="BN415" i="2"/>
  <c r="BT415" i="2"/>
  <c r="BZ415" i="2"/>
  <c r="BN411" i="2"/>
  <c r="BT411" i="2"/>
  <c r="BZ411" i="2"/>
  <c r="BZ407" i="2"/>
  <c r="BN407" i="2"/>
  <c r="BT407" i="2"/>
  <c r="BT403" i="2"/>
  <c r="BN403" i="2"/>
  <c r="BZ403" i="2"/>
  <c r="BT399" i="2"/>
  <c r="BZ399" i="2"/>
  <c r="BN399" i="2"/>
  <c r="BN395" i="2"/>
  <c r="BT395" i="2"/>
  <c r="BZ395" i="2"/>
  <c r="BN391" i="2"/>
  <c r="BT391" i="2"/>
  <c r="BZ391" i="2"/>
  <c r="BT387" i="2"/>
  <c r="BZ387" i="2"/>
  <c r="BN387" i="2"/>
  <c r="BZ383" i="2"/>
  <c r="BN383" i="2"/>
  <c r="BT383" i="2"/>
  <c r="BN379" i="2"/>
  <c r="BT379" i="2"/>
  <c r="BZ379" i="2"/>
  <c r="BT375" i="2"/>
  <c r="BZ375" i="2"/>
  <c r="BN375" i="2"/>
  <c r="BZ371" i="2"/>
  <c r="BT371" i="2"/>
  <c r="BN371" i="2"/>
  <c r="BZ367" i="2"/>
  <c r="BN367" i="2"/>
  <c r="BT367" i="2"/>
  <c r="BN363" i="2"/>
  <c r="BT363" i="2"/>
  <c r="BZ363" i="2"/>
  <c r="BN359" i="2"/>
  <c r="BZ359" i="2"/>
  <c r="BT359" i="2"/>
  <c r="BN355" i="2"/>
  <c r="BZ355" i="2"/>
  <c r="BT355" i="2"/>
  <c r="BT351" i="2"/>
  <c r="BZ351" i="2"/>
  <c r="BN351" i="2"/>
  <c r="BZ347" i="2"/>
  <c r="BT347" i="2"/>
  <c r="BN347" i="2"/>
  <c r="BN343" i="2"/>
  <c r="BT343" i="2"/>
  <c r="BZ343" i="2"/>
  <c r="BZ339" i="2"/>
  <c r="BT339" i="2"/>
  <c r="BN339" i="2"/>
  <c r="BZ335" i="2"/>
  <c r="BN335" i="2"/>
  <c r="BT335" i="2"/>
  <c r="BT331" i="2"/>
  <c r="BN331" i="2"/>
  <c r="BZ331" i="2"/>
  <c r="BZ327" i="2"/>
  <c r="BN327" i="2"/>
  <c r="BT327" i="2"/>
  <c r="BT323" i="2"/>
  <c r="BN323" i="2"/>
  <c r="BZ323" i="2"/>
  <c r="BT319" i="2"/>
  <c r="BN319" i="2"/>
  <c r="BZ319" i="2"/>
  <c r="BZ315" i="2"/>
  <c r="BT315" i="2"/>
  <c r="BN315" i="2"/>
  <c r="BZ311" i="2"/>
  <c r="BT311" i="2"/>
  <c r="BN311" i="2"/>
  <c r="BN307" i="2"/>
  <c r="BT307" i="2"/>
  <c r="BZ307" i="2"/>
  <c r="BT303" i="2"/>
  <c r="BZ303" i="2"/>
  <c r="BN303" i="2"/>
  <c r="BZ299" i="2"/>
  <c r="BN299" i="2"/>
  <c r="BT299" i="2"/>
  <c r="BT295" i="2"/>
  <c r="BN295" i="2"/>
  <c r="BZ295" i="2"/>
  <c r="BT291" i="2"/>
  <c r="BN291" i="2"/>
  <c r="BZ291" i="2"/>
  <c r="BN287" i="2"/>
  <c r="BZ287" i="2"/>
  <c r="BT287" i="2"/>
  <c r="BZ283" i="2"/>
  <c r="BT283" i="2"/>
  <c r="BN283" i="2"/>
  <c r="BT279" i="2"/>
  <c r="BZ279" i="2"/>
  <c r="BN279" i="2"/>
  <c r="BZ275" i="2"/>
  <c r="BT275" i="2"/>
  <c r="BN275" i="2"/>
  <c r="BT271" i="2"/>
  <c r="BN271" i="2"/>
  <c r="BZ271" i="2"/>
  <c r="BT267" i="2"/>
  <c r="BZ267" i="2"/>
  <c r="BN267" i="2"/>
  <c r="BZ263" i="2"/>
  <c r="BT263" i="2"/>
  <c r="BN263" i="2"/>
  <c r="BZ259" i="2"/>
  <c r="BN259" i="2"/>
  <c r="BT259" i="2"/>
  <c r="BN255" i="2"/>
  <c r="BZ255" i="2"/>
  <c r="BT255" i="2"/>
  <c r="BN251" i="2"/>
  <c r="BT251" i="2"/>
  <c r="BZ251" i="2"/>
  <c r="BN247" i="2"/>
  <c r="BT247" i="2"/>
  <c r="BZ247" i="2"/>
  <c r="BT243" i="2"/>
  <c r="BZ243" i="2"/>
  <c r="BN243" i="2"/>
  <c r="BN239" i="2"/>
  <c r="BT239" i="2"/>
  <c r="BZ239" i="2"/>
  <c r="BN235" i="2"/>
  <c r="BT235" i="2"/>
  <c r="BZ235" i="2"/>
  <c r="BT231" i="2"/>
  <c r="BN231" i="2"/>
  <c r="BZ231" i="2"/>
  <c r="BT227" i="2"/>
  <c r="BN227" i="2"/>
  <c r="BZ227" i="2"/>
  <c r="BN223" i="2"/>
  <c r="BT223" i="2"/>
  <c r="BZ223" i="2"/>
  <c r="BN219" i="2"/>
  <c r="BT219" i="2"/>
  <c r="BZ219" i="2"/>
  <c r="BZ215" i="2"/>
  <c r="BN215" i="2"/>
  <c r="BT215" i="2"/>
  <c r="BZ211" i="2"/>
  <c r="BT211" i="2"/>
  <c r="BN211" i="2"/>
  <c r="BZ207" i="2"/>
  <c r="BT207" i="2"/>
  <c r="BN207" i="2"/>
  <c r="BZ203" i="2"/>
  <c r="BN203" i="2"/>
  <c r="BT203" i="2"/>
  <c r="BN199" i="2"/>
  <c r="BT199" i="2"/>
  <c r="BZ199" i="2"/>
  <c r="BN195" i="2"/>
  <c r="BZ195" i="2"/>
  <c r="BT195" i="2"/>
  <c r="BT191" i="2"/>
  <c r="BN191" i="2"/>
  <c r="BZ191" i="2"/>
  <c r="BN187" i="2"/>
  <c r="BT187" i="2"/>
  <c r="BZ187" i="2"/>
  <c r="BZ183" i="2"/>
  <c r="BT183" i="2"/>
  <c r="BN183" i="2"/>
  <c r="BT179" i="2"/>
  <c r="BZ179" i="2"/>
  <c r="BN179" i="2"/>
  <c r="BT175" i="2"/>
  <c r="BN175" i="2"/>
  <c r="BZ175" i="2"/>
  <c r="BN171" i="2"/>
  <c r="BT171" i="2"/>
  <c r="BZ171" i="2"/>
  <c r="BZ167" i="2"/>
  <c r="BN167" i="2"/>
  <c r="BT167" i="2"/>
  <c r="BN163" i="2"/>
  <c r="BT163" i="2"/>
  <c r="BZ163" i="2"/>
  <c r="BT159" i="2"/>
  <c r="BZ159" i="2"/>
  <c r="BN159" i="2"/>
  <c r="BZ155" i="2"/>
  <c r="BT155" i="2"/>
  <c r="BN155" i="2"/>
  <c r="BN151" i="2"/>
  <c r="BT151" i="2"/>
  <c r="BZ151" i="2"/>
  <c r="BZ147" i="2"/>
  <c r="BN147" i="2"/>
  <c r="BT147" i="2"/>
  <c r="BZ143" i="2"/>
  <c r="BT143" i="2"/>
  <c r="BN143" i="2"/>
  <c r="BN139" i="2"/>
  <c r="BT139" i="2"/>
  <c r="BZ139" i="2"/>
  <c r="BZ135" i="2"/>
  <c r="BT135" i="2"/>
  <c r="BN135" i="2"/>
  <c r="BT131" i="2"/>
  <c r="BN131" i="2"/>
  <c r="BZ131" i="2"/>
  <c r="BN127" i="2"/>
  <c r="BZ127" i="2"/>
  <c r="BT127" i="2"/>
  <c r="BN123" i="2"/>
  <c r="BT123" i="2"/>
  <c r="BZ123" i="2"/>
  <c r="BT119" i="2"/>
  <c r="BZ119" i="2"/>
  <c r="BN119" i="2"/>
  <c r="BN115" i="2"/>
  <c r="BZ115" i="2"/>
  <c r="BT115" i="2"/>
  <c r="BZ111" i="2"/>
  <c r="BN111" i="2"/>
  <c r="BT111" i="2"/>
  <c r="BN107" i="2"/>
  <c r="BZ107" i="2"/>
  <c r="BT107" i="2"/>
  <c r="BZ103" i="2"/>
  <c r="BT103" i="2"/>
  <c r="BN103" i="2"/>
  <c r="BZ99" i="2"/>
  <c r="BN99" i="2"/>
  <c r="BT99" i="2"/>
  <c r="BT95" i="2"/>
  <c r="BN95" i="2"/>
  <c r="BZ95" i="2"/>
  <c r="BZ91" i="2"/>
  <c r="BN91" i="2"/>
  <c r="BT91" i="2"/>
  <c r="BT87" i="2"/>
  <c r="BZ87" i="2"/>
  <c r="BN87" i="2"/>
  <c r="BN83" i="2"/>
  <c r="BZ83" i="2"/>
  <c r="BT83" i="2"/>
  <c r="BN79" i="2"/>
  <c r="BT79" i="2"/>
  <c r="BZ79" i="2"/>
  <c r="BT75" i="2"/>
  <c r="BZ75" i="2"/>
  <c r="BN75" i="2"/>
  <c r="BT71" i="2"/>
  <c r="BZ71" i="2"/>
  <c r="BN71" i="2"/>
  <c r="BZ67" i="2"/>
  <c r="BN67" i="2"/>
  <c r="BT67" i="2"/>
  <c r="BZ63" i="2"/>
  <c r="BN63" i="2"/>
  <c r="BT63" i="2"/>
  <c r="BT59" i="2"/>
  <c r="BZ59" i="2"/>
  <c r="BN59" i="2"/>
  <c r="BN55" i="2"/>
  <c r="BT55" i="2"/>
  <c r="BZ55" i="2"/>
  <c r="BN51" i="2"/>
  <c r="BT51" i="2"/>
  <c r="BZ51" i="2"/>
  <c r="BT47" i="2"/>
  <c r="BN47" i="2"/>
  <c r="BZ47" i="2"/>
  <c r="BT43" i="2"/>
  <c r="BN43" i="2"/>
  <c r="BZ43" i="2"/>
  <c r="BT39" i="2"/>
  <c r="BN39" i="2"/>
  <c r="BZ39" i="2"/>
  <c r="BT35" i="2"/>
  <c r="BZ35" i="2"/>
  <c r="BN35" i="2"/>
  <c r="BZ31" i="2"/>
  <c r="BN31" i="2"/>
  <c r="BT31" i="2"/>
  <c r="BZ27" i="2"/>
  <c r="BN27" i="2"/>
  <c r="BT27" i="2"/>
  <c r="BT23" i="2"/>
  <c r="BZ23" i="2"/>
  <c r="BN23" i="2"/>
  <c r="BT19" i="2"/>
  <c r="BZ19" i="2"/>
  <c r="BN19" i="2"/>
  <c r="BT15" i="2"/>
  <c r="BZ15" i="2"/>
  <c r="BN15" i="2"/>
  <c r="BZ11" i="2"/>
  <c r="BT11" i="2"/>
  <c r="BN11" i="2"/>
  <c r="AV11" i="2"/>
  <c r="BH7" i="2"/>
  <c r="CF7" i="2"/>
  <c r="AV7" i="2"/>
  <c r="BN7" i="2"/>
  <c r="BT7" i="2"/>
  <c r="AV15" i="2"/>
  <c r="BH9" i="2"/>
  <c r="BT590" i="2"/>
  <c r="BZ590" i="2"/>
  <c r="BB590" i="2"/>
  <c r="BN590" i="2"/>
  <c r="BT586" i="2"/>
  <c r="BB586" i="2"/>
  <c r="BN586" i="2"/>
  <c r="BZ586" i="2"/>
  <c r="BB582" i="2"/>
  <c r="BT582" i="2"/>
  <c r="BN582" i="2"/>
  <c r="BZ582" i="2"/>
  <c r="BT578" i="2"/>
  <c r="BZ578" i="2"/>
  <c r="BN578" i="2"/>
  <c r="BN574" i="2"/>
  <c r="BT574" i="2"/>
  <c r="BZ574" i="2"/>
  <c r="BN570" i="2"/>
  <c r="BZ570" i="2"/>
  <c r="BT570" i="2"/>
  <c r="BZ566" i="2"/>
  <c r="BT566" i="2"/>
  <c r="BN566" i="2"/>
  <c r="BN562" i="2"/>
  <c r="BT562" i="2"/>
  <c r="BZ562" i="2"/>
  <c r="BN558" i="2"/>
  <c r="BZ558" i="2"/>
  <c r="BT558" i="2"/>
  <c r="BN554" i="2"/>
  <c r="BT554" i="2"/>
  <c r="BZ554" i="2"/>
  <c r="BN550" i="2"/>
  <c r="BT550" i="2"/>
  <c r="BZ550" i="2"/>
  <c r="BN546" i="2"/>
  <c r="BZ546" i="2"/>
  <c r="BT546" i="2"/>
  <c r="BZ542" i="2"/>
  <c r="BT542" i="2"/>
  <c r="BN542" i="2"/>
  <c r="BN538" i="2"/>
  <c r="BZ538" i="2"/>
  <c r="BT538" i="2"/>
  <c r="BT534" i="2"/>
  <c r="BZ534" i="2"/>
  <c r="BN534" i="2"/>
  <c r="BZ530" i="2"/>
  <c r="BT530" i="2"/>
  <c r="BN530" i="2"/>
  <c r="BZ526" i="2"/>
  <c r="BT526" i="2"/>
  <c r="BN526" i="2"/>
  <c r="BN522" i="2"/>
  <c r="BT522" i="2"/>
  <c r="BZ522" i="2"/>
  <c r="BN518" i="2"/>
  <c r="BT518" i="2"/>
  <c r="BZ518" i="2"/>
  <c r="BZ514" i="2"/>
  <c r="BN514" i="2"/>
  <c r="BT514" i="2"/>
  <c r="BN510" i="2"/>
  <c r="BT510" i="2"/>
  <c r="BZ510" i="2"/>
  <c r="BT506" i="2"/>
  <c r="BZ506" i="2"/>
  <c r="BN506" i="2"/>
  <c r="BZ502" i="2"/>
  <c r="BN502" i="2"/>
  <c r="BT502" i="2"/>
  <c r="BT498" i="2"/>
  <c r="BZ498" i="2"/>
  <c r="BN498" i="2"/>
  <c r="BN494" i="2"/>
  <c r="BT494" i="2"/>
  <c r="BZ494" i="2"/>
  <c r="BZ490" i="2"/>
  <c r="BN490" i="2"/>
  <c r="BT490" i="2"/>
  <c r="BT486" i="2"/>
  <c r="BN486" i="2"/>
  <c r="BZ486" i="2"/>
  <c r="BN482" i="2"/>
  <c r="BT482" i="2"/>
  <c r="BZ482" i="2"/>
  <c r="BZ478" i="2"/>
  <c r="BN478" i="2"/>
  <c r="BT478" i="2"/>
  <c r="BN474" i="2"/>
  <c r="BZ474" i="2"/>
  <c r="BT474" i="2"/>
  <c r="BN470" i="2"/>
  <c r="BT470" i="2"/>
  <c r="BZ470" i="2"/>
  <c r="BZ466" i="2"/>
  <c r="BN466" i="2"/>
  <c r="BT466" i="2"/>
  <c r="BT462" i="2"/>
  <c r="BN462" i="2"/>
  <c r="BZ462" i="2"/>
  <c r="BZ458" i="2"/>
  <c r="BT458" i="2"/>
  <c r="BN458" i="2"/>
  <c r="BT454" i="2"/>
  <c r="BN454" i="2"/>
  <c r="BZ454" i="2"/>
  <c r="BT450" i="2"/>
  <c r="BN450" i="2"/>
  <c r="BZ450" i="2"/>
  <c r="BZ446" i="2"/>
  <c r="BN446" i="2"/>
  <c r="BT446" i="2"/>
  <c r="BZ442" i="2"/>
  <c r="BN442" i="2"/>
  <c r="BT442" i="2"/>
  <c r="BN438" i="2"/>
  <c r="BT438" i="2"/>
  <c r="BZ438" i="2"/>
  <c r="BT434" i="2"/>
  <c r="BN434" i="2"/>
  <c r="BZ434" i="2"/>
  <c r="BN430" i="2"/>
  <c r="BT430" i="2"/>
  <c r="BZ430" i="2"/>
  <c r="BZ426" i="2"/>
  <c r="BT426" i="2"/>
  <c r="BN426" i="2"/>
  <c r="BT422" i="2"/>
  <c r="BN422" i="2"/>
  <c r="BZ422" i="2"/>
  <c r="BN418" i="2"/>
  <c r="BT418" i="2"/>
  <c r="BZ418" i="2"/>
  <c r="BZ414" i="2"/>
  <c r="BN414" i="2"/>
  <c r="BT414" i="2"/>
  <c r="BZ410" i="2"/>
  <c r="BN410" i="2"/>
  <c r="BT410" i="2"/>
  <c r="BN406" i="2"/>
  <c r="BZ406" i="2"/>
  <c r="BT406" i="2"/>
  <c r="BZ402" i="2"/>
  <c r="BN402" i="2"/>
  <c r="BT402" i="2"/>
  <c r="BZ398" i="2"/>
  <c r="BT398" i="2"/>
  <c r="BN398" i="2"/>
  <c r="BN394" i="2"/>
  <c r="BZ394" i="2"/>
  <c r="BT394" i="2"/>
  <c r="BZ390" i="2"/>
  <c r="BT390" i="2"/>
  <c r="BN390" i="2"/>
  <c r="BN386" i="2"/>
  <c r="BT386" i="2"/>
  <c r="BZ386" i="2"/>
  <c r="BN382" i="2"/>
  <c r="BT382" i="2"/>
  <c r="BZ382" i="2"/>
  <c r="BZ378" i="2"/>
  <c r="BT378" i="2"/>
  <c r="BN378" i="2"/>
  <c r="BT374" i="2"/>
  <c r="BN374" i="2"/>
  <c r="BZ374" i="2"/>
  <c r="BZ370" i="2"/>
  <c r="BN370" i="2"/>
  <c r="BT370" i="2"/>
  <c r="BT366" i="2"/>
  <c r="BZ366" i="2"/>
  <c r="BN366" i="2"/>
  <c r="BT362" i="2"/>
  <c r="BN362" i="2"/>
  <c r="BZ362" i="2"/>
  <c r="BN358" i="2"/>
  <c r="BT358" i="2"/>
  <c r="BZ358" i="2"/>
  <c r="BZ354" i="2"/>
  <c r="BT354" i="2"/>
  <c r="BN354" i="2"/>
  <c r="BT350" i="2"/>
  <c r="BN350" i="2"/>
  <c r="BZ350" i="2"/>
  <c r="BT346" i="2"/>
  <c r="BN346" i="2"/>
  <c r="BZ346" i="2"/>
  <c r="BZ342" i="2"/>
  <c r="BT342" i="2"/>
  <c r="BN342" i="2"/>
  <c r="BN338" i="2"/>
  <c r="BT338" i="2"/>
  <c r="BZ338" i="2"/>
  <c r="BZ334" i="2"/>
  <c r="BN334" i="2"/>
  <c r="BT334" i="2"/>
  <c r="BN330" i="2"/>
  <c r="BT330" i="2"/>
  <c r="BZ330" i="2"/>
  <c r="BT326" i="2"/>
  <c r="BZ326" i="2"/>
  <c r="BN326" i="2"/>
  <c r="BN322" i="2"/>
  <c r="BT322" i="2"/>
  <c r="BZ322" i="2"/>
  <c r="BN318" i="2"/>
  <c r="BT318" i="2"/>
  <c r="BZ318" i="2"/>
  <c r="BT314" i="2"/>
  <c r="BZ314" i="2"/>
  <c r="BN314" i="2"/>
  <c r="BZ310" i="2"/>
  <c r="BN310" i="2"/>
  <c r="BT310" i="2"/>
  <c r="BZ306" i="2"/>
  <c r="BN306" i="2"/>
  <c r="BT306" i="2"/>
  <c r="BT302" i="2"/>
  <c r="BN302" i="2"/>
  <c r="BZ302" i="2"/>
  <c r="BT298" i="2"/>
  <c r="BN298" i="2"/>
  <c r="BZ298" i="2"/>
  <c r="BZ294" i="2"/>
  <c r="BN294" i="2"/>
  <c r="BT294" i="2"/>
  <c r="BZ290" i="2"/>
  <c r="BT290" i="2"/>
  <c r="BN290" i="2"/>
  <c r="BZ286" i="2"/>
  <c r="BN286" i="2"/>
  <c r="BT286" i="2"/>
  <c r="D282" i="2"/>
  <c r="E282" i="2" s="1"/>
  <c r="BT282" i="2"/>
  <c r="BN282" i="2"/>
  <c r="BZ282" i="2"/>
  <c r="BT278" i="2"/>
  <c r="BZ278" i="2"/>
  <c r="BN278" i="2"/>
  <c r="BN274" i="2"/>
  <c r="BT274" i="2"/>
  <c r="BZ274" i="2"/>
  <c r="BZ270" i="2"/>
  <c r="BT270" i="2"/>
  <c r="BN270" i="2"/>
  <c r="D266" i="2"/>
  <c r="E266" i="2" s="1"/>
  <c r="BZ266" i="2"/>
  <c r="BN266" i="2"/>
  <c r="BT266" i="2"/>
  <c r="BN262" i="2"/>
  <c r="BT262" i="2"/>
  <c r="BZ262" i="2"/>
  <c r="BN258" i="2"/>
  <c r="BT258" i="2"/>
  <c r="BZ258" i="2"/>
  <c r="BZ254" i="2"/>
  <c r="BT254" i="2"/>
  <c r="BN254" i="2"/>
  <c r="BZ250" i="2"/>
  <c r="BN250" i="2"/>
  <c r="BT250" i="2"/>
  <c r="BT246" i="2"/>
  <c r="BZ246" i="2"/>
  <c r="BN246" i="2"/>
  <c r="BZ242" i="2"/>
  <c r="BN242" i="2"/>
  <c r="BT242" i="2"/>
  <c r="BZ238" i="2"/>
  <c r="BN238" i="2"/>
  <c r="BT238" i="2"/>
  <c r="BT234" i="2"/>
  <c r="BN234" i="2"/>
  <c r="BZ234" i="2"/>
  <c r="BN230" i="2"/>
  <c r="BT230" i="2"/>
  <c r="BZ230" i="2"/>
  <c r="BT226" i="2"/>
  <c r="BZ226" i="2"/>
  <c r="BN226" i="2"/>
  <c r="BT222" i="2"/>
  <c r="BZ222" i="2"/>
  <c r="BN222" i="2"/>
  <c r="D218" i="2"/>
  <c r="E218" i="2" s="1"/>
  <c r="BT218" i="2"/>
  <c r="BZ218" i="2"/>
  <c r="BN218" i="2"/>
  <c r="BT214" i="2"/>
  <c r="BZ214" i="2"/>
  <c r="BN214" i="2"/>
  <c r="BZ210" i="2"/>
  <c r="BT210" i="2"/>
  <c r="BN210" i="2"/>
  <c r="BZ206" i="2"/>
  <c r="BT206" i="2"/>
  <c r="BN206" i="2"/>
  <c r="D202" i="2"/>
  <c r="E202" i="2" s="1"/>
  <c r="BN202" i="2"/>
  <c r="BZ202" i="2"/>
  <c r="BT202" i="2"/>
  <c r="BT198" i="2"/>
  <c r="BZ198" i="2"/>
  <c r="BN198" i="2"/>
  <c r="BN194" i="2"/>
  <c r="BT194" i="2"/>
  <c r="BZ194" i="2"/>
  <c r="BZ190" i="2"/>
  <c r="BT190" i="2"/>
  <c r="BN190" i="2"/>
  <c r="BZ186" i="2"/>
  <c r="BT186" i="2"/>
  <c r="BN186" i="2"/>
  <c r="BN182" i="2"/>
  <c r="BT182" i="2"/>
  <c r="BZ182" i="2"/>
  <c r="BN178" i="2"/>
  <c r="BZ178" i="2"/>
  <c r="BT178" i="2"/>
  <c r="BZ174" i="2"/>
  <c r="BN174" i="2"/>
  <c r="BT174" i="2"/>
  <c r="BN170" i="2"/>
  <c r="BZ170" i="2"/>
  <c r="BT170" i="2"/>
  <c r="BZ166" i="2"/>
  <c r="BN166" i="2"/>
  <c r="BT166" i="2"/>
  <c r="BZ162" i="2"/>
  <c r="BT162" i="2"/>
  <c r="BN162" i="2"/>
  <c r="BT158" i="2"/>
  <c r="BN158" i="2"/>
  <c r="BZ158" i="2"/>
  <c r="D154" i="2"/>
  <c r="E154" i="2" s="1"/>
  <c r="BT154" i="2"/>
  <c r="BN154" i="2"/>
  <c r="BZ154" i="2"/>
  <c r="BT150" i="2"/>
  <c r="BZ150" i="2"/>
  <c r="BN150" i="2"/>
  <c r="BT146" i="2"/>
  <c r="BZ146" i="2"/>
  <c r="BN146" i="2"/>
  <c r="BN142" i="2"/>
  <c r="BT142" i="2"/>
  <c r="BZ142" i="2"/>
  <c r="D138" i="2"/>
  <c r="E138" i="2" s="1"/>
  <c r="BZ138" i="2"/>
  <c r="BN138" i="2"/>
  <c r="BT138" i="2"/>
  <c r="BT134" i="2"/>
  <c r="BZ134" i="2"/>
  <c r="BN134" i="2"/>
  <c r="BZ130" i="2"/>
  <c r="BN130" i="2"/>
  <c r="BT130" i="2"/>
  <c r="BN126" i="2"/>
  <c r="BT126" i="2"/>
  <c r="BZ126" i="2"/>
  <c r="BZ122" i="2"/>
  <c r="BT122" i="2"/>
  <c r="BN122" i="2"/>
  <c r="BN118" i="2"/>
  <c r="BT118" i="2"/>
  <c r="BZ118" i="2"/>
  <c r="BT114" i="2"/>
  <c r="BN114" i="2"/>
  <c r="BZ114" i="2"/>
  <c r="BN110" i="2"/>
  <c r="BT110" i="2"/>
  <c r="BZ110" i="2"/>
  <c r="BT106" i="2"/>
  <c r="BZ106" i="2"/>
  <c r="BN106" i="2"/>
  <c r="BN102" i="2"/>
  <c r="BZ102" i="2"/>
  <c r="BT102" i="2"/>
  <c r="BT98" i="2"/>
  <c r="BZ98" i="2"/>
  <c r="BN98" i="2"/>
  <c r="BT94" i="2"/>
  <c r="BZ94" i="2"/>
  <c r="BN94" i="2"/>
  <c r="D90" i="2"/>
  <c r="E90" i="2" s="1"/>
  <c r="BN90" i="2"/>
  <c r="BT90" i="2"/>
  <c r="BZ90" i="2"/>
  <c r="BT86" i="2"/>
  <c r="BZ86" i="2"/>
  <c r="BN86" i="2"/>
  <c r="BN82" i="2"/>
  <c r="BT82" i="2"/>
  <c r="BZ82" i="2"/>
  <c r="BN78" i="2"/>
  <c r="BT78" i="2"/>
  <c r="BZ78" i="2"/>
  <c r="D74" i="2"/>
  <c r="E74" i="2" s="1"/>
  <c r="BZ74" i="2"/>
  <c r="BN74" i="2"/>
  <c r="BT74" i="2"/>
  <c r="BN70" i="2"/>
  <c r="BZ70" i="2"/>
  <c r="BT70" i="2"/>
  <c r="BT66" i="2"/>
  <c r="BN66" i="2"/>
  <c r="BZ66" i="2"/>
  <c r="BN62" i="2"/>
  <c r="BT62" i="2"/>
  <c r="BZ62" i="2"/>
  <c r="BT58" i="2"/>
  <c r="BZ58" i="2"/>
  <c r="BN58" i="2"/>
  <c r="BN54" i="2"/>
  <c r="BZ54" i="2"/>
  <c r="BT54" i="2"/>
  <c r="BZ50" i="2"/>
  <c r="BN50" i="2"/>
  <c r="BT50" i="2"/>
  <c r="BN46" i="2"/>
  <c r="BT46" i="2"/>
  <c r="BZ46" i="2"/>
  <c r="BZ42" i="2"/>
  <c r="BT42" i="2"/>
  <c r="BN42" i="2"/>
  <c r="BN38" i="2"/>
  <c r="BT38" i="2"/>
  <c r="BZ38" i="2"/>
  <c r="BT34" i="2"/>
  <c r="BZ34" i="2"/>
  <c r="BN34" i="2"/>
  <c r="BZ30" i="2"/>
  <c r="BT30" i="2"/>
  <c r="BN30" i="2"/>
  <c r="D26" i="2"/>
  <c r="E26" i="2" s="1"/>
  <c r="BN26" i="2"/>
  <c r="BZ26" i="2"/>
  <c r="BT26" i="2"/>
  <c r="BT22" i="2"/>
  <c r="BN22" i="2"/>
  <c r="BZ22" i="2"/>
  <c r="BN18" i="2"/>
  <c r="BT18" i="2"/>
  <c r="BZ18" i="2"/>
  <c r="BT14" i="2"/>
  <c r="BN14" i="2"/>
  <c r="BZ14" i="2"/>
  <c r="D10" i="2"/>
  <c r="E10" i="2" s="1"/>
  <c r="CF10" i="2"/>
  <c r="BN10" i="2"/>
  <c r="BZ10" i="2"/>
  <c r="BT10" i="2"/>
  <c r="CF12" i="2"/>
  <c r="CF11" i="2"/>
  <c r="CD14" i="2"/>
  <c r="CE13" i="2"/>
  <c r="CF13" i="2" s="1"/>
  <c r="BF12" i="2"/>
  <c r="BG11" i="2"/>
  <c r="BH11" i="2" s="1"/>
  <c r="AV21" i="2"/>
  <c r="AU25" i="2"/>
  <c r="AV20" i="2"/>
  <c r="AU24" i="2"/>
  <c r="AV19" i="2"/>
  <c r="AU23" i="2"/>
  <c r="F508" i="2"/>
  <c r="F504" i="2"/>
  <c r="F500" i="2"/>
  <c r="F496" i="2"/>
  <c r="F492" i="2"/>
  <c r="F488" i="2"/>
  <c r="F484" i="2"/>
  <c r="F480" i="2"/>
  <c r="F476" i="2"/>
  <c r="F472" i="2"/>
  <c r="F468" i="2"/>
  <c r="F464" i="2"/>
  <c r="F460" i="2"/>
  <c r="F456" i="2"/>
  <c r="F452" i="2"/>
  <c r="F448" i="2"/>
  <c r="F444" i="2"/>
  <c r="F440" i="2"/>
  <c r="F436" i="2"/>
  <c r="F432" i="2"/>
  <c r="F428" i="2"/>
  <c r="F424" i="2"/>
  <c r="F420" i="2"/>
  <c r="F416" i="2"/>
  <c r="F412" i="2"/>
  <c r="F408" i="2"/>
  <c r="F404" i="2"/>
  <c r="F400" i="2"/>
  <c r="F396" i="2"/>
  <c r="F392" i="2"/>
  <c r="F388" i="2"/>
  <c r="F384" i="2"/>
  <c r="F380" i="2"/>
  <c r="F376" i="2"/>
  <c r="F372" i="2"/>
  <c r="F368" i="2"/>
  <c r="F364" i="2"/>
  <c r="F360" i="2"/>
  <c r="F356" i="2"/>
  <c r="F352" i="2"/>
  <c r="F348" i="2"/>
  <c r="F26" i="2"/>
  <c r="F22" i="2"/>
  <c r="F18" i="2"/>
  <c r="F10" i="2"/>
  <c r="F344" i="2"/>
  <c r="F340" i="2"/>
  <c r="F336" i="2"/>
  <c r="F332" i="2"/>
  <c r="F328" i="2"/>
  <c r="F324" i="2"/>
  <c r="F320" i="2"/>
  <c r="F316" i="2"/>
  <c r="F312" i="2"/>
  <c r="F308" i="2"/>
  <c r="F304" i="2"/>
  <c r="F300" i="2"/>
  <c r="F296" i="2"/>
  <c r="F292" i="2"/>
  <c r="F288" i="2"/>
  <c r="F284" i="2"/>
  <c r="F280" i="2"/>
  <c r="F276" i="2"/>
  <c r="F272" i="2"/>
  <c r="F268" i="2"/>
  <c r="F264" i="2"/>
  <c r="F260" i="2"/>
  <c r="F256" i="2"/>
  <c r="F252" i="2"/>
  <c r="F248" i="2"/>
  <c r="F244" i="2"/>
  <c r="F240" i="2"/>
  <c r="F236" i="2"/>
  <c r="F232" i="2"/>
  <c r="F228" i="2"/>
  <c r="F224" i="2"/>
  <c r="F220" i="2"/>
  <c r="F216" i="2"/>
  <c r="F212" i="2"/>
  <c r="F208" i="2"/>
  <c r="F204" i="2"/>
  <c r="F200" i="2"/>
  <c r="F196" i="2"/>
  <c r="F192" i="2"/>
  <c r="F188" i="2"/>
  <c r="F184" i="2"/>
  <c r="F180" i="2"/>
  <c r="F176" i="2"/>
  <c r="F172" i="2"/>
  <c r="F168" i="2"/>
  <c r="F164" i="2"/>
  <c r="F160" i="2"/>
  <c r="F156" i="2"/>
  <c r="F152" i="2"/>
  <c r="F148" i="2"/>
  <c r="F144" i="2"/>
  <c r="F140" i="2"/>
  <c r="F136" i="2"/>
  <c r="F132" i="2"/>
  <c r="F128" i="2"/>
  <c r="F124" i="2"/>
  <c r="F120" i="2"/>
  <c r="F116" i="2"/>
  <c r="F112" i="2"/>
  <c r="F108" i="2"/>
  <c r="F104" i="2"/>
  <c r="F100" i="2"/>
  <c r="F96" i="2"/>
  <c r="F92" i="2"/>
  <c r="F88" i="2"/>
  <c r="F84" i="2"/>
  <c r="F80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590" i="2"/>
  <c r="F578" i="2"/>
  <c r="F570" i="2"/>
  <c r="F562" i="2"/>
  <c r="F558" i="2"/>
  <c r="F554" i="2"/>
  <c r="F550" i="2"/>
  <c r="F546" i="2"/>
  <c r="F542" i="2"/>
  <c r="F538" i="2"/>
  <c r="F534" i="2"/>
  <c r="F530" i="2"/>
  <c r="F526" i="2"/>
  <c r="F522" i="2"/>
  <c r="F518" i="2"/>
  <c r="F514" i="2"/>
  <c r="F510" i="2"/>
  <c r="F506" i="2"/>
  <c r="F502" i="2"/>
  <c r="F498" i="2"/>
  <c r="F494" i="2"/>
  <c r="F490" i="2"/>
  <c r="F486" i="2"/>
  <c r="F482" i="2"/>
  <c r="F478" i="2"/>
  <c r="F474" i="2"/>
  <c r="F470" i="2"/>
  <c r="F466" i="2"/>
  <c r="F462" i="2"/>
  <c r="F458" i="2"/>
  <c r="F454" i="2"/>
  <c r="F450" i="2"/>
  <c r="F446" i="2"/>
  <c r="F442" i="2"/>
  <c r="F438" i="2"/>
  <c r="F434" i="2"/>
  <c r="F430" i="2"/>
  <c r="F426" i="2"/>
  <c r="F422" i="2"/>
  <c r="F418" i="2"/>
  <c r="F414" i="2"/>
  <c r="F410" i="2"/>
  <c r="F406" i="2"/>
  <c r="F402" i="2"/>
  <c r="F398" i="2"/>
  <c r="F394" i="2"/>
  <c r="F390" i="2"/>
  <c r="F386" i="2"/>
  <c r="F382" i="2"/>
  <c r="F378" i="2"/>
  <c r="F374" i="2"/>
  <c r="F370" i="2"/>
  <c r="F366" i="2"/>
  <c r="F582" i="2"/>
  <c r="F574" i="2"/>
  <c r="F586" i="2"/>
  <c r="F566" i="2"/>
  <c r="F362" i="2"/>
  <c r="F358" i="2"/>
  <c r="F354" i="2"/>
  <c r="F350" i="2"/>
  <c r="F346" i="2"/>
  <c r="F342" i="2"/>
  <c r="F338" i="2"/>
  <c r="F334" i="2"/>
  <c r="F330" i="2"/>
  <c r="F326" i="2"/>
  <c r="F322" i="2"/>
  <c r="F318" i="2"/>
  <c r="F314" i="2"/>
  <c r="F310" i="2"/>
  <c r="F306" i="2"/>
  <c r="F302" i="2"/>
  <c r="F298" i="2"/>
  <c r="F294" i="2"/>
  <c r="F290" i="2"/>
  <c r="F286" i="2"/>
  <c r="F282" i="2"/>
  <c r="F278" i="2"/>
  <c r="F274" i="2"/>
  <c r="F270" i="2"/>
  <c r="F266" i="2"/>
  <c r="F262" i="2"/>
  <c r="F258" i="2"/>
  <c r="F254" i="2"/>
  <c r="F250" i="2"/>
  <c r="F246" i="2"/>
  <c r="F242" i="2"/>
  <c r="F238" i="2"/>
  <c r="F234" i="2"/>
  <c r="F230" i="2"/>
  <c r="F226" i="2"/>
  <c r="F222" i="2"/>
  <c r="F218" i="2"/>
  <c r="F214" i="2"/>
  <c r="F210" i="2"/>
  <c r="F206" i="2"/>
  <c r="F202" i="2"/>
  <c r="F198" i="2"/>
  <c r="F194" i="2"/>
  <c r="F190" i="2"/>
  <c r="F186" i="2"/>
  <c r="F182" i="2"/>
  <c r="F178" i="2"/>
  <c r="F174" i="2"/>
  <c r="F170" i="2"/>
  <c r="F166" i="2"/>
  <c r="F162" i="2"/>
  <c r="F158" i="2"/>
  <c r="F154" i="2"/>
  <c r="F150" i="2"/>
  <c r="F146" i="2"/>
  <c r="F142" i="2"/>
  <c r="F138" i="2"/>
  <c r="F134" i="2"/>
  <c r="F130" i="2"/>
  <c r="F126" i="2"/>
  <c r="F122" i="2"/>
  <c r="F118" i="2"/>
  <c r="F114" i="2"/>
  <c r="F110" i="2"/>
  <c r="F106" i="2"/>
  <c r="F102" i="2"/>
  <c r="F98" i="2"/>
  <c r="F94" i="2"/>
  <c r="F90" i="2"/>
  <c r="F86" i="2"/>
  <c r="F82" i="2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14" i="2"/>
  <c r="AP592" i="2"/>
  <c r="AP588" i="2"/>
  <c r="AP584" i="2"/>
  <c r="AP580" i="2"/>
  <c r="AP576" i="2"/>
  <c r="AP572" i="2"/>
  <c r="AP568" i="2"/>
  <c r="AP564" i="2"/>
  <c r="D560" i="2"/>
  <c r="E560" i="2" s="1"/>
  <c r="AP560" i="2"/>
  <c r="AP556" i="2"/>
  <c r="AP552" i="2"/>
  <c r="AP548" i="2"/>
  <c r="AP544" i="2"/>
  <c r="AP540" i="2"/>
  <c r="AP536" i="2"/>
  <c r="AP532" i="2"/>
  <c r="AP528" i="2"/>
  <c r="AP524" i="2"/>
  <c r="AP520" i="2"/>
  <c r="AP516" i="2"/>
  <c r="AP512" i="2"/>
  <c r="AP508" i="2"/>
  <c r="AP504" i="2"/>
  <c r="AP500" i="2"/>
  <c r="D496" i="2"/>
  <c r="E496" i="2" s="1"/>
  <c r="AP496" i="2"/>
  <c r="AP492" i="2"/>
  <c r="AP488" i="2"/>
  <c r="AP484" i="2"/>
  <c r="AP480" i="2"/>
  <c r="AP476" i="2"/>
  <c r="AP472" i="2"/>
  <c r="AP468" i="2"/>
  <c r="AP464" i="2"/>
  <c r="AP460" i="2"/>
  <c r="AP456" i="2"/>
  <c r="AP452" i="2"/>
  <c r="AP448" i="2"/>
  <c r="AP444" i="2"/>
  <c r="AP440" i="2"/>
  <c r="AP436" i="2"/>
  <c r="D432" i="2"/>
  <c r="E432" i="2" s="1"/>
  <c r="AP432" i="2"/>
  <c r="AP428" i="2"/>
  <c r="AP424" i="2"/>
  <c r="AP420" i="2"/>
  <c r="AP416" i="2"/>
  <c r="AP412" i="2"/>
  <c r="AP408" i="2"/>
  <c r="AP404" i="2"/>
  <c r="AP400" i="2"/>
  <c r="AP396" i="2"/>
  <c r="AP392" i="2"/>
  <c r="AP388" i="2"/>
  <c r="AP384" i="2"/>
  <c r="AP380" i="2"/>
  <c r="AP376" i="2"/>
  <c r="AP372" i="2"/>
  <c r="D368" i="2"/>
  <c r="E368" i="2" s="1"/>
  <c r="AP368" i="2"/>
  <c r="AP364" i="2"/>
  <c r="AP360" i="2"/>
  <c r="AP356" i="2"/>
  <c r="AP352" i="2"/>
  <c r="AP348" i="2"/>
  <c r="AP344" i="2"/>
  <c r="AP340" i="2"/>
  <c r="AP336" i="2"/>
  <c r="AP332" i="2"/>
  <c r="AP328" i="2"/>
  <c r="AP324" i="2"/>
  <c r="AP320" i="2"/>
  <c r="AP316" i="2"/>
  <c r="AP312" i="2"/>
  <c r="AP308" i="2"/>
  <c r="AP304" i="2"/>
  <c r="AP300" i="2"/>
  <c r="AP296" i="2"/>
  <c r="AP292" i="2"/>
  <c r="AP288" i="2"/>
  <c r="AP284" i="2"/>
  <c r="AP280" i="2"/>
  <c r="AP276" i="2"/>
  <c r="AP272" i="2"/>
  <c r="AP268" i="2"/>
  <c r="AP264" i="2"/>
  <c r="AP260" i="2"/>
  <c r="AP256" i="2"/>
  <c r="AP252" i="2"/>
  <c r="AP248" i="2"/>
  <c r="AP244" i="2"/>
  <c r="AP240" i="2"/>
  <c r="AP236" i="2"/>
  <c r="AP232" i="2"/>
  <c r="AP228" i="2"/>
  <c r="AP224" i="2"/>
  <c r="AP220" i="2"/>
  <c r="AP216" i="2"/>
  <c r="AP212" i="2"/>
  <c r="AP208" i="2"/>
  <c r="AP204" i="2"/>
  <c r="AP200" i="2"/>
  <c r="AP196" i="2"/>
  <c r="AP192" i="2"/>
  <c r="AP188" i="2"/>
  <c r="AP184" i="2"/>
  <c r="AP180" i="2"/>
  <c r="AP176" i="2"/>
  <c r="AP172" i="2"/>
  <c r="AP168" i="2"/>
  <c r="AP164" i="2"/>
  <c r="AP160" i="2"/>
  <c r="AP156" i="2"/>
  <c r="AP152" i="2"/>
  <c r="AP148" i="2"/>
  <c r="AP144" i="2"/>
  <c r="AP140" i="2"/>
  <c r="AP136" i="2"/>
  <c r="AP132" i="2"/>
  <c r="AP128" i="2"/>
  <c r="AP124" i="2"/>
  <c r="AP120" i="2"/>
  <c r="AP116" i="2"/>
  <c r="AP112" i="2"/>
  <c r="AP108" i="2"/>
  <c r="AP104" i="2"/>
  <c r="AP100" i="2"/>
  <c r="AP96" i="2"/>
  <c r="AP92" i="2"/>
  <c r="AP88" i="2"/>
  <c r="AP84" i="2"/>
  <c r="AP80" i="2"/>
  <c r="AP76" i="2"/>
  <c r="AP72" i="2"/>
  <c r="AP68" i="2"/>
  <c r="AP64" i="2"/>
  <c r="AP60" i="2"/>
  <c r="AP56" i="2"/>
  <c r="AP52" i="2"/>
  <c r="AP48" i="2"/>
  <c r="AP44" i="2"/>
  <c r="AP40" i="2"/>
  <c r="AP36" i="2"/>
  <c r="AP32" i="2"/>
  <c r="AP28" i="2"/>
  <c r="AP24" i="2"/>
  <c r="AP20" i="2"/>
  <c r="AP16" i="2"/>
  <c r="AP12" i="2"/>
  <c r="AP8" i="2"/>
  <c r="AP591" i="2"/>
  <c r="AP587" i="2"/>
  <c r="AP583" i="2"/>
  <c r="AP579" i="2"/>
  <c r="AP575" i="2"/>
  <c r="AP571" i="2"/>
  <c r="AP567" i="2"/>
  <c r="AP563" i="2"/>
  <c r="AP559" i="2"/>
  <c r="AP555" i="2"/>
  <c r="AP551" i="2"/>
  <c r="AP547" i="2"/>
  <c r="AP543" i="2"/>
  <c r="AP539" i="2"/>
  <c r="AP535" i="2"/>
  <c r="AP531" i="2"/>
  <c r="AP527" i="2"/>
  <c r="AP523" i="2"/>
  <c r="AP519" i="2"/>
  <c r="AP515" i="2"/>
  <c r="AP511" i="2"/>
  <c r="AP507" i="2"/>
  <c r="AP503" i="2"/>
  <c r="AP499" i="2"/>
  <c r="AP495" i="2"/>
  <c r="AP491" i="2"/>
  <c r="AP487" i="2"/>
  <c r="AP483" i="2"/>
  <c r="AP479" i="2"/>
  <c r="AP475" i="2"/>
  <c r="AP471" i="2"/>
  <c r="AP467" i="2"/>
  <c r="AP463" i="2"/>
  <c r="AP459" i="2"/>
  <c r="AP455" i="2"/>
  <c r="AP451" i="2"/>
  <c r="AP447" i="2"/>
  <c r="AP443" i="2"/>
  <c r="AP439" i="2"/>
  <c r="AP435" i="2"/>
  <c r="AP431" i="2"/>
  <c r="AP427" i="2"/>
  <c r="AP423" i="2"/>
  <c r="AP419" i="2"/>
  <c r="AP415" i="2"/>
  <c r="AP411" i="2"/>
  <c r="AP407" i="2"/>
  <c r="AP403" i="2"/>
  <c r="AP399" i="2"/>
  <c r="AP395" i="2"/>
  <c r="AP391" i="2"/>
  <c r="AP387" i="2"/>
  <c r="AP383" i="2"/>
  <c r="AP379" i="2"/>
  <c r="AP375" i="2"/>
  <c r="AP371" i="2"/>
  <c r="AP367" i="2"/>
  <c r="AP363" i="2"/>
  <c r="AP359" i="2"/>
  <c r="AP355" i="2"/>
  <c r="AP351" i="2"/>
  <c r="AP347" i="2"/>
  <c r="AP343" i="2"/>
  <c r="AP339" i="2"/>
  <c r="AP335" i="2"/>
  <c r="AP331" i="2"/>
  <c r="AP327" i="2"/>
  <c r="AP323" i="2"/>
  <c r="AP319" i="2"/>
  <c r="AP315" i="2"/>
  <c r="AP311" i="2"/>
  <c r="AP307" i="2"/>
  <c r="AP303" i="2"/>
  <c r="AP299" i="2"/>
  <c r="AP295" i="2"/>
  <c r="AP291" i="2"/>
  <c r="AP287" i="2"/>
  <c r="AP283" i="2"/>
  <c r="AP279" i="2"/>
  <c r="AP275" i="2"/>
  <c r="AP271" i="2"/>
  <c r="AP267" i="2"/>
  <c r="AP263" i="2"/>
  <c r="AP259" i="2"/>
  <c r="AP255" i="2"/>
  <c r="AP251" i="2"/>
  <c r="AP247" i="2"/>
  <c r="AP243" i="2"/>
  <c r="AP239" i="2"/>
  <c r="AP235" i="2"/>
  <c r="AP231" i="2"/>
  <c r="AP227" i="2"/>
  <c r="AP223" i="2"/>
  <c r="AP219" i="2"/>
  <c r="AP215" i="2"/>
  <c r="AP211" i="2"/>
  <c r="AP207" i="2"/>
  <c r="AP203" i="2"/>
  <c r="AP199" i="2"/>
  <c r="AP195" i="2"/>
  <c r="AP191" i="2"/>
  <c r="AP187" i="2"/>
  <c r="AP183" i="2"/>
  <c r="AP179" i="2"/>
  <c r="AP175" i="2"/>
  <c r="AP171" i="2"/>
  <c r="AP167" i="2"/>
  <c r="AP163" i="2"/>
  <c r="AP159" i="2"/>
  <c r="AP155" i="2"/>
  <c r="AP151" i="2"/>
  <c r="AP147" i="2"/>
  <c r="AP143" i="2"/>
  <c r="AP139" i="2"/>
  <c r="AP135" i="2"/>
  <c r="AP131" i="2"/>
  <c r="AP127" i="2"/>
  <c r="AP123" i="2"/>
  <c r="AP119" i="2"/>
  <c r="AP115" i="2"/>
  <c r="AP111" i="2"/>
  <c r="AP107" i="2"/>
  <c r="AP103" i="2"/>
  <c r="AP99" i="2"/>
  <c r="AP95" i="2"/>
  <c r="AP91" i="2"/>
  <c r="AP87" i="2"/>
  <c r="AP83" i="2"/>
  <c r="AP79" i="2"/>
  <c r="AP75" i="2"/>
  <c r="AP71" i="2"/>
  <c r="AP67" i="2"/>
  <c r="AP63" i="2"/>
  <c r="AP59" i="2"/>
  <c r="AP55" i="2"/>
  <c r="AP51" i="2"/>
  <c r="AP47" i="2"/>
  <c r="AP43" i="2"/>
  <c r="AP39" i="2"/>
  <c r="AP35" i="2"/>
  <c r="AP31" i="2"/>
  <c r="AP27" i="2"/>
  <c r="AP23" i="2"/>
  <c r="AP19" i="2"/>
  <c r="AP15" i="2"/>
  <c r="AP11" i="2"/>
  <c r="AP7" i="2"/>
  <c r="V590" i="2"/>
  <c r="AP590" i="2"/>
  <c r="V586" i="2"/>
  <c r="AP586" i="2"/>
  <c r="AP582" i="2"/>
  <c r="AP578" i="2"/>
  <c r="AP574" i="2"/>
  <c r="AP570" i="2"/>
  <c r="AP566" i="2"/>
  <c r="AP562" i="2"/>
  <c r="AP558" i="2"/>
  <c r="AP554" i="2"/>
  <c r="AP550" i="2"/>
  <c r="AP546" i="2"/>
  <c r="AP542" i="2"/>
  <c r="AP538" i="2"/>
  <c r="AP534" i="2"/>
  <c r="AP530" i="2"/>
  <c r="AP526" i="2"/>
  <c r="AP522" i="2"/>
  <c r="AP518" i="2"/>
  <c r="AP514" i="2"/>
  <c r="AP510" i="2"/>
  <c r="AP506" i="2"/>
  <c r="AP502" i="2"/>
  <c r="AP498" i="2"/>
  <c r="AP494" i="2"/>
  <c r="AP490" i="2"/>
  <c r="AP486" i="2"/>
  <c r="AP482" i="2"/>
  <c r="AP478" i="2"/>
  <c r="AP474" i="2"/>
  <c r="AP470" i="2"/>
  <c r="AP466" i="2"/>
  <c r="AP462" i="2"/>
  <c r="AP458" i="2"/>
  <c r="AP454" i="2"/>
  <c r="AP450" i="2"/>
  <c r="AP446" i="2"/>
  <c r="AP442" i="2"/>
  <c r="AP438" i="2"/>
  <c r="AP434" i="2"/>
  <c r="AP430" i="2"/>
  <c r="AP426" i="2"/>
  <c r="AP422" i="2"/>
  <c r="AP418" i="2"/>
  <c r="AP414" i="2"/>
  <c r="AP410" i="2"/>
  <c r="AP406" i="2"/>
  <c r="AP402" i="2"/>
  <c r="AP398" i="2"/>
  <c r="AP394" i="2"/>
  <c r="AP390" i="2"/>
  <c r="AP386" i="2"/>
  <c r="AP382" i="2"/>
  <c r="AP378" i="2"/>
  <c r="AP374" i="2"/>
  <c r="AP370" i="2"/>
  <c r="AP366" i="2"/>
  <c r="AP362" i="2"/>
  <c r="AP358" i="2"/>
  <c r="AP354" i="2"/>
  <c r="AP350" i="2"/>
  <c r="AP346" i="2"/>
  <c r="AP342" i="2"/>
  <c r="AP338" i="2"/>
  <c r="AP334" i="2"/>
  <c r="AP330" i="2"/>
  <c r="D326" i="2"/>
  <c r="E326" i="2" s="1"/>
  <c r="AP326" i="2"/>
  <c r="D322" i="2"/>
  <c r="E322" i="2" s="1"/>
  <c r="AP322" i="2"/>
  <c r="D318" i="2"/>
  <c r="E318" i="2" s="1"/>
  <c r="AP318" i="2"/>
  <c r="AP314" i="2"/>
  <c r="D310" i="2"/>
  <c r="E310" i="2" s="1"/>
  <c r="AP310" i="2"/>
  <c r="D306" i="2"/>
  <c r="E306" i="2" s="1"/>
  <c r="AP306" i="2"/>
  <c r="D302" i="2"/>
  <c r="E302" i="2" s="1"/>
  <c r="AP302" i="2"/>
  <c r="AP298" i="2"/>
  <c r="D294" i="2"/>
  <c r="E294" i="2" s="1"/>
  <c r="AP294" i="2"/>
  <c r="D290" i="2"/>
  <c r="E290" i="2" s="1"/>
  <c r="AP290" i="2"/>
  <c r="D286" i="2"/>
  <c r="E286" i="2" s="1"/>
  <c r="AP286" i="2"/>
  <c r="AP282" i="2"/>
  <c r="D278" i="2"/>
  <c r="E278" i="2" s="1"/>
  <c r="AP278" i="2"/>
  <c r="D274" i="2"/>
  <c r="E274" i="2" s="1"/>
  <c r="AP274" i="2"/>
  <c r="D270" i="2"/>
  <c r="E270" i="2" s="1"/>
  <c r="AP270" i="2"/>
  <c r="AP266" i="2"/>
  <c r="D262" i="2"/>
  <c r="E262" i="2" s="1"/>
  <c r="AP262" i="2"/>
  <c r="D258" i="2"/>
  <c r="E258" i="2" s="1"/>
  <c r="AP258" i="2"/>
  <c r="D254" i="2"/>
  <c r="E254" i="2" s="1"/>
  <c r="AP254" i="2"/>
  <c r="AP250" i="2"/>
  <c r="D246" i="2"/>
  <c r="E246" i="2" s="1"/>
  <c r="AP246" i="2"/>
  <c r="D242" i="2"/>
  <c r="E242" i="2" s="1"/>
  <c r="AP242" i="2"/>
  <c r="D238" i="2"/>
  <c r="E238" i="2" s="1"/>
  <c r="AP238" i="2"/>
  <c r="AP234" i="2"/>
  <c r="D230" i="2"/>
  <c r="E230" i="2" s="1"/>
  <c r="AP230" i="2"/>
  <c r="D226" i="2"/>
  <c r="E226" i="2" s="1"/>
  <c r="AP226" i="2"/>
  <c r="D222" i="2"/>
  <c r="E222" i="2" s="1"/>
  <c r="AP222" i="2"/>
  <c r="AP218" i="2"/>
  <c r="D214" i="2"/>
  <c r="E214" i="2" s="1"/>
  <c r="AP214" i="2"/>
  <c r="D210" i="2"/>
  <c r="E210" i="2" s="1"/>
  <c r="AP210" i="2"/>
  <c r="D206" i="2"/>
  <c r="E206" i="2" s="1"/>
  <c r="AP206" i="2"/>
  <c r="AP202" i="2"/>
  <c r="D198" i="2"/>
  <c r="E198" i="2" s="1"/>
  <c r="AP198" i="2"/>
  <c r="D194" i="2"/>
  <c r="E194" i="2" s="1"/>
  <c r="AP194" i="2"/>
  <c r="D190" i="2"/>
  <c r="E190" i="2" s="1"/>
  <c r="AP190" i="2"/>
  <c r="AP186" i="2"/>
  <c r="D182" i="2"/>
  <c r="E182" i="2" s="1"/>
  <c r="AP182" i="2"/>
  <c r="D178" i="2"/>
  <c r="E178" i="2" s="1"/>
  <c r="AP178" i="2"/>
  <c r="D174" i="2"/>
  <c r="E174" i="2" s="1"/>
  <c r="AP174" i="2"/>
  <c r="AP170" i="2"/>
  <c r="D166" i="2"/>
  <c r="E166" i="2" s="1"/>
  <c r="AP166" i="2"/>
  <c r="D162" i="2"/>
  <c r="E162" i="2" s="1"/>
  <c r="AP162" i="2"/>
  <c r="D158" i="2"/>
  <c r="E158" i="2" s="1"/>
  <c r="AP158" i="2"/>
  <c r="AP154" i="2"/>
  <c r="D150" i="2"/>
  <c r="E150" i="2" s="1"/>
  <c r="AP150" i="2"/>
  <c r="D146" i="2"/>
  <c r="E146" i="2" s="1"/>
  <c r="AP146" i="2"/>
  <c r="D142" i="2"/>
  <c r="E142" i="2" s="1"/>
  <c r="AP142" i="2"/>
  <c r="AP138" i="2"/>
  <c r="D134" i="2"/>
  <c r="E134" i="2" s="1"/>
  <c r="AP134" i="2"/>
  <c r="D130" i="2"/>
  <c r="E130" i="2" s="1"/>
  <c r="AP130" i="2"/>
  <c r="D126" i="2"/>
  <c r="E126" i="2" s="1"/>
  <c r="AP126" i="2"/>
  <c r="AP122" i="2"/>
  <c r="D118" i="2"/>
  <c r="E118" i="2" s="1"/>
  <c r="AP118" i="2"/>
  <c r="D114" i="2"/>
  <c r="E114" i="2" s="1"/>
  <c r="AP114" i="2"/>
  <c r="D110" i="2"/>
  <c r="E110" i="2" s="1"/>
  <c r="AP110" i="2"/>
  <c r="AP106" i="2"/>
  <c r="D102" i="2"/>
  <c r="E102" i="2" s="1"/>
  <c r="AP102" i="2"/>
  <c r="D98" i="2"/>
  <c r="E98" i="2" s="1"/>
  <c r="AP98" i="2"/>
  <c r="D94" i="2"/>
  <c r="E94" i="2" s="1"/>
  <c r="AP94" i="2"/>
  <c r="AP90" i="2"/>
  <c r="D86" i="2"/>
  <c r="E86" i="2" s="1"/>
  <c r="AP86" i="2"/>
  <c r="D82" i="2"/>
  <c r="E82" i="2" s="1"/>
  <c r="AP82" i="2"/>
  <c r="D78" i="2"/>
  <c r="E78" i="2" s="1"/>
  <c r="AP78" i="2"/>
  <c r="AP74" i="2"/>
  <c r="D70" i="2"/>
  <c r="E70" i="2" s="1"/>
  <c r="AP70" i="2"/>
  <c r="D66" i="2"/>
  <c r="E66" i="2" s="1"/>
  <c r="AP66" i="2"/>
  <c r="D62" i="2"/>
  <c r="E62" i="2" s="1"/>
  <c r="AP62" i="2"/>
  <c r="AP58" i="2"/>
  <c r="D54" i="2"/>
  <c r="E54" i="2" s="1"/>
  <c r="AP54" i="2"/>
  <c r="D50" i="2"/>
  <c r="E50" i="2" s="1"/>
  <c r="AP50" i="2"/>
  <c r="D46" i="2"/>
  <c r="E46" i="2" s="1"/>
  <c r="AP46" i="2"/>
  <c r="AP42" i="2"/>
  <c r="D38" i="2"/>
  <c r="E38" i="2" s="1"/>
  <c r="AP38" i="2"/>
  <c r="D34" i="2"/>
  <c r="E34" i="2" s="1"/>
  <c r="AP34" i="2"/>
  <c r="D30" i="2"/>
  <c r="E30" i="2" s="1"/>
  <c r="AP30" i="2"/>
  <c r="AP26" i="2"/>
  <c r="D22" i="2"/>
  <c r="E22" i="2" s="1"/>
  <c r="AP22" i="2"/>
  <c r="D18" i="2"/>
  <c r="E18" i="2" s="1"/>
  <c r="AP18" i="2"/>
  <c r="D14" i="2"/>
  <c r="E14" i="2" s="1"/>
  <c r="AB14" i="2" s="1"/>
  <c r="AC14" i="2" s="1"/>
  <c r="AD14" i="2" s="1"/>
  <c r="AP14" i="2"/>
  <c r="AP10" i="2"/>
  <c r="D314" i="2"/>
  <c r="E314" i="2" s="1"/>
  <c r="D250" i="2"/>
  <c r="E250" i="2" s="1"/>
  <c r="D186" i="2"/>
  <c r="E186" i="2" s="1"/>
  <c r="D122" i="2"/>
  <c r="E122" i="2" s="1"/>
  <c r="D58" i="2"/>
  <c r="E58" i="2" s="1"/>
  <c r="AP6" i="2"/>
  <c r="AP589" i="2"/>
  <c r="AP585" i="2"/>
  <c r="AP581" i="2"/>
  <c r="AP577" i="2"/>
  <c r="AP573" i="2"/>
  <c r="AP569" i="2"/>
  <c r="AP565" i="2"/>
  <c r="AP561" i="2"/>
  <c r="AP557" i="2"/>
  <c r="AP553" i="2"/>
  <c r="AP549" i="2"/>
  <c r="AP545" i="2"/>
  <c r="AP541" i="2"/>
  <c r="AP537" i="2"/>
  <c r="AP533" i="2"/>
  <c r="AP529" i="2"/>
  <c r="AP525" i="2"/>
  <c r="AP521" i="2"/>
  <c r="AP517" i="2"/>
  <c r="AP513" i="2"/>
  <c r="AP509" i="2"/>
  <c r="AP505" i="2"/>
  <c r="AP501" i="2"/>
  <c r="AP497" i="2"/>
  <c r="AP493" i="2"/>
  <c r="AP489" i="2"/>
  <c r="AP485" i="2"/>
  <c r="AP481" i="2"/>
  <c r="AP477" i="2"/>
  <c r="AP473" i="2"/>
  <c r="AP469" i="2"/>
  <c r="AP465" i="2"/>
  <c r="AP461" i="2"/>
  <c r="AP457" i="2"/>
  <c r="AP453" i="2"/>
  <c r="AP449" i="2"/>
  <c r="AP445" i="2"/>
  <c r="AP441" i="2"/>
  <c r="AP437" i="2"/>
  <c r="AP433" i="2"/>
  <c r="AP429" i="2"/>
  <c r="AP425" i="2"/>
  <c r="AP421" i="2"/>
  <c r="AP417" i="2"/>
  <c r="AP413" i="2"/>
  <c r="AP409" i="2"/>
  <c r="AP405" i="2"/>
  <c r="AP401" i="2"/>
  <c r="AP397" i="2"/>
  <c r="AP393" i="2"/>
  <c r="AP389" i="2"/>
  <c r="AP385" i="2"/>
  <c r="AP381" i="2"/>
  <c r="AP377" i="2"/>
  <c r="AP373" i="2"/>
  <c r="AP369" i="2"/>
  <c r="AP365" i="2"/>
  <c r="AP361" i="2"/>
  <c r="AP357" i="2"/>
  <c r="AP353" i="2"/>
  <c r="AP349" i="2"/>
  <c r="AP345" i="2"/>
  <c r="AP341" i="2"/>
  <c r="AP337" i="2"/>
  <c r="AP333" i="2"/>
  <c r="AP329" i="2"/>
  <c r="D325" i="2"/>
  <c r="E325" i="2" s="1"/>
  <c r="AP325" i="2"/>
  <c r="D321" i="2"/>
  <c r="E321" i="2" s="1"/>
  <c r="AP321" i="2"/>
  <c r="D317" i="2"/>
  <c r="E317" i="2" s="1"/>
  <c r="AP317" i="2"/>
  <c r="D313" i="2"/>
  <c r="E313" i="2" s="1"/>
  <c r="AB313" i="2" s="1"/>
  <c r="AC313" i="2" s="1"/>
  <c r="AD313" i="2" s="1"/>
  <c r="AP313" i="2"/>
  <c r="D309" i="2"/>
  <c r="E309" i="2" s="1"/>
  <c r="AP309" i="2"/>
  <c r="D305" i="2"/>
  <c r="E305" i="2" s="1"/>
  <c r="AP305" i="2"/>
  <c r="D301" i="2"/>
  <c r="E301" i="2" s="1"/>
  <c r="AP301" i="2"/>
  <c r="D297" i="2"/>
  <c r="E297" i="2" s="1"/>
  <c r="AP297" i="2"/>
  <c r="D293" i="2"/>
  <c r="E293" i="2" s="1"/>
  <c r="AP293" i="2"/>
  <c r="D289" i="2"/>
  <c r="E289" i="2" s="1"/>
  <c r="AP289" i="2"/>
  <c r="D285" i="2"/>
  <c r="E285" i="2" s="1"/>
  <c r="AP285" i="2"/>
  <c r="D281" i="2"/>
  <c r="E281" i="2" s="1"/>
  <c r="AP281" i="2"/>
  <c r="D277" i="2"/>
  <c r="E277" i="2" s="1"/>
  <c r="AP277" i="2"/>
  <c r="D273" i="2"/>
  <c r="E273" i="2" s="1"/>
  <c r="AP273" i="2"/>
  <c r="AP269" i="2"/>
  <c r="D265" i="2"/>
  <c r="E265" i="2" s="1"/>
  <c r="AP265" i="2"/>
  <c r="D261" i="2"/>
  <c r="E261" i="2" s="1"/>
  <c r="AP261" i="2"/>
  <c r="D257" i="2"/>
  <c r="E257" i="2" s="1"/>
  <c r="AP257" i="2"/>
  <c r="D253" i="2"/>
  <c r="E253" i="2" s="1"/>
  <c r="AP253" i="2"/>
  <c r="D249" i="2"/>
  <c r="E249" i="2" s="1"/>
  <c r="AP249" i="2"/>
  <c r="D245" i="2"/>
  <c r="E245" i="2" s="1"/>
  <c r="AP245" i="2"/>
  <c r="D241" i="2"/>
  <c r="E241" i="2" s="1"/>
  <c r="AP241" i="2"/>
  <c r="AP237" i="2"/>
  <c r="D233" i="2"/>
  <c r="E233" i="2" s="1"/>
  <c r="AP233" i="2"/>
  <c r="D229" i="2"/>
  <c r="E229" i="2" s="1"/>
  <c r="AB229" i="2" s="1"/>
  <c r="AC229" i="2" s="1"/>
  <c r="AD229" i="2" s="1"/>
  <c r="AP229" i="2"/>
  <c r="D225" i="2"/>
  <c r="E225" i="2" s="1"/>
  <c r="AP225" i="2"/>
  <c r="D221" i="2"/>
  <c r="E221" i="2" s="1"/>
  <c r="AP221" i="2"/>
  <c r="D217" i="2"/>
  <c r="E217" i="2" s="1"/>
  <c r="AZ205" i="2" s="1"/>
  <c r="BA205" i="2" s="1"/>
  <c r="BB205" i="2" s="1"/>
  <c r="AP217" i="2"/>
  <c r="D213" i="2"/>
  <c r="E213" i="2" s="1"/>
  <c r="AP213" i="2"/>
  <c r="D209" i="2"/>
  <c r="E209" i="2" s="1"/>
  <c r="AP209" i="2"/>
  <c r="D205" i="2"/>
  <c r="E205" i="2" s="1"/>
  <c r="AP205" i="2"/>
  <c r="AP201" i="2"/>
  <c r="D197" i="2"/>
  <c r="E197" i="2" s="1"/>
  <c r="AP197" i="2"/>
  <c r="D193" i="2"/>
  <c r="E193" i="2" s="1"/>
  <c r="AP193" i="2"/>
  <c r="D189" i="2"/>
  <c r="E189" i="2" s="1"/>
  <c r="AP189" i="2"/>
  <c r="D185" i="2"/>
  <c r="E185" i="2" s="1"/>
  <c r="AP185" i="2"/>
  <c r="D181" i="2"/>
  <c r="E181" i="2" s="1"/>
  <c r="AP181" i="2"/>
  <c r="D177" i="2"/>
  <c r="E177" i="2" s="1"/>
  <c r="AP177" i="2"/>
  <c r="D173" i="2"/>
  <c r="E173" i="2" s="1"/>
  <c r="AP173" i="2"/>
  <c r="D169" i="2"/>
  <c r="E169" i="2" s="1"/>
  <c r="AP169" i="2"/>
  <c r="D165" i="2"/>
  <c r="E165" i="2" s="1"/>
  <c r="AP165" i="2"/>
  <c r="D161" i="2"/>
  <c r="E161" i="2" s="1"/>
  <c r="AP161" i="2"/>
  <c r="D157" i="2"/>
  <c r="E157" i="2" s="1"/>
  <c r="AP157" i="2"/>
  <c r="D153" i="2"/>
  <c r="E153" i="2" s="1"/>
  <c r="AP153" i="2"/>
  <c r="D149" i="2"/>
  <c r="E149" i="2" s="1"/>
  <c r="AP149" i="2"/>
  <c r="D145" i="2"/>
  <c r="E145" i="2" s="1"/>
  <c r="AP145" i="2"/>
  <c r="D141" i="2"/>
  <c r="E141" i="2" s="1"/>
  <c r="AP141" i="2"/>
  <c r="D137" i="2"/>
  <c r="E137" i="2" s="1"/>
  <c r="AP137" i="2"/>
  <c r="D133" i="2"/>
  <c r="E133" i="2" s="1"/>
  <c r="AP133" i="2"/>
  <c r="D129" i="2"/>
  <c r="E129" i="2" s="1"/>
  <c r="AP129" i="2"/>
  <c r="D125" i="2"/>
  <c r="E125" i="2" s="1"/>
  <c r="AP125" i="2"/>
  <c r="D121" i="2"/>
  <c r="E121" i="2" s="1"/>
  <c r="AP121" i="2"/>
  <c r="D117" i="2"/>
  <c r="E117" i="2" s="1"/>
  <c r="AP117" i="2"/>
  <c r="D113" i="2"/>
  <c r="E113" i="2" s="1"/>
  <c r="AP113" i="2"/>
  <c r="D109" i="2"/>
  <c r="E109" i="2" s="1"/>
  <c r="AP109" i="2"/>
  <c r="D105" i="2"/>
  <c r="E105" i="2" s="1"/>
  <c r="AP105" i="2"/>
  <c r="D101" i="2"/>
  <c r="E101" i="2" s="1"/>
  <c r="AP101" i="2"/>
  <c r="D97" i="2"/>
  <c r="E97" i="2" s="1"/>
  <c r="AB97" i="2" s="1"/>
  <c r="AC97" i="2" s="1"/>
  <c r="AD97" i="2" s="1"/>
  <c r="AP97" i="2"/>
  <c r="D93" i="2"/>
  <c r="E93" i="2" s="1"/>
  <c r="AP93" i="2"/>
  <c r="D89" i="2"/>
  <c r="E89" i="2" s="1"/>
  <c r="AP89" i="2"/>
  <c r="D85" i="2"/>
  <c r="E85" i="2" s="1"/>
  <c r="AP85" i="2"/>
  <c r="D81" i="2"/>
  <c r="E81" i="2" s="1"/>
  <c r="AP81" i="2"/>
  <c r="D77" i="2"/>
  <c r="E77" i="2" s="1"/>
  <c r="AP77" i="2"/>
  <c r="AP73" i="2"/>
  <c r="D69" i="2"/>
  <c r="E69" i="2" s="1"/>
  <c r="AP69" i="2"/>
  <c r="D65" i="2"/>
  <c r="E65" i="2" s="1"/>
  <c r="AP65" i="2"/>
  <c r="D61" i="2"/>
  <c r="E61" i="2" s="1"/>
  <c r="AP61" i="2"/>
  <c r="D57" i="2"/>
  <c r="E57" i="2" s="1"/>
  <c r="AB57" i="2" s="1"/>
  <c r="AP57" i="2"/>
  <c r="D53" i="2"/>
  <c r="E53" i="2" s="1"/>
  <c r="AP53" i="2"/>
  <c r="D49" i="2"/>
  <c r="E49" i="2" s="1"/>
  <c r="AP49" i="2"/>
  <c r="D45" i="2"/>
  <c r="E45" i="2" s="1"/>
  <c r="AP45" i="2"/>
  <c r="D41" i="2"/>
  <c r="E41" i="2" s="1"/>
  <c r="AB41" i="2" s="1"/>
  <c r="AP41" i="2"/>
  <c r="D37" i="2"/>
  <c r="E37" i="2" s="1"/>
  <c r="AP37" i="2"/>
  <c r="D33" i="2"/>
  <c r="E33" i="2" s="1"/>
  <c r="AP33" i="2"/>
  <c r="D29" i="2"/>
  <c r="E29" i="2" s="1"/>
  <c r="AP29" i="2"/>
  <c r="D25" i="2"/>
  <c r="E25" i="2" s="1"/>
  <c r="AP25" i="2"/>
  <c r="D21" i="2"/>
  <c r="E21" i="2" s="1"/>
  <c r="AP21" i="2"/>
  <c r="D17" i="2"/>
  <c r="E17" i="2" s="1"/>
  <c r="AB17" i="2" s="1"/>
  <c r="AC17" i="2" s="1"/>
  <c r="AD17" i="2" s="1"/>
  <c r="AP17" i="2"/>
  <c r="D13" i="2"/>
  <c r="E13" i="2" s="1"/>
  <c r="AP13" i="2"/>
  <c r="AP9" i="2"/>
  <c r="D298" i="2"/>
  <c r="E298" i="2" s="1"/>
  <c r="D234" i="2"/>
  <c r="E234" i="2" s="1"/>
  <c r="D170" i="2"/>
  <c r="E170" i="2" s="1"/>
  <c r="D106" i="2"/>
  <c r="E106" i="2" s="1"/>
  <c r="D42" i="2"/>
  <c r="E42" i="2" s="1"/>
  <c r="AB37" i="2"/>
  <c r="AC37" i="2" s="1"/>
  <c r="V582" i="2"/>
  <c r="V578" i="2"/>
  <c r="V574" i="2"/>
  <c r="V570" i="2"/>
  <c r="V566" i="2"/>
  <c r="V562" i="2"/>
  <c r="V558" i="2"/>
  <c r="V554" i="2"/>
  <c r="V550" i="2"/>
  <c r="V546" i="2"/>
  <c r="V542" i="2"/>
  <c r="V538" i="2"/>
  <c r="V534" i="2"/>
  <c r="V530" i="2"/>
  <c r="V526" i="2"/>
  <c r="V522" i="2"/>
  <c r="V518" i="2"/>
  <c r="V514" i="2"/>
  <c r="V510" i="2"/>
  <c r="V506" i="2"/>
  <c r="V502" i="2"/>
  <c r="V498" i="2"/>
  <c r="V494" i="2"/>
  <c r="V490" i="2"/>
  <c r="V486" i="2"/>
  <c r="V482" i="2"/>
  <c r="V478" i="2"/>
  <c r="V474" i="2"/>
  <c r="V470" i="2"/>
  <c r="V466" i="2"/>
  <c r="V462" i="2"/>
  <c r="V458" i="2"/>
  <c r="V454" i="2"/>
  <c r="V450" i="2"/>
  <c r="V446" i="2"/>
  <c r="V442" i="2"/>
  <c r="V438" i="2"/>
  <c r="V434" i="2"/>
  <c r="V430" i="2"/>
  <c r="V426" i="2"/>
  <c r="V422" i="2"/>
  <c r="V418" i="2"/>
  <c r="V414" i="2"/>
  <c r="V410" i="2"/>
  <c r="V406" i="2"/>
  <c r="V402" i="2"/>
  <c r="V398" i="2"/>
  <c r="V394" i="2"/>
  <c r="V390" i="2"/>
  <c r="V386" i="2"/>
  <c r="V382" i="2"/>
  <c r="V378" i="2"/>
  <c r="V374" i="2"/>
  <c r="V370" i="2"/>
  <c r="V366" i="2"/>
  <c r="V362" i="2"/>
  <c r="V358" i="2"/>
  <c r="V354" i="2"/>
  <c r="V350" i="2"/>
  <c r="V346" i="2"/>
  <c r="V342" i="2"/>
  <c r="V338" i="2"/>
  <c r="V334" i="2"/>
  <c r="V330" i="2"/>
  <c r="V368" i="2"/>
  <c r="D590" i="2"/>
  <c r="E590" i="2" s="1"/>
  <c r="D574" i="2"/>
  <c r="E574" i="2" s="1"/>
  <c r="D558" i="2"/>
  <c r="E558" i="2" s="1"/>
  <c r="D542" i="2"/>
  <c r="E542" i="2" s="1"/>
  <c r="D526" i="2"/>
  <c r="E526" i="2" s="1"/>
  <c r="D510" i="2"/>
  <c r="E510" i="2" s="1"/>
  <c r="D494" i="2"/>
  <c r="E494" i="2" s="1"/>
  <c r="D478" i="2"/>
  <c r="E478" i="2" s="1"/>
  <c r="D462" i="2"/>
  <c r="E462" i="2" s="1"/>
  <c r="D446" i="2"/>
  <c r="E446" i="2" s="1"/>
  <c r="D430" i="2"/>
  <c r="E430" i="2" s="1"/>
  <c r="D414" i="2"/>
  <c r="E414" i="2" s="1"/>
  <c r="D398" i="2"/>
  <c r="E398" i="2" s="1"/>
  <c r="D382" i="2"/>
  <c r="E382" i="2" s="1"/>
  <c r="D366" i="2"/>
  <c r="E366" i="2" s="1"/>
  <c r="D350" i="2"/>
  <c r="E350" i="2" s="1"/>
  <c r="D334" i="2"/>
  <c r="E334" i="2" s="1"/>
  <c r="AB286" i="2"/>
  <c r="AB254" i="2"/>
  <c r="AC254" i="2" s="1"/>
  <c r="AD254" i="2" s="1"/>
  <c r="AB238" i="2"/>
  <c r="AC238" i="2" s="1"/>
  <c r="AD238" i="2" s="1"/>
  <c r="AB222" i="2"/>
  <c r="AB174" i="2"/>
  <c r="AC174" i="2" s="1"/>
  <c r="AB158" i="2"/>
  <c r="AC158" i="2" s="1"/>
  <c r="AD158" i="2" s="1"/>
  <c r="AB126" i="2"/>
  <c r="AC126" i="2" s="1"/>
  <c r="AD126" i="2" s="1"/>
  <c r="AB94" i="2"/>
  <c r="AC94" i="2" s="1"/>
  <c r="AB62" i="2"/>
  <c r="AC62" i="2" s="1"/>
  <c r="AD62" i="2" s="1"/>
  <c r="V6" i="2"/>
  <c r="X6" i="2" s="1"/>
  <c r="V589" i="2"/>
  <c r="D589" i="2"/>
  <c r="E589" i="2" s="1"/>
  <c r="V585" i="2"/>
  <c r="D585" i="2"/>
  <c r="E585" i="2" s="1"/>
  <c r="V581" i="2"/>
  <c r="D581" i="2"/>
  <c r="E581" i="2" s="1"/>
  <c r="V577" i="2"/>
  <c r="D577" i="2"/>
  <c r="E577" i="2" s="1"/>
  <c r="V573" i="2"/>
  <c r="D573" i="2"/>
  <c r="E573" i="2" s="1"/>
  <c r="V569" i="2"/>
  <c r="D569" i="2"/>
  <c r="E569" i="2" s="1"/>
  <c r="V565" i="2"/>
  <c r="D565" i="2"/>
  <c r="E565" i="2" s="1"/>
  <c r="V561" i="2"/>
  <c r="D561" i="2"/>
  <c r="E561" i="2" s="1"/>
  <c r="V557" i="2"/>
  <c r="D557" i="2"/>
  <c r="E557" i="2" s="1"/>
  <c r="V553" i="2"/>
  <c r="D553" i="2"/>
  <c r="E553" i="2" s="1"/>
  <c r="V549" i="2"/>
  <c r="D549" i="2"/>
  <c r="E549" i="2" s="1"/>
  <c r="V545" i="2"/>
  <c r="D545" i="2"/>
  <c r="E545" i="2" s="1"/>
  <c r="V541" i="2"/>
  <c r="D541" i="2"/>
  <c r="E541" i="2" s="1"/>
  <c r="V537" i="2"/>
  <c r="D537" i="2"/>
  <c r="E537" i="2" s="1"/>
  <c r="V533" i="2"/>
  <c r="D533" i="2"/>
  <c r="E533" i="2" s="1"/>
  <c r="V529" i="2"/>
  <c r="D529" i="2"/>
  <c r="E529" i="2" s="1"/>
  <c r="V525" i="2"/>
  <c r="D525" i="2"/>
  <c r="E525" i="2" s="1"/>
  <c r="V521" i="2"/>
  <c r="D521" i="2"/>
  <c r="E521" i="2" s="1"/>
  <c r="V517" i="2"/>
  <c r="D517" i="2"/>
  <c r="E517" i="2" s="1"/>
  <c r="V513" i="2"/>
  <c r="D513" i="2"/>
  <c r="E513" i="2" s="1"/>
  <c r="V509" i="2"/>
  <c r="D509" i="2"/>
  <c r="E509" i="2" s="1"/>
  <c r="V505" i="2"/>
  <c r="D505" i="2"/>
  <c r="E505" i="2" s="1"/>
  <c r="V501" i="2"/>
  <c r="D501" i="2"/>
  <c r="E501" i="2" s="1"/>
  <c r="V497" i="2"/>
  <c r="D497" i="2"/>
  <c r="E497" i="2" s="1"/>
  <c r="V493" i="2"/>
  <c r="D493" i="2"/>
  <c r="E493" i="2" s="1"/>
  <c r="V489" i="2"/>
  <c r="D489" i="2"/>
  <c r="E489" i="2" s="1"/>
  <c r="V485" i="2"/>
  <c r="D485" i="2"/>
  <c r="E485" i="2" s="1"/>
  <c r="V481" i="2"/>
  <c r="D481" i="2"/>
  <c r="E481" i="2" s="1"/>
  <c r="V477" i="2"/>
  <c r="D477" i="2"/>
  <c r="E477" i="2" s="1"/>
  <c r="V473" i="2"/>
  <c r="D473" i="2"/>
  <c r="E473" i="2" s="1"/>
  <c r="V469" i="2"/>
  <c r="D469" i="2"/>
  <c r="E469" i="2" s="1"/>
  <c r="V465" i="2"/>
  <c r="D465" i="2"/>
  <c r="E465" i="2" s="1"/>
  <c r="V461" i="2"/>
  <c r="D461" i="2"/>
  <c r="E461" i="2" s="1"/>
  <c r="V457" i="2"/>
  <c r="D457" i="2"/>
  <c r="E457" i="2" s="1"/>
  <c r="V453" i="2"/>
  <c r="D453" i="2"/>
  <c r="E453" i="2" s="1"/>
  <c r="V449" i="2"/>
  <c r="D449" i="2"/>
  <c r="E449" i="2" s="1"/>
  <c r="V445" i="2"/>
  <c r="D445" i="2"/>
  <c r="E445" i="2" s="1"/>
  <c r="V441" i="2"/>
  <c r="D441" i="2"/>
  <c r="E441" i="2" s="1"/>
  <c r="V437" i="2"/>
  <c r="D437" i="2"/>
  <c r="E437" i="2" s="1"/>
  <c r="V433" i="2"/>
  <c r="D433" i="2"/>
  <c r="E433" i="2" s="1"/>
  <c r="V429" i="2"/>
  <c r="D429" i="2"/>
  <c r="E429" i="2" s="1"/>
  <c r="V425" i="2"/>
  <c r="D425" i="2"/>
  <c r="E425" i="2" s="1"/>
  <c r="V421" i="2"/>
  <c r="D421" i="2"/>
  <c r="E421" i="2" s="1"/>
  <c r="V417" i="2"/>
  <c r="D417" i="2"/>
  <c r="E417" i="2" s="1"/>
  <c r="V413" i="2"/>
  <c r="D413" i="2"/>
  <c r="E413" i="2" s="1"/>
  <c r="V409" i="2"/>
  <c r="D409" i="2"/>
  <c r="E409" i="2" s="1"/>
  <c r="V405" i="2"/>
  <c r="D405" i="2"/>
  <c r="E405" i="2" s="1"/>
  <c r="V401" i="2"/>
  <c r="D401" i="2"/>
  <c r="E401" i="2" s="1"/>
  <c r="V397" i="2"/>
  <c r="D397" i="2"/>
  <c r="E397" i="2" s="1"/>
  <c r="V393" i="2"/>
  <c r="D393" i="2"/>
  <c r="E393" i="2" s="1"/>
  <c r="V389" i="2"/>
  <c r="D389" i="2"/>
  <c r="E389" i="2" s="1"/>
  <c r="V385" i="2"/>
  <c r="D385" i="2"/>
  <c r="E385" i="2" s="1"/>
  <c r="V381" i="2"/>
  <c r="D381" i="2"/>
  <c r="E381" i="2" s="1"/>
  <c r="V377" i="2"/>
  <c r="D377" i="2"/>
  <c r="E377" i="2" s="1"/>
  <c r="V373" i="2"/>
  <c r="D373" i="2"/>
  <c r="E373" i="2" s="1"/>
  <c r="V369" i="2"/>
  <c r="D369" i="2"/>
  <c r="E369" i="2" s="1"/>
  <c r="V365" i="2"/>
  <c r="D365" i="2"/>
  <c r="E365" i="2" s="1"/>
  <c r="V361" i="2"/>
  <c r="D361" i="2"/>
  <c r="E361" i="2" s="1"/>
  <c r="V357" i="2"/>
  <c r="D357" i="2"/>
  <c r="E357" i="2" s="1"/>
  <c r="V353" i="2"/>
  <c r="D353" i="2"/>
  <c r="E353" i="2" s="1"/>
  <c r="V349" i="2"/>
  <c r="D349" i="2"/>
  <c r="E349" i="2" s="1"/>
  <c r="V345" i="2"/>
  <c r="D345" i="2"/>
  <c r="E345" i="2" s="1"/>
  <c r="V341" i="2"/>
  <c r="D341" i="2"/>
  <c r="E341" i="2" s="1"/>
  <c r="V337" i="2"/>
  <c r="D337" i="2"/>
  <c r="E337" i="2" s="1"/>
  <c r="V333" i="2"/>
  <c r="D333" i="2"/>
  <c r="E333" i="2" s="1"/>
  <c r="V329" i="2"/>
  <c r="AB325" i="2"/>
  <c r="AC325" i="2" s="1"/>
  <c r="AD325" i="2" s="1"/>
  <c r="AB321" i="2"/>
  <c r="AC321" i="2" s="1"/>
  <c r="AD321" i="2" s="1"/>
  <c r="AB309" i="2"/>
  <c r="AC309" i="2" s="1"/>
  <c r="AD309" i="2" s="1"/>
  <c r="AB305" i="2"/>
  <c r="AC305" i="2" s="1"/>
  <c r="AD305" i="2" s="1"/>
  <c r="AB297" i="2"/>
  <c r="AC297" i="2" s="1"/>
  <c r="AD297" i="2" s="1"/>
  <c r="AB293" i="2"/>
  <c r="AC293" i="2" s="1"/>
  <c r="AD293" i="2" s="1"/>
  <c r="AB277" i="2"/>
  <c r="AB273" i="2"/>
  <c r="AC273" i="2" s="1"/>
  <c r="AD273" i="2" s="1"/>
  <c r="V269" i="2"/>
  <c r="V237" i="2"/>
  <c r="AB233" i="2"/>
  <c r="AC233" i="2" s="1"/>
  <c r="AD233" i="2" s="1"/>
  <c r="AB213" i="2"/>
  <c r="AC213" i="2" s="1"/>
  <c r="AD213" i="2" s="1"/>
  <c r="V201" i="2"/>
  <c r="AB197" i="2"/>
  <c r="AC197" i="2" s="1"/>
  <c r="AD197" i="2" s="1"/>
  <c r="AB125" i="2"/>
  <c r="AB89" i="2"/>
  <c r="AC89" i="2" s="1"/>
  <c r="AD89" i="2" s="1"/>
  <c r="V73" i="2"/>
  <c r="AB69" i="2"/>
  <c r="AC69" i="2" s="1"/>
  <c r="AD69" i="2" s="1"/>
  <c r="AB65" i="2"/>
  <c r="AC65" i="2" s="1"/>
  <c r="AD65" i="2" s="1"/>
  <c r="AB61" i="2"/>
  <c r="AC61" i="2" s="1"/>
  <c r="AD61" i="2" s="1"/>
  <c r="AB53" i="2"/>
  <c r="AC53" i="2" s="1"/>
  <c r="AD53" i="2" s="1"/>
  <c r="AB49" i="2"/>
  <c r="AC49" i="2" s="1"/>
  <c r="AB45" i="2"/>
  <c r="AC45" i="2" s="1"/>
  <c r="AD45" i="2" s="1"/>
  <c r="AB29" i="2"/>
  <c r="AC29" i="2" s="1"/>
  <c r="AD29" i="2" s="1"/>
  <c r="AB25" i="2"/>
  <c r="AB21" i="2"/>
  <c r="AB13" i="2"/>
  <c r="AC13" i="2" s="1"/>
  <c r="AD13" i="2" s="1"/>
  <c r="V9" i="2"/>
  <c r="D586" i="2"/>
  <c r="E586" i="2" s="1"/>
  <c r="D570" i="2"/>
  <c r="E570" i="2" s="1"/>
  <c r="D554" i="2"/>
  <c r="E554" i="2" s="1"/>
  <c r="D538" i="2"/>
  <c r="E538" i="2" s="1"/>
  <c r="D522" i="2"/>
  <c r="E522" i="2" s="1"/>
  <c r="D506" i="2"/>
  <c r="E506" i="2" s="1"/>
  <c r="D490" i="2"/>
  <c r="E490" i="2" s="1"/>
  <c r="D474" i="2"/>
  <c r="E474" i="2" s="1"/>
  <c r="D458" i="2"/>
  <c r="E458" i="2" s="1"/>
  <c r="D442" i="2"/>
  <c r="E442" i="2" s="1"/>
  <c r="D426" i="2"/>
  <c r="E426" i="2" s="1"/>
  <c r="D410" i="2"/>
  <c r="E410" i="2" s="1"/>
  <c r="D394" i="2"/>
  <c r="E394" i="2" s="1"/>
  <c r="D378" i="2"/>
  <c r="E378" i="2" s="1"/>
  <c r="D362" i="2"/>
  <c r="E362" i="2" s="1"/>
  <c r="D346" i="2"/>
  <c r="E346" i="2" s="1"/>
  <c r="D330" i="2"/>
  <c r="E330" i="2" s="1"/>
  <c r="AB282" i="2"/>
  <c r="AC282" i="2" s="1"/>
  <c r="AD282" i="2" s="1"/>
  <c r="AB266" i="2"/>
  <c r="AC266" i="2" s="1"/>
  <c r="AD266" i="2" s="1"/>
  <c r="AB218" i="2"/>
  <c r="AC218" i="2" s="1"/>
  <c r="AD218" i="2" s="1"/>
  <c r="AB202" i="2"/>
  <c r="AB186" i="2"/>
  <c r="AC186" i="2" s="1"/>
  <c r="AD186" i="2" s="1"/>
  <c r="AB154" i="2"/>
  <c r="AC154" i="2" s="1"/>
  <c r="AB138" i="2"/>
  <c r="AC138" i="2" s="1"/>
  <c r="AD138" i="2" s="1"/>
  <c r="AB106" i="2"/>
  <c r="AB90" i="2"/>
  <c r="AC90" i="2" s="1"/>
  <c r="AD90" i="2" s="1"/>
  <c r="AB74" i="2"/>
  <c r="AC74" i="2" s="1"/>
  <c r="AD74" i="2" s="1"/>
  <c r="AB58" i="2"/>
  <c r="AC58" i="2" s="1"/>
  <c r="AD58" i="2" s="1"/>
  <c r="AB26" i="2"/>
  <c r="AC26" i="2" s="1"/>
  <c r="AD26" i="2" s="1"/>
  <c r="AB10" i="2"/>
  <c r="AC10" i="2" s="1"/>
  <c r="AD10" i="2" s="1"/>
  <c r="AB217" i="2"/>
  <c r="AC217" i="2" s="1"/>
  <c r="AD217" i="2" s="1"/>
  <c r="V560" i="2"/>
  <c r="V301" i="2"/>
  <c r="V592" i="2"/>
  <c r="D592" i="2"/>
  <c r="E592" i="2" s="1"/>
  <c r="V588" i="2"/>
  <c r="D588" i="2"/>
  <c r="E588" i="2" s="1"/>
  <c r="V584" i="2"/>
  <c r="D584" i="2"/>
  <c r="E584" i="2" s="1"/>
  <c r="V580" i="2"/>
  <c r="D580" i="2"/>
  <c r="E580" i="2" s="1"/>
  <c r="V576" i="2"/>
  <c r="D576" i="2"/>
  <c r="E576" i="2" s="1"/>
  <c r="V572" i="2"/>
  <c r="D572" i="2"/>
  <c r="E572" i="2" s="1"/>
  <c r="V568" i="2"/>
  <c r="D568" i="2"/>
  <c r="E568" i="2" s="1"/>
  <c r="V564" i="2"/>
  <c r="D564" i="2"/>
  <c r="E564" i="2" s="1"/>
  <c r="AB496" i="2"/>
  <c r="AC496" i="2" s="1"/>
  <c r="AD496" i="2" s="1"/>
  <c r="V484" i="2"/>
  <c r="D484" i="2"/>
  <c r="E484" i="2" s="1"/>
  <c r="V472" i="2"/>
  <c r="D472" i="2"/>
  <c r="E472" i="2" s="1"/>
  <c r="V464" i="2"/>
  <c r="D464" i="2"/>
  <c r="E464" i="2" s="1"/>
  <c r="V428" i="2"/>
  <c r="D428" i="2"/>
  <c r="E428" i="2" s="1"/>
  <c r="D416" i="2"/>
  <c r="E416" i="2" s="1"/>
  <c r="V416" i="2"/>
  <c r="V412" i="2"/>
  <c r="D412" i="2"/>
  <c r="E412" i="2" s="1"/>
  <c r="V400" i="2"/>
  <c r="D400" i="2"/>
  <c r="E400" i="2" s="1"/>
  <c r="V360" i="2"/>
  <c r="D360" i="2"/>
  <c r="E360" i="2" s="1"/>
  <c r="D352" i="2"/>
  <c r="E352" i="2" s="1"/>
  <c r="V352" i="2"/>
  <c r="V344" i="2"/>
  <c r="D344" i="2"/>
  <c r="E344" i="2" s="1"/>
  <c r="V336" i="2"/>
  <c r="D336" i="2"/>
  <c r="E336" i="2" s="1"/>
  <c r="V328" i="2"/>
  <c r="D328" i="2"/>
  <c r="E328" i="2" s="1"/>
  <c r="V320" i="2"/>
  <c r="D320" i="2"/>
  <c r="E320" i="2" s="1"/>
  <c r="V312" i="2"/>
  <c r="D312" i="2"/>
  <c r="E312" i="2" s="1"/>
  <c r="V308" i="2"/>
  <c r="D308" i="2"/>
  <c r="E308" i="2" s="1"/>
  <c r="V300" i="2"/>
  <c r="D300" i="2"/>
  <c r="E300" i="2" s="1"/>
  <c r="V292" i="2"/>
  <c r="D292" i="2"/>
  <c r="E292" i="2" s="1"/>
  <c r="V284" i="2"/>
  <c r="D284" i="2"/>
  <c r="E284" i="2" s="1"/>
  <c r="V272" i="2"/>
  <c r="D272" i="2"/>
  <c r="E272" i="2" s="1"/>
  <c r="V264" i="2"/>
  <c r="D264" i="2"/>
  <c r="E264" i="2" s="1"/>
  <c r="V260" i="2"/>
  <c r="D260" i="2"/>
  <c r="E260" i="2" s="1"/>
  <c r="V252" i="2"/>
  <c r="D252" i="2"/>
  <c r="E252" i="2" s="1"/>
  <c r="V240" i="2"/>
  <c r="D240" i="2"/>
  <c r="E240" i="2" s="1"/>
  <c r="V232" i="2"/>
  <c r="D232" i="2"/>
  <c r="E232" i="2" s="1"/>
  <c r="V224" i="2"/>
  <c r="D224" i="2"/>
  <c r="E224" i="2" s="1"/>
  <c r="V216" i="2"/>
  <c r="D216" i="2"/>
  <c r="E216" i="2" s="1"/>
  <c r="V212" i="2"/>
  <c r="D212" i="2"/>
  <c r="E212" i="2" s="1"/>
  <c r="V204" i="2"/>
  <c r="D204" i="2"/>
  <c r="E204" i="2" s="1"/>
  <c r="V196" i="2"/>
  <c r="D196" i="2"/>
  <c r="E196" i="2" s="1"/>
  <c r="V188" i="2"/>
  <c r="D188" i="2"/>
  <c r="E188" i="2" s="1"/>
  <c r="V176" i="2"/>
  <c r="D176" i="2"/>
  <c r="E176" i="2" s="1"/>
  <c r="V168" i="2"/>
  <c r="D168" i="2"/>
  <c r="E168" i="2" s="1"/>
  <c r="V160" i="2"/>
  <c r="D160" i="2"/>
  <c r="E160" i="2" s="1"/>
  <c r="V152" i="2"/>
  <c r="D152" i="2"/>
  <c r="E152" i="2" s="1"/>
  <c r="V148" i="2"/>
  <c r="D148" i="2"/>
  <c r="E148" i="2" s="1"/>
  <c r="V140" i="2"/>
  <c r="D140" i="2"/>
  <c r="E140" i="2" s="1"/>
  <c r="V128" i="2"/>
  <c r="D128" i="2"/>
  <c r="E128" i="2" s="1"/>
  <c r="V120" i="2"/>
  <c r="D120" i="2"/>
  <c r="E120" i="2" s="1"/>
  <c r="V112" i="2"/>
  <c r="D112" i="2"/>
  <c r="E112" i="2" s="1"/>
  <c r="V104" i="2"/>
  <c r="D104" i="2"/>
  <c r="E104" i="2" s="1"/>
  <c r="V96" i="2"/>
  <c r="D96" i="2"/>
  <c r="E96" i="2" s="1"/>
  <c r="V84" i="2"/>
  <c r="D84" i="2"/>
  <c r="E84" i="2" s="1"/>
  <c r="V76" i="2"/>
  <c r="D76" i="2"/>
  <c r="E76" i="2" s="1"/>
  <c r="V68" i="2"/>
  <c r="D68" i="2"/>
  <c r="E68" i="2" s="1"/>
  <c r="V60" i="2"/>
  <c r="D60" i="2"/>
  <c r="E60" i="2" s="1"/>
  <c r="V52" i="2"/>
  <c r="D52" i="2"/>
  <c r="E52" i="2" s="1"/>
  <c r="V48" i="2"/>
  <c r="D48" i="2"/>
  <c r="E48" i="2" s="1"/>
  <c r="V40" i="2"/>
  <c r="D40" i="2"/>
  <c r="E40" i="2" s="1"/>
  <c r="V32" i="2"/>
  <c r="D32" i="2"/>
  <c r="E32" i="2" s="1"/>
  <c r="V24" i="2"/>
  <c r="D24" i="2"/>
  <c r="E24" i="2" s="1"/>
  <c r="V12" i="2"/>
  <c r="D12" i="2"/>
  <c r="E12" i="2" s="1"/>
  <c r="D582" i="2"/>
  <c r="E582" i="2" s="1"/>
  <c r="D550" i="2"/>
  <c r="E550" i="2" s="1"/>
  <c r="D518" i="2"/>
  <c r="E518" i="2" s="1"/>
  <c r="D486" i="2"/>
  <c r="E486" i="2" s="1"/>
  <c r="D454" i="2"/>
  <c r="E454" i="2" s="1"/>
  <c r="D422" i="2"/>
  <c r="E422" i="2" s="1"/>
  <c r="D390" i="2"/>
  <c r="E390" i="2" s="1"/>
  <c r="D358" i="2"/>
  <c r="E358" i="2" s="1"/>
  <c r="D342" i="2"/>
  <c r="E342" i="2" s="1"/>
  <c r="AB246" i="2"/>
  <c r="AC246" i="2" s="1"/>
  <c r="AD246" i="2" s="1"/>
  <c r="AB230" i="2"/>
  <c r="AB182" i="2"/>
  <c r="AC182" i="2" s="1"/>
  <c r="AD182" i="2" s="1"/>
  <c r="AB166" i="2"/>
  <c r="AC166" i="2" s="1"/>
  <c r="AD166" i="2" s="1"/>
  <c r="AB150" i="2"/>
  <c r="AC150" i="2" s="1"/>
  <c r="AD150" i="2" s="1"/>
  <c r="AB102" i="2"/>
  <c r="AC102" i="2" s="1"/>
  <c r="AD102" i="2" s="1"/>
  <c r="AB70" i="2"/>
  <c r="AB38" i="2"/>
  <c r="AC38" i="2" s="1"/>
  <c r="AD38" i="2" s="1"/>
  <c r="D6" i="2"/>
  <c r="E6" i="2" s="1"/>
  <c r="AB302" i="2"/>
  <c r="AC302" i="2" s="1"/>
  <c r="AD302" i="2" s="1"/>
  <c r="AB165" i="2"/>
  <c r="AC165" i="2" s="1"/>
  <c r="AD165" i="2" s="1"/>
  <c r="V496" i="2"/>
  <c r="V137" i="2"/>
  <c r="AB560" i="2"/>
  <c r="AC560" i="2" s="1"/>
  <c r="AD560" i="2" s="1"/>
  <c r="V556" i="2"/>
  <c r="D556" i="2"/>
  <c r="E556" i="2" s="1"/>
  <c r="V552" i="2"/>
  <c r="D552" i="2"/>
  <c r="E552" i="2" s="1"/>
  <c r="V548" i="2"/>
  <c r="D548" i="2"/>
  <c r="E548" i="2" s="1"/>
  <c r="D544" i="2"/>
  <c r="E544" i="2" s="1"/>
  <c r="V544" i="2"/>
  <c r="V540" i="2"/>
  <c r="D540" i="2"/>
  <c r="E540" i="2" s="1"/>
  <c r="V536" i="2"/>
  <c r="D536" i="2"/>
  <c r="E536" i="2" s="1"/>
  <c r="V532" i="2"/>
  <c r="D532" i="2"/>
  <c r="E532" i="2" s="1"/>
  <c r="V528" i="2"/>
  <c r="D528" i="2"/>
  <c r="E528" i="2" s="1"/>
  <c r="V524" i="2"/>
  <c r="D524" i="2"/>
  <c r="E524" i="2" s="1"/>
  <c r="V520" i="2"/>
  <c r="D520" i="2"/>
  <c r="E520" i="2" s="1"/>
  <c r="V516" i="2"/>
  <c r="D516" i="2"/>
  <c r="E516" i="2" s="1"/>
  <c r="V512" i="2"/>
  <c r="D512" i="2"/>
  <c r="E512" i="2" s="1"/>
  <c r="V508" i="2"/>
  <c r="D508" i="2"/>
  <c r="E508" i="2" s="1"/>
  <c r="V504" i="2"/>
  <c r="D504" i="2"/>
  <c r="E504" i="2" s="1"/>
  <c r="V500" i="2"/>
  <c r="D500" i="2"/>
  <c r="E500" i="2" s="1"/>
  <c r="V492" i="2"/>
  <c r="D492" i="2"/>
  <c r="E492" i="2" s="1"/>
  <c r="V488" i="2"/>
  <c r="D488" i="2"/>
  <c r="E488" i="2" s="1"/>
  <c r="D480" i="2"/>
  <c r="E480" i="2" s="1"/>
  <c r="V480" i="2"/>
  <c r="V476" i="2"/>
  <c r="D476" i="2"/>
  <c r="E476" i="2" s="1"/>
  <c r="V468" i="2"/>
  <c r="D468" i="2"/>
  <c r="E468" i="2" s="1"/>
  <c r="V460" i="2"/>
  <c r="D460" i="2"/>
  <c r="E460" i="2" s="1"/>
  <c r="V456" i="2"/>
  <c r="D456" i="2"/>
  <c r="E456" i="2" s="1"/>
  <c r="V452" i="2"/>
  <c r="D452" i="2"/>
  <c r="E452" i="2" s="1"/>
  <c r="V448" i="2"/>
  <c r="D448" i="2"/>
  <c r="E448" i="2" s="1"/>
  <c r="V444" i="2"/>
  <c r="D444" i="2"/>
  <c r="E444" i="2" s="1"/>
  <c r="V440" i="2"/>
  <c r="D440" i="2"/>
  <c r="E440" i="2" s="1"/>
  <c r="V436" i="2"/>
  <c r="D436" i="2"/>
  <c r="E436" i="2" s="1"/>
  <c r="V424" i="2"/>
  <c r="D424" i="2"/>
  <c r="E424" i="2" s="1"/>
  <c r="V420" i="2"/>
  <c r="D420" i="2"/>
  <c r="E420" i="2" s="1"/>
  <c r="V408" i="2"/>
  <c r="D408" i="2"/>
  <c r="E408" i="2" s="1"/>
  <c r="V404" i="2"/>
  <c r="D404" i="2"/>
  <c r="E404" i="2" s="1"/>
  <c r="V396" i="2"/>
  <c r="D396" i="2"/>
  <c r="E396" i="2" s="1"/>
  <c r="V392" i="2"/>
  <c r="D392" i="2"/>
  <c r="E392" i="2" s="1"/>
  <c r="V388" i="2"/>
  <c r="D388" i="2"/>
  <c r="E388" i="2" s="1"/>
  <c r="V384" i="2"/>
  <c r="D384" i="2"/>
  <c r="E384" i="2" s="1"/>
  <c r="V380" i="2"/>
  <c r="D380" i="2"/>
  <c r="E380" i="2" s="1"/>
  <c r="V376" i="2"/>
  <c r="D376" i="2"/>
  <c r="E376" i="2" s="1"/>
  <c r="V372" i="2"/>
  <c r="D372" i="2"/>
  <c r="E372" i="2" s="1"/>
  <c r="V364" i="2"/>
  <c r="D364" i="2"/>
  <c r="E364" i="2" s="1"/>
  <c r="V356" i="2"/>
  <c r="D356" i="2"/>
  <c r="E356" i="2" s="1"/>
  <c r="V348" i="2"/>
  <c r="D348" i="2"/>
  <c r="E348" i="2" s="1"/>
  <c r="V340" i="2"/>
  <c r="D340" i="2"/>
  <c r="E340" i="2" s="1"/>
  <c r="V332" i="2"/>
  <c r="D332" i="2"/>
  <c r="E332" i="2" s="1"/>
  <c r="V324" i="2"/>
  <c r="D324" i="2"/>
  <c r="E324" i="2" s="1"/>
  <c r="V316" i="2"/>
  <c r="D316" i="2"/>
  <c r="E316" i="2" s="1"/>
  <c r="V304" i="2"/>
  <c r="D304" i="2"/>
  <c r="E304" i="2" s="1"/>
  <c r="V296" i="2"/>
  <c r="D296" i="2"/>
  <c r="E296" i="2" s="1"/>
  <c r="V288" i="2"/>
  <c r="D288" i="2"/>
  <c r="E288" i="2" s="1"/>
  <c r="V280" i="2"/>
  <c r="D280" i="2"/>
  <c r="E280" i="2" s="1"/>
  <c r="V276" i="2"/>
  <c r="D276" i="2"/>
  <c r="E276" i="2" s="1"/>
  <c r="V268" i="2"/>
  <c r="D268" i="2"/>
  <c r="E268" i="2" s="1"/>
  <c r="V256" i="2"/>
  <c r="D256" i="2"/>
  <c r="E256" i="2" s="1"/>
  <c r="V248" i="2"/>
  <c r="D248" i="2"/>
  <c r="E248" i="2" s="1"/>
  <c r="V244" i="2"/>
  <c r="D244" i="2"/>
  <c r="E244" i="2" s="1"/>
  <c r="V236" i="2"/>
  <c r="D236" i="2"/>
  <c r="E236" i="2" s="1"/>
  <c r="V228" i="2"/>
  <c r="D228" i="2"/>
  <c r="E228" i="2" s="1"/>
  <c r="V220" i="2"/>
  <c r="D220" i="2"/>
  <c r="E220" i="2" s="1"/>
  <c r="V208" i="2"/>
  <c r="D208" i="2"/>
  <c r="E208" i="2" s="1"/>
  <c r="V200" i="2"/>
  <c r="D200" i="2"/>
  <c r="E200" i="2" s="1"/>
  <c r="V192" i="2"/>
  <c r="D192" i="2"/>
  <c r="E192" i="2" s="1"/>
  <c r="V184" i="2"/>
  <c r="D184" i="2"/>
  <c r="E184" i="2" s="1"/>
  <c r="V180" i="2"/>
  <c r="D180" i="2"/>
  <c r="E180" i="2" s="1"/>
  <c r="V172" i="2"/>
  <c r="D172" i="2"/>
  <c r="E172" i="2" s="1"/>
  <c r="V164" i="2"/>
  <c r="D164" i="2"/>
  <c r="E164" i="2" s="1"/>
  <c r="V156" i="2"/>
  <c r="D156" i="2"/>
  <c r="E156" i="2" s="1"/>
  <c r="V144" i="2"/>
  <c r="D144" i="2"/>
  <c r="E144" i="2" s="1"/>
  <c r="V136" i="2"/>
  <c r="D136" i="2"/>
  <c r="E136" i="2" s="1"/>
  <c r="V132" i="2"/>
  <c r="D132" i="2"/>
  <c r="E132" i="2" s="1"/>
  <c r="V124" i="2"/>
  <c r="D124" i="2"/>
  <c r="E124" i="2" s="1"/>
  <c r="V116" i="2"/>
  <c r="D116" i="2"/>
  <c r="E116" i="2" s="1"/>
  <c r="V108" i="2"/>
  <c r="D108" i="2"/>
  <c r="E108" i="2" s="1"/>
  <c r="V100" i="2"/>
  <c r="D100" i="2"/>
  <c r="E100" i="2" s="1"/>
  <c r="V92" i="2"/>
  <c r="D92" i="2"/>
  <c r="E92" i="2" s="1"/>
  <c r="V88" i="2"/>
  <c r="D88" i="2"/>
  <c r="E88" i="2" s="1"/>
  <c r="V80" i="2"/>
  <c r="D80" i="2"/>
  <c r="E80" i="2" s="1"/>
  <c r="V72" i="2"/>
  <c r="D72" i="2"/>
  <c r="E72" i="2" s="1"/>
  <c r="V64" i="2"/>
  <c r="D64" i="2"/>
  <c r="E64" i="2" s="1"/>
  <c r="V56" i="2"/>
  <c r="D56" i="2"/>
  <c r="E56" i="2" s="1"/>
  <c r="V44" i="2"/>
  <c r="D44" i="2"/>
  <c r="E44" i="2" s="1"/>
  <c r="V36" i="2"/>
  <c r="D36" i="2"/>
  <c r="E36" i="2" s="1"/>
  <c r="V28" i="2"/>
  <c r="D28" i="2"/>
  <c r="E28" i="2" s="1"/>
  <c r="V20" i="2"/>
  <c r="D20" i="2"/>
  <c r="E20" i="2" s="1"/>
  <c r="V16" i="2"/>
  <c r="D16" i="2"/>
  <c r="E16" i="2" s="1"/>
  <c r="V8" i="2"/>
  <c r="D8" i="2"/>
  <c r="E8" i="2" s="1"/>
  <c r="D566" i="2"/>
  <c r="E566" i="2" s="1"/>
  <c r="D534" i="2"/>
  <c r="E534" i="2" s="1"/>
  <c r="D502" i="2"/>
  <c r="E502" i="2" s="1"/>
  <c r="D470" i="2"/>
  <c r="E470" i="2" s="1"/>
  <c r="D438" i="2"/>
  <c r="E438" i="2" s="1"/>
  <c r="D406" i="2"/>
  <c r="E406" i="2" s="1"/>
  <c r="D374" i="2"/>
  <c r="E374" i="2" s="1"/>
  <c r="AB326" i="2"/>
  <c r="AC326" i="2" s="1"/>
  <c r="AD326" i="2" s="1"/>
  <c r="AB310" i="2"/>
  <c r="AC310" i="2" s="1"/>
  <c r="AD310" i="2" s="1"/>
  <c r="AB294" i="2"/>
  <c r="AC294" i="2" s="1"/>
  <c r="AD294" i="2" s="1"/>
  <c r="V591" i="2"/>
  <c r="D591" i="2"/>
  <c r="E591" i="2" s="1"/>
  <c r="V587" i="2"/>
  <c r="D587" i="2"/>
  <c r="E587" i="2" s="1"/>
  <c r="V583" i="2"/>
  <c r="D583" i="2"/>
  <c r="E583" i="2" s="1"/>
  <c r="V579" i="2"/>
  <c r="D579" i="2"/>
  <c r="E579" i="2" s="1"/>
  <c r="V575" i="2"/>
  <c r="D575" i="2"/>
  <c r="E575" i="2" s="1"/>
  <c r="V571" i="2"/>
  <c r="D571" i="2"/>
  <c r="E571" i="2" s="1"/>
  <c r="V567" i="2"/>
  <c r="D567" i="2"/>
  <c r="E567" i="2" s="1"/>
  <c r="V563" i="2"/>
  <c r="D563" i="2"/>
  <c r="E563" i="2" s="1"/>
  <c r="V559" i="2"/>
  <c r="D559" i="2"/>
  <c r="E559" i="2" s="1"/>
  <c r="V555" i="2"/>
  <c r="D555" i="2"/>
  <c r="E555" i="2" s="1"/>
  <c r="V551" i="2"/>
  <c r="D551" i="2"/>
  <c r="E551" i="2" s="1"/>
  <c r="V547" i="2"/>
  <c r="D547" i="2"/>
  <c r="E547" i="2" s="1"/>
  <c r="V543" i="2"/>
  <c r="D543" i="2"/>
  <c r="E543" i="2" s="1"/>
  <c r="V539" i="2"/>
  <c r="D539" i="2"/>
  <c r="E539" i="2" s="1"/>
  <c r="V535" i="2"/>
  <c r="D535" i="2"/>
  <c r="E535" i="2" s="1"/>
  <c r="V531" i="2"/>
  <c r="D531" i="2"/>
  <c r="E531" i="2" s="1"/>
  <c r="V527" i="2"/>
  <c r="D527" i="2"/>
  <c r="E527" i="2" s="1"/>
  <c r="V523" i="2"/>
  <c r="D523" i="2"/>
  <c r="E523" i="2" s="1"/>
  <c r="V519" i="2"/>
  <c r="D519" i="2"/>
  <c r="E519" i="2" s="1"/>
  <c r="V515" i="2"/>
  <c r="D515" i="2"/>
  <c r="E515" i="2" s="1"/>
  <c r="V511" i="2"/>
  <c r="D511" i="2"/>
  <c r="E511" i="2" s="1"/>
  <c r="V507" i="2"/>
  <c r="D507" i="2"/>
  <c r="E507" i="2" s="1"/>
  <c r="V503" i="2"/>
  <c r="D503" i="2"/>
  <c r="E503" i="2" s="1"/>
  <c r="V499" i="2"/>
  <c r="D499" i="2"/>
  <c r="E499" i="2" s="1"/>
  <c r="V495" i="2"/>
  <c r="D495" i="2"/>
  <c r="E495" i="2" s="1"/>
  <c r="V491" i="2"/>
  <c r="D491" i="2"/>
  <c r="E491" i="2" s="1"/>
  <c r="V487" i="2"/>
  <c r="D487" i="2"/>
  <c r="E487" i="2" s="1"/>
  <c r="V483" i="2"/>
  <c r="D483" i="2"/>
  <c r="E483" i="2" s="1"/>
  <c r="V479" i="2"/>
  <c r="D479" i="2"/>
  <c r="E479" i="2" s="1"/>
  <c r="V475" i="2"/>
  <c r="D475" i="2"/>
  <c r="E475" i="2" s="1"/>
  <c r="V471" i="2"/>
  <c r="D471" i="2"/>
  <c r="E471" i="2" s="1"/>
  <c r="V467" i="2"/>
  <c r="D467" i="2"/>
  <c r="E467" i="2" s="1"/>
  <c r="V463" i="2"/>
  <c r="D463" i="2"/>
  <c r="E463" i="2" s="1"/>
  <c r="V459" i="2"/>
  <c r="D459" i="2"/>
  <c r="E459" i="2" s="1"/>
  <c r="V455" i="2"/>
  <c r="D455" i="2"/>
  <c r="E455" i="2" s="1"/>
  <c r="V451" i="2"/>
  <c r="D451" i="2"/>
  <c r="E451" i="2" s="1"/>
  <c r="V447" i="2"/>
  <c r="D447" i="2"/>
  <c r="E447" i="2" s="1"/>
  <c r="V443" i="2"/>
  <c r="D443" i="2"/>
  <c r="E443" i="2" s="1"/>
  <c r="V439" i="2"/>
  <c r="D439" i="2"/>
  <c r="E439" i="2" s="1"/>
  <c r="V435" i="2"/>
  <c r="D435" i="2"/>
  <c r="E435" i="2" s="1"/>
  <c r="V431" i="2"/>
  <c r="D431" i="2"/>
  <c r="E431" i="2" s="1"/>
  <c r="V427" i="2"/>
  <c r="D427" i="2"/>
  <c r="E427" i="2" s="1"/>
  <c r="V423" i="2"/>
  <c r="D423" i="2"/>
  <c r="E423" i="2" s="1"/>
  <c r="V419" i="2"/>
  <c r="D419" i="2"/>
  <c r="E419" i="2" s="1"/>
  <c r="V415" i="2"/>
  <c r="D415" i="2"/>
  <c r="E415" i="2" s="1"/>
  <c r="V411" i="2"/>
  <c r="D411" i="2"/>
  <c r="E411" i="2" s="1"/>
  <c r="V407" i="2"/>
  <c r="D407" i="2"/>
  <c r="E407" i="2" s="1"/>
  <c r="V403" i="2"/>
  <c r="D403" i="2"/>
  <c r="E403" i="2" s="1"/>
  <c r="V399" i="2"/>
  <c r="D399" i="2"/>
  <c r="E399" i="2" s="1"/>
  <c r="V395" i="2"/>
  <c r="D395" i="2"/>
  <c r="E395" i="2" s="1"/>
  <c r="V391" i="2"/>
  <c r="D391" i="2"/>
  <c r="E391" i="2" s="1"/>
  <c r="V387" i="2"/>
  <c r="D387" i="2"/>
  <c r="E387" i="2" s="1"/>
  <c r="V383" i="2"/>
  <c r="D383" i="2"/>
  <c r="E383" i="2" s="1"/>
  <c r="V379" i="2"/>
  <c r="D379" i="2"/>
  <c r="E379" i="2" s="1"/>
  <c r="V375" i="2"/>
  <c r="D375" i="2"/>
  <c r="E375" i="2" s="1"/>
  <c r="V371" i="2"/>
  <c r="D371" i="2"/>
  <c r="E371" i="2" s="1"/>
  <c r="V367" i="2"/>
  <c r="D367" i="2"/>
  <c r="E367" i="2" s="1"/>
  <c r="V363" i="2"/>
  <c r="D363" i="2"/>
  <c r="E363" i="2" s="1"/>
  <c r="V359" i="2"/>
  <c r="D359" i="2"/>
  <c r="E359" i="2" s="1"/>
  <c r="V355" i="2"/>
  <c r="D355" i="2"/>
  <c r="E355" i="2" s="1"/>
  <c r="V351" i="2"/>
  <c r="D351" i="2"/>
  <c r="E351" i="2" s="1"/>
  <c r="V347" i="2"/>
  <c r="D347" i="2"/>
  <c r="E347" i="2" s="1"/>
  <c r="V343" i="2"/>
  <c r="D343" i="2"/>
  <c r="E343" i="2" s="1"/>
  <c r="V339" i="2"/>
  <c r="D339" i="2"/>
  <c r="E339" i="2" s="1"/>
  <c r="V335" i="2"/>
  <c r="D335" i="2"/>
  <c r="E335" i="2" s="1"/>
  <c r="V331" i="2"/>
  <c r="D331" i="2"/>
  <c r="E331" i="2" s="1"/>
  <c r="D578" i="2"/>
  <c r="E578" i="2" s="1"/>
  <c r="D562" i="2"/>
  <c r="E562" i="2" s="1"/>
  <c r="D546" i="2"/>
  <c r="E546" i="2" s="1"/>
  <c r="D530" i="2"/>
  <c r="E530" i="2" s="1"/>
  <c r="D514" i="2"/>
  <c r="E514" i="2" s="1"/>
  <c r="D498" i="2"/>
  <c r="E498" i="2" s="1"/>
  <c r="D482" i="2"/>
  <c r="E482" i="2" s="1"/>
  <c r="D466" i="2"/>
  <c r="E466" i="2" s="1"/>
  <c r="D450" i="2"/>
  <c r="E450" i="2" s="1"/>
  <c r="D434" i="2"/>
  <c r="E434" i="2" s="1"/>
  <c r="D418" i="2"/>
  <c r="E418" i="2" s="1"/>
  <c r="D402" i="2"/>
  <c r="E402" i="2" s="1"/>
  <c r="D386" i="2"/>
  <c r="E386" i="2" s="1"/>
  <c r="D370" i="2"/>
  <c r="E370" i="2" s="1"/>
  <c r="D354" i="2"/>
  <c r="E354" i="2" s="1"/>
  <c r="D338" i="2"/>
  <c r="E338" i="2" s="1"/>
  <c r="AB322" i="2"/>
  <c r="AC322" i="2" s="1"/>
  <c r="AD322" i="2" s="1"/>
  <c r="AB306" i="2"/>
  <c r="AC306" i="2" s="1"/>
  <c r="AD306" i="2" s="1"/>
  <c r="AB274" i="2"/>
  <c r="AC274" i="2" s="1"/>
  <c r="AD274" i="2" s="1"/>
  <c r="AB258" i="2"/>
  <c r="AC258" i="2" s="1"/>
  <c r="AD258" i="2" s="1"/>
  <c r="AB242" i="2"/>
  <c r="AC242" i="2" s="1"/>
  <c r="AD242" i="2" s="1"/>
  <c r="AB210" i="2"/>
  <c r="AB194" i="2"/>
  <c r="AC194" i="2" s="1"/>
  <c r="AD194" i="2" s="1"/>
  <c r="AB146" i="2"/>
  <c r="AC146" i="2" s="1"/>
  <c r="AD146" i="2" s="1"/>
  <c r="AB130" i="2"/>
  <c r="AC130" i="2" s="1"/>
  <c r="AD130" i="2" s="1"/>
  <c r="AB98" i="2"/>
  <c r="AC98" i="2" s="1"/>
  <c r="AD98" i="2" s="1"/>
  <c r="AB66" i="2"/>
  <c r="AC66" i="2" s="1"/>
  <c r="AB34" i="2"/>
  <c r="AC34" i="2" s="1"/>
  <c r="AD34" i="2" s="1"/>
  <c r="AB281" i="2"/>
  <c r="AC281" i="2" s="1"/>
  <c r="V432" i="2"/>
  <c r="V327" i="2"/>
  <c r="V323" i="2"/>
  <c r="V319" i="2"/>
  <c r="V315" i="2"/>
  <c r="V311" i="2"/>
  <c r="V307" i="2"/>
  <c r="V303" i="2"/>
  <c r="V299" i="2"/>
  <c r="V295" i="2"/>
  <c r="V291" i="2"/>
  <c r="V287" i="2"/>
  <c r="V283" i="2"/>
  <c r="V279" i="2"/>
  <c r="V275" i="2"/>
  <c r="V271" i="2"/>
  <c r="V267" i="2"/>
  <c r="V263" i="2"/>
  <c r="V259" i="2"/>
  <c r="V255" i="2"/>
  <c r="V251" i="2"/>
  <c r="V247" i="2"/>
  <c r="V243" i="2"/>
  <c r="V239" i="2"/>
  <c r="V235" i="2"/>
  <c r="V231" i="2"/>
  <c r="V227" i="2"/>
  <c r="V223" i="2"/>
  <c r="V219" i="2"/>
  <c r="V215" i="2"/>
  <c r="V211" i="2"/>
  <c r="V207" i="2"/>
  <c r="V203" i="2"/>
  <c r="V199" i="2"/>
  <c r="V195" i="2"/>
  <c r="V191" i="2"/>
  <c r="V187" i="2"/>
  <c r="V183" i="2"/>
  <c r="V179" i="2"/>
  <c r="V175" i="2"/>
  <c r="V171" i="2"/>
  <c r="V167" i="2"/>
  <c r="V163" i="2"/>
  <c r="V159" i="2"/>
  <c r="V155" i="2"/>
  <c r="V151" i="2"/>
  <c r="V147" i="2"/>
  <c r="V143" i="2"/>
  <c r="V139" i="2"/>
  <c r="V135" i="2"/>
  <c r="V131" i="2"/>
  <c r="V127" i="2"/>
  <c r="V123" i="2"/>
  <c r="V119" i="2"/>
  <c r="V115" i="2"/>
  <c r="V111" i="2"/>
  <c r="V107" i="2"/>
  <c r="V103" i="2"/>
  <c r="V99" i="2"/>
  <c r="V95" i="2"/>
  <c r="V91" i="2"/>
  <c r="V87" i="2"/>
  <c r="V83" i="2"/>
  <c r="V79" i="2"/>
  <c r="V75" i="2"/>
  <c r="V71" i="2"/>
  <c r="V67" i="2"/>
  <c r="V63" i="2"/>
  <c r="V59" i="2"/>
  <c r="V55" i="2"/>
  <c r="V51" i="2"/>
  <c r="V47" i="2"/>
  <c r="V43" i="2"/>
  <c r="V39" i="2"/>
  <c r="V35" i="2"/>
  <c r="V31" i="2"/>
  <c r="V27" i="2"/>
  <c r="V23" i="2"/>
  <c r="V19" i="2"/>
  <c r="V15" i="2"/>
  <c r="V11" i="2"/>
  <c r="V7" i="2"/>
  <c r="D329" i="2"/>
  <c r="E329" i="2" s="1"/>
  <c r="D269" i="2"/>
  <c r="E269" i="2" s="1"/>
  <c r="D237" i="2"/>
  <c r="E237" i="2" s="1"/>
  <c r="D201" i="2"/>
  <c r="E201" i="2" s="1"/>
  <c r="D73" i="2"/>
  <c r="E73" i="2" s="1"/>
  <c r="D9" i="2"/>
  <c r="E9" i="2" s="1"/>
  <c r="V326" i="2"/>
  <c r="V322" i="2"/>
  <c r="V318" i="2"/>
  <c r="V314" i="2"/>
  <c r="V310" i="2"/>
  <c r="V306" i="2"/>
  <c r="V302" i="2"/>
  <c r="V298" i="2"/>
  <c r="V294" i="2"/>
  <c r="V290" i="2"/>
  <c r="V286" i="2"/>
  <c r="V282" i="2"/>
  <c r="V278" i="2"/>
  <c r="V274" i="2"/>
  <c r="V270" i="2"/>
  <c r="V266" i="2"/>
  <c r="V262" i="2"/>
  <c r="V258" i="2"/>
  <c r="V254" i="2"/>
  <c r="V250" i="2"/>
  <c r="V246" i="2"/>
  <c r="V242" i="2"/>
  <c r="V238" i="2"/>
  <c r="V234" i="2"/>
  <c r="V230" i="2"/>
  <c r="V226" i="2"/>
  <c r="V222" i="2"/>
  <c r="V218" i="2"/>
  <c r="V214" i="2"/>
  <c r="V210" i="2"/>
  <c r="V206" i="2"/>
  <c r="V202" i="2"/>
  <c r="V198" i="2"/>
  <c r="V194" i="2"/>
  <c r="V190" i="2"/>
  <c r="V186" i="2"/>
  <c r="V182" i="2"/>
  <c r="V178" i="2"/>
  <c r="V174" i="2"/>
  <c r="V170" i="2"/>
  <c r="V166" i="2"/>
  <c r="V162" i="2"/>
  <c r="V158" i="2"/>
  <c r="V154" i="2"/>
  <c r="V150" i="2"/>
  <c r="V146" i="2"/>
  <c r="V142" i="2"/>
  <c r="V138" i="2"/>
  <c r="V134" i="2"/>
  <c r="V130" i="2"/>
  <c r="V126" i="2"/>
  <c r="V122" i="2"/>
  <c r="V118" i="2"/>
  <c r="V114" i="2"/>
  <c r="V110" i="2"/>
  <c r="V106" i="2"/>
  <c r="V102" i="2"/>
  <c r="V98" i="2"/>
  <c r="V94" i="2"/>
  <c r="V90" i="2"/>
  <c r="V86" i="2"/>
  <c r="V82" i="2"/>
  <c r="V78" i="2"/>
  <c r="V74" i="2"/>
  <c r="V70" i="2"/>
  <c r="V66" i="2"/>
  <c r="V62" i="2"/>
  <c r="V58" i="2"/>
  <c r="V54" i="2"/>
  <c r="V50" i="2"/>
  <c r="V46" i="2"/>
  <c r="V42" i="2"/>
  <c r="V38" i="2"/>
  <c r="V34" i="2"/>
  <c r="V30" i="2"/>
  <c r="V26" i="2"/>
  <c r="V22" i="2"/>
  <c r="V18" i="2"/>
  <c r="V14" i="2"/>
  <c r="V10" i="2"/>
  <c r="V325" i="2"/>
  <c r="V321" i="2"/>
  <c r="V317" i="2"/>
  <c r="V313" i="2"/>
  <c r="V309" i="2"/>
  <c r="V305" i="2"/>
  <c r="V297" i="2"/>
  <c r="V293" i="2"/>
  <c r="V289" i="2"/>
  <c r="V285" i="2"/>
  <c r="V281" i="2"/>
  <c r="V277" i="2"/>
  <c r="V273" i="2"/>
  <c r="V265" i="2"/>
  <c r="V261" i="2"/>
  <c r="V257" i="2"/>
  <c r="V253" i="2"/>
  <c r="V249" i="2"/>
  <c r="V245" i="2"/>
  <c r="V241" i="2"/>
  <c r="V233" i="2"/>
  <c r="V229" i="2"/>
  <c r="V225" i="2"/>
  <c r="V221" i="2"/>
  <c r="V217" i="2"/>
  <c r="V213" i="2"/>
  <c r="V209" i="2"/>
  <c r="V205" i="2"/>
  <c r="V197" i="2"/>
  <c r="V193" i="2"/>
  <c r="V189" i="2"/>
  <c r="V185" i="2"/>
  <c r="V181" i="2"/>
  <c r="V177" i="2"/>
  <c r="V173" i="2"/>
  <c r="V169" i="2"/>
  <c r="V165" i="2"/>
  <c r="V161" i="2"/>
  <c r="V157" i="2"/>
  <c r="V153" i="2"/>
  <c r="V149" i="2"/>
  <c r="V145" i="2"/>
  <c r="V141" i="2"/>
  <c r="V133" i="2"/>
  <c r="V129" i="2"/>
  <c r="V125" i="2"/>
  <c r="V121" i="2"/>
  <c r="V117" i="2"/>
  <c r="V113" i="2"/>
  <c r="V109" i="2"/>
  <c r="V105" i="2"/>
  <c r="V101" i="2"/>
  <c r="V97" i="2"/>
  <c r="V93" i="2"/>
  <c r="V89" i="2"/>
  <c r="V85" i="2"/>
  <c r="V81" i="2"/>
  <c r="V77" i="2"/>
  <c r="V69" i="2"/>
  <c r="V65" i="2"/>
  <c r="V61" i="2"/>
  <c r="V57" i="2"/>
  <c r="V53" i="2"/>
  <c r="V49" i="2"/>
  <c r="V45" i="2"/>
  <c r="V41" i="2"/>
  <c r="V37" i="2"/>
  <c r="V33" i="2"/>
  <c r="V29" i="2"/>
  <c r="V25" i="2"/>
  <c r="V21" i="2"/>
  <c r="V17" i="2"/>
  <c r="V13" i="2"/>
  <c r="D327" i="2"/>
  <c r="E327" i="2" s="1"/>
  <c r="D323" i="2"/>
  <c r="E323" i="2" s="1"/>
  <c r="D319" i="2"/>
  <c r="E319" i="2" s="1"/>
  <c r="D315" i="2"/>
  <c r="E315" i="2" s="1"/>
  <c r="D311" i="2"/>
  <c r="E311" i="2" s="1"/>
  <c r="D307" i="2"/>
  <c r="E307" i="2" s="1"/>
  <c r="D303" i="2"/>
  <c r="E303" i="2" s="1"/>
  <c r="D299" i="2"/>
  <c r="E299" i="2" s="1"/>
  <c r="D295" i="2"/>
  <c r="E295" i="2" s="1"/>
  <c r="D291" i="2"/>
  <c r="E291" i="2" s="1"/>
  <c r="D287" i="2"/>
  <c r="E287" i="2" s="1"/>
  <c r="D283" i="2"/>
  <c r="E283" i="2" s="1"/>
  <c r="D279" i="2"/>
  <c r="E279" i="2" s="1"/>
  <c r="D275" i="2"/>
  <c r="E275" i="2" s="1"/>
  <c r="D271" i="2"/>
  <c r="E271" i="2" s="1"/>
  <c r="D267" i="2"/>
  <c r="E267" i="2" s="1"/>
  <c r="D263" i="2"/>
  <c r="E263" i="2" s="1"/>
  <c r="D259" i="2"/>
  <c r="E259" i="2" s="1"/>
  <c r="D255" i="2"/>
  <c r="E255" i="2" s="1"/>
  <c r="D251" i="2"/>
  <c r="E251" i="2" s="1"/>
  <c r="D247" i="2"/>
  <c r="E247" i="2" s="1"/>
  <c r="D243" i="2"/>
  <c r="E243" i="2" s="1"/>
  <c r="D239" i="2"/>
  <c r="E239" i="2" s="1"/>
  <c r="D235" i="2"/>
  <c r="E235" i="2" s="1"/>
  <c r="D231" i="2"/>
  <c r="E231" i="2" s="1"/>
  <c r="D227" i="2"/>
  <c r="E227" i="2" s="1"/>
  <c r="D223" i="2"/>
  <c r="E223" i="2" s="1"/>
  <c r="D219" i="2"/>
  <c r="E219" i="2" s="1"/>
  <c r="D215" i="2"/>
  <c r="E215" i="2" s="1"/>
  <c r="D211" i="2"/>
  <c r="E211" i="2" s="1"/>
  <c r="D207" i="2"/>
  <c r="E207" i="2" s="1"/>
  <c r="D203" i="2"/>
  <c r="E203" i="2" s="1"/>
  <c r="D199" i="2"/>
  <c r="E199" i="2" s="1"/>
  <c r="D195" i="2"/>
  <c r="E195" i="2" s="1"/>
  <c r="D191" i="2"/>
  <c r="E191" i="2" s="1"/>
  <c r="D187" i="2"/>
  <c r="E187" i="2" s="1"/>
  <c r="D183" i="2"/>
  <c r="E183" i="2" s="1"/>
  <c r="D179" i="2"/>
  <c r="E179" i="2" s="1"/>
  <c r="D175" i="2"/>
  <c r="E175" i="2" s="1"/>
  <c r="D171" i="2"/>
  <c r="E171" i="2" s="1"/>
  <c r="D167" i="2"/>
  <c r="E167" i="2" s="1"/>
  <c r="D163" i="2"/>
  <c r="E163" i="2" s="1"/>
  <c r="D159" i="2"/>
  <c r="E159" i="2" s="1"/>
  <c r="D155" i="2"/>
  <c r="E155" i="2" s="1"/>
  <c r="D151" i="2"/>
  <c r="E151" i="2" s="1"/>
  <c r="D147" i="2"/>
  <c r="E147" i="2" s="1"/>
  <c r="D143" i="2"/>
  <c r="E143" i="2" s="1"/>
  <c r="D139" i="2"/>
  <c r="E139" i="2" s="1"/>
  <c r="D135" i="2"/>
  <c r="E135" i="2" s="1"/>
  <c r="D131" i="2"/>
  <c r="E131" i="2" s="1"/>
  <c r="D127" i="2"/>
  <c r="E127" i="2" s="1"/>
  <c r="D123" i="2"/>
  <c r="E123" i="2" s="1"/>
  <c r="D119" i="2"/>
  <c r="E119" i="2" s="1"/>
  <c r="D115" i="2"/>
  <c r="E115" i="2" s="1"/>
  <c r="D111" i="2"/>
  <c r="E111" i="2" s="1"/>
  <c r="D107" i="2"/>
  <c r="E107" i="2" s="1"/>
  <c r="D103" i="2"/>
  <c r="E103" i="2" s="1"/>
  <c r="D99" i="2"/>
  <c r="E99" i="2" s="1"/>
  <c r="D95" i="2"/>
  <c r="E95" i="2" s="1"/>
  <c r="D91" i="2"/>
  <c r="E91" i="2" s="1"/>
  <c r="D87" i="2"/>
  <c r="E87" i="2" s="1"/>
  <c r="D83" i="2"/>
  <c r="E83" i="2" s="1"/>
  <c r="D79" i="2"/>
  <c r="E79" i="2" s="1"/>
  <c r="D75" i="2"/>
  <c r="E75" i="2" s="1"/>
  <c r="D71" i="2"/>
  <c r="E71" i="2" s="1"/>
  <c r="D67" i="2"/>
  <c r="E67" i="2" s="1"/>
  <c r="D63" i="2"/>
  <c r="E63" i="2" s="1"/>
  <c r="D59" i="2"/>
  <c r="E59" i="2" s="1"/>
  <c r="D55" i="2"/>
  <c r="E55" i="2" s="1"/>
  <c r="D51" i="2"/>
  <c r="E51" i="2" s="1"/>
  <c r="D47" i="2"/>
  <c r="E47" i="2" s="1"/>
  <c r="D43" i="2"/>
  <c r="E43" i="2" s="1"/>
  <c r="D39" i="2"/>
  <c r="E39" i="2" s="1"/>
  <c r="D35" i="2"/>
  <c r="E35" i="2" s="1"/>
  <c r="D31" i="2"/>
  <c r="E31" i="2" s="1"/>
  <c r="D27" i="2"/>
  <c r="E27" i="2" s="1"/>
  <c r="D23" i="2"/>
  <c r="E23" i="2" s="1"/>
  <c r="D19" i="2"/>
  <c r="E19" i="2" s="1"/>
  <c r="D15" i="2"/>
  <c r="E15" i="2" s="1"/>
  <c r="D11" i="2"/>
  <c r="E11" i="2" s="1"/>
  <c r="D7" i="2"/>
  <c r="E7" i="2" s="1"/>
  <c r="AD94" i="2"/>
  <c r="AC286" i="2"/>
  <c r="AD286" i="2" s="1"/>
  <c r="AC222" i="2"/>
  <c r="AD222" i="2" s="1"/>
  <c r="AC202" i="2"/>
  <c r="AD202" i="2" s="1"/>
  <c r="AD154" i="2"/>
  <c r="AC230" i="2"/>
  <c r="AD230" i="2" s="1"/>
  <c r="AC106" i="2"/>
  <c r="AD106" i="2" s="1"/>
  <c r="AC70" i="2"/>
  <c r="AD70" i="2" s="1"/>
  <c r="AD66" i="2"/>
  <c r="L6" i="2"/>
  <c r="R6" i="2"/>
  <c r="P9" i="2"/>
  <c r="Q8" i="2"/>
  <c r="R8" i="2" s="1"/>
  <c r="Q7" i="2"/>
  <c r="R7" i="2" s="1"/>
  <c r="K7" i="2"/>
  <c r="L7" i="2" s="1"/>
  <c r="J9" i="2"/>
  <c r="K8" i="2"/>
  <c r="L8" i="2" s="1"/>
  <c r="A5" i="2"/>
  <c r="E4" i="2"/>
  <c r="D6" i="1"/>
  <c r="F6" i="1"/>
  <c r="J6" i="1"/>
  <c r="B6" i="1"/>
  <c r="H6" i="1"/>
  <c r="L4" i="1"/>
  <c r="J4" i="1"/>
  <c r="H4" i="1"/>
  <c r="F4" i="1"/>
  <c r="D4" i="1"/>
  <c r="B4" i="1"/>
  <c r="AH35" i="2" l="1"/>
  <c r="AZ35" i="2"/>
  <c r="BA35" i="2" s="1"/>
  <c r="BB35" i="2" s="1"/>
  <c r="AH67" i="2"/>
  <c r="AZ67" i="2"/>
  <c r="BA67" i="2" s="1"/>
  <c r="BB67" i="2" s="1"/>
  <c r="AH99" i="2"/>
  <c r="AZ99" i="2"/>
  <c r="BA99" i="2" s="1"/>
  <c r="BB99" i="2" s="1"/>
  <c r="AH131" i="2"/>
  <c r="AZ131" i="2"/>
  <c r="BA131" i="2" s="1"/>
  <c r="BB131" i="2" s="1"/>
  <c r="AH163" i="2"/>
  <c r="AZ163" i="2"/>
  <c r="BA163" i="2" s="1"/>
  <c r="BB163" i="2" s="1"/>
  <c r="AH195" i="2"/>
  <c r="AZ195" i="2"/>
  <c r="BA195" i="2" s="1"/>
  <c r="BB195" i="2" s="1"/>
  <c r="AH227" i="2"/>
  <c r="AZ227" i="2"/>
  <c r="BA227" i="2" s="1"/>
  <c r="BB227" i="2" s="1"/>
  <c r="AH259" i="2"/>
  <c r="AZ259" i="2"/>
  <c r="BA259" i="2" s="1"/>
  <c r="BB259" i="2" s="1"/>
  <c r="AH291" i="2"/>
  <c r="AZ291" i="2"/>
  <c r="BA291" i="2" s="1"/>
  <c r="BB291" i="2" s="1"/>
  <c r="AH374" i="2"/>
  <c r="AZ374" i="2"/>
  <c r="AH566" i="2"/>
  <c r="AZ566" i="2"/>
  <c r="AH362" i="2"/>
  <c r="AZ362" i="2"/>
  <c r="AH532" i="2"/>
  <c r="AZ532" i="2"/>
  <c r="BA532" i="2" s="1"/>
  <c r="BB532" i="2" s="1"/>
  <c r="AH410" i="2"/>
  <c r="AZ410" i="2"/>
  <c r="AH12" i="2"/>
  <c r="AZ12" i="2"/>
  <c r="BA12" i="2" s="1"/>
  <c r="BB12" i="2" s="1"/>
  <c r="AH40" i="2"/>
  <c r="AZ40" i="2"/>
  <c r="BA40" i="2" s="1"/>
  <c r="BB40" i="2" s="1"/>
  <c r="AH72" i="2"/>
  <c r="AZ72" i="2"/>
  <c r="BA72" i="2" s="1"/>
  <c r="BB72" i="2" s="1"/>
  <c r="AH108" i="2"/>
  <c r="AZ108" i="2"/>
  <c r="BA108" i="2" s="1"/>
  <c r="BB108" i="2" s="1"/>
  <c r="AH140" i="2"/>
  <c r="AZ140" i="2"/>
  <c r="BA140" i="2" s="1"/>
  <c r="BB140" i="2" s="1"/>
  <c r="AH176" i="2"/>
  <c r="AZ176" i="2"/>
  <c r="BA176" i="2" s="1"/>
  <c r="BB176" i="2" s="1"/>
  <c r="AH204" i="2"/>
  <c r="AZ204" i="2"/>
  <c r="BA204" i="2" s="1"/>
  <c r="BB204" i="2" s="1"/>
  <c r="AH240" i="2"/>
  <c r="AZ240" i="2"/>
  <c r="BA240" i="2" s="1"/>
  <c r="BB240" i="2" s="1"/>
  <c r="AH272" i="2"/>
  <c r="AZ272" i="2"/>
  <c r="BA272" i="2" s="1"/>
  <c r="BB272" i="2" s="1"/>
  <c r="AH300" i="2"/>
  <c r="AZ300" i="2"/>
  <c r="BA300" i="2" s="1"/>
  <c r="BB300" i="2" s="1"/>
  <c r="AH332" i="2"/>
  <c r="AZ332" i="2"/>
  <c r="BA332" i="2" s="1"/>
  <c r="BB332" i="2" s="1"/>
  <c r="AH400" i="2"/>
  <c r="AZ400" i="2"/>
  <c r="BA400" i="2" s="1"/>
  <c r="BB400" i="2" s="1"/>
  <c r="AH460" i="2"/>
  <c r="AZ460" i="2"/>
  <c r="BA460" i="2" s="1"/>
  <c r="BB460" i="2" s="1"/>
  <c r="AH366" i="2"/>
  <c r="AZ366" i="2"/>
  <c r="AH494" i="2"/>
  <c r="AZ494" i="2"/>
  <c r="BA494" i="2" s="1"/>
  <c r="BB494" i="2" s="1"/>
  <c r="AH370" i="2"/>
  <c r="AZ370" i="2"/>
  <c r="AH562" i="2"/>
  <c r="AZ562" i="2"/>
  <c r="AH286" i="2"/>
  <c r="AZ286" i="2"/>
  <c r="AH77" i="2"/>
  <c r="AI77" i="2" s="1"/>
  <c r="AJ77" i="2" s="1"/>
  <c r="AZ77" i="2"/>
  <c r="BA77" i="2" s="1"/>
  <c r="BB77" i="2" s="1"/>
  <c r="AH93" i="2"/>
  <c r="AI93" i="2" s="1"/>
  <c r="AJ93" i="2" s="1"/>
  <c r="AZ93" i="2"/>
  <c r="BA93" i="2" s="1"/>
  <c r="BB93" i="2" s="1"/>
  <c r="AH109" i="2"/>
  <c r="AZ109" i="2"/>
  <c r="BA109" i="2" s="1"/>
  <c r="BB109" i="2" s="1"/>
  <c r="AH125" i="2"/>
  <c r="AZ125" i="2"/>
  <c r="BA125" i="2" s="1"/>
  <c r="BB125" i="2" s="1"/>
  <c r="AH141" i="2"/>
  <c r="AZ141" i="2"/>
  <c r="BA141" i="2" s="1"/>
  <c r="BB141" i="2" s="1"/>
  <c r="AH157" i="2"/>
  <c r="AZ157" i="2"/>
  <c r="BA157" i="2" s="1"/>
  <c r="BB157" i="2" s="1"/>
  <c r="AH173" i="2"/>
  <c r="AZ173" i="2"/>
  <c r="BA173" i="2" s="1"/>
  <c r="BB173" i="2" s="1"/>
  <c r="AH233" i="2"/>
  <c r="AZ233" i="2"/>
  <c r="BA233" i="2" s="1"/>
  <c r="BB233" i="2" s="1"/>
  <c r="AH249" i="2"/>
  <c r="AI249" i="2" s="1"/>
  <c r="AJ249" i="2" s="1"/>
  <c r="AZ249" i="2"/>
  <c r="BA249" i="2" s="1"/>
  <c r="BB249" i="2" s="1"/>
  <c r="AH34" i="2"/>
  <c r="AZ34" i="2"/>
  <c r="S6" i="2"/>
  <c r="T6" i="2" s="1"/>
  <c r="AH7" i="2"/>
  <c r="AZ7" i="2"/>
  <c r="BA7" i="2" s="1"/>
  <c r="BB7" i="2" s="1"/>
  <c r="AH55" i="2"/>
  <c r="AI55" i="2" s="1"/>
  <c r="AJ55" i="2" s="1"/>
  <c r="AZ55" i="2"/>
  <c r="BA55" i="2" s="1"/>
  <c r="BB55" i="2" s="1"/>
  <c r="AH103" i="2"/>
  <c r="AZ103" i="2"/>
  <c r="BA103" i="2" s="1"/>
  <c r="BB103" i="2" s="1"/>
  <c r="AH151" i="2"/>
  <c r="AZ151" i="2"/>
  <c r="BA151" i="2" s="1"/>
  <c r="BB151" i="2" s="1"/>
  <c r="AH199" i="2"/>
  <c r="AZ199" i="2"/>
  <c r="BA199" i="2" s="1"/>
  <c r="BB199" i="2" s="1"/>
  <c r="AH247" i="2"/>
  <c r="AZ247" i="2"/>
  <c r="BA247" i="2" s="1"/>
  <c r="BB247" i="2" s="1"/>
  <c r="AH279" i="2"/>
  <c r="AZ279" i="2"/>
  <c r="BA279" i="2" s="1"/>
  <c r="BB279" i="2" s="1"/>
  <c r="AH61" i="2"/>
  <c r="AI61" i="2" s="1"/>
  <c r="AJ61" i="2" s="1"/>
  <c r="AZ61" i="2"/>
  <c r="BA61" i="2" s="1"/>
  <c r="BB61" i="2" s="1"/>
  <c r="AH518" i="2"/>
  <c r="AZ518" i="2"/>
  <c r="BA518" i="2" s="1"/>
  <c r="BB518" i="2" s="1"/>
  <c r="AH15" i="2"/>
  <c r="AI15" i="2" s="1"/>
  <c r="AJ15" i="2" s="1"/>
  <c r="AZ15" i="2"/>
  <c r="BA15" i="2" s="1"/>
  <c r="BB15" i="2" s="1"/>
  <c r="AH31" i="2"/>
  <c r="AZ31" i="2"/>
  <c r="BA31" i="2" s="1"/>
  <c r="BB31" i="2" s="1"/>
  <c r="AH47" i="2"/>
  <c r="AI47" i="2" s="1"/>
  <c r="AJ47" i="2" s="1"/>
  <c r="AZ47" i="2"/>
  <c r="BA47" i="2" s="1"/>
  <c r="BB47" i="2" s="1"/>
  <c r="AH63" i="2"/>
  <c r="AZ63" i="2"/>
  <c r="BA63" i="2" s="1"/>
  <c r="BB63" i="2" s="1"/>
  <c r="AH79" i="2"/>
  <c r="AZ79" i="2"/>
  <c r="BA79" i="2" s="1"/>
  <c r="BB79" i="2" s="1"/>
  <c r="AH95" i="2"/>
  <c r="AZ95" i="2"/>
  <c r="BA95" i="2" s="1"/>
  <c r="BB95" i="2" s="1"/>
  <c r="AH111" i="2"/>
  <c r="AZ111" i="2"/>
  <c r="BA111" i="2" s="1"/>
  <c r="BB111" i="2" s="1"/>
  <c r="AH127" i="2"/>
  <c r="AZ127" i="2"/>
  <c r="BA127" i="2" s="1"/>
  <c r="BB127" i="2" s="1"/>
  <c r="AH143" i="2"/>
  <c r="AZ143" i="2"/>
  <c r="BA143" i="2" s="1"/>
  <c r="BB143" i="2" s="1"/>
  <c r="AH159" i="2"/>
  <c r="AZ159" i="2"/>
  <c r="BA159" i="2" s="1"/>
  <c r="BB159" i="2" s="1"/>
  <c r="AH175" i="2"/>
  <c r="AI175" i="2" s="1"/>
  <c r="AJ175" i="2" s="1"/>
  <c r="AZ175" i="2"/>
  <c r="BA175" i="2" s="1"/>
  <c r="BB175" i="2" s="1"/>
  <c r="AH191" i="2"/>
  <c r="AZ191" i="2"/>
  <c r="BA191" i="2" s="1"/>
  <c r="BB191" i="2" s="1"/>
  <c r="AH207" i="2"/>
  <c r="AI207" i="2" s="1"/>
  <c r="AJ207" i="2" s="1"/>
  <c r="AZ207" i="2"/>
  <c r="BA207" i="2" s="1"/>
  <c r="BB207" i="2" s="1"/>
  <c r="AH223" i="2"/>
  <c r="AZ223" i="2"/>
  <c r="BA223" i="2" s="1"/>
  <c r="BB223" i="2" s="1"/>
  <c r="AH239" i="2"/>
  <c r="AZ239" i="2"/>
  <c r="BA239" i="2" s="1"/>
  <c r="BB239" i="2" s="1"/>
  <c r="AH255" i="2"/>
  <c r="AZ255" i="2"/>
  <c r="BA255" i="2" s="1"/>
  <c r="BB255" i="2" s="1"/>
  <c r="AH271" i="2"/>
  <c r="AZ271" i="2"/>
  <c r="BA271" i="2" s="1"/>
  <c r="BB271" i="2" s="1"/>
  <c r="AH287" i="2"/>
  <c r="AZ287" i="2"/>
  <c r="BA287" i="2" s="1"/>
  <c r="BB287" i="2" s="1"/>
  <c r="AH303" i="2"/>
  <c r="AZ303" i="2"/>
  <c r="BA303" i="2" s="1"/>
  <c r="BB303" i="2" s="1"/>
  <c r="AH225" i="2"/>
  <c r="AZ225" i="2"/>
  <c r="BA225" i="2" s="1"/>
  <c r="BB225" i="2" s="1"/>
  <c r="AH358" i="2"/>
  <c r="AZ358" i="2"/>
  <c r="BA358" i="2" s="1"/>
  <c r="BB358" i="2" s="1"/>
  <c r="AH422" i="2"/>
  <c r="AZ422" i="2"/>
  <c r="AH486" i="2"/>
  <c r="AZ486" i="2"/>
  <c r="BA486" i="2" s="1"/>
  <c r="BB486" i="2" s="1"/>
  <c r="AH550" i="2"/>
  <c r="AZ550" i="2"/>
  <c r="AH323" i="2"/>
  <c r="AZ323" i="2"/>
  <c r="BA323" i="2" s="1"/>
  <c r="BB323" i="2" s="1"/>
  <c r="AH331" i="2"/>
  <c r="AZ331" i="2"/>
  <c r="BA331" i="2" s="1"/>
  <c r="BB331" i="2" s="1"/>
  <c r="AH339" i="2"/>
  <c r="AZ339" i="2"/>
  <c r="BA339" i="2" s="1"/>
  <c r="BB339" i="2" s="1"/>
  <c r="AH347" i="2"/>
  <c r="AZ347" i="2"/>
  <c r="BA347" i="2" s="1"/>
  <c r="BB347" i="2" s="1"/>
  <c r="AH355" i="2"/>
  <c r="AZ355" i="2"/>
  <c r="BA355" i="2" s="1"/>
  <c r="BB355" i="2" s="1"/>
  <c r="AH363" i="2"/>
  <c r="AZ363" i="2"/>
  <c r="BA363" i="2" s="1"/>
  <c r="BB363" i="2" s="1"/>
  <c r="AH371" i="2"/>
  <c r="AZ371" i="2"/>
  <c r="BA371" i="2" s="1"/>
  <c r="BB371" i="2" s="1"/>
  <c r="AH379" i="2"/>
  <c r="AZ379" i="2"/>
  <c r="BA379" i="2" s="1"/>
  <c r="BB379" i="2" s="1"/>
  <c r="AH387" i="2"/>
  <c r="AZ387" i="2"/>
  <c r="BA387" i="2" s="1"/>
  <c r="BB387" i="2" s="1"/>
  <c r="AH395" i="2"/>
  <c r="AZ395" i="2"/>
  <c r="BA395" i="2" s="1"/>
  <c r="BB395" i="2" s="1"/>
  <c r="AH403" i="2"/>
  <c r="AZ403" i="2"/>
  <c r="BA403" i="2" s="1"/>
  <c r="BB403" i="2" s="1"/>
  <c r="AH411" i="2"/>
  <c r="AZ411" i="2"/>
  <c r="BA411" i="2" s="1"/>
  <c r="BB411" i="2" s="1"/>
  <c r="AH419" i="2"/>
  <c r="AZ419" i="2"/>
  <c r="BA419" i="2" s="1"/>
  <c r="BB419" i="2" s="1"/>
  <c r="AH427" i="2"/>
  <c r="AZ427" i="2"/>
  <c r="BA427" i="2" s="1"/>
  <c r="BB427" i="2" s="1"/>
  <c r="AH435" i="2"/>
  <c r="AZ435" i="2"/>
  <c r="AH443" i="2"/>
  <c r="AZ443" i="2"/>
  <c r="AH451" i="2"/>
  <c r="AZ451" i="2"/>
  <c r="AH459" i="2"/>
  <c r="AZ459" i="2"/>
  <c r="BA459" i="2" s="1"/>
  <c r="BB459" i="2" s="1"/>
  <c r="AH467" i="2"/>
  <c r="AI467" i="2" s="1"/>
  <c r="AJ467" i="2" s="1"/>
  <c r="AZ467" i="2"/>
  <c r="BA467" i="2" s="1"/>
  <c r="BB467" i="2" s="1"/>
  <c r="AH475" i="2"/>
  <c r="AZ475" i="2"/>
  <c r="BA475" i="2" s="1"/>
  <c r="BB475" i="2" s="1"/>
  <c r="AH483" i="2"/>
  <c r="AZ483" i="2"/>
  <c r="BA483" i="2" s="1"/>
  <c r="BB483" i="2" s="1"/>
  <c r="AH491" i="2"/>
  <c r="AZ491" i="2"/>
  <c r="BA491" i="2" s="1"/>
  <c r="BB491" i="2" s="1"/>
  <c r="AH499" i="2"/>
  <c r="AZ499" i="2"/>
  <c r="BA499" i="2" s="1"/>
  <c r="BB499" i="2" s="1"/>
  <c r="AH507" i="2"/>
  <c r="AZ507" i="2"/>
  <c r="BA507" i="2" s="1"/>
  <c r="BB507" i="2" s="1"/>
  <c r="AH515" i="2"/>
  <c r="AZ515" i="2"/>
  <c r="BA515" i="2" s="1"/>
  <c r="BB515" i="2" s="1"/>
  <c r="AH523" i="2"/>
  <c r="AZ523" i="2"/>
  <c r="BA523" i="2" s="1"/>
  <c r="BB523" i="2" s="1"/>
  <c r="AH531" i="2"/>
  <c r="AZ531" i="2"/>
  <c r="BA531" i="2" s="1"/>
  <c r="BB531" i="2" s="1"/>
  <c r="AH539" i="2"/>
  <c r="AZ539" i="2"/>
  <c r="BA539" i="2" s="1"/>
  <c r="BB539" i="2" s="1"/>
  <c r="AH547" i="2"/>
  <c r="AZ547" i="2"/>
  <c r="BA547" i="2" s="1"/>
  <c r="BB547" i="2" s="1"/>
  <c r="AH555" i="2"/>
  <c r="AZ555" i="2"/>
  <c r="BA555" i="2" s="1"/>
  <c r="BB555" i="2" s="1"/>
  <c r="AH563" i="2"/>
  <c r="AZ563" i="2"/>
  <c r="BA563" i="2" s="1"/>
  <c r="BB563" i="2" s="1"/>
  <c r="AH571" i="2"/>
  <c r="AZ571" i="2"/>
  <c r="BA571" i="2" s="1"/>
  <c r="BB571" i="2" s="1"/>
  <c r="AH579" i="2"/>
  <c r="AZ579" i="2"/>
  <c r="BA579" i="2" s="1"/>
  <c r="BB579" i="2" s="1"/>
  <c r="AH458" i="2"/>
  <c r="AZ458" i="2"/>
  <c r="BA458" i="2" s="1"/>
  <c r="BB458" i="2" s="1"/>
  <c r="AH8" i="2"/>
  <c r="AZ8" i="2"/>
  <c r="BA8" i="2" s="1"/>
  <c r="BB8" i="2" s="1"/>
  <c r="AH24" i="2"/>
  <c r="AZ24" i="2"/>
  <c r="BA24" i="2" s="1"/>
  <c r="BB24" i="2" s="1"/>
  <c r="AH44" i="2"/>
  <c r="AZ44" i="2"/>
  <c r="BA44" i="2" s="1"/>
  <c r="BB44" i="2" s="1"/>
  <c r="AH60" i="2"/>
  <c r="AZ60" i="2"/>
  <c r="BA60" i="2" s="1"/>
  <c r="BB60" i="2" s="1"/>
  <c r="AH76" i="2"/>
  <c r="AZ76" i="2"/>
  <c r="BA76" i="2" s="1"/>
  <c r="BB76" i="2" s="1"/>
  <c r="AH88" i="2"/>
  <c r="AZ88" i="2"/>
  <c r="BA88" i="2" s="1"/>
  <c r="BB88" i="2" s="1"/>
  <c r="AH104" i="2"/>
  <c r="AZ104" i="2"/>
  <c r="BA104" i="2" s="1"/>
  <c r="BB104" i="2" s="1"/>
  <c r="AH120" i="2"/>
  <c r="AZ120" i="2"/>
  <c r="BA120" i="2" s="1"/>
  <c r="BB120" i="2" s="1"/>
  <c r="AH132" i="2"/>
  <c r="AZ132" i="2"/>
  <c r="BA132" i="2" s="1"/>
  <c r="BB132" i="2" s="1"/>
  <c r="AH152" i="2"/>
  <c r="AZ152" i="2"/>
  <c r="BA152" i="2" s="1"/>
  <c r="BB152" i="2" s="1"/>
  <c r="AH168" i="2"/>
  <c r="AZ168" i="2"/>
  <c r="BA168" i="2" s="1"/>
  <c r="BB168" i="2" s="1"/>
  <c r="AH180" i="2"/>
  <c r="AZ180" i="2"/>
  <c r="BA180" i="2" s="1"/>
  <c r="BB180" i="2" s="1"/>
  <c r="AH196" i="2"/>
  <c r="AZ196" i="2"/>
  <c r="BA196" i="2" s="1"/>
  <c r="BB196" i="2" s="1"/>
  <c r="AH216" i="2"/>
  <c r="AZ216" i="2"/>
  <c r="BA216" i="2" s="1"/>
  <c r="BB216" i="2" s="1"/>
  <c r="AH232" i="2"/>
  <c r="AI232" i="2" s="1"/>
  <c r="AJ232" i="2" s="1"/>
  <c r="AZ232" i="2"/>
  <c r="BA232" i="2" s="1"/>
  <c r="BB232" i="2" s="1"/>
  <c r="AH244" i="2"/>
  <c r="AZ244" i="2"/>
  <c r="BA244" i="2" s="1"/>
  <c r="BB244" i="2" s="1"/>
  <c r="AH264" i="2"/>
  <c r="AZ264" i="2"/>
  <c r="BA264" i="2" s="1"/>
  <c r="BB264" i="2" s="1"/>
  <c r="AH276" i="2"/>
  <c r="AZ276" i="2"/>
  <c r="BA276" i="2" s="1"/>
  <c r="BB276" i="2" s="1"/>
  <c r="AH292" i="2"/>
  <c r="AI292" i="2" s="1"/>
  <c r="AJ292" i="2" s="1"/>
  <c r="AZ292" i="2"/>
  <c r="BA292" i="2" s="1"/>
  <c r="BB292" i="2" s="1"/>
  <c r="AH312" i="2"/>
  <c r="AZ312" i="2"/>
  <c r="BA312" i="2" s="1"/>
  <c r="BB312" i="2" s="1"/>
  <c r="AH328" i="2"/>
  <c r="AI328" i="2" s="1"/>
  <c r="AJ328" i="2" s="1"/>
  <c r="AZ328" i="2"/>
  <c r="BA328" i="2" s="1"/>
  <c r="BB328" i="2" s="1"/>
  <c r="AH344" i="2"/>
  <c r="AZ344" i="2"/>
  <c r="BA344" i="2" s="1"/>
  <c r="BB344" i="2" s="1"/>
  <c r="AH360" i="2"/>
  <c r="AI360" i="2" s="1"/>
  <c r="AJ360" i="2" s="1"/>
  <c r="AZ360" i="2"/>
  <c r="BA360" i="2" s="1"/>
  <c r="BB360" i="2" s="1"/>
  <c r="AH368" i="2"/>
  <c r="AI368" i="2" s="1"/>
  <c r="AJ368" i="2" s="1"/>
  <c r="AZ368" i="2"/>
  <c r="BA368" i="2" s="1"/>
  <c r="BB368" i="2" s="1"/>
  <c r="AH376" i="2"/>
  <c r="AI376" i="2" s="1"/>
  <c r="AJ376" i="2" s="1"/>
  <c r="AZ376" i="2"/>
  <c r="AH384" i="2"/>
  <c r="AZ384" i="2"/>
  <c r="BA384" i="2" s="1"/>
  <c r="BB384" i="2" s="1"/>
  <c r="AH396" i="2"/>
  <c r="AI396" i="2" s="1"/>
  <c r="AJ396" i="2" s="1"/>
  <c r="AZ396" i="2"/>
  <c r="BA396" i="2" s="1"/>
  <c r="BB396" i="2" s="1"/>
  <c r="AH412" i="2"/>
  <c r="AZ412" i="2"/>
  <c r="BA412" i="2" s="1"/>
  <c r="BB412" i="2" s="1"/>
  <c r="AH428" i="2"/>
  <c r="AI428" i="2" s="1"/>
  <c r="AJ428" i="2" s="1"/>
  <c r="AZ428" i="2"/>
  <c r="BA428" i="2" s="1"/>
  <c r="BB428" i="2" s="1"/>
  <c r="AH436" i="2"/>
  <c r="AZ436" i="2"/>
  <c r="BA436" i="2" s="1"/>
  <c r="BB436" i="2" s="1"/>
  <c r="AH444" i="2"/>
  <c r="AI444" i="2" s="1"/>
  <c r="AJ444" i="2" s="1"/>
  <c r="AZ444" i="2"/>
  <c r="BA444" i="2" s="1"/>
  <c r="BB444" i="2" s="1"/>
  <c r="AH456" i="2"/>
  <c r="AZ456" i="2"/>
  <c r="BA456" i="2" s="1"/>
  <c r="BB456" i="2" s="1"/>
  <c r="AH480" i="2"/>
  <c r="AI480" i="2" s="1"/>
  <c r="AJ480" i="2" s="1"/>
  <c r="AZ480" i="2"/>
  <c r="BA480" i="2" s="1"/>
  <c r="BB480" i="2" s="1"/>
  <c r="AH492" i="2"/>
  <c r="AZ492" i="2"/>
  <c r="BA492" i="2" s="1"/>
  <c r="BB492" i="2" s="1"/>
  <c r="AH500" i="2"/>
  <c r="AZ500" i="2"/>
  <c r="BA500" i="2" s="1"/>
  <c r="BB500" i="2" s="1"/>
  <c r="AH508" i="2"/>
  <c r="AZ508" i="2"/>
  <c r="BA508" i="2" s="1"/>
  <c r="BB508" i="2" s="1"/>
  <c r="AH516" i="2"/>
  <c r="AI516" i="2" s="1"/>
  <c r="AJ516" i="2" s="1"/>
  <c r="AZ516" i="2"/>
  <c r="BA516" i="2" s="1"/>
  <c r="BB516" i="2" s="1"/>
  <c r="AH524" i="2"/>
  <c r="AZ524" i="2"/>
  <c r="BA524" i="2" s="1"/>
  <c r="BB524" i="2" s="1"/>
  <c r="AH540" i="2"/>
  <c r="AI540" i="2" s="1"/>
  <c r="AJ540" i="2" s="1"/>
  <c r="AZ540" i="2"/>
  <c r="BA540" i="2" s="1"/>
  <c r="BB540" i="2" s="1"/>
  <c r="AH378" i="2"/>
  <c r="AZ378" i="2"/>
  <c r="BA378" i="2" s="1"/>
  <c r="BB378" i="2" s="1"/>
  <c r="AH506" i="2"/>
  <c r="AZ506" i="2"/>
  <c r="BA506" i="2" s="1"/>
  <c r="BB506" i="2" s="1"/>
  <c r="AH340" i="2"/>
  <c r="AZ340" i="2"/>
  <c r="BA340" i="2" s="1"/>
  <c r="BB340" i="2" s="1"/>
  <c r="AH404" i="2"/>
  <c r="AI404" i="2" s="1"/>
  <c r="AJ404" i="2" s="1"/>
  <c r="AZ404" i="2"/>
  <c r="BA404" i="2" s="1"/>
  <c r="BB404" i="2" s="1"/>
  <c r="AH556" i="2"/>
  <c r="AZ556" i="2"/>
  <c r="BA556" i="2" s="1"/>
  <c r="BB556" i="2" s="1"/>
  <c r="AH564" i="2"/>
  <c r="AI564" i="2" s="1"/>
  <c r="AJ564" i="2" s="1"/>
  <c r="AZ564" i="2"/>
  <c r="BA564" i="2" s="1"/>
  <c r="BB564" i="2" s="1"/>
  <c r="AH572" i="2"/>
  <c r="AZ572" i="2"/>
  <c r="BA572" i="2" s="1"/>
  <c r="BB572" i="2" s="1"/>
  <c r="AH580" i="2"/>
  <c r="AI580" i="2" s="1"/>
  <c r="AJ580" i="2" s="1"/>
  <c r="AZ580" i="2"/>
  <c r="BA580" i="2" s="1"/>
  <c r="BB580" i="2" s="1"/>
  <c r="AH350" i="2"/>
  <c r="AZ350" i="2"/>
  <c r="AH414" i="2"/>
  <c r="AZ414" i="2"/>
  <c r="AH478" i="2"/>
  <c r="AZ478" i="2"/>
  <c r="BA478" i="2" s="1"/>
  <c r="BB478" i="2" s="1"/>
  <c r="AH542" i="2"/>
  <c r="AI542" i="2" s="1"/>
  <c r="AJ542" i="2" s="1"/>
  <c r="AZ542" i="2"/>
  <c r="BA542" i="2" s="1"/>
  <c r="BB542" i="2" s="1"/>
  <c r="AH321" i="2"/>
  <c r="AZ321" i="2"/>
  <c r="BA321" i="2" s="1"/>
  <c r="BB321" i="2" s="1"/>
  <c r="AH329" i="2"/>
  <c r="AZ329" i="2"/>
  <c r="BA329" i="2" s="1"/>
  <c r="BB329" i="2" s="1"/>
  <c r="AH337" i="2"/>
  <c r="AZ337" i="2"/>
  <c r="AH345" i="2"/>
  <c r="AI345" i="2" s="1"/>
  <c r="AJ345" i="2" s="1"/>
  <c r="AZ345" i="2"/>
  <c r="BA345" i="2" s="1"/>
  <c r="BB345" i="2" s="1"/>
  <c r="AH353" i="2"/>
  <c r="AZ353" i="2"/>
  <c r="BA353" i="2" s="1"/>
  <c r="BB353" i="2" s="1"/>
  <c r="AH361" i="2"/>
  <c r="AI361" i="2" s="1"/>
  <c r="AJ361" i="2" s="1"/>
  <c r="AZ361" i="2"/>
  <c r="AH369" i="2"/>
  <c r="AZ369" i="2"/>
  <c r="BA369" i="2" s="1"/>
  <c r="BB369" i="2" s="1"/>
  <c r="AH377" i="2"/>
  <c r="AZ377" i="2"/>
  <c r="AH385" i="2"/>
  <c r="AZ385" i="2"/>
  <c r="BA385" i="2" s="1"/>
  <c r="BB385" i="2" s="1"/>
  <c r="AH393" i="2"/>
  <c r="AZ393" i="2"/>
  <c r="BA393" i="2" s="1"/>
  <c r="BB393" i="2" s="1"/>
  <c r="AH401" i="2"/>
  <c r="AZ401" i="2"/>
  <c r="BA401" i="2" s="1"/>
  <c r="BB401" i="2" s="1"/>
  <c r="AH409" i="2"/>
  <c r="AZ409" i="2"/>
  <c r="BA409" i="2" s="1"/>
  <c r="BB409" i="2" s="1"/>
  <c r="AH417" i="2"/>
  <c r="AZ417" i="2"/>
  <c r="BA417" i="2" s="1"/>
  <c r="BB417" i="2" s="1"/>
  <c r="AH425" i="2"/>
  <c r="AZ425" i="2"/>
  <c r="BA425" i="2" s="1"/>
  <c r="BB425" i="2" s="1"/>
  <c r="AH433" i="2"/>
  <c r="AZ433" i="2"/>
  <c r="BA433" i="2" s="1"/>
  <c r="BB433" i="2" s="1"/>
  <c r="AH441" i="2"/>
  <c r="AI441" i="2" s="1"/>
  <c r="AJ441" i="2" s="1"/>
  <c r="AZ441" i="2"/>
  <c r="BA441" i="2" s="1"/>
  <c r="BB441" i="2" s="1"/>
  <c r="AH449" i="2"/>
  <c r="AZ449" i="2"/>
  <c r="BA449" i="2" s="1"/>
  <c r="BB449" i="2" s="1"/>
  <c r="AH457" i="2"/>
  <c r="AI457" i="2" s="1"/>
  <c r="AJ457" i="2" s="1"/>
  <c r="AZ457" i="2"/>
  <c r="BA457" i="2" s="1"/>
  <c r="BB457" i="2" s="1"/>
  <c r="AH465" i="2"/>
  <c r="AZ465" i="2"/>
  <c r="BA465" i="2" s="1"/>
  <c r="BB465" i="2" s="1"/>
  <c r="AH473" i="2"/>
  <c r="AZ473" i="2"/>
  <c r="BA473" i="2" s="1"/>
  <c r="BB473" i="2" s="1"/>
  <c r="AH481" i="2"/>
  <c r="AZ481" i="2"/>
  <c r="AH489" i="2"/>
  <c r="AI489" i="2" s="1"/>
  <c r="AJ489" i="2" s="1"/>
  <c r="AZ489" i="2"/>
  <c r="BA489" i="2" s="1"/>
  <c r="BB489" i="2" s="1"/>
  <c r="AH497" i="2"/>
  <c r="AZ497" i="2"/>
  <c r="BA497" i="2" s="1"/>
  <c r="BB497" i="2" s="1"/>
  <c r="AH505" i="2"/>
  <c r="AZ505" i="2"/>
  <c r="BA505" i="2" s="1"/>
  <c r="BB505" i="2" s="1"/>
  <c r="AH513" i="2"/>
  <c r="AZ513" i="2"/>
  <c r="BA513" i="2" s="1"/>
  <c r="BB513" i="2" s="1"/>
  <c r="AH521" i="2"/>
  <c r="AZ521" i="2"/>
  <c r="BA521" i="2" s="1"/>
  <c r="BB521" i="2" s="1"/>
  <c r="AH529" i="2"/>
  <c r="AZ529" i="2"/>
  <c r="BA529" i="2" s="1"/>
  <c r="BB529" i="2" s="1"/>
  <c r="AH537" i="2"/>
  <c r="AZ537" i="2"/>
  <c r="BA537" i="2" s="1"/>
  <c r="BB537" i="2" s="1"/>
  <c r="AH545" i="2"/>
  <c r="AZ545" i="2"/>
  <c r="BA545" i="2" s="1"/>
  <c r="BB545" i="2" s="1"/>
  <c r="AH553" i="2"/>
  <c r="AI553" i="2" s="1"/>
  <c r="AJ553" i="2" s="1"/>
  <c r="AZ553" i="2"/>
  <c r="BA553" i="2" s="1"/>
  <c r="BB553" i="2" s="1"/>
  <c r="AH561" i="2"/>
  <c r="AZ561" i="2"/>
  <c r="BA561" i="2" s="1"/>
  <c r="BB561" i="2" s="1"/>
  <c r="AH569" i="2"/>
  <c r="AI569" i="2" s="1"/>
  <c r="AJ569" i="2" s="1"/>
  <c r="AZ569" i="2"/>
  <c r="BA569" i="2" s="1"/>
  <c r="BB569" i="2" s="1"/>
  <c r="AH577" i="2"/>
  <c r="AZ577" i="2"/>
  <c r="BA577" i="2" s="1"/>
  <c r="BB577" i="2" s="1"/>
  <c r="AH354" i="2"/>
  <c r="AZ354" i="2"/>
  <c r="AH418" i="2"/>
  <c r="AZ418" i="2"/>
  <c r="BA418" i="2" s="1"/>
  <c r="BB418" i="2" s="1"/>
  <c r="AH482" i="2"/>
  <c r="AZ482" i="2"/>
  <c r="BA482" i="2" s="1"/>
  <c r="BB482" i="2" s="1"/>
  <c r="AH546" i="2"/>
  <c r="AZ546" i="2"/>
  <c r="BA546" i="2" s="1"/>
  <c r="BB546" i="2" s="1"/>
  <c r="AH222" i="2"/>
  <c r="AI222" i="2" s="1"/>
  <c r="AJ222" i="2" s="1"/>
  <c r="AZ222" i="2"/>
  <c r="AH9" i="2"/>
  <c r="AZ9" i="2"/>
  <c r="BA9" i="2" s="1"/>
  <c r="BB9" i="2" s="1"/>
  <c r="AH17" i="2"/>
  <c r="AI17" i="2" s="1"/>
  <c r="AJ17" i="2" s="1"/>
  <c r="AZ17" i="2"/>
  <c r="BA17" i="2" s="1"/>
  <c r="BB17" i="2" s="1"/>
  <c r="AH25" i="2"/>
  <c r="AI25" i="2" s="1"/>
  <c r="AJ25" i="2" s="1"/>
  <c r="AZ25" i="2"/>
  <c r="AH33" i="2"/>
  <c r="AI33" i="2" s="1"/>
  <c r="AJ33" i="2" s="1"/>
  <c r="AZ33" i="2"/>
  <c r="BA33" i="2" s="1"/>
  <c r="BB33" i="2" s="1"/>
  <c r="AH41" i="2"/>
  <c r="AI41" i="2" s="1"/>
  <c r="AZ41" i="2"/>
  <c r="BA41" i="2" s="1"/>
  <c r="BB41" i="2" s="1"/>
  <c r="AH49" i="2"/>
  <c r="AI49" i="2" s="1"/>
  <c r="AJ49" i="2" s="1"/>
  <c r="AZ49" i="2"/>
  <c r="BA49" i="2" s="1"/>
  <c r="BB49" i="2" s="1"/>
  <c r="AH57" i="2"/>
  <c r="AI57" i="2" s="1"/>
  <c r="AJ57" i="2" s="1"/>
  <c r="AZ57" i="2"/>
  <c r="BA57" i="2" s="1"/>
  <c r="BB57" i="2" s="1"/>
  <c r="AH197" i="2"/>
  <c r="AI197" i="2" s="1"/>
  <c r="AJ197" i="2" s="1"/>
  <c r="AZ197" i="2"/>
  <c r="BA197" i="2" s="1"/>
  <c r="BB197" i="2" s="1"/>
  <c r="AH213" i="2"/>
  <c r="AZ213" i="2"/>
  <c r="BA213" i="2" s="1"/>
  <c r="BB213" i="2" s="1"/>
  <c r="AH221" i="2"/>
  <c r="AI221" i="2" s="1"/>
  <c r="AJ221" i="2" s="1"/>
  <c r="AZ221" i="2"/>
  <c r="BA221" i="2" s="1"/>
  <c r="BB221" i="2" s="1"/>
  <c r="AH265" i="2"/>
  <c r="AZ265" i="2"/>
  <c r="BA265" i="2" s="1"/>
  <c r="BB265" i="2" s="1"/>
  <c r="AH273" i="2"/>
  <c r="AI273" i="2" s="1"/>
  <c r="AJ273" i="2" s="1"/>
  <c r="AZ273" i="2"/>
  <c r="BA273" i="2" s="1"/>
  <c r="BB273" i="2" s="1"/>
  <c r="AH281" i="2"/>
  <c r="AI281" i="2" s="1"/>
  <c r="AJ281" i="2" s="1"/>
  <c r="AZ281" i="2"/>
  <c r="BA281" i="2" s="1"/>
  <c r="BB281" i="2" s="1"/>
  <c r="AH289" i="2"/>
  <c r="AI289" i="2" s="1"/>
  <c r="AJ289" i="2" s="1"/>
  <c r="AZ289" i="2"/>
  <c r="BA289" i="2" s="1"/>
  <c r="BB289" i="2" s="1"/>
  <c r="AH297" i="2"/>
  <c r="AZ297" i="2"/>
  <c r="BA297" i="2" s="1"/>
  <c r="BB297" i="2" s="1"/>
  <c r="AH305" i="2"/>
  <c r="AI305" i="2" s="1"/>
  <c r="AJ305" i="2" s="1"/>
  <c r="AZ305" i="2"/>
  <c r="BA305" i="2" s="1"/>
  <c r="BB305" i="2" s="1"/>
  <c r="AH313" i="2"/>
  <c r="AZ313" i="2"/>
  <c r="BA313" i="2" s="1"/>
  <c r="BB313" i="2" s="1"/>
  <c r="AH46" i="2"/>
  <c r="AI46" i="2" s="1"/>
  <c r="AJ46" i="2" s="1"/>
  <c r="AZ46" i="2"/>
  <c r="BA46" i="2" s="1"/>
  <c r="BB46" i="2" s="1"/>
  <c r="AH302" i="2"/>
  <c r="AI302" i="2" s="1"/>
  <c r="AJ302" i="2" s="1"/>
  <c r="AZ302" i="2"/>
  <c r="AH22" i="2"/>
  <c r="AI22" i="2" s="1"/>
  <c r="AJ22" i="2" s="1"/>
  <c r="AZ22" i="2"/>
  <c r="BA22" i="2" s="1"/>
  <c r="BB22" i="2" s="1"/>
  <c r="AH50" i="2"/>
  <c r="AZ50" i="2"/>
  <c r="BA50" i="2" s="1"/>
  <c r="BB50" i="2" s="1"/>
  <c r="AH58" i="2"/>
  <c r="AI58" i="2" s="1"/>
  <c r="AJ58" i="2" s="1"/>
  <c r="AZ58" i="2"/>
  <c r="BA58" i="2" s="1"/>
  <c r="BB58" i="2" s="1"/>
  <c r="AH86" i="2"/>
  <c r="AI86" i="2" s="1"/>
  <c r="AJ86" i="2" s="1"/>
  <c r="AZ86" i="2"/>
  <c r="BA86" i="2" s="1"/>
  <c r="BB86" i="2" s="1"/>
  <c r="AH114" i="2"/>
  <c r="AI114" i="2" s="1"/>
  <c r="AJ114" i="2" s="1"/>
  <c r="AZ114" i="2"/>
  <c r="AH122" i="2"/>
  <c r="AZ122" i="2"/>
  <c r="AH150" i="2"/>
  <c r="AI150" i="2" s="1"/>
  <c r="AJ150" i="2" s="1"/>
  <c r="AZ150" i="2"/>
  <c r="BA150" i="2" s="1"/>
  <c r="BB150" i="2" s="1"/>
  <c r="AH178" i="2"/>
  <c r="AZ178" i="2"/>
  <c r="BA178" i="2" s="1"/>
  <c r="BB178" i="2" s="1"/>
  <c r="AH186" i="2"/>
  <c r="AI186" i="2" s="1"/>
  <c r="AJ186" i="2" s="1"/>
  <c r="AZ186" i="2"/>
  <c r="BA186" i="2" s="1"/>
  <c r="BB186" i="2" s="1"/>
  <c r="AH214" i="2"/>
  <c r="AZ214" i="2"/>
  <c r="AH242" i="2"/>
  <c r="AI242" i="2" s="1"/>
  <c r="AJ242" i="2" s="1"/>
  <c r="AZ242" i="2"/>
  <c r="AH250" i="2"/>
  <c r="AZ250" i="2"/>
  <c r="AH278" i="2"/>
  <c r="AI278" i="2" s="1"/>
  <c r="AJ278" i="2" s="1"/>
  <c r="AZ278" i="2"/>
  <c r="AH306" i="2"/>
  <c r="AZ306" i="2"/>
  <c r="AH314" i="2"/>
  <c r="AI314" i="2" s="1"/>
  <c r="AJ314" i="2" s="1"/>
  <c r="AZ314" i="2"/>
  <c r="AH420" i="2"/>
  <c r="AZ420" i="2"/>
  <c r="BA420" i="2" s="1"/>
  <c r="BB420" i="2" s="1"/>
  <c r="AH14" i="2"/>
  <c r="AI14" i="2" s="1"/>
  <c r="AJ14" i="2" s="1"/>
  <c r="AZ14" i="2"/>
  <c r="BA14" i="2" s="1"/>
  <c r="BB14" i="2" s="1"/>
  <c r="AH142" i="2"/>
  <c r="AI142" i="2" s="1"/>
  <c r="AJ142" i="2" s="1"/>
  <c r="AZ142" i="2"/>
  <c r="BA142" i="2" s="1"/>
  <c r="BB142" i="2" s="1"/>
  <c r="AH270" i="2"/>
  <c r="AI270" i="2" s="1"/>
  <c r="AJ270" i="2" s="1"/>
  <c r="AZ270" i="2"/>
  <c r="BA270" i="2" s="1"/>
  <c r="BB270" i="2" s="1"/>
  <c r="BN1" i="2"/>
  <c r="D11" i="8" s="1"/>
  <c r="BN2" i="2"/>
  <c r="C11" i="8" s="1"/>
  <c r="BO6" i="2"/>
  <c r="AH42" i="2"/>
  <c r="AZ42" i="2"/>
  <c r="AH70" i="2"/>
  <c r="AZ70" i="2"/>
  <c r="AH98" i="2"/>
  <c r="AI98" i="2" s="1"/>
  <c r="AZ98" i="2"/>
  <c r="BA98" i="2" s="1"/>
  <c r="BB98" i="2" s="1"/>
  <c r="AH106" i="2"/>
  <c r="AI106" i="2" s="1"/>
  <c r="AJ106" i="2" s="1"/>
  <c r="AZ106" i="2"/>
  <c r="AH134" i="2"/>
  <c r="AI134" i="2" s="1"/>
  <c r="AJ134" i="2" s="1"/>
  <c r="AZ134" i="2"/>
  <c r="BA134" i="2" s="1"/>
  <c r="BB134" i="2" s="1"/>
  <c r="AH162" i="2"/>
  <c r="AI162" i="2" s="1"/>
  <c r="AJ162" i="2" s="1"/>
  <c r="AZ162" i="2"/>
  <c r="BA162" i="2" s="1"/>
  <c r="BB162" i="2" s="1"/>
  <c r="AH170" i="2"/>
  <c r="AI170" i="2" s="1"/>
  <c r="AJ170" i="2" s="1"/>
  <c r="AZ170" i="2"/>
  <c r="BA170" i="2" s="1"/>
  <c r="BB170" i="2" s="1"/>
  <c r="AH198" i="2"/>
  <c r="AI198" i="2" s="1"/>
  <c r="AJ198" i="2" s="1"/>
  <c r="AZ198" i="2"/>
  <c r="BA198" i="2" s="1"/>
  <c r="BB198" i="2" s="1"/>
  <c r="AH226" i="2"/>
  <c r="AZ226" i="2"/>
  <c r="AH234" i="2"/>
  <c r="AZ234" i="2"/>
  <c r="AH262" i="2"/>
  <c r="AZ262" i="2"/>
  <c r="AH290" i="2"/>
  <c r="AZ290" i="2"/>
  <c r="BA290" i="2" s="1"/>
  <c r="BB290" i="2" s="1"/>
  <c r="AH298" i="2"/>
  <c r="AZ298" i="2"/>
  <c r="AH484" i="2"/>
  <c r="AZ484" i="2"/>
  <c r="BA484" i="2" s="1"/>
  <c r="BB484" i="2" s="1"/>
  <c r="AH62" i="2"/>
  <c r="AZ62" i="2"/>
  <c r="BA62" i="2" s="1"/>
  <c r="BB62" i="2" s="1"/>
  <c r="AH190" i="2"/>
  <c r="AI190" i="2" s="1"/>
  <c r="AJ190" i="2" s="1"/>
  <c r="AZ190" i="2"/>
  <c r="BA190" i="2" s="1"/>
  <c r="BB190" i="2" s="1"/>
  <c r="BU6" i="2"/>
  <c r="BT2" i="2"/>
  <c r="C12" i="8" s="1"/>
  <c r="BT1" i="2"/>
  <c r="D12" i="8" s="1"/>
  <c r="AH39" i="2"/>
  <c r="AI39" i="2" s="1"/>
  <c r="AJ39" i="2" s="1"/>
  <c r="AZ39" i="2"/>
  <c r="BA39" i="2" s="1"/>
  <c r="BB39" i="2" s="1"/>
  <c r="AH87" i="2"/>
  <c r="AZ87" i="2"/>
  <c r="BA87" i="2" s="1"/>
  <c r="BB87" i="2" s="1"/>
  <c r="AH135" i="2"/>
  <c r="AI135" i="2" s="1"/>
  <c r="AJ135" i="2" s="1"/>
  <c r="AZ135" i="2"/>
  <c r="BA135" i="2" s="1"/>
  <c r="BB135" i="2" s="1"/>
  <c r="AH183" i="2"/>
  <c r="AZ183" i="2"/>
  <c r="BA183" i="2" s="1"/>
  <c r="BB183" i="2" s="1"/>
  <c r="AH231" i="2"/>
  <c r="AZ231" i="2"/>
  <c r="BA231" i="2" s="1"/>
  <c r="BB231" i="2" s="1"/>
  <c r="AH295" i="2"/>
  <c r="AZ295" i="2"/>
  <c r="BA295" i="2" s="1"/>
  <c r="BB295" i="2" s="1"/>
  <c r="AH317" i="2"/>
  <c r="AI317" i="2" s="1"/>
  <c r="AJ317" i="2" s="1"/>
  <c r="AZ317" i="2"/>
  <c r="BA317" i="2" s="1"/>
  <c r="BB317" i="2" s="1"/>
  <c r="AH326" i="2"/>
  <c r="AZ326" i="2"/>
  <c r="AH454" i="2"/>
  <c r="AZ454" i="2"/>
  <c r="BA454" i="2" s="1"/>
  <c r="BB454" i="2" s="1"/>
  <c r="AH327" i="2"/>
  <c r="AZ327" i="2"/>
  <c r="BA327" i="2" s="1"/>
  <c r="BB327" i="2" s="1"/>
  <c r="AH343" i="2"/>
  <c r="AZ343" i="2"/>
  <c r="BA343" i="2" s="1"/>
  <c r="BB343" i="2" s="1"/>
  <c r="AH359" i="2"/>
  <c r="AZ359" i="2"/>
  <c r="BA359" i="2" s="1"/>
  <c r="BB359" i="2" s="1"/>
  <c r="AH375" i="2"/>
  <c r="AZ375" i="2"/>
  <c r="BA375" i="2" s="1"/>
  <c r="BB375" i="2" s="1"/>
  <c r="AH391" i="2"/>
  <c r="AZ391" i="2"/>
  <c r="BA391" i="2" s="1"/>
  <c r="BB391" i="2" s="1"/>
  <c r="AH407" i="2"/>
  <c r="AZ407" i="2"/>
  <c r="BA407" i="2" s="1"/>
  <c r="BB407" i="2" s="1"/>
  <c r="AH423" i="2"/>
  <c r="AZ423" i="2"/>
  <c r="BA423" i="2" s="1"/>
  <c r="BB423" i="2" s="1"/>
  <c r="AH439" i="2"/>
  <c r="AZ439" i="2"/>
  <c r="AH455" i="2"/>
  <c r="AZ455" i="2"/>
  <c r="BA455" i="2" s="1"/>
  <c r="BB455" i="2" s="1"/>
  <c r="AH471" i="2"/>
  <c r="AI471" i="2" s="1"/>
  <c r="AJ471" i="2" s="1"/>
  <c r="AZ471" i="2"/>
  <c r="BA471" i="2" s="1"/>
  <c r="BB471" i="2" s="1"/>
  <c r="AH487" i="2"/>
  <c r="AZ487" i="2"/>
  <c r="BA487" i="2" s="1"/>
  <c r="BB487" i="2" s="1"/>
  <c r="AH503" i="2"/>
  <c r="AZ503" i="2"/>
  <c r="BA503" i="2" s="1"/>
  <c r="BB503" i="2" s="1"/>
  <c r="AH519" i="2"/>
  <c r="AZ519" i="2"/>
  <c r="BA519" i="2" s="1"/>
  <c r="BB519" i="2" s="1"/>
  <c r="AH535" i="2"/>
  <c r="AZ535" i="2"/>
  <c r="BA535" i="2" s="1"/>
  <c r="BB535" i="2" s="1"/>
  <c r="AH559" i="2"/>
  <c r="AZ559" i="2"/>
  <c r="BA559" i="2" s="1"/>
  <c r="BB559" i="2" s="1"/>
  <c r="AH567" i="2"/>
  <c r="AZ567" i="2"/>
  <c r="BA567" i="2" s="1"/>
  <c r="BB567" i="2" s="1"/>
  <c r="AH522" i="2"/>
  <c r="AZ522" i="2"/>
  <c r="BA522" i="2" s="1"/>
  <c r="BB522" i="2" s="1"/>
  <c r="AH16" i="2"/>
  <c r="AZ16" i="2"/>
  <c r="BA16" i="2" s="1"/>
  <c r="BB16" i="2" s="1"/>
  <c r="AH52" i="2"/>
  <c r="AZ52" i="2"/>
  <c r="BA52" i="2" s="1"/>
  <c r="BB52" i="2" s="1"/>
  <c r="AH80" i="2"/>
  <c r="AZ80" i="2"/>
  <c r="BA80" i="2" s="1"/>
  <c r="BB80" i="2" s="1"/>
  <c r="AH96" i="2"/>
  <c r="AZ96" i="2"/>
  <c r="BA96" i="2" s="1"/>
  <c r="BB96" i="2" s="1"/>
  <c r="AH112" i="2"/>
  <c r="AZ112" i="2"/>
  <c r="BA112" i="2" s="1"/>
  <c r="BB112" i="2" s="1"/>
  <c r="AH124" i="2"/>
  <c r="AZ124" i="2"/>
  <c r="BA124" i="2" s="1"/>
  <c r="BB124" i="2" s="1"/>
  <c r="AH144" i="2"/>
  <c r="AZ144" i="2"/>
  <c r="BA144" i="2" s="1"/>
  <c r="BB144" i="2" s="1"/>
  <c r="AH172" i="2"/>
  <c r="AZ172" i="2"/>
  <c r="BA172" i="2" s="1"/>
  <c r="BB172" i="2" s="1"/>
  <c r="AH188" i="2"/>
  <c r="AZ188" i="2"/>
  <c r="BA188" i="2" s="1"/>
  <c r="BB188" i="2" s="1"/>
  <c r="AH208" i="2"/>
  <c r="AZ208" i="2"/>
  <c r="BA208" i="2" s="1"/>
  <c r="BB208" i="2" s="1"/>
  <c r="AH224" i="2"/>
  <c r="AI224" i="2" s="1"/>
  <c r="AJ224" i="2" s="1"/>
  <c r="AZ224" i="2"/>
  <c r="BA224" i="2" s="1"/>
  <c r="BB224" i="2" s="1"/>
  <c r="AH236" i="2"/>
  <c r="AZ236" i="2"/>
  <c r="BA236" i="2" s="1"/>
  <c r="BB236" i="2" s="1"/>
  <c r="AH256" i="2"/>
  <c r="AZ256" i="2"/>
  <c r="BA256" i="2" s="1"/>
  <c r="BB256" i="2" s="1"/>
  <c r="AH268" i="2"/>
  <c r="AZ268" i="2"/>
  <c r="BA268" i="2" s="1"/>
  <c r="BB268" i="2" s="1"/>
  <c r="AH284" i="2"/>
  <c r="AZ284" i="2"/>
  <c r="BA284" i="2" s="1"/>
  <c r="BB284" i="2" s="1"/>
  <c r="AH304" i="2"/>
  <c r="AZ304" i="2"/>
  <c r="BA304" i="2" s="1"/>
  <c r="BB304" i="2" s="1"/>
  <c r="AH320" i="2"/>
  <c r="AI320" i="2" s="1"/>
  <c r="AJ320" i="2" s="1"/>
  <c r="AZ320" i="2"/>
  <c r="BA320" i="2" s="1"/>
  <c r="BB320" i="2" s="1"/>
  <c r="AH336" i="2"/>
  <c r="AZ336" i="2"/>
  <c r="BA336" i="2" s="1"/>
  <c r="BB336" i="2" s="1"/>
  <c r="AH352" i="2"/>
  <c r="AZ352" i="2"/>
  <c r="BA352" i="2" s="1"/>
  <c r="BB352" i="2" s="1"/>
  <c r="AH364" i="2"/>
  <c r="AZ364" i="2"/>
  <c r="BA364" i="2" s="1"/>
  <c r="BB364" i="2" s="1"/>
  <c r="AH372" i="2"/>
  <c r="AZ372" i="2"/>
  <c r="AH380" i="2"/>
  <c r="AZ380" i="2"/>
  <c r="AH392" i="2"/>
  <c r="AI392" i="2" s="1"/>
  <c r="AJ392" i="2" s="1"/>
  <c r="AZ392" i="2"/>
  <c r="AH408" i="2"/>
  <c r="AZ408" i="2"/>
  <c r="BA408" i="2" s="1"/>
  <c r="BB408" i="2" s="1"/>
  <c r="AH424" i="2"/>
  <c r="AI424" i="2" s="1"/>
  <c r="AJ424" i="2" s="1"/>
  <c r="AZ424" i="2"/>
  <c r="BA424" i="2" s="1"/>
  <c r="BB424" i="2" s="1"/>
  <c r="AH432" i="2"/>
  <c r="AI432" i="2" s="1"/>
  <c r="AJ432" i="2" s="1"/>
  <c r="AZ432" i="2"/>
  <c r="BA432" i="2" s="1"/>
  <c r="BB432" i="2" s="1"/>
  <c r="AH440" i="2"/>
  <c r="AZ440" i="2"/>
  <c r="BA440" i="2" s="1"/>
  <c r="BB440" i="2" s="1"/>
  <c r="AH448" i="2"/>
  <c r="AZ448" i="2"/>
  <c r="BA448" i="2" s="1"/>
  <c r="BB448" i="2" s="1"/>
  <c r="AH464" i="2"/>
  <c r="AZ464" i="2"/>
  <c r="BA464" i="2" s="1"/>
  <c r="BB464" i="2" s="1"/>
  <c r="AH476" i="2"/>
  <c r="AZ476" i="2"/>
  <c r="BA476" i="2" s="1"/>
  <c r="BB476" i="2" s="1"/>
  <c r="AH488" i="2"/>
  <c r="AI488" i="2" s="1"/>
  <c r="AJ488" i="2" s="1"/>
  <c r="AZ488" i="2"/>
  <c r="BA488" i="2" s="1"/>
  <c r="BB488" i="2" s="1"/>
  <c r="AH496" i="2"/>
  <c r="AI496" i="2" s="1"/>
  <c r="AJ496" i="2" s="1"/>
  <c r="AZ496" i="2"/>
  <c r="BA496" i="2" s="1"/>
  <c r="BB496" i="2" s="1"/>
  <c r="AH504" i="2"/>
  <c r="AI504" i="2" s="1"/>
  <c r="AJ504" i="2" s="1"/>
  <c r="AZ504" i="2"/>
  <c r="BA504" i="2" s="1"/>
  <c r="BB504" i="2" s="1"/>
  <c r="AH512" i="2"/>
  <c r="AZ512" i="2"/>
  <c r="BA512" i="2" s="1"/>
  <c r="BB512" i="2" s="1"/>
  <c r="AH520" i="2"/>
  <c r="AI520" i="2" s="1"/>
  <c r="AJ520" i="2" s="1"/>
  <c r="AZ520" i="2"/>
  <c r="BA520" i="2" s="1"/>
  <c r="BB520" i="2" s="1"/>
  <c r="AH528" i="2"/>
  <c r="AZ528" i="2"/>
  <c r="BA528" i="2" s="1"/>
  <c r="BB528" i="2" s="1"/>
  <c r="AH536" i="2"/>
  <c r="AI536" i="2" s="1"/>
  <c r="AJ536" i="2" s="1"/>
  <c r="AZ536" i="2"/>
  <c r="BA536" i="2" s="1"/>
  <c r="BB536" i="2" s="1"/>
  <c r="AH544" i="2"/>
  <c r="AZ544" i="2"/>
  <c r="BA544" i="2" s="1"/>
  <c r="BB544" i="2" s="1"/>
  <c r="AH330" i="2"/>
  <c r="AZ330" i="2"/>
  <c r="AH442" i="2"/>
  <c r="AZ442" i="2"/>
  <c r="BA442" i="2" s="1"/>
  <c r="BB442" i="2" s="1"/>
  <c r="AH570" i="2"/>
  <c r="AI570" i="2" s="1"/>
  <c r="AJ570" i="2" s="1"/>
  <c r="AZ570" i="2"/>
  <c r="AH552" i="2"/>
  <c r="AZ552" i="2"/>
  <c r="BA552" i="2" s="1"/>
  <c r="BB552" i="2" s="1"/>
  <c r="AH560" i="2"/>
  <c r="AI560" i="2" s="1"/>
  <c r="AJ560" i="2" s="1"/>
  <c r="AZ560" i="2"/>
  <c r="BA560" i="2" s="1"/>
  <c r="BB560" i="2" s="1"/>
  <c r="AH568" i="2"/>
  <c r="AZ568" i="2"/>
  <c r="BA568" i="2" s="1"/>
  <c r="BB568" i="2" s="1"/>
  <c r="AH576" i="2"/>
  <c r="AI576" i="2" s="1"/>
  <c r="AJ576" i="2" s="1"/>
  <c r="AZ576" i="2"/>
  <c r="BA576" i="2" s="1"/>
  <c r="BB576" i="2" s="1"/>
  <c r="AH318" i="2"/>
  <c r="AI318" i="2" s="1"/>
  <c r="AJ318" i="2" s="1"/>
  <c r="AZ318" i="2"/>
  <c r="AH382" i="2"/>
  <c r="AZ382" i="2"/>
  <c r="AH446" i="2"/>
  <c r="AZ446" i="2"/>
  <c r="BA446" i="2" s="1"/>
  <c r="BB446" i="2" s="1"/>
  <c r="AH510" i="2"/>
  <c r="AI510" i="2" s="1"/>
  <c r="AJ510" i="2" s="1"/>
  <c r="AZ510" i="2"/>
  <c r="BA510" i="2" s="1"/>
  <c r="BB510" i="2" s="1"/>
  <c r="AH574" i="2"/>
  <c r="AZ574" i="2"/>
  <c r="AH325" i="2"/>
  <c r="AI325" i="2" s="1"/>
  <c r="AJ325" i="2" s="1"/>
  <c r="AZ325" i="2"/>
  <c r="AH333" i="2"/>
  <c r="AZ333" i="2"/>
  <c r="BA333" i="2" s="1"/>
  <c r="BB333" i="2" s="1"/>
  <c r="AH341" i="2"/>
  <c r="AI341" i="2" s="1"/>
  <c r="AJ341" i="2" s="1"/>
  <c r="AZ341" i="2"/>
  <c r="BA341" i="2" s="1"/>
  <c r="BB341" i="2" s="1"/>
  <c r="AH349" i="2"/>
  <c r="AZ349" i="2"/>
  <c r="BA349" i="2" s="1"/>
  <c r="BB349" i="2" s="1"/>
  <c r="AH357" i="2"/>
  <c r="AI357" i="2" s="1"/>
  <c r="AJ357" i="2" s="1"/>
  <c r="AZ357" i="2"/>
  <c r="BA357" i="2" s="1"/>
  <c r="BB357" i="2" s="1"/>
  <c r="AH365" i="2"/>
  <c r="AZ365" i="2"/>
  <c r="BA365" i="2" s="1"/>
  <c r="BB365" i="2" s="1"/>
  <c r="AH373" i="2"/>
  <c r="AZ373" i="2"/>
  <c r="BA373" i="2" s="1"/>
  <c r="BB373" i="2" s="1"/>
  <c r="AH381" i="2"/>
  <c r="AZ381" i="2"/>
  <c r="BA381" i="2" s="1"/>
  <c r="BB381" i="2" s="1"/>
  <c r="AH389" i="2"/>
  <c r="AZ389" i="2"/>
  <c r="BA389" i="2" s="1"/>
  <c r="BB389" i="2" s="1"/>
  <c r="AH397" i="2"/>
  <c r="AZ397" i="2"/>
  <c r="BA397" i="2" s="1"/>
  <c r="BB397" i="2" s="1"/>
  <c r="AH405" i="2"/>
  <c r="AI405" i="2" s="1"/>
  <c r="AJ405" i="2" s="1"/>
  <c r="AZ405" i="2"/>
  <c r="BA405" i="2" s="1"/>
  <c r="BB405" i="2" s="1"/>
  <c r="AH413" i="2"/>
  <c r="AZ413" i="2"/>
  <c r="BA413" i="2" s="1"/>
  <c r="BB413" i="2" s="1"/>
  <c r="AH421" i="2"/>
  <c r="AZ421" i="2"/>
  <c r="BA421" i="2" s="1"/>
  <c r="BB421" i="2" s="1"/>
  <c r="AH429" i="2"/>
  <c r="AZ429" i="2"/>
  <c r="BA429" i="2" s="1"/>
  <c r="BB429" i="2" s="1"/>
  <c r="AH437" i="2"/>
  <c r="AZ437" i="2"/>
  <c r="BA437" i="2" s="1"/>
  <c r="BB437" i="2" s="1"/>
  <c r="AH445" i="2"/>
  <c r="AZ445" i="2"/>
  <c r="BA445" i="2" s="1"/>
  <c r="BB445" i="2" s="1"/>
  <c r="AH453" i="2"/>
  <c r="AZ453" i="2"/>
  <c r="BA453" i="2" s="1"/>
  <c r="BB453" i="2" s="1"/>
  <c r="AH461" i="2"/>
  <c r="AZ461" i="2"/>
  <c r="BA461" i="2" s="1"/>
  <c r="BB461" i="2" s="1"/>
  <c r="AH469" i="2"/>
  <c r="AZ469" i="2"/>
  <c r="AH477" i="2"/>
  <c r="AZ477" i="2"/>
  <c r="BA477" i="2" s="1"/>
  <c r="BB477" i="2" s="1"/>
  <c r="AH485" i="2"/>
  <c r="AZ485" i="2"/>
  <c r="BA485" i="2" s="1"/>
  <c r="BB485" i="2" s="1"/>
  <c r="AH493" i="2"/>
  <c r="AZ493" i="2"/>
  <c r="BA493" i="2" s="1"/>
  <c r="BB493" i="2" s="1"/>
  <c r="AH501" i="2"/>
  <c r="AI501" i="2" s="1"/>
  <c r="AJ501" i="2" s="1"/>
  <c r="AZ501" i="2"/>
  <c r="BA501" i="2" s="1"/>
  <c r="BB501" i="2" s="1"/>
  <c r="AH509" i="2"/>
  <c r="AZ509" i="2"/>
  <c r="BA509" i="2" s="1"/>
  <c r="BB509" i="2" s="1"/>
  <c r="AH517" i="2"/>
  <c r="AI517" i="2" s="1"/>
  <c r="AJ517" i="2" s="1"/>
  <c r="AZ517" i="2"/>
  <c r="BA517" i="2" s="1"/>
  <c r="BB517" i="2" s="1"/>
  <c r="AH525" i="2"/>
  <c r="AZ525" i="2"/>
  <c r="BA525" i="2" s="1"/>
  <c r="BB525" i="2" s="1"/>
  <c r="AH533" i="2"/>
  <c r="AI533" i="2" s="1"/>
  <c r="AJ533" i="2" s="1"/>
  <c r="AZ533" i="2"/>
  <c r="BA533" i="2" s="1"/>
  <c r="BB533" i="2" s="1"/>
  <c r="AH541" i="2"/>
  <c r="AZ541" i="2"/>
  <c r="BA541" i="2" s="1"/>
  <c r="BB541" i="2" s="1"/>
  <c r="AH549" i="2"/>
  <c r="AZ549" i="2"/>
  <c r="BA549" i="2" s="1"/>
  <c r="BB549" i="2" s="1"/>
  <c r="AH557" i="2"/>
  <c r="AZ557" i="2"/>
  <c r="BA557" i="2" s="1"/>
  <c r="BB557" i="2" s="1"/>
  <c r="AH565" i="2"/>
  <c r="AZ565" i="2"/>
  <c r="BA565" i="2" s="1"/>
  <c r="BB565" i="2" s="1"/>
  <c r="AH573" i="2"/>
  <c r="AZ573" i="2"/>
  <c r="BA573" i="2" s="1"/>
  <c r="BB573" i="2" s="1"/>
  <c r="Y6" i="2"/>
  <c r="Z6" i="2" s="1"/>
  <c r="AH322" i="2"/>
  <c r="AZ322" i="2"/>
  <c r="AH386" i="2"/>
  <c r="AZ386" i="2"/>
  <c r="AH450" i="2"/>
  <c r="AZ450" i="2"/>
  <c r="AH514" i="2"/>
  <c r="AZ514" i="2"/>
  <c r="BA514" i="2" s="1"/>
  <c r="BB514" i="2" s="1"/>
  <c r="AH578" i="2"/>
  <c r="AZ578" i="2"/>
  <c r="AH94" i="2"/>
  <c r="AI94" i="2" s="1"/>
  <c r="AJ94" i="2" s="1"/>
  <c r="AZ94" i="2"/>
  <c r="BA94" i="2" s="1"/>
  <c r="BB94" i="2" s="1"/>
  <c r="AH13" i="2"/>
  <c r="AI13" i="2" s="1"/>
  <c r="AZ13" i="2"/>
  <c r="BA13" i="2" s="1"/>
  <c r="BB13" i="2" s="1"/>
  <c r="AH21" i="2"/>
  <c r="AI21" i="2" s="1"/>
  <c r="AZ21" i="2"/>
  <c r="BA21" i="2" s="1"/>
  <c r="BB21" i="2" s="1"/>
  <c r="AH29" i="2"/>
  <c r="AI29" i="2" s="1"/>
  <c r="AZ29" i="2"/>
  <c r="BA29" i="2" s="1"/>
  <c r="BB29" i="2" s="1"/>
  <c r="AH37" i="2"/>
  <c r="AI37" i="2" s="1"/>
  <c r="AJ37" i="2" s="1"/>
  <c r="AZ37" i="2"/>
  <c r="BA37" i="2" s="1"/>
  <c r="BB37" i="2" s="1"/>
  <c r="AH45" i="2"/>
  <c r="AI45" i="2" s="1"/>
  <c r="AJ45" i="2" s="1"/>
  <c r="AZ45" i="2"/>
  <c r="BA45" i="2" s="1"/>
  <c r="BB45" i="2" s="1"/>
  <c r="AH53" i="2"/>
  <c r="AI53" i="2" s="1"/>
  <c r="AJ53" i="2" s="1"/>
  <c r="AZ53" i="2"/>
  <c r="BA53" i="2" s="1"/>
  <c r="BB53" i="2" s="1"/>
  <c r="AH193" i="2"/>
  <c r="AI193" i="2" s="1"/>
  <c r="AJ193" i="2" s="1"/>
  <c r="AZ193" i="2"/>
  <c r="BA193" i="2" s="1"/>
  <c r="BB193" i="2" s="1"/>
  <c r="AH201" i="2"/>
  <c r="AZ201" i="2"/>
  <c r="BA201" i="2" s="1"/>
  <c r="BB201" i="2" s="1"/>
  <c r="AH209" i="2"/>
  <c r="AI209" i="2" s="1"/>
  <c r="AJ209" i="2" s="1"/>
  <c r="AZ209" i="2"/>
  <c r="BA209" i="2" s="1"/>
  <c r="BB209" i="2" s="1"/>
  <c r="AH217" i="2"/>
  <c r="AZ217" i="2"/>
  <c r="BA217" i="2" s="1"/>
  <c r="BB217" i="2" s="1"/>
  <c r="AH261" i="2"/>
  <c r="AZ261" i="2"/>
  <c r="BA261" i="2" s="1"/>
  <c r="BB261" i="2" s="1"/>
  <c r="AH269" i="2"/>
  <c r="AZ269" i="2"/>
  <c r="BA269" i="2" s="1"/>
  <c r="BB269" i="2" s="1"/>
  <c r="AH277" i="2"/>
  <c r="AZ277" i="2"/>
  <c r="BA277" i="2" s="1"/>
  <c r="BB277" i="2" s="1"/>
  <c r="AH285" i="2"/>
  <c r="AZ285" i="2"/>
  <c r="BA285" i="2" s="1"/>
  <c r="BB285" i="2" s="1"/>
  <c r="AH293" i="2"/>
  <c r="AZ293" i="2"/>
  <c r="AH301" i="2"/>
  <c r="AZ301" i="2"/>
  <c r="BA301" i="2" s="1"/>
  <c r="BB301" i="2" s="1"/>
  <c r="AH309" i="2"/>
  <c r="AZ309" i="2"/>
  <c r="BA309" i="2" s="1"/>
  <c r="BB309" i="2" s="1"/>
  <c r="AH174" i="2"/>
  <c r="AI174" i="2" s="1"/>
  <c r="AJ174" i="2" s="1"/>
  <c r="AZ174" i="2"/>
  <c r="BA174" i="2" s="1"/>
  <c r="BB174" i="2" s="1"/>
  <c r="AH18" i="2"/>
  <c r="AZ18" i="2"/>
  <c r="AH26" i="2"/>
  <c r="AZ26" i="2"/>
  <c r="AH54" i="2"/>
  <c r="AZ54" i="2"/>
  <c r="BA54" i="2" s="1"/>
  <c r="BB54" i="2" s="1"/>
  <c r="AH82" i="2"/>
  <c r="AI82" i="2" s="1"/>
  <c r="AJ82" i="2" s="1"/>
  <c r="AZ82" i="2"/>
  <c r="BA82" i="2" s="1"/>
  <c r="BB82" i="2" s="1"/>
  <c r="AH90" i="2"/>
  <c r="AI90" i="2" s="1"/>
  <c r="AZ90" i="2"/>
  <c r="BA90" i="2" s="1"/>
  <c r="BB90" i="2" s="1"/>
  <c r="AH118" i="2"/>
  <c r="AI118" i="2" s="1"/>
  <c r="AJ118" i="2" s="1"/>
  <c r="AZ118" i="2"/>
  <c r="AH146" i="2"/>
  <c r="AZ146" i="2"/>
  <c r="BA146" i="2" s="1"/>
  <c r="BB146" i="2" s="1"/>
  <c r="AH154" i="2"/>
  <c r="AZ154" i="2"/>
  <c r="BA154" i="2" s="1"/>
  <c r="BB154" i="2" s="1"/>
  <c r="AH182" i="2"/>
  <c r="AI182" i="2" s="1"/>
  <c r="AJ182" i="2" s="1"/>
  <c r="AZ182" i="2"/>
  <c r="BA182" i="2" s="1"/>
  <c r="BB182" i="2" s="1"/>
  <c r="AH210" i="2"/>
  <c r="AZ210" i="2"/>
  <c r="AH218" i="2"/>
  <c r="AI218" i="2" s="1"/>
  <c r="AJ218" i="2" s="1"/>
  <c r="AZ218" i="2"/>
  <c r="AH246" i="2"/>
  <c r="AZ246" i="2"/>
  <c r="AH274" i="2"/>
  <c r="AZ274" i="2"/>
  <c r="AH282" i="2"/>
  <c r="AZ282" i="2"/>
  <c r="AH310" i="2"/>
  <c r="AZ310" i="2"/>
  <c r="AH548" i="2"/>
  <c r="AZ548" i="2"/>
  <c r="BA548" i="2" s="1"/>
  <c r="BB548" i="2" s="1"/>
  <c r="AH78" i="2"/>
  <c r="AI78" i="2" s="1"/>
  <c r="AJ78" i="2" s="1"/>
  <c r="AZ78" i="2"/>
  <c r="BA78" i="2" s="1"/>
  <c r="BB78" i="2" s="1"/>
  <c r="AH206" i="2"/>
  <c r="AI206" i="2" s="1"/>
  <c r="AJ206" i="2" s="1"/>
  <c r="AZ206" i="2"/>
  <c r="BA206" i="2" s="1"/>
  <c r="BB206" i="2" s="1"/>
  <c r="CH6" i="2"/>
  <c r="CG7" i="2"/>
  <c r="AH19" i="2"/>
  <c r="AZ19" i="2"/>
  <c r="BA19" i="2" s="1"/>
  <c r="BB19" i="2" s="1"/>
  <c r="AH51" i="2"/>
  <c r="AZ51" i="2"/>
  <c r="BA51" i="2" s="1"/>
  <c r="BB51" i="2" s="1"/>
  <c r="AH83" i="2"/>
  <c r="AZ83" i="2"/>
  <c r="BA83" i="2" s="1"/>
  <c r="BB83" i="2" s="1"/>
  <c r="AH115" i="2"/>
  <c r="AZ115" i="2"/>
  <c r="BA115" i="2" s="1"/>
  <c r="BB115" i="2" s="1"/>
  <c r="AH147" i="2"/>
  <c r="AZ147" i="2"/>
  <c r="BA147" i="2" s="1"/>
  <c r="BB147" i="2" s="1"/>
  <c r="AH179" i="2"/>
  <c r="AZ179" i="2"/>
  <c r="BA179" i="2" s="1"/>
  <c r="BB179" i="2" s="1"/>
  <c r="AH211" i="2"/>
  <c r="AZ211" i="2"/>
  <c r="BA211" i="2" s="1"/>
  <c r="BB211" i="2" s="1"/>
  <c r="AH243" i="2"/>
  <c r="AZ243" i="2"/>
  <c r="BA243" i="2" s="1"/>
  <c r="BB243" i="2" s="1"/>
  <c r="AH275" i="2"/>
  <c r="AZ275" i="2"/>
  <c r="BA275" i="2" s="1"/>
  <c r="BB275" i="2" s="1"/>
  <c r="AH307" i="2"/>
  <c r="AZ307" i="2"/>
  <c r="BA307" i="2" s="1"/>
  <c r="BB307" i="2" s="1"/>
  <c r="AH257" i="2"/>
  <c r="AZ257" i="2"/>
  <c r="BA257" i="2" s="1"/>
  <c r="BB257" i="2" s="1"/>
  <c r="AH438" i="2"/>
  <c r="AZ438" i="2"/>
  <c r="BA438" i="2" s="1"/>
  <c r="BB438" i="2" s="1"/>
  <c r="AH502" i="2"/>
  <c r="AZ502" i="2"/>
  <c r="BA502" i="2" s="1"/>
  <c r="BB502" i="2" s="1"/>
  <c r="AH490" i="2"/>
  <c r="AZ490" i="2"/>
  <c r="BA490" i="2" s="1"/>
  <c r="BB490" i="2" s="1"/>
  <c r="AH468" i="2"/>
  <c r="AZ468" i="2"/>
  <c r="BA468" i="2" s="1"/>
  <c r="BB468" i="2" s="1"/>
  <c r="AH538" i="2"/>
  <c r="AZ538" i="2"/>
  <c r="BA538" i="2" s="1"/>
  <c r="BB538" i="2" s="1"/>
  <c r="AH28" i="2"/>
  <c r="AZ28" i="2"/>
  <c r="BA28" i="2" s="1"/>
  <c r="BB28" i="2" s="1"/>
  <c r="AH56" i="2"/>
  <c r="AZ56" i="2"/>
  <c r="BA56" i="2" s="1"/>
  <c r="BB56" i="2" s="1"/>
  <c r="AH92" i="2"/>
  <c r="AZ92" i="2"/>
  <c r="BA92" i="2" s="1"/>
  <c r="BB92" i="2" s="1"/>
  <c r="AH128" i="2"/>
  <c r="AZ128" i="2"/>
  <c r="BA128" i="2" s="1"/>
  <c r="BB128" i="2" s="1"/>
  <c r="AH156" i="2"/>
  <c r="AZ156" i="2"/>
  <c r="BA156" i="2" s="1"/>
  <c r="BB156" i="2" s="1"/>
  <c r="AH192" i="2"/>
  <c r="AZ192" i="2"/>
  <c r="BA192" i="2" s="1"/>
  <c r="BB192" i="2" s="1"/>
  <c r="AH220" i="2"/>
  <c r="AZ220" i="2"/>
  <c r="BA220" i="2" s="1"/>
  <c r="BB220" i="2" s="1"/>
  <c r="AH252" i="2"/>
  <c r="AZ252" i="2"/>
  <c r="BA252" i="2" s="1"/>
  <c r="BB252" i="2" s="1"/>
  <c r="AH288" i="2"/>
  <c r="AZ288" i="2"/>
  <c r="BA288" i="2" s="1"/>
  <c r="BB288" i="2" s="1"/>
  <c r="AH316" i="2"/>
  <c r="AZ316" i="2"/>
  <c r="BA316" i="2" s="1"/>
  <c r="BB316" i="2" s="1"/>
  <c r="AH348" i="2"/>
  <c r="AZ348" i="2"/>
  <c r="BA348" i="2" s="1"/>
  <c r="BB348" i="2" s="1"/>
  <c r="AH416" i="2"/>
  <c r="AZ416" i="2"/>
  <c r="BA416" i="2" s="1"/>
  <c r="BB416" i="2" s="1"/>
  <c r="AH430" i="2"/>
  <c r="AZ430" i="2"/>
  <c r="AH558" i="2"/>
  <c r="AZ558" i="2"/>
  <c r="AH434" i="2"/>
  <c r="AZ434" i="2"/>
  <c r="AH498" i="2"/>
  <c r="AZ498" i="2"/>
  <c r="BA498" i="2" s="1"/>
  <c r="BB498" i="2" s="1"/>
  <c r="AH30" i="2"/>
  <c r="AZ30" i="2"/>
  <c r="BA30" i="2" s="1"/>
  <c r="BB30" i="2" s="1"/>
  <c r="AH69" i="2"/>
  <c r="AI69" i="2" s="1"/>
  <c r="AJ69" i="2" s="1"/>
  <c r="AZ69" i="2"/>
  <c r="BA69" i="2" s="1"/>
  <c r="BB69" i="2" s="1"/>
  <c r="AH85" i="2"/>
  <c r="AI85" i="2" s="1"/>
  <c r="AJ85" i="2" s="1"/>
  <c r="AZ85" i="2"/>
  <c r="BA85" i="2" s="1"/>
  <c r="BB85" i="2" s="1"/>
  <c r="AH101" i="2"/>
  <c r="AI101" i="2" s="1"/>
  <c r="AJ101" i="2" s="1"/>
  <c r="AZ101" i="2"/>
  <c r="BA101" i="2" s="1"/>
  <c r="BB101" i="2" s="1"/>
  <c r="AH117" i="2"/>
  <c r="AZ117" i="2"/>
  <c r="BA117" i="2" s="1"/>
  <c r="BB117" i="2" s="1"/>
  <c r="AH133" i="2"/>
  <c r="AZ133" i="2"/>
  <c r="BA133" i="2" s="1"/>
  <c r="BB133" i="2" s="1"/>
  <c r="AH149" i="2"/>
  <c r="AZ149" i="2"/>
  <c r="BA149" i="2" s="1"/>
  <c r="BB149" i="2" s="1"/>
  <c r="AH165" i="2"/>
  <c r="AI165" i="2" s="1"/>
  <c r="AJ165" i="2" s="1"/>
  <c r="AZ165" i="2"/>
  <c r="BA165" i="2" s="1"/>
  <c r="BB165" i="2" s="1"/>
  <c r="AH181" i="2"/>
  <c r="AZ181" i="2"/>
  <c r="BA181" i="2" s="1"/>
  <c r="BB181" i="2" s="1"/>
  <c r="AH241" i="2"/>
  <c r="AI241" i="2" s="1"/>
  <c r="AJ241" i="2" s="1"/>
  <c r="AZ241" i="2"/>
  <c r="BA241" i="2" s="1"/>
  <c r="BB241" i="2" s="1"/>
  <c r="AH110" i="2"/>
  <c r="AI110" i="2" s="1"/>
  <c r="AZ110" i="2"/>
  <c r="AH6" i="2"/>
  <c r="AZ6" i="2"/>
  <c r="E1" i="2"/>
  <c r="AH23" i="2"/>
  <c r="AI23" i="2" s="1"/>
  <c r="AJ23" i="2" s="1"/>
  <c r="AZ23" i="2"/>
  <c r="BA23" i="2" s="1"/>
  <c r="BB23" i="2" s="1"/>
  <c r="AH71" i="2"/>
  <c r="AZ71" i="2"/>
  <c r="BA71" i="2" s="1"/>
  <c r="BB71" i="2" s="1"/>
  <c r="AH119" i="2"/>
  <c r="AZ119" i="2"/>
  <c r="BA119" i="2" s="1"/>
  <c r="BB119" i="2" s="1"/>
  <c r="AH167" i="2"/>
  <c r="AZ167" i="2"/>
  <c r="BA167" i="2" s="1"/>
  <c r="BB167" i="2" s="1"/>
  <c r="AH215" i="2"/>
  <c r="AI215" i="2" s="1"/>
  <c r="AJ215" i="2" s="1"/>
  <c r="AZ215" i="2"/>
  <c r="BA215" i="2" s="1"/>
  <c r="BB215" i="2" s="1"/>
  <c r="AH263" i="2"/>
  <c r="AZ263" i="2"/>
  <c r="BA263" i="2" s="1"/>
  <c r="BB263" i="2" s="1"/>
  <c r="AH311" i="2"/>
  <c r="AZ311" i="2"/>
  <c r="BA311" i="2" s="1"/>
  <c r="BB311" i="2" s="1"/>
  <c r="AH390" i="2"/>
  <c r="AZ390" i="2"/>
  <c r="AH319" i="2"/>
  <c r="AZ319" i="2"/>
  <c r="BA319" i="2" s="1"/>
  <c r="BB319" i="2" s="1"/>
  <c r="AH335" i="2"/>
  <c r="AZ335" i="2"/>
  <c r="BA335" i="2" s="1"/>
  <c r="BB335" i="2" s="1"/>
  <c r="AH351" i="2"/>
  <c r="AZ351" i="2"/>
  <c r="BA351" i="2" s="1"/>
  <c r="BB351" i="2" s="1"/>
  <c r="AH367" i="2"/>
  <c r="AZ367" i="2"/>
  <c r="BA367" i="2" s="1"/>
  <c r="BB367" i="2" s="1"/>
  <c r="AH383" i="2"/>
  <c r="AZ383" i="2"/>
  <c r="BA383" i="2" s="1"/>
  <c r="BB383" i="2" s="1"/>
  <c r="AH399" i="2"/>
  <c r="AZ399" i="2"/>
  <c r="BA399" i="2" s="1"/>
  <c r="BB399" i="2" s="1"/>
  <c r="AH415" i="2"/>
  <c r="AZ415" i="2"/>
  <c r="BA415" i="2" s="1"/>
  <c r="BB415" i="2" s="1"/>
  <c r="AH431" i="2"/>
  <c r="AZ431" i="2"/>
  <c r="BA431" i="2" s="1"/>
  <c r="BB431" i="2" s="1"/>
  <c r="AH447" i="2"/>
  <c r="AZ447" i="2"/>
  <c r="AH463" i="2"/>
  <c r="AZ463" i="2"/>
  <c r="BA463" i="2" s="1"/>
  <c r="BB463" i="2" s="1"/>
  <c r="AH479" i="2"/>
  <c r="AZ479" i="2"/>
  <c r="BA479" i="2" s="1"/>
  <c r="BB479" i="2" s="1"/>
  <c r="AH495" i="2"/>
  <c r="AZ495" i="2"/>
  <c r="BA495" i="2" s="1"/>
  <c r="BB495" i="2" s="1"/>
  <c r="AH511" i="2"/>
  <c r="AZ511" i="2"/>
  <c r="BA511" i="2" s="1"/>
  <c r="BB511" i="2" s="1"/>
  <c r="AH527" i="2"/>
  <c r="AZ527" i="2"/>
  <c r="BA527" i="2" s="1"/>
  <c r="BB527" i="2" s="1"/>
  <c r="AH543" i="2"/>
  <c r="AZ543" i="2"/>
  <c r="BA543" i="2" s="1"/>
  <c r="BB543" i="2" s="1"/>
  <c r="AH551" i="2"/>
  <c r="AZ551" i="2"/>
  <c r="BA551" i="2" s="1"/>
  <c r="BB551" i="2" s="1"/>
  <c r="AH575" i="2"/>
  <c r="AZ575" i="2"/>
  <c r="BA575" i="2" s="1"/>
  <c r="BB575" i="2" s="1"/>
  <c r="AH394" i="2"/>
  <c r="AZ394" i="2"/>
  <c r="BA394" i="2" s="1"/>
  <c r="BB394" i="2" s="1"/>
  <c r="AH32" i="2"/>
  <c r="AZ32" i="2"/>
  <c r="BA32" i="2" s="1"/>
  <c r="BB32" i="2" s="1"/>
  <c r="AH68" i="2"/>
  <c r="AZ68" i="2"/>
  <c r="BA68" i="2" s="1"/>
  <c r="BB68" i="2" s="1"/>
  <c r="AH160" i="2"/>
  <c r="AZ160" i="2"/>
  <c r="BA160" i="2" s="1"/>
  <c r="BB160" i="2" s="1"/>
  <c r="M6" i="2"/>
  <c r="N6" i="2" s="1"/>
  <c r="AH11" i="2"/>
  <c r="AZ11" i="2"/>
  <c r="BA11" i="2" s="1"/>
  <c r="BB11" i="2" s="1"/>
  <c r="AH27" i="2"/>
  <c r="AI27" i="2" s="1"/>
  <c r="AJ27" i="2" s="1"/>
  <c r="AZ27" i="2"/>
  <c r="BA27" i="2" s="1"/>
  <c r="BB27" i="2" s="1"/>
  <c r="AH43" i="2"/>
  <c r="AZ43" i="2"/>
  <c r="BA43" i="2" s="1"/>
  <c r="BB43" i="2" s="1"/>
  <c r="AH59" i="2"/>
  <c r="AI59" i="2" s="1"/>
  <c r="AJ59" i="2" s="1"/>
  <c r="AZ59" i="2"/>
  <c r="BA59" i="2" s="1"/>
  <c r="BB59" i="2" s="1"/>
  <c r="AH75" i="2"/>
  <c r="AZ75" i="2"/>
  <c r="BA75" i="2" s="1"/>
  <c r="BB75" i="2" s="1"/>
  <c r="AH91" i="2"/>
  <c r="AZ91" i="2"/>
  <c r="BA91" i="2" s="1"/>
  <c r="BB91" i="2" s="1"/>
  <c r="AH107" i="2"/>
  <c r="AZ107" i="2"/>
  <c r="BA107" i="2" s="1"/>
  <c r="BB107" i="2" s="1"/>
  <c r="AH123" i="2"/>
  <c r="AI123" i="2" s="1"/>
  <c r="AJ123" i="2" s="1"/>
  <c r="AZ123" i="2"/>
  <c r="BA123" i="2" s="1"/>
  <c r="BB123" i="2" s="1"/>
  <c r="AH139" i="2"/>
  <c r="AZ139" i="2"/>
  <c r="BA139" i="2" s="1"/>
  <c r="BB139" i="2" s="1"/>
  <c r="AH155" i="2"/>
  <c r="AZ155" i="2"/>
  <c r="BA155" i="2" s="1"/>
  <c r="BB155" i="2" s="1"/>
  <c r="AH171" i="2"/>
  <c r="AZ171" i="2"/>
  <c r="BA171" i="2" s="1"/>
  <c r="BB171" i="2" s="1"/>
  <c r="AH187" i="2"/>
  <c r="AZ187" i="2"/>
  <c r="BA187" i="2" s="1"/>
  <c r="BB187" i="2" s="1"/>
  <c r="AH203" i="2"/>
  <c r="AZ203" i="2"/>
  <c r="BA203" i="2" s="1"/>
  <c r="BB203" i="2" s="1"/>
  <c r="AH219" i="2"/>
  <c r="AI219" i="2" s="1"/>
  <c r="AJ219" i="2" s="1"/>
  <c r="AZ219" i="2"/>
  <c r="BA219" i="2" s="1"/>
  <c r="BB219" i="2" s="1"/>
  <c r="AH235" i="2"/>
  <c r="AZ235" i="2"/>
  <c r="BA235" i="2" s="1"/>
  <c r="BB235" i="2" s="1"/>
  <c r="AH251" i="2"/>
  <c r="AZ251" i="2"/>
  <c r="BA251" i="2" s="1"/>
  <c r="BB251" i="2" s="1"/>
  <c r="AH267" i="2"/>
  <c r="AZ267" i="2"/>
  <c r="BA267" i="2" s="1"/>
  <c r="BB267" i="2" s="1"/>
  <c r="AH283" i="2"/>
  <c r="AZ283" i="2"/>
  <c r="BA283" i="2" s="1"/>
  <c r="BB283" i="2" s="1"/>
  <c r="AH299" i="2"/>
  <c r="AZ299" i="2"/>
  <c r="BA299" i="2" s="1"/>
  <c r="BB299" i="2" s="1"/>
  <c r="AH315" i="2"/>
  <c r="AZ315" i="2"/>
  <c r="BA315" i="2" s="1"/>
  <c r="BB315" i="2" s="1"/>
  <c r="AH189" i="2"/>
  <c r="AZ189" i="2"/>
  <c r="BA189" i="2" s="1"/>
  <c r="BB189" i="2" s="1"/>
  <c r="AH342" i="2"/>
  <c r="AZ342" i="2"/>
  <c r="BA342" i="2" s="1"/>
  <c r="BB342" i="2" s="1"/>
  <c r="AH406" i="2"/>
  <c r="AZ406" i="2"/>
  <c r="AH470" i="2"/>
  <c r="AZ470" i="2"/>
  <c r="BA470" i="2" s="1"/>
  <c r="BB470" i="2" s="1"/>
  <c r="AH534" i="2"/>
  <c r="AZ534" i="2"/>
  <c r="BA534" i="2" s="1"/>
  <c r="BB534" i="2" s="1"/>
  <c r="AH426" i="2"/>
  <c r="AI426" i="2" s="1"/>
  <c r="AJ426" i="2" s="1"/>
  <c r="AZ426" i="2"/>
  <c r="AH554" i="2"/>
  <c r="AZ554" i="2"/>
  <c r="AH346" i="2"/>
  <c r="AZ346" i="2"/>
  <c r="AH474" i="2"/>
  <c r="AZ474" i="2"/>
  <c r="BA474" i="2" s="1"/>
  <c r="BB474" i="2" s="1"/>
  <c r="AH20" i="2"/>
  <c r="AZ20" i="2"/>
  <c r="BA20" i="2" s="1"/>
  <c r="BB20" i="2" s="1"/>
  <c r="AH36" i="2"/>
  <c r="AZ36" i="2"/>
  <c r="BA36" i="2" s="1"/>
  <c r="BB36" i="2" s="1"/>
  <c r="AH48" i="2"/>
  <c r="AZ48" i="2"/>
  <c r="BA48" i="2" s="1"/>
  <c r="BB48" i="2" s="1"/>
  <c r="AH64" i="2"/>
  <c r="AZ64" i="2"/>
  <c r="BA64" i="2" s="1"/>
  <c r="BB64" i="2" s="1"/>
  <c r="AH84" i="2"/>
  <c r="AZ84" i="2"/>
  <c r="BA84" i="2" s="1"/>
  <c r="BB84" i="2" s="1"/>
  <c r="AH100" i="2"/>
  <c r="AZ100" i="2"/>
  <c r="BA100" i="2" s="1"/>
  <c r="BB100" i="2" s="1"/>
  <c r="AH116" i="2"/>
  <c r="AZ116" i="2"/>
  <c r="BA116" i="2" s="1"/>
  <c r="BB116" i="2" s="1"/>
  <c r="AH136" i="2"/>
  <c r="AZ136" i="2"/>
  <c r="BA136" i="2" s="1"/>
  <c r="BB136" i="2" s="1"/>
  <c r="AH148" i="2"/>
  <c r="AZ148" i="2"/>
  <c r="BA148" i="2" s="1"/>
  <c r="BB148" i="2" s="1"/>
  <c r="AH164" i="2"/>
  <c r="AZ164" i="2"/>
  <c r="BA164" i="2" s="1"/>
  <c r="BB164" i="2" s="1"/>
  <c r="AH184" i="2"/>
  <c r="AZ184" i="2"/>
  <c r="BA184" i="2" s="1"/>
  <c r="BB184" i="2" s="1"/>
  <c r="AH200" i="2"/>
  <c r="AZ200" i="2"/>
  <c r="BA200" i="2" s="1"/>
  <c r="BB200" i="2" s="1"/>
  <c r="AH212" i="2"/>
  <c r="AI212" i="2" s="1"/>
  <c r="AJ212" i="2" s="1"/>
  <c r="AZ212" i="2"/>
  <c r="BA212" i="2" s="1"/>
  <c r="BB212" i="2" s="1"/>
  <c r="AH228" i="2"/>
  <c r="AZ228" i="2"/>
  <c r="BA228" i="2" s="1"/>
  <c r="BB228" i="2" s="1"/>
  <c r="AH248" i="2"/>
  <c r="AI248" i="2" s="1"/>
  <c r="AJ248" i="2" s="1"/>
  <c r="AZ248" i="2"/>
  <c r="BA248" i="2" s="1"/>
  <c r="BB248" i="2" s="1"/>
  <c r="AH260" i="2"/>
  <c r="AZ260" i="2"/>
  <c r="BA260" i="2" s="1"/>
  <c r="BB260" i="2" s="1"/>
  <c r="AH280" i="2"/>
  <c r="AI280" i="2" s="1"/>
  <c r="AJ280" i="2" s="1"/>
  <c r="AZ280" i="2"/>
  <c r="BA280" i="2" s="1"/>
  <c r="BB280" i="2" s="1"/>
  <c r="AH296" i="2"/>
  <c r="AZ296" i="2"/>
  <c r="BA296" i="2" s="1"/>
  <c r="BB296" i="2" s="1"/>
  <c r="AH308" i="2"/>
  <c r="AI308" i="2" s="1"/>
  <c r="AJ308" i="2" s="1"/>
  <c r="AZ308" i="2"/>
  <c r="BA308" i="2" s="1"/>
  <c r="BB308" i="2" s="1"/>
  <c r="AH324" i="2"/>
  <c r="AZ324" i="2"/>
  <c r="BA324" i="2" s="1"/>
  <c r="BB324" i="2" s="1"/>
  <c r="AH388" i="2"/>
  <c r="AZ388" i="2"/>
  <c r="AH452" i="2"/>
  <c r="AZ452" i="2"/>
  <c r="BA452" i="2" s="1"/>
  <c r="BB452" i="2" s="1"/>
  <c r="AH472" i="2"/>
  <c r="AZ472" i="2"/>
  <c r="BA472" i="2" s="1"/>
  <c r="BB472" i="2" s="1"/>
  <c r="AH334" i="2"/>
  <c r="AZ334" i="2"/>
  <c r="AH398" i="2"/>
  <c r="AZ398" i="2"/>
  <c r="AH462" i="2"/>
  <c r="AZ462" i="2"/>
  <c r="BA462" i="2" s="1"/>
  <c r="BB462" i="2" s="1"/>
  <c r="AH526" i="2"/>
  <c r="AZ526" i="2"/>
  <c r="BA526" i="2" s="1"/>
  <c r="BB526" i="2" s="1"/>
  <c r="AB221" i="2"/>
  <c r="AC221" i="2" s="1"/>
  <c r="AB261" i="2"/>
  <c r="AB289" i="2"/>
  <c r="AC289" i="2" s="1"/>
  <c r="AD289" i="2" s="1"/>
  <c r="AB30" i="2"/>
  <c r="AC30" i="2" s="1"/>
  <c r="AD30" i="2" s="1"/>
  <c r="AH338" i="2"/>
  <c r="AZ338" i="2"/>
  <c r="AH402" i="2"/>
  <c r="AZ402" i="2"/>
  <c r="AH466" i="2"/>
  <c r="AZ466" i="2"/>
  <c r="BA466" i="2" s="1"/>
  <c r="BB466" i="2" s="1"/>
  <c r="AH530" i="2"/>
  <c r="AI530" i="2" s="1"/>
  <c r="AJ530" i="2" s="1"/>
  <c r="AZ530" i="2"/>
  <c r="BA530" i="2" s="1"/>
  <c r="BB530" i="2" s="1"/>
  <c r="AH158" i="2"/>
  <c r="AI158" i="2" s="1"/>
  <c r="AJ158" i="2" s="1"/>
  <c r="AZ158" i="2"/>
  <c r="BA158" i="2" s="1"/>
  <c r="BB158" i="2" s="1"/>
  <c r="AH65" i="2"/>
  <c r="AI65" i="2" s="1"/>
  <c r="AJ65" i="2" s="1"/>
  <c r="AZ65" i="2"/>
  <c r="BA65" i="2" s="1"/>
  <c r="BB65" i="2" s="1"/>
  <c r="AH73" i="2"/>
  <c r="AZ73" i="2"/>
  <c r="BA73" i="2" s="1"/>
  <c r="BB73" i="2" s="1"/>
  <c r="AH81" i="2"/>
  <c r="AI81" i="2" s="1"/>
  <c r="AJ81" i="2" s="1"/>
  <c r="AZ81" i="2"/>
  <c r="BA81" i="2" s="1"/>
  <c r="BB81" i="2" s="1"/>
  <c r="AB101" i="2"/>
  <c r="AC101" i="2" s="1"/>
  <c r="AD101" i="2" s="1"/>
  <c r="AZ89" i="2"/>
  <c r="AH97" i="2"/>
  <c r="AI97" i="2" s="1"/>
  <c r="AJ97" i="2" s="1"/>
  <c r="AZ97" i="2"/>
  <c r="BA97" i="2" s="1"/>
  <c r="BB97" i="2" s="1"/>
  <c r="AH105" i="2"/>
  <c r="AI105" i="2" s="1"/>
  <c r="AJ105" i="2" s="1"/>
  <c r="AZ105" i="2"/>
  <c r="BA105" i="2" s="1"/>
  <c r="BB105" i="2" s="1"/>
  <c r="AH113" i="2"/>
  <c r="AI113" i="2" s="1"/>
  <c r="AJ113" i="2" s="1"/>
  <c r="AZ113" i="2"/>
  <c r="BA113" i="2" s="1"/>
  <c r="BB113" i="2" s="1"/>
  <c r="AH121" i="2"/>
  <c r="AI121" i="2" s="1"/>
  <c r="AJ121" i="2" s="1"/>
  <c r="AZ121" i="2"/>
  <c r="BA121" i="2" s="1"/>
  <c r="BB121" i="2" s="1"/>
  <c r="AH129" i="2"/>
  <c r="AI129" i="2" s="1"/>
  <c r="AJ129" i="2" s="1"/>
  <c r="AZ129" i="2"/>
  <c r="BA129" i="2" s="1"/>
  <c r="BB129" i="2" s="1"/>
  <c r="AH137" i="2"/>
  <c r="AI137" i="2" s="1"/>
  <c r="AJ137" i="2" s="1"/>
  <c r="AZ137" i="2"/>
  <c r="BA137" i="2" s="1"/>
  <c r="BB137" i="2" s="1"/>
  <c r="AH145" i="2"/>
  <c r="AI145" i="2" s="1"/>
  <c r="AJ145" i="2" s="1"/>
  <c r="AZ145" i="2"/>
  <c r="BA145" i="2" s="1"/>
  <c r="BB145" i="2" s="1"/>
  <c r="AH153" i="2"/>
  <c r="AI153" i="2" s="1"/>
  <c r="AJ153" i="2" s="1"/>
  <c r="AZ153" i="2"/>
  <c r="BA153" i="2" s="1"/>
  <c r="BB153" i="2" s="1"/>
  <c r="AH161" i="2"/>
  <c r="AI161" i="2" s="1"/>
  <c r="AJ161" i="2" s="1"/>
  <c r="AZ161" i="2"/>
  <c r="BA161" i="2" s="1"/>
  <c r="BB161" i="2" s="1"/>
  <c r="AH169" i="2"/>
  <c r="AI169" i="2" s="1"/>
  <c r="AJ169" i="2" s="1"/>
  <c r="AZ169" i="2"/>
  <c r="BA169" i="2" s="1"/>
  <c r="BB169" i="2" s="1"/>
  <c r="AH177" i="2"/>
  <c r="AI177" i="2" s="1"/>
  <c r="AJ177" i="2" s="1"/>
  <c r="AZ177" i="2"/>
  <c r="BA177" i="2" s="1"/>
  <c r="BB177" i="2" s="1"/>
  <c r="AH185" i="2"/>
  <c r="AI185" i="2" s="1"/>
  <c r="AJ185" i="2" s="1"/>
  <c r="AZ185" i="2"/>
  <c r="BA185" i="2" s="1"/>
  <c r="BB185" i="2" s="1"/>
  <c r="AH229" i="2"/>
  <c r="AI229" i="2" s="1"/>
  <c r="AJ229" i="2" s="1"/>
  <c r="AZ229" i="2"/>
  <c r="BA229" i="2" s="1"/>
  <c r="BB229" i="2" s="1"/>
  <c r="AH237" i="2"/>
  <c r="AZ237" i="2"/>
  <c r="BA237" i="2" s="1"/>
  <c r="BB237" i="2" s="1"/>
  <c r="AH245" i="2"/>
  <c r="AI245" i="2" s="1"/>
  <c r="AJ245" i="2" s="1"/>
  <c r="AZ245" i="2"/>
  <c r="BA245" i="2" s="1"/>
  <c r="BB245" i="2" s="1"/>
  <c r="AH253" i="2"/>
  <c r="AI253" i="2" s="1"/>
  <c r="AJ253" i="2" s="1"/>
  <c r="AZ253" i="2"/>
  <c r="BA253" i="2" s="1"/>
  <c r="BB253" i="2" s="1"/>
  <c r="AH238" i="2"/>
  <c r="AI238" i="2" s="1"/>
  <c r="AJ238" i="2" s="1"/>
  <c r="AZ238" i="2"/>
  <c r="AH10" i="2"/>
  <c r="AZ10" i="2"/>
  <c r="AH38" i="2"/>
  <c r="AI38" i="2" s="1"/>
  <c r="AJ38" i="2" s="1"/>
  <c r="AZ38" i="2"/>
  <c r="BA38" i="2" s="1"/>
  <c r="BB38" i="2" s="1"/>
  <c r="AH66" i="2"/>
  <c r="AZ66" i="2"/>
  <c r="BA66" i="2" s="1"/>
  <c r="BB66" i="2" s="1"/>
  <c r="AH74" i="2"/>
  <c r="AI74" i="2" s="1"/>
  <c r="AJ74" i="2" s="1"/>
  <c r="AZ74" i="2"/>
  <c r="BA74" i="2" s="1"/>
  <c r="BB74" i="2" s="1"/>
  <c r="AH102" i="2"/>
  <c r="AI102" i="2" s="1"/>
  <c r="AJ102" i="2" s="1"/>
  <c r="AZ102" i="2"/>
  <c r="AH130" i="2"/>
  <c r="AI130" i="2" s="1"/>
  <c r="AJ130" i="2" s="1"/>
  <c r="AZ130" i="2"/>
  <c r="AH138" i="2"/>
  <c r="AI138" i="2" s="1"/>
  <c r="AJ138" i="2" s="1"/>
  <c r="AZ138" i="2"/>
  <c r="BA138" i="2" s="1"/>
  <c r="BB138" i="2" s="1"/>
  <c r="AH166" i="2"/>
  <c r="AI166" i="2" s="1"/>
  <c r="AJ166" i="2" s="1"/>
  <c r="AZ166" i="2"/>
  <c r="BA166" i="2" s="1"/>
  <c r="BB166" i="2" s="1"/>
  <c r="AH194" i="2"/>
  <c r="AI194" i="2" s="1"/>
  <c r="AJ194" i="2" s="1"/>
  <c r="AZ194" i="2"/>
  <c r="BA194" i="2" s="1"/>
  <c r="BB194" i="2" s="1"/>
  <c r="AH202" i="2"/>
  <c r="AI202" i="2" s="1"/>
  <c r="AJ202" i="2" s="1"/>
  <c r="AZ202" i="2"/>
  <c r="BA202" i="2" s="1"/>
  <c r="BB202" i="2" s="1"/>
  <c r="AH230" i="2"/>
  <c r="AZ230" i="2"/>
  <c r="AH258" i="2"/>
  <c r="AZ258" i="2"/>
  <c r="AH266" i="2"/>
  <c r="AZ266" i="2"/>
  <c r="AH294" i="2"/>
  <c r="AI294" i="2" s="1"/>
  <c r="AJ294" i="2" s="1"/>
  <c r="AZ294" i="2"/>
  <c r="AH356" i="2"/>
  <c r="AZ356" i="2"/>
  <c r="BA356" i="2" s="1"/>
  <c r="BB356" i="2" s="1"/>
  <c r="AH126" i="2"/>
  <c r="AI126" i="2" s="1"/>
  <c r="AJ126" i="2" s="1"/>
  <c r="AZ126" i="2"/>
  <c r="AH254" i="2"/>
  <c r="AZ254" i="2"/>
  <c r="CA6" i="2"/>
  <c r="BZ2" i="2"/>
  <c r="C13" i="8" s="1"/>
  <c r="BZ1" i="2"/>
  <c r="D13" i="8" s="1"/>
  <c r="BJ6" i="2"/>
  <c r="BI7" i="2"/>
  <c r="CD15" i="2"/>
  <c r="CE14" i="2"/>
  <c r="CF14" i="2" s="1"/>
  <c r="BF13" i="2"/>
  <c r="BG12" i="2"/>
  <c r="BH12" i="2" s="1"/>
  <c r="AV23" i="2"/>
  <c r="AV24" i="2"/>
  <c r="AU28" i="2"/>
  <c r="AV25" i="2"/>
  <c r="AU29" i="2"/>
  <c r="AQ6" i="2"/>
  <c r="AQ7" i="2" s="1"/>
  <c r="AP2" i="2"/>
  <c r="C7" i="8" s="1"/>
  <c r="AP1" i="2"/>
  <c r="D7" i="8" s="1"/>
  <c r="AB114" i="2"/>
  <c r="AC114" i="2" s="1"/>
  <c r="AB162" i="2"/>
  <c r="AC162" i="2" s="1"/>
  <c r="AD162" i="2" s="1"/>
  <c r="AB86" i="2"/>
  <c r="AC86" i="2" s="1"/>
  <c r="AB318" i="2"/>
  <c r="AC318" i="2" s="1"/>
  <c r="AB77" i="2"/>
  <c r="AC77" i="2" s="1"/>
  <c r="AD77" i="2" s="1"/>
  <c r="AB109" i="2"/>
  <c r="AC109" i="2" s="1"/>
  <c r="AD109" i="2" s="1"/>
  <c r="AB189" i="2"/>
  <c r="AB209" i="2"/>
  <c r="AC209" i="2" s="1"/>
  <c r="AB225" i="2"/>
  <c r="AC225" i="2" s="1"/>
  <c r="AD225" i="2" s="1"/>
  <c r="AB241" i="2"/>
  <c r="AC241" i="2" s="1"/>
  <c r="AD241" i="2" s="1"/>
  <c r="AB265" i="2"/>
  <c r="AB142" i="2"/>
  <c r="AC142" i="2" s="1"/>
  <c r="AD142" i="2" s="1"/>
  <c r="AB270" i="2"/>
  <c r="AC270" i="2" s="1"/>
  <c r="AB368" i="2"/>
  <c r="AC368" i="2" s="1"/>
  <c r="AD368" i="2" s="1"/>
  <c r="AB133" i="2"/>
  <c r="AC133" i="2" s="1"/>
  <c r="AD133" i="2" s="1"/>
  <c r="AB78" i="2"/>
  <c r="AC78" i="2" s="1"/>
  <c r="AD78" i="2" s="1"/>
  <c r="AB206" i="2"/>
  <c r="AC206" i="2" s="1"/>
  <c r="AD206" i="2" s="1"/>
  <c r="AB50" i="2"/>
  <c r="AB278" i="2"/>
  <c r="AC278" i="2" s="1"/>
  <c r="AD278" i="2" s="1"/>
  <c r="AB198" i="2"/>
  <c r="AC198" i="2" s="1"/>
  <c r="AD198" i="2" s="1"/>
  <c r="AB262" i="2"/>
  <c r="AC262" i="2" s="1"/>
  <c r="AD262" i="2" s="1"/>
  <c r="AB234" i="2"/>
  <c r="AC234" i="2" s="1"/>
  <c r="AD234" i="2" s="1"/>
  <c r="AB314" i="2"/>
  <c r="AC314" i="2" s="1"/>
  <c r="AD314" i="2" s="1"/>
  <c r="AB178" i="2"/>
  <c r="AC178" i="2" s="1"/>
  <c r="AD178" i="2" s="1"/>
  <c r="AB226" i="2"/>
  <c r="AC226" i="2" s="1"/>
  <c r="AD226" i="2" s="1"/>
  <c r="AB290" i="2"/>
  <c r="AB22" i="2"/>
  <c r="AC22" i="2" s="1"/>
  <c r="AD22" i="2" s="1"/>
  <c r="AB134" i="2"/>
  <c r="AB214" i="2"/>
  <c r="AC214" i="2" s="1"/>
  <c r="AD214" i="2" s="1"/>
  <c r="AB250" i="2"/>
  <c r="AC250" i="2" s="1"/>
  <c r="AD250" i="2" s="1"/>
  <c r="AB121" i="2"/>
  <c r="AC121" i="2" s="1"/>
  <c r="AB173" i="2"/>
  <c r="AC173" i="2" s="1"/>
  <c r="AD173" i="2" s="1"/>
  <c r="AB285" i="2"/>
  <c r="AC285" i="2" s="1"/>
  <c r="AB301" i="2"/>
  <c r="AC301" i="2" s="1"/>
  <c r="AD301" i="2" s="1"/>
  <c r="AB317" i="2"/>
  <c r="AC317" i="2" s="1"/>
  <c r="AD317" i="2" s="1"/>
  <c r="AB190" i="2"/>
  <c r="AC190" i="2" s="1"/>
  <c r="AD190" i="2" s="1"/>
  <c r="AB432" i="2"/>
  <c r="AC432" i="2" s="1"/>
  <c r="AD285" i="2"/>
  <c r="AB118" i="2"/>
  <c r="AC118" i="2" s="1"/>
  <c r="AD118" i="2" s="1"/>
  <c r="AB81" i="2"/>
  <c r="AC81" i="2" s="1"/>
  <c r="AB93" i="2"/>
  <c r="AC93" i="2" s="1"/>
  <c r="AD93" i="2" s="1"/>
  <c r="AB153" i="2"/>
  <c r="AC153" i="2" s="1"/>
  <c r="AD153" i="2" s="1"/>
  <c r="AD49" i="2"/>
  <c r="AB85" i="2"/>
  <c r="AC85" i="2" s="1"/>
  <c r="AD85" i="2" s="1"/>
  <c r="AB141" i="2"/>
  <c r="AC141" i="2" s="1"/>
  <c r="AD141" i="2" s="1"/>
  <c r="AB157" i="2"/>
  <c r="AC157" i="2" s="1"/>
  <c r="AD157" i="2" s="1"/>
  <c r="AB185" i="2"/>
  <c r="AC185" i="2" s="1"/>
  <c r="AB110" i="2"/>
  <c r="AC110" i="2" s="1"/>
  <c r="AB249" i="2"/>
  <c r="AC249" i="2" s="1"/>
  <c r="AD249" i="2" s="1"/>
  <c r="AB54" i="2"/>
  <c r="AC54" i="2" s="1"/>
  <c r="AD54" i="2" s="1"/>
  <c r="AB105" i="2"/>
  <c r="AC105" i="2" s="1"/>
  <c r="AD105" i="2" s="1"/>
  <c r="AB137" i="2"/>
  <c r="AC137" i="2" s="1"/>
  <c r="AD137" i="2" s="1"/>
  <c r="AB169" i="2"/>
  <c r="AC169" i="2" s="1"/>
  <c r="AD169" i="2" s="1"/>
  <c r="AH89" i="2"/>
  <c r="AI89" i="2" s="1"/>
  <c r="AJ89" i="2" s="1"/>
  <c r="AD86" i="2"/>
  <c r="AD209" i="2"/>
  <c r="AD174" i="2"/>
  <c r="AB42" i="2"/>
  <c r="AC42" i="2" s="1"/>
  <c r="AD42" i="2" s="1"/>
  <c r="AB122" i="2"/>
  <c r="AB170" i="2"/>
  <c r="AC170" i="2" s="1"/>
  <c r="AD170" i="2" s="1"/>
  <c r="AB33" i="2"/>
  <c r="AC33" i="2" s="1"/>
  <c r="AD33" i="2" s="1"/>
  <c r="AB117" i="2"/>
  <c r="AC117" i="2" s="1"/>
  <c r="AD117" i="2" s="1"/>
  <c r="AB129" i="2"/>
  <c r="AC129" i="2" s="1"/>
  <c r="AD129" i="2" s="1"/>
  <c r="AB149" i="2"/>
  <c r="AC149" i="2" s="1"/>
  <c r="AD149" i="2" s="1"/>
  <c r="AB161" i="2"/>
  <c r="AC161" i="2" s="1"/>
  <c r="AD161" i="2" s="1"/>
  <c r="AB181" i="2"/>
  <c r="AC181" i="2" s="1"/>
  <c r="AD181" i="2" s="1"/>
  <c r="AB193" i="2"/>
  <c r="AC193" i="2" s="1"/>
  <c r="AD193" i="2" s="1"/>
  <c r="AB205" i="2"/>
  <c r="AC205" i="2" s="1"/>
  <c r="AD205" i="2" s="1"/>
  <c r="AB245" i="2"/>
  <c r="AB257" i="2"/>
  <c r="AC257" i="2" s="1"/>
  <c r="AD257" i="2" s="1"/>
  <c r="AI217" i="2"/>
  <c r="AJ217" i="2" s="1"/>
  <c r="AH205" i="2"/>
  <c r="AI205" i="2" s="1"/>
  <c r="AJ205" i="2" s="1"/>
  <c r="AD432" i="2"/>
  <c r="AB18" i="2"/>
  <c r="AC18" i="2" s="1"/>
  <c r="AD18" i="2" s="1"/>
  <c r="AB82" i="2"/>
  <c r="AC82" i="2" s="1"/>
  <c r="AD82" i="2" s="1"/>
  <c r="AB298" i="2"/>
  <c r="AC298" i="2" s="1"/>
  <c r="AD298" i="2" s="1"/>
  <c r="AB113" i="2"/>
  <c r="AC113" i="2" s="1"/>
  <c r="AD113" i="2" s="1"/>
  <c r="AB145" i="2"/>
  <c r="AC145" i="2" s="1"/>
  <c r="AB177" i="2"/>
  <c r="AC177" i="2" s="1"/>
  <c r="AD177" i="2" s="1"/>
  <c r="AB253" i="2"/>
  <c r="AD37" i="2"/>
  <c r="AB46" i="2"/>
  <c r="AC46" i="2" s="1"/>
  <c r="AD46" i="2" s="1"/>
  <c r="AC50" i="2"/>
  <c r="AD50" i="2" s="1"/>
  <c r="AC210" i="2"/>
  <c r="AD210" i="2" s="1"/>
  <c r="AI214" i="2"/>
  <c r="AJ214" i="2" s="1"/>
  <c r="AD185" i="2"/>
  <c r="AI19" i="2"/>
  <c r="AJ19" i="2" s="1"/>
  <c r="AB19" i="2"/>
  <c r="AC19" i="2" s="1"/>
  <c r="AD19" i="2" s="1"/>
  <c r="AI67" i="2"/>
  <c r="AJ67" i="2" s="1"/>
  <c r="AB67" i="2"/>
  <c r="AI115" i="2"/>
  <c r="AJ115" i="2" s="1"/>
  <c r="AB115" i="2"/>
  <c r="AB163" i="2"/>
  <c r="AB227" i="2"/>
  <c r="AB259" i="2"/>
  <c r="AB291" i="2"/>
  <c r="AB73" i="2"/>
  <c r="AC73" i="2" s="1"/>
  <c r="AD73" i="2" s="1"/>
  <c r="AI34" i="2"/>
  <c r="AJ34" i="2" s="1"/>
  <c r="AI258" i="2"/>
  <c r="AJ258" i="2" s="1"/>
  <c r="AI290" i="2"/>
  <c r="AJ290" i="2" s="1"/>
  <c r="AI322" i="2"/>
  <c r="AJ322" i="2" s="1"/>
  <c r="AB578" i="2"/>
  <c r="AC578" i="2" s="1"/>
  <c r="AD578" i="2" s="1"/>
  <c r="AI310" i="2"/>
  <c r="AJ310" i="2" s="1"/>
  <c r="AB16" i="2"/>
  <c r="AB64" i="2"/>
  <c r="AC64" i="2" s="1"/>
  <c r="AD64" i="2" s="1"/>
  <c r="AB108" i="2"/>
  <c r="AC108" i="2" s="1"/>
  <c r="AD108" i="2" s="1"/>
  <c r="AB156" i="2"/>
  <c r="AC156" i="2" s="1"/>
  <c r="AD156" i="2" s="1"/>
  <c r="AB200" i="2"/>
  <c r="AC200" i="2" s="1"/>
  <c r="AD200" i="2" s="1"/>
  <c r="AB248" i="2"/>
  <c r="AC248" i="2" s="1"/>
  <c r="AD248" i="2" s="1"/>
  <c r="AI296" i="2"/>
  <c r="AJ296" i="2" s="1"/>
  <c r="AB296" i="2"/>
  <c r="AI348" i="2"/>
  <c r="AJ348" i="2" s="1"/>
  <c r="AB348" i="2"/>
  <c r="AC348" i="2" s="1"/>
  <c r="AD348" i="2" s="1"/>
  <c r="AB384" i="2"/>
  <c r="AC384" i="2" s="1"/>
  <c r="AD384" i="2" s="1"/>
  <c r="AI420" i="2"/>
  <c r="AJ420" i="2" s="1"/>
  <c r="AB420" i="2"/>
  <c r="AC420" i="2" s="1"/>
  <c r="AD420" i="2" s="1"/>
  <c r="AI452" i="2"/>
  <c r="AJ452" i="2" s="1"/>
  <c r="AB452" i="2"/>
  <c r="AC452" i="2" s="1"/>
  <c r="AD452" i="2" s="1"/>
  <c r="AI476" i="2"/>
  <c r="AJ476" i="2" s="1"/>
  <c r="AB476" i="2"/>
  <c r="AC476" i="2" s="1"/>
  <c r="AD476" i="2" s="1"/>
  <c r="AB508" i="2"/>
  <c r="AC508" i="2" s="1"/>
  <c r="AD508" i="2" s="1"/>
  <c r="AI532" i="2"/>
  <c r="AJ532" i="2" s="1"/>
  <c r="AB532" i="2"/>
  <c r="AC532" i="2" s="1"/>
  <c r="AD532" i="2" s="1"/>
  <c r="AI548" i="2"/>
  <c r="AJ548" i="2" s="1"/>
  <c r="AB548" i="2"/>
  <c r="AC548" i="2" s="1"/>
  <c r="AD548" i="2" s="1"/>
  <c r="AI422" i="2"/>
  <c r="AJ422" i="2" s="1"/>
  <c r="AB422" i="2"/>
  <c r="AC422" i="2" s="1"/>
  <c r="AD422" i="2" s="1"/>
  <c r="AB40" i="2"/>
  <c r="AB84" i="2"/>
  <c r="AC84" i="2" s="1"/>
  <c r="AD84" i="2" s="1"/>
  <c r="AB140" i="2"/>
  <c r="AC140" i="2" s="1"/>
  <c r="AD140" i="2" s="1"/>
  <c r="AB168" i="2"/>
  <c r="AC168" i="2" s="1"/>
  <c r="AD168" i="2" s="1"/>
  <c r="AI216" i="2"/>
  <c r="AJ216" i="2" s="1"/>
  <c r="AB216" i="2"/>
  <c r="AC216" i="2" s="1"/>
  <c r="AD216" i="2" s="1"/>
  <c r="AB264" i="2"/>
  <c r="AC264" i="2" s="1"/>
  <c r="AD264" i="2" s="1"/>
  <c r="AI312" i="2"/>
  <c r="AJ312" i="2" s="1"/>
  <c r="AB312" i="2"/>
  <c r="AC312" i="2" s="1"/>
  <c r="AD312" i="2" s="1"/>
  <c r="AB360" i="2"/>
  <c r="AC360" i="2" s="1"/>
  <c r="AD360" i="2" s="1"/>
  <c r="AB428" i="2"/>
  <c r="AI584" i="2"/>
  <c r="AJ584" i="2" s="1"/>
  <c r="AB584" i="2"/>
  <c r="AC584" i="2" s="1"/>
  <c r="AD584" i="2" s="1"/>
  <c r="AI26" i="2"/>
  <c r="AJ26" i="2" s="1"/>
  <c r="AI122" i="2"/>
  <c r="AJ122" i="2" s="1"/>
  <c r="AI154" i="2"/>
  <c r="AJ154" i="2" s="1"/>
  <c r="AI250" i="2"/>
  <c r="AJ250" i="2" s="1"/>
  <c r="AI282" i="2"/>
  <c r="AJ282" i="2" s="1"/>
  <c r="AB506" i="2"/>
  <c r="AC506" i="2" s="1"/>
  <c r="AD506" i="2" s="1"/>
  <c r="AI333" i="2"/>
  <c r="AJ333" i="2" s="1"/>
  <c r="AB333" i="2"/>
  <c r="AC333" i="2" s="1"/>
  <c r="AD333" i="2" s="1"/>
  <c r="AB357" i="2"/>
  <c r="AC357" i="2" s="1"/>
  <c r="AD357" i="2" s="1"/>
  <c r="AB381" i="2"/>
  <c r="AC381" i="2" s="1"/>
  <c r="AD381" i="2" s="1"/>
  <c r="AB405" i="2"/>
  <c r="AC405" i="2" s="1"/>
  <c r="AD405" i="2" s="1"/>
  <c r="AI429" i="2"/>
  <c r="AJ429" i="2" s="1"/>
  <c r="AB429" i="2"/>
  <c r="AB453" i="2"/>
  <c r="AB469" i="2"/>
  <c r="AB485" i="2"/>
  <c r="AB501" i="2"/>
  <c r="AB517" i="2"/>
  <c r="AC517" i="2" s="1"/>
  <c r="AD517" i="2" s="1"/>
  <c r="AB533" i="2"/>
  <c r="AC533" i="2" s="1"/>
  <c r="AD533" i="2" s="1"/>
  <c r="AB549" i="2"/>
  <c r="AC549" i="2" s="1"/>
  <c r="AD549" i="2" s="1"/>
  <c r="AI573" i="2"/>
  <c r="AJ573" i="2" s="1"/>
  <c r="AB573" i="2"/>
  <c r="AC573" i="2" s="1"/>
  <c r="AD573" i="2" s="1"/>
  <c r="AB581" i="2"/>
  <c r="AB350" i="2"/>
  <c r="AC350" i="2" s="1"/>
  <c r="AD350" i="2" s="1"/>
  <c r="AB478" i="2"/>
  <c r="AC478" i="2" s="1"/>
  <c r="AD478" i="2" s="1"/>
  <c r="AB542" i="2"/>
  <c r="AC542" i="2" s="1"/>
  <c r="AD542" i="2" s="1"/>
  <c r="AJ90" i="2"/>
  <c r="AJ110" i="2"/>
  <c r="AJ13" i="2"/>
  <c r="AI7" i="2"/>
  <c r="AJ7" i="2" s="1"/>
  <c r="AB7" i="2"/>
  <c r="AC7" i="2" s="1"/>
  <c r="AD7" i="2" s="1"/>
  <c r="AB23" i="2"/>
  <c r="AC23" i="2" s="1"/>
  <c r="AD23" i="2" s="1"/>
  <c r="AB39" i="2"/>
  <c r="AC39" i="2" s="1"/>
  <c r="AD39" i="2" s="1"/>
  <c r="AB55" i="2"/>
  <c r="AB71" i="2"/>
  <c r="AB87" i="2"/>
  <c r="AB103" i="2"/>
  <c r="AB119" i="2"/>
  <c r="AB135" i="2"/>
  <c r="AB151" i="2"/>
  <c r="AB167" i="2"/>
  <c r="AI183" i="2"/>
  <c r="AJ183" i="2" s="1"/>
  <c r="AB183" i="2"/>
  <c r="AB199" i="2"/>
  <c r="AB215" i="2"/>
  <c r="AB231" i="2"/>
  <c r="AB247" i="2"/>
  <c r="AB263" i="2"/>
  <c r="AB279" i="2"/>
  <c r="AB295" i="2"/>
  <c r="AB311" i="2"/>
  <c r="AC311" i="2" s="1"/>
  <c r="AD311" i="2" s="1"/>
  <c r="AB327" i="2"/>
  <c r="AC327" i="2" s="1"/>
  <c r="AD327" i="2" s="1"/>
  <c r="AI201" i="2"/>
  <c r="AJ201" i="2" s="1"/>
  <c r="AB201" i="2"/>
  <c r="AC201" i="2" s="1"/>
  <c r="AD201" i="2" s="1"/>
  <c r="AB338" i="2"/>
  <c r="AC338" i="2" s="1"/>
  <c r="AD338" i="2" s="1"/>
  <c r="AB402" i="2"/>
  <c r="AC402" i="2" s="1"/>
  <c r="AD402" i="2" s="1"/>
  <c r="AI466" i="2"/>
  <c r="AJ466" i="2" s="1"/>
  <c r="AB466" i="2"/>
  <c r="AC466" i="2" s="1"/>
  <c r="AD466" i="2" s="1"/>
  <c r="AB530" i="2"/>
  <c r="AC530" i="2" s="1"/>
  <c r="AD530" i="2" s="1"/>
  <c r="AB331" i="2"/>
  <c r="AC331" i="2" s="1"/>
  <c r="AD331" i="2" s="1"/>
  <c r="AB339" i="2"/>
  <c r="AC339" i="2" s="1"/>
  <c r="AD339" i="2" s="1"/>
  <c r="AB347" i="2"/>
  <c r="AB355" i="2"/>
  <c r="AB363" i="2"/>
  <c r="AB371" i="2"/>
  <c r="AB379" i="2"/>
  <c r="AB387" i="2"/>
  <c r="AB395" i="2"/>
  <c r="AB403" i="2"/>
  <c r="AB411" i="2"/>
  <c r="AC411" i="2" s="1"/>
  <c r="AD411" i="2" s="1"/>
  <c r="AB419" i="2"/>
  <c r="AC419" i="2" s="1"/>
  <c r="AD419" i="2" s="1"/>
  <c r="AB427" i="2"/>
  <c r="AC427" i="2" s="1"/>
  <c r="AD427" i="2" s="1"/>
  <c r="AB435" i="2"/>
  <c r="AC435" i="2" s="1"/>
  <c r="AD435" i="2" s="1"/>
  <c r="AB443" i="2"/>
  <c r="AC443" i="2" s="1"/>
  <c r="AD443" i="2" s="1"/>
  <c r="AB451" i="2"/>
  <c r="AC451" i="2" s="1"/>
  <c r="AD451" i="2" s="1"/>
  <c r="AB459" i="2"/>
  <c r="AB467" i="2"/>
  <c r="AC467" i="2" s="1"/>
  <c r="AD467" i="2" s="1"/>
  <c r="AB475" i="2"/>
  <c r="AC475" i="2" s="1"/>
  <c r="AD475" i="2" s="1"/>
  <c r="AB483" i="2"/>
  <c r="AC483" i="2" s="1"/>
  <c r="AD483" i="2" s="1"/>
  <c r="AI491" i="2"/>
  <c r="AJ491" i="2" s="1"/>
  <c r="AB491" i="2"/>
  <c r="AC491" i="2" s="1"/>
  <c r="AD491" i="2" s="1"/>
  <c r="AB499" i="2"/>
  <c r="AC499" i="2" s="1"/>
  <c r="AD499" i="2" s="1"/>
  <c r="AI507" i="2"/>
  <c r="AJ507" i="2" s="1"/>
  <c r="AB507" i="2"/>
  <c r="AC507" i="2" s="1"/>
  <c r="AD507" i="2" s="1"/>
  <c r="AB515" i="2"/>
  <c r="AC515" i="2" s="1"/>
  <c r="AD515" i="2" s="1"/>
  <c r="AB523" i="2"/>
  <c r="AC523" i="2" s="1"/>
  <c r="AD523" i="2" s="1"/>
  <c r="AB531" i="2"/>
  <c r="AC531" i="2" s="1"/>
  <c r="AD531" i="2" s="1"/>
  <c r="AB539" i="2"/>
  <c r="AC539" i="2" s="1"/>
  <c r="AD539" i="2" s="1"/>
  <c r="AB547" i="2"/>
  <c r="AC547" i="2" s="1"/>
  <c r="AD547" i="2" s="1"/>
  <c r="AB555" i="2"/>
  <c r="AC555" i="2" s="1"/>
  <c r="AD555" i="2" s="1"/>
  <c r="AB563" i="2"/>
  <c r="AC563" i="2" s="1"/>
  <c r="AD563" i="2" s="1"/>
  <c r="AB571" i="2"/>
  <c r="AC571" i="2" s="1"/>
  <c r="AD571" i="2" s="1"/>
  <c r="AB579" i="2"/>
  <c r="AB587" i="2"/>
  <c r="AC587" i="2" s="1"/>
  <c r="AD587" i="2" s="1"/>
  <c r="AB438" i="2"/>
  <c r="AC438" i="2" s="1"/>
  <c r="AD438" i="2" s="1"/>
  <c r="AI566" i="2"/>
  <c r="AJ566" i="2" s="1"/>
  <c r="AB566" i="2"/>
  <c r="AC566" i="2" s="1"/>
  <c r="AD566" i="2" s="1"/>
  <c r="AB342" i="2"/>
  <c r="AC342" i="2" s="1"/>
  <c r="AD342" i="2" s="1"/>
  <c r="AB454" i="2"/>
  <c r="AI582" i="2"/>
  <c r="AJ582" i="2" s="1"/>
  <c r="AB582" i="2"/>
  <c r="AC582" i="2" s="1"/>
  <c r="AD582" i="2" s="1"/>
  <c r="AB330" i="2"/>
  <c r="AC330" i="2" s="1"/>
  <c r="AD330" i="2" s="1"/>
  <c r="AI394" i="2"/>
  <c r="AJ394" i="2" s="1"/>
  <c r="AB394" i="2"/>
  <c r="AB458" i="2"/>
  <c r="AI522" i="2"/>
  <c r="AJ522" i="2" s="1"/>
  <c r="AB522" i="2"/>
  <c r="AC522" i="2" s="1"/>
  <c r="AD522" i="2" s="1"/>
  <c r="AI586" i="2"/>
  <c r="AJ586" i="2" s="1"/>
  <c r="AB586" i="2"/>
  <c r="AC586" i="2" s="1"/>
  <c r="AD586" i="2" s="1"/>
  <c r="AI257" i="2"/>
  <c r="AJ257" i="2" s="1"/>
  <c r="AI265" i="2"/>
  <c r="AJ265" i="2" s="1"/>
  <c r="AC277" i="2"/>
  <c r="AD277" i="2" s="1"/>
  <c r="AB366" i="2"/>
  <c r="AC366" i="2" s="1"/>
  <c r="AD366" i="2" s="1"/>
  <c r="AI430" i="2"/>
  <c r="AJ430" i="2" s="1"/>
  <c r="AB430" i="2"/>
  <c r="AC430" i="2" s="1"/>
  <c r="AD430" i="2" s="1"/>
  <c r="AB494" i="2"/>
  <c r="AC494" i="2" s="1"/>
  <c r="AD494" i="2" s="1"/>
  <c r="AB558" i="2"/>
  <c r="AC558" i="2" s="1"/>
  <c r="AD558" i="2" s="1"/>
  <c r="AI51" i="2"/>
  <c r="AJ51" i="2" s="1"/>
  <c r="AB51" i="2"/>
  <c r="AB99" i="2"/>
  <c r="AB147" i="2"/>
  <c r="AI147" i="2"/>
  <c r="AJ147" i="2" s="1"/>
  <c r="AB195" i="2"/>
  <c r="AB243" i="2"/>
  <c r="AB323" i="2"/>
  <c r="AI66" i="2"/>
  <c r="AJ66" i="2" s="1"/>
  <c r="AI226" i="2"/>
  <c r="AJ226" i="2" s="1"/>
  <c r="AB514" i="2"/>
  <c r="AC514" i="2" s="1"/>
  <c r="AD514" i="2" s="1"/>
  <c r="AI406" i="2"/>
  <c r="AJ406" i="2" s="1"/>
  <c r="AB406" i="2"/>
  <c r="AC406" i="2" s="1"/>
  <c r="AD406" i="2" s="1"/>
  <c r="AB28" i="2"/>
  <c r="AB80" i="2"/>
  <c r="AC80" i="2" s="1"/>
  <c r="AD80" i="2" s="1"/>
  <c r="AB124" i="2"/>
  <c r="AC124" i="2" s="1"/>
  <c r="AD124" i="2" s="1"/>
  <c r="AB184" i="2"/>
  <c r="AC184" i="2" s="1"/>
  <c r="AD184" i="2" s="1"/>
  <c r="AB236" i="2"/>
  <c r="AC236" i="2" s="1"/>
  <c r="AD236" i="2" s="1"/>
  <c r="AB280" i="2"/>
  <c r="AC280" i="2" s="1"/>
  <c r="AD280" i="2" s="1"/>
  <c r="AI332" i="2"/>
  <c r="AJ332" i="2" s="1"/>
  <c r="AB332" i="2"/>
  <c r="AC332" i="2" s="1"/>
  <c r="AD332" i="2" s="1"/>
  <c r="AB376" i="2"/>
  <c r="AC376" i="2" s="1"/>
  <c r="AD376" i="2" s="1"/>
  <c r="AB404" i="2"/>
  <c r="AB444" i="2"/>
  <c r="AC444" i="2" s="1"/>
  <c r="AD444" i="2" s="1"/>
  <c r="AB488" i="2"/>
  <c r="AC488" i="2" s="1"/>
  <c r="AD488" i="2" s="1"/>
  <c r="AI524" i="2"/>
  <c r="AJ524" i="2" s="1"/>
  <c r="AB524" i="2"/>
  <c r="AC524" i="2" s="1"/>
  <c r="AD524" i="2" s="1"/>
  <c r="AI556" i="2"/>
  <c r="AJ556" i="2" s="1"/>
  <c r="AB556" i="2"/>
  <c r="AC556" i="2" s="1"/>
  <c r="AD556" i="2" s="1"/>
  <c r="AI230" i="2"/>
  <c r="AJ230" i="2" s="1"/>
  <c r="AI262" i="2"/>
  <c r="AJ262" i="2" s="1"/>
  <c r="AB24" i="2"/>
  <c r="AB68" i="2"/>
  <c r="AC68" i="2" s="1"/>
  <c r="AD68" i="2" s="1"/>
  <c r="AI68" i="2"/>
  <c r="AJ68" i="2" s="1"/>
  <c r="AB120" i="2"/>
  <c r="AC120" i="2" s="1"/>
  <c r="AD120" i="2" s="1"/>
  <c r="AB188" i="2"/>
  <c r="AC188" i="2" s="1"/>
  <c r="AD188" i="2" s="1"/>
  <c r="AB232" i="2"/>
  <c r="AC232" i="2" s="1"/>
  <c r="AD232" i="2" s="1"/>
  <c r="AI284" i="2"/>
  <c r="AJ284" i="2" s="1"/>
  <c r="AB284" i="2"/>
  <c r="AI344" i="2"/>
  <c r="AJ344" i="2" s="1"/>
  <c r="AB344" i="2"/>
  <c r="AC344" i="2" s="1"/>
  <c r="AD344" i="2" s="1"/>
  <c r="AI568" i="2"/>
  <c r="AJ568" i="2" s="1"/>
  <c r="AB568" i="2"/>
  <c r="AC568" i="2" s="1"/>
  <c r="AD568" i="2" s="1"/>
  <c r="AB576" i="2"/>
  <c r="AC576" i="2" s="1"/>
  <c r="AD576" i="2" s="1"/>
  <c r="AB570" i="2"/>
  <c r="AC570" i="2" s="1"/>
  <c r="AD570" i="2" s="1"/>
  <c r="AC57" i="2"/>
  <c r="AD57" i="2" s="1"/>
  <c r="AB341" i="2"/>
  <c r="AC341" i="2" s="1"/>
  <c r="AD341" i="2" s="1"/>
  <c r="AB365" i="2"/>
  <c r="AC365" i="2" s="1"/>
  <c r="AD365" i="2" s="1"/>
  <c r="AB389" i="2"/>
  <c r="AC389" i="2" s="1"/>
  <c r="AD389" i="2" s="1"/>
  <c r="AB413" i="2"/>
  <c r="AB437" i="2"/>
  <c r="AC437" i="2" s="1"/>
  <c r="AD437" i="2" s="1"/>
  <c r="AB461" i="2"/>
  <c r="AI477" i="2"/>
  <c r="AJ477" i="2" s="1"/>
  <c r="AB477" i="2"/>
  <c r="AB493" i="2"/>
  <c r="AI509" i="2"/>
  <c r="AJ509" i="2" s="1"/>
  <c r="AB509" i="2"/>
  <c r="AI525" i="2"/>
  <c r="AJ525" i="2" s="1"/>
  <c r="AB525" i="2"/>
  <c r="AB541" i="2"/>
  <c r="AC541" i="2" s="1"/>
  <c r="AD541" i="2" s="1"/>
  <c r="AB557" i="2"/>
  <c r="AC557" i="2" s="1"/>
  <c r="AD557" i="2" s="1"/>
  <c r="AI589" i="2"/>
  <c r="AJ589" i="2" s="1"/>
  <c r="AB589" i="2"/>
  <c r="AC589" i="2" s="1"/>
  <c r="AD589" i="2" s="1"/>
  <c r="AB414" i="2"/>
  <c r="AC414" i="2" s="1"/>
  <c r="AD414" i="2" s="1"/>
  <c r="AD221" i="2"/>
  <c r="AJ98" i="2"/>
  <c r="AI11" i="2"/>
  <c r="AJ11" i="2" s="1"/>
  <c r="AB11" i="2"/>
  <c r="AC11" i="2" s="1"/>
  <c r="AD11" i="2" s="1"/>
  <c r="AB27" i="2"/>
  <c r="AC27" i="2" s="1"/>
  <c r="AD27" i="2" s="1"/>
  <c r="AI43" i="2"/>
  <c r="AJ43" i="2" s="1"/>
  <c r="AB43" i="2"/>
  <c r="AC43" i="2" s="1"/>
  <c r="AD43" i="2" s="1"/>
  <c r="AB59" i="2"/>
  <c r="AB75" i="2"/>
  <c r="AB91" i="2"/>
  <c r="AC91" i="2" s="1"/>
  <c r="AD91" i="2" s="1"/>
  <c r="AB123" i="2"/>
  <c r="AC123" i="2" s="1"/>
  <c r="AD123" i="2" s="1"/>
  <c r="AB139" i="2"/>
  <c r="AC139" i="2" s="1"/>
  <c r="AD139" i="2" s="1"/>
  <c r="AI155" i="2"/>
  <c r="AJ155" i="2" s="1"/>
  <c r="AB155" i="2"/>
  <c r="AC155" i="2" s="1"/>
  <c r="AD155" i="2" s="1"/>
  <c r="AB171" i="2"/>
  <c r="AC171" i="2" s="1"/>
  <c r="AD171" i="2" s="1"/>
  <c r="AI187" i="2"/>
  <c r="AJ187" i="2" s="1"/>
  <c r="AB187" i="2"/>
  <c r="AC187" i="2" s="1"/>
  <c r="AD187" i="2" s="1"/>
  <c r="AB203" i="2"/>
  <c r="AC203" i="2" s="1"/>
  <c r="AD203" i="2" s="1"/>
  <c r="AB219" i="2"/>
  <c r="AC219" i="2" s="1"/>
  <c r="AD219" i="2" s="1"/>
  <c r="AB235" i="2"/>
  <c r="AB251" i="2"/>
  <c r="AC251" i="2" s="1"/>
  <c r="AD251" i="2" s="1"/>
  <c r="AB267" i="2"/>
  <c r="AB283" i="2"/>
  <c r="AB299" i="2"/>
  <c r="AC299" i="2" s="1"/>
  <c r="AD299" i="2" s="1"/>
  <c r="AB315" i="2"/>
  <c r="AC315" i="2" s="1"/>
  <c r="AD315" i="2" s="1"/>
  <c r="AB237" i="2"/>
  <c r="AC237" i="2" s="1"/>
  <c r="AD237" i="2" s="1"/>
  <c r="AI18" i="2"/>
  <c r="AJ18" i="2" s="1"/>
  <c r="AI50" i="2"/>
  <c r="AJ50" i="2" s="1"/>
  <c r="AI146" i="2"/>
  <c r="AJ146" i="2" s="1"/>
  <c r="AI178" i="2"/>
  <c r="AJ178" i="2" s="1"/>
  <c r="AI210" i="2"/>
  <c r="AJ210" i="2" s="1"/>
  <c r="AI274" i="2"/>
  <c r="AJ274" i="2" s="1"/>
  <c r="AI306" i="2"/>
  <c r="AJ306" i="2" s="1"/>
  <c r="AB354" i="2"/>
  <c r="AC354" i="2" s="1"/>
  <c r="AD354" i="2" s="1"/>
  <c r="AB418" i="2"/>
  <c r="AC418" i="2" s="1"/>
  <c r="AD418" i="2" s="1"/>
  <c r="AB482" i="2"/>
  <c r="AC482" i="2" s="1"/>
  <c r="AD482" i="2" s="1"/>
  <c r="AI546" i="2"/>
  <c r="AJ546" i="2" s="1"/>
  <c r="AB546" i="2"/>
  <c r="AC546" i="2" s="1"/>
  <c r="AD546" i="2" s="1"/>
  <c r="AI326" i="2"/>
  <c r="AJ326" i="2" s="1"/>
  <c r="AB470" i="2"/>
  <c r="AC470" i="2" s="1"/>
  <c r="AD470" i="2" s="1"/>
  <c r="AB8" i="2"/>
  <c r="AB20" i="2"/>
  <c r="AB36" i="2"/>
  <c r="AB56" i="2"/>
  <c r="AC56" i="2" s="1"/>
  <c r="AD56" i="2" s="1"/>
  <c r="AB72" i="2"/>
  <c r="AC72" i="2" s="1"/>
  <c r="AD72" i="2" s="1"/>
  <c r="AB88" i="2"/>
  <c r="AC88" i="2" s="1"/>
  <c r="AD88" i="2" s="1"/>
  <c r="AB100" i="2"/>
  <c r="AC100" i="2" s="1"/>
  <c r="AD100" i="2" s="1"/>
  <c r="AB116" i="2"/>
  <c r="AC116" i="2" s="1"/>
  <c r="AD116" i="2" s="1"/>
  <c r="AB132" i="2"/>
  <c r="AC132" i="2" s="1"/>
  <c r="AD132" i="2" s="1"/>
  <c r="AB144" i="2"/>
  <c r="AC144" i="2" s="1"/>
  <c r="AD144" i="2" s="1"/>
  <c r="AB164" i="2"/>
  <c r="AB180" i="2"/>
  <c r="AC180" i="2" s="1"/>
  <c r="AD180" i="2" s="1"/>
  <c r="AB192" i="2"/>
  <c r="AC192" i="2" s="1"/>
  <c r="AD192" i="2" s="1"/>
  <c r="AB208" i="2"/>
  <c r="AC208" i="2" s="1"/>
  <c r="AD208" i="2" s="1"/>
  <c r="AB228" i="2"/>
  <c r="AC228" i="2" s="1"/>
  <c r="AD228" i="2" s="1"/>
  <c r="AB244" i="2"/>
  <c r="AC244" i="2" s="1"/>
  <c r="AD244" i="2" s="1"/>
  <c r="AB256" i="2"/>
  <c r="AI276" i="2"/>
  <c r="AJ276" i="2" s="1"/>
  <c r="AB276" i="2"/>
  <c r="AB288" i="2"/>
  <c r="AB304" i="2"/>
  <c r="AI324" i="2"/>
  <c r="AJ324" i="2" s="1"/>
  <c r="AB324" i="2"/>
  <c r="AI340" i="2"/>
  <c r="AJ340" i="2" s="1"/>
  <c r="AB340" i="2"/>
  <c r="AI356" i="2"/>
  <c r="AJ356" i="2" s="1"/>
  <c r="AB356" i="2"/>
  <c r="AC356" i="2" s="1"/>
  <c r="AD356" i="2" s="1"/>
  <c r="AB372" i="2"/>
  <c r="AC372" i="2" s="1"/>
  <c r="AD372" i="2" s="1"/>
  <c r="AI380" i="2"/>
  <c r="AJ380" i="2" s="1"/>
  <c r="AB380" i="2"/>
  <c r="AC380" i="2" s="1"/>
  <c r="AD380" i="2" s="1"/>
  <c r="AB388" i="2"/>
  <c r="AC388" i="2" s="1"/>
  <c r="AD388" i="2" s="1"/>
  <c r="AB396" i="2"/>
  <c r="AI408" i="2"/>
  <c r="AJ408" i="2" s="1"/>
  <c r="AB408" i="2"/>
  <c r="AB424" i="2"/>
  <c r="AB440" i="2"/>
  <c r="AC440" i="2" s="1"/>
  <c r="AD440" i="2" s="1"/>
  <c r="AI448" i="2"/>
  <c r="AJ448" i="2" s="1"/>
  <c r="AB448" i="2"/>
  <c r="AI456" i="2"/>
  <c r="AJ456" i="2" s="1"/>
  <c r="AB456" i="2"/>
  <c r="AC456" i="2" s="1"/>
  <c r="AD456" i="2" s="1"/>
  <c r="AB468" i="2"/>
  <c r="AC468" i="2" s="1"/>
  <c r="AD468" i="2" s="1"/>
  <c r="AB492" i="2"/>
  <c r="AC492" i="2" s="1"/>
  <c r="AD492" i="2" s="1"/>
  <c r="AB504" i="2"/>
  <c r="AC504" i="2" s="1"/>
  <c r="AD504" i="2" s="1"/>
  <c r="AB512" i="2"/>
  <c r="AC512" i="2" s="1"/>
  <c r="AD512" i="2" s="1"/>
  <c r="AB520" i="2"/>
  <c r="AC520" i="2" s="1"/>
  <c r="AD520" i="2" s="1"/>
  <c r="AI528" i="2"/>
  <c r="AJ528" i="2" s="1"/>
  <c r="AB528" i="2"/>
  <c r="AC528" i="2" s="1"/>
  <c r="AD528" i="2" s="1"/>
  <c r="AB536" i="2"/>
  <c r="AC536" i="2" s="1"/>
  <c r="AD536" i="2" s="1"/>
  <c r="AI552" i="2"/>
  <c r="AJ552" i="2" s="1"/>
  <c r="AB552" i="2"/>
  <c r="AC552" i="2" s="1"/>
  <c r="AD552" i="2" s="1"/>
  <c r="AI54" i="2"/>
  <c r="AJ54" i="2" s="1"/>
  <c r="AI246" i="2"/>
  <c r="AJ246" i="2" s="1"/>
  <c r="AB358" i="2"/>
  <c r="AC358" i="2" s="1"/>
  <c r="AD358" i="2" s="1"/>
  <c r="AB486" i="2"/>
  <c r="AC486" i="2" s="1"/>
  <c r="AD486" i="2" s="1"/>
  <c r="AB12" i="2"/>
  <c r="AB32" i="2"/>
  <c r="AB48" i="2"/>
  <c r="AB60" i="2"/>
  <c r="AC60" i="2" s="1"/>
  <c r="AD60" i="2" s="1"/>
  <c r="AB76" i="2"/>
  <c r="AB96" i="2"/>
  <c r="AC96" i="2" s="1"/>
  <c r="AD96" i="2" s="1"/>
  <c r="AB112" i="2"/>
  <c r="AC112" i="2" s="1"/>
  <c r="AD112" i="2" s="1"/>
  <c r="AB128" i="2"/>
  <c r="AC128" i="2" s="1"/>
  <c r="AD128" i="2" s="1"/>
  <c r="AB148" i="2"/>
  <c r="AC148" i="2" s="1"/>
  <c r="AD148" i="2" s="1"/>
  <c r="AB160" i="2"/>
  <c r="AC160" i="2" s="1"/>
  <c r="AD160" i="2" s="1"/>
  <c r="AB176" i="2"/>
  <c r="AC176" i="2" s="1"/>
  <c r="AD176" i="2" s="1"/>
  <c r="AB196" i="2"/>
  <c r="AC196" i="2" s="1"/>
  <c r="AD196" i="2" s="1"/>
  <c r="AB212" i="2"/>
  <c r="AC212" i="2" s="1"/>
  <c r="AD212" i="2" s="1"/>
  <c r="AB224" i="2"/>
  <c r="AC224" i="2" s="1"/>
  <c r="AD224" i="2" s="1"/>
  <c r="AB240" i="2"/>
  <c r="AC240" i="2" s="1"/>
  <c r="AD240" i="2" s="1"/>
  <c r="AB260" i="2"/>
  <c r="AI272" i="2"/>
  <c r="AJ272" i="2" s="1"/>
  <c r="AB272" i="2"/>
  <c r="AB292" i="2"/>
  <c r="AB308" i="2"/>
  <c r="AB320" i="2"/>
  <c r="AC320" i="2" s="1"/>
  <c r="AD320" i="2" s="1"/>
  <c r="AI336" i="2"/>
  <c r="AJ336" i="2" s="1"/>
  <c r="AB336" i="2"/>
  <c r="AB400" i="2"/>
  <c r="AB464" i="2"/>
  <c r="AI484" i="2"/>
  <c r="AJ484" i="2" s="1"/>
  <c r="AB484" i="2"/>
  <c r="AC484" i="2" s="1"/>
  <c r="AD484" i="2" s="1"/>
  <c r="AB564" i="2"/>
  <c r="AC564" i="2" s="1"/>
  <c r="AD564" i="2" s="1"/>
  <c r="AI572" i="2"/>
  <c r="AJ572" i="2" s="1"/>
  <c r="AB572" i="2"/>
  <c r="AC572" i="2" s="1"/>
  <c r="AD572" i="2" s="1"/>
  <c r="AB580" i="2"/>
  <c r="AC580" i="2" s="1"/>
  <c r="AD580" i="2" s="1"/>
  <c r="AI588" i="2"/>
  <c r="AJ588" i="2" s="1"/>
  <c r="AB588" i="2"/>
  <c r="AC588" i="2" s="1"/>
  <c r="AD588" i="2" s="1"/>
  <c r="AI10" i="2"/>
  <c r="AJ10" i="2" s="1"/>
  <c r="AI42" i="2"/>
  <c r="AJ42" i="2" s="1"/>
  <c r="AI234" i="2"/>
  <c r="AJ234" i="2" s="1"/>
  <c r="AI266" i="2"/>
  <c r="AJ266" i="2" s="1"/>
  <c r="AI298" i="2"/>
  <c r="AJ298" i="2" s="1"/>
  <c r="AB346" i="2"/>
  <c r="AI410" i="2"/>
  <c r="AJ410" i="2" s="1"/>
  <c r="AB410" i="2"/>
  <c r="AC410" i="2" s="1"/>
  <c r="AD410" i="2" s="1"/>
  <c r="AB474" i="2"/>
  <c r="AC474" i="2" s="1"/>
  <c r="AD474" i="2" s="1"/>
  <c r="AI538" i="2"/>
  <c r="AJ538" i="2" s="1"/>
  <c r="AB538" i="2"/>
  <c r="AC538" i="2" s="1"/>
  <c r="AD538" i="2" s="1"/>
  <c r="AC25" i="2"/>
  <c r="AD25" i="2" s="1"/>
  <c r="AC125" i="2"/>
  <c r="AD125" i="2" s="1"/>
  <c r="AC189" i="2"/>
  <c r="AD189" i="2" s="1"/>
  <c r="AI213" i="2"/>
  <c r="AJ213" i="2" s="1"/>
  <c r="AC261" i="2"/>
  <c r="AD261" i="2" s="1"/>
  <c r="AI277" i="2"/>
  <c r="AJ277" i="2" s="1"/>
  <c r="AI285" i="2"/>
  <c r="AJ285" i="2" s="1"/>
  <c r="AI293" i="2"/>
  <c r="AJ293" i="2" s="1"/>
  <c r="AI301" i="2"/>
  <c r="AJ301" i="2" s="1"/>
  <c r="AI309" i="2"/>
  <c r="AJ309" i="2" s="1"/>
  <c r="AI337" i="2"/>
  <c r="AJ337" i="2" s="1"/>
  <c r="AB337" i="2"/>
  <c r="AC337" i="2" s="1"/>
  <c r="AD337" i="2" s="1"/>
  <c r="AB345" i="2"/>
  <c r="AC345" i="2" s="1"/>
  <c r="AD345" i="2" s="1"/>
  <c r="AB353" i="2"/>
  <c r="AC353" i="2" s="1"/>
  <c r="AD353" i="2" s="1"/>
  <c r="AI353" i="2"/>
  <c r="AJ353" i="2" s="1"/>
  <c r="AB361" i="2"/>
  <c r="AC361" i="2" s="1"/>
  <c r="AD361" i="2" s="1"/>
  <c r="AB369" i="2"/>
  <c r="AC369" i="2" s="1"/>
  <c r="AD369" i="2" s="1"/>
  <c r="AB377" i="2"/>
  <c r="AC377" i="2" s="1"/>
  <c r="AD377" i="2" s="1"/>
  <c r="AI385" i="2"/>
  <c r="AJ385" i="2" s="1"/>
  <c r="AB385" i="2"/>
  <c r="AC385" i="2" s="1"/>
  <c r="AD385" i="2" s="1"/>
  <c r="AB393" i="2"/>
  <c r="AI401" i="2"/>
  <c r="AJ401" i="2" s="1"/>
  <c r="AB401" i="2"/>
  <c r="AC401" i="2" s="1"/>
  <c r="AD401" i="2" s="1"/>
  <c r="AB409" i="2"/>
  <c r="AB417" i="2"/>
  <c r="AB425" i="2"/>
  <c r="AC425" i="2" s="1"/>
  <c r="AD425" i="2" s="1"/>
  <c r="AI433" i="2"/>
  <c r="AJ433" i="2" s="1"/>
  <c r="AB433" i="2"/>
  <c r="AB441" i="2"/>
  <c r="AC441" i="2" s="1"/>
  <c r="AD441" i="2" s="1"/>
  <c r="AI449" i="2"/>
  <c r="AJ449" i="2" s="1"/>
  <c r="AB449" i="2"/>
  <c r="AB457" i="2"/>
  <c r="AB465" i="2"/>
  <c r="AB473" i="2"/>
  <c r="AB481" i="2"/>
  <c r="AB489" i="2"/>
  <c r="AB497" i="2"/>
  <c r="AB505" i="2"/>
  <c r="AB513" i="2"/>
  <c r="AC513" i="2" s="1"/>
  <c r="AD513" i="2" s="1"/>
  <c r="AB521" i="2"/>
  <c r="AC521" i="2" s="1"/>
  <c r="AD521" i="2" s="1"/>
  <c r="AB529" i="2"/>
  <c r="AB537" i="2"/>
  <c r="AC537" i="2" s="1"/>
  <c r="AD537" i="2" s="1"/>
  <c r="AB545" i="2"/>
  <c r="AC545" i="2" s="1"/>
  <c r="AD545" i="2" s="1"/>
  <c r="AB553" i="2"/>
  <c r="AC553" i="2" s="1"/>
  <c r="AD553" i="2" s="1"/>
  <c r="AB561" i="2"/>
  <c r="AC561" i="2" s="1"/>
  <c r="AD561" i="2" s="1"/>
  <c r="AB569" i="2"/>
  <c r="AC569" i="2" s="1"/>
  <c r="AD569" i="2" s="1"/>
  <c r="AB577" i="2"/>
  <c r="AC577" i="2" s="1"/>
  <c r="AD577" i="2" s="1"/>
  <c r="AB585" i="2"/>
  <c r="AC585" i="2" s="1"/>
  <c r="AD585" i="2" s="1"/>
  <c r="AI30" i="2"/>
  <c r="AJ30" i="2" s="1"/>
  <c r="AI62" i="2"/>
  <c r="AJ62" i="2" s="1"/>
  <c r="AI254" i="2"/>
  <c r="AJ254" i="2" s="1"/>
  <c r="AI286" i="2"/>
  <c r="AJ286" i="2" s="1"/>
  <c r="AB382" i="2"/>
  <c r="AC382" i="2" s="1"/>
  <c r="AD382" i="2" s="1"/>
  <c r="AB446" i="2"/>
  <c r="AC446" i="2" s="1"/>
  <c r="AD446" i="2" s="1"/>
  <c r="AB510" i="2"/>
  <c r="AC510" i="2" s="1"/>
  <c r="AD510" i="2" s="1"/>
  <c r="AB574" i="2"/>
  <c r="AC574" i="2" s="1"/>
  <c r="AD574" i="2" s="1"/>
  <c r="AI35" i="2"/>
  <c r="AJ35" i="2" s="1"/>
  <c r="AB35" i="2"/>
  <c r="AC35" i="2" s="1"/>
  <c r="AD35" i="2" s="1"/>
  <c r="AB83" i="2"/>
  <c r="AB131" i="2"/>
  <c r="AI179" i="2"/>
  <c r="AJ179" i="2" s="1"/>
  <c r="AB179" i="2"/>
  <c r="AI211" i="2"/>
  <c r="AJ211" i="2" s="1"/>
  <c r="AB211" i="2"/>
  <c r="AB275" i="2"/>
  <c r="AB307" i="2"/>
  <c r="AB329" i="2"/>
  <c r="AC329" i="2" s="1"/>
  <c r="AD329" i="2" s="1"/>
  <c r="AB386" i="2"/>
  <c r="AC386" i="2" s="1"/>
  <c r="AD386" i="2" s="1"/>
  <c r="AB450" i="2"/>
  <c r="AI534" i="2"/>
  <c r="AJ534" i="2" s="1"/>
  <c r="AB534" i="2"/>
  <c r="AC534" i="2" s="1"/>
  <c r="AD534" i="2" s="1"/>
  <c r="AB44" i="2"/>
  <c r="AC44" i="2" s="1"/>
  <c r="AD44" i="2" s="1"/>
  <c r="AB92" i="2"/>
  <c r="AC92" i="2" s="1"/>
  <c r="AD92" i="2" s="1"/>
  <c r="AB136" i="2"/>
  <c r="AB172" i="2"/>
  <c r="AC172" i="2" s="1"/>
  <c r="AD172" i="2" s="1"/>
  <c r="AI220" i="2"/>
  <c r="AJ220" i="2" s="1"/>
  <c r="AB220" i="2"/>
  <c r="AC220" i="2" s="1"/>
  <c r="AD220" i="2" s="1"/>
  <c r="AI268" i="2"/>
  <c r="AJ268" i="2" s="1"/>
  <c r="AB268" i="2"/>
  <c r="AC268" i="2" s="1"/>
  <c r="AD268" i="2" s="1"/>
  <c r="AB316" i="2"/>
  <c r="AB364" i="2"/>
  <c r="AC364" i="2" s="1"/>
  <c r="AD364" i="2" s="1"/>
  <c r="AB392" i="2"/>
  <c r="AB436" i="2"/>
  <c r="AI460" i="2"/>
  <c r="AJ460" i="2" s="1"/>
  <c r="AB460" i="2"/>
  <c r="AC460" i="2" s="1"/>
  <c r="AD460" i="2" s="1"/>
  <c r="AB500" i="2"/>
  <c r="AC500" i="2" s="1"/>
  <c r="AD500" i="2" s="1"/>
  <c r="AB516" i="2"/>
  <c r="AB540" i="2"/>
  <c r="AC540" i="2" s="1"/>
  <c r="AD540" i="2" s="1"/>
  <c r="AB6" i="2"/>
  <c r="AC6" i="2" s="1"/>
  <c r="AD6" i="2" s="1"/>
  <c r="AI70" i="2"/>
  <c r="AJ70" i="2" s="1"/>
  <c r="AI550" i="2"/>
  <c r="AJ550" i="2" s="1"/>
  <c r="AB550" i="2"/>
  <c r="AC550" i="2" s="1"/>
  <c r="AD550" i="2" s="1"/>
  <c r="AB52" i="2"/>
  <c r="AC52" i="2" s="1"/>
  <c r="AD52" i="2" s="1"/>
  <c r="AB104" i="2"/>
  <c r="AC104" i="2" s="1"/>
  <c r="AD104" i="2" s="1"/>
  <c r="AB152" i="2"/>
  <c r="AC152" i="2" s="1"/>
  <c r="AD152" i="2" s="1"/>
  <c r="AB204" i="2"/>
  <c r="AC204" i="2" s="1"/>
  <c r="AD204" i="2" s="1"/>
  <c r="AI252" i="2"/>
  <c r="AJ252" i="2" s="1"/>
  <c r="AB252" i="2"/>
  <c r="AC252" i="2" s="1"/>
  <c r="AD252" i="2" s="1"/>
  <c r="AI300" i="2"/>
  <c r="AJ300" i="2" s="1"/>
  <c r="AB300" i="2"/>
  <c r="AC300" i="2" s="1"/>
  <c r="AD300" i="2" s="1"/>
  <c r="AB328" i="2"/>
  <c r="AI412" i="2"/>
  <c r="AJ412" i="2" s="1"/>
  <c r="AB412" i="2"/>
  <c r="AB472" i="2"/>
  <c r="AC472" i="2" s="1"/>
  <c r="AD472" i="2" s="1"/>
  <c r="AI592" i="2"/>
  <c r="AJ592" i="2" s="1"/>
  <c r="AB592" i="2"/>
  <c r="AC592" i="2" s="1"/>
  <c r="AD592" i="2" s="1"/>
  <c r="AI378" i="2"/>
  <c r="AJ378" i="2" s="1"/>
  <c r="AB378" i="2"/>
  <c r="AC378" i="2" s="1"/>
  <c r="AD378" i="2" s="1"/>
  <c r="AB442" i="2"/>
  <c r="AC442" i="2" s="1"/>
  <c r="AD442" i="2" s="1"/>
  <c r="AC265" i="2"/>
  <c r="AD265" i="2" s="1"/>
  <c r="AI297" i="2"/>
  <c r="AJ297" i="2" s="1"/>
  <c r="AI313" i="2"/>
  <c r="AJ313" i="2" s="1"/>
  <c r="AI321" i="2"/>
  <c r="AJ321" i="2" s="1"/>
  <c r="AI349" i="2"/>
  <c r="AJ349" i="2" s="1"/>
  <c r="AB349" i="2"/>
  <c r="AC349" i="2" s="1"/>
  <c r="AD349" i="2" s="1"/>
  <c r="AB373" i="2"/>
  <c r="AC373" i="2" s="1"/>
  <c r="AD373" i="2" s="1"/>
  <c r="AB397" i="2"/>
  <c r="AC397" i="2" s="1"/>
  <c r="AD397" i="2" s="1"/>
  <c r="AB421" i="2"/>
  <c r="AB445" i="2"/>
  <c r="AB565" i="2"/>
  <c r="AC565" i="2" s="1"/>
  <c r="AD565" i="2" s="1"/>
  <c r="AD121" i="2"/>
  <c r="AJ41" i="2"/>
  <c r="AB107" i="2"/>
  <c r="AD281" i="2"/>
  <c r="AD145" i="2"/>
  <c r="AD114" i="2"/>
  <c r="AD270" i="2"/>
  <c r="AJ21" i="2"/>
  <c r="AB15" i="2"/>
  <c r="AC15" i="2" s="1"/>
  <c r="AD15" i="2" s="1"/>
  <c r="AI31" i="2"/>
  <c r="AJ31" i="2" s="1"/>
  <c r="AB31" i="2"/>
  <c r="AC31" i="2" s="1"/>
  <c r="AD31" i="2" s="1"/>
  <c r="AB47" i="2"/>
  <c r="AI63" i="2"/>
  <c r="AJ63" i="2" s="1"/>
  <c r="AB63" i="2"/>
  <c r="AB79" i="2"/>
  <c r="AB95" i="2"/>
  <c r="AB111" i="2"/>
  <c r="AI127" i="2"/>
  <c r="AJ127" i="2" s="1"/>
  <c r="AB127" i="2"/>
  <c r="AB143" i="2"/>
  <c r="AB159" i="2"/>
  <c r="AB175" i="2"/>
  <c r="AB191" i="2"/>
  <c r="AB207" i="2"/>
  <c r="AB223" i="2"/>
  <c r="AB239" i="2"/>
  <c r="AB255" i="2"/>
  <c r="AB271" i="2"/>
  <c r="AB287" i="2"/>
  <c r="AB303" i="2"/>
  <c r="AB319" i="2"/>
  <c r="AC319" i="2" s="1"/>
  <c r="AD319" i="2" s="1"/>
  <c r="AB9" i="2"/>
  <c r="AC9" i="2" s="1"/>
  <c r="AD9" i="2" s="1"/>
  <c r="AB269" i="2"/>
  <c r="AC269" i="2" s="1"/>
  <c r="AD269" i="2" s="1"/>
  <c r="AC290" i="2"/>
  <c r="AD290" i="2" s="1"/>
  <c r="AI370" i="2"/>
  <c r="AJ370" i="2" s="1"/>
  <c r="AB370" i="2"/>
  <c r="AB434" i="2"/>
  <c r="AC434" i="2" s="1"/>
  <c r="AD434" i="2" s="1"/>
  <c r="AB498" i="2"/>
  <c r="AC498" i="2" s="1"/>
  <c r="AD498" i="2" s="1"/>
  <c r="AB562" i="2"/>
  <c r="AB335" i="2"/>
  <c r="AB343" i="2"/>
  <c r="AC343" i="2" s="1"/>
  <c r="AD343" i="2" s="1"/>
  <c r="AB351" i="2"/>
  <c r="AC351" i="2" s="1"/>
  <c r="AD351" i="2" s="1"/>
  <c r="AB359" i="2"/>
  <c r="AI367" i="2"/>
  <c r="AJ367" i="2" s="1"/>
  <c r="AB367" i="2"/>
  <c r="AB375" i="2"/>
  <c r="AB383" i="2"/>
  <c r="AC383" i="2" s="1"/>
  <c r="AD383" i="2" s="1"/>
  <c r="AB391" i="2"/>
  <c r="AB399" i="2"/>
  <c r="AB407" i="2"/>
  <c r="AB415" i="2"/>
  <c r="AC415" i="2" s="1"/>
  <c r="AD415" i="2" s="1"/>
  <c r="AB423" i="2"/>
  <c r="AC423" i="2" s="1"/>
  <c r="AD423" i="2" s="1"/>
  <c r="AI431" i="2"/>
  <c r="AJ431" i="2" s="1"/>
  <c r="AB431" i="2"/>
  <c r="AC431" i="2" s="1"/>
  <c r="AD431" i="2" s="1"/>
  <c r="AB439" i="2"/>
  <c r="AC439" i="2" s="1"/>
  <c r="AD439" i="2" s="1"/>
  <c r="AB447" i="2"/>
  <c r="AC447" i="2" s="1"/>
  <c r="AD447" i="2" s="1"/>
  <c r="AB455" i="2"/>
  <c r="AC455" i="2" s="1"/>
  <c r="AD455" i="2" s="1"/>
  <c r="AI463" i="2"/>
  <c r="AJ463" i="2" s="1"/>
  <c r="AB463" i="2"/>
  <c r="AC463" i="2" s="1"/>
  <c r="AD463" i="2" s="1"/>
  <c r="AB471" i="2"/>
  <c r="AC471" i="2" s="1"/>
  <c r="AD471" i="2" s="1"/>
  <c r="AB479" i="2"/>
  <c r="AC479" i="2" s="1"/>
  <c r="AD479" i="2" s="1"/>
  <c r="AB487" i="2"/>
  <c r="AC487" i="2" s="1"/>
  <c r="AD487" i="2" s="1"/>
  <c r="AI495" i="2"/>
  <c r="AJ495" i="2" s="1"/>
  <c r="AB495" i="2"/>
  <c r="AC495" i="2" s="1"/>
  <c r="AD495" i="2" s="1"/>
  <c r="AB503" i="2"/>
  <c r="AC503" i="2" s="1"/>
  <c r="AD503" i="2" s="1"/>
  <c r="AB511" i="2"/>
  <c r="AC511" i="2" s="1"/>
  <c r="AD511" i="2" s="1"/>
  <c r="AB519" i="2"/>
  <c r="AC519" i="2" s="1"/>
  <c r="AD519" i="2" s="1"/>
  <c r="AB527" i="2"/>
  <c r="AC527" i="2" s="1"/>
  <c r="AD527" i="2" s="1"/>
  <c r="AB535" i="2"/>
  <c r="AC535" i="2" s="1"/>
  <c r="AD535" i="2" s="1"/>
  <c r="AB543" i="2"/>
  <c r="AC543" i="2" s="1"/>
  <c r="AD543" i="2" s="1"/>
  <c r="AB551" i="2"/>
  <c r="AC551" i="2" s="1"/>
  <c r="AD551" i="2" s="1"/>
  <c r="AB559" i="2"/>
  <c r="AC559" i="2" s="1"/>
  <c r="AD559" i="2" s="1"/>
  <c r="AB567" i="2"/>
  <c r="AB575" i="2"/>
  <c r="AC575" i="2" s="1"/>
  <c r="AD575" i="2" s="1"/>
  <c r="AB583" i="2"/>
  <c r="AC583" i="2" s="1"/>
  <c r="AD583" i="2" s="1"/>
  <c r="AB591" i="2"/>
  <c r="AC591" i="2" s="1"/>
  <c r="AD591" i="2" s="1"/>
  <c r="AB374" i="2"/>
  <c r="AC374" i="2" s="1"/>
  <c r="AD374" i="2" s="1"/>
  <c r="AB502" i="2"/>
  <c r="AC502" i="2" s="1"/>
  <c r="AD502" i="2" s="1"/>
  <c r="AB480" i="2"/>
  <c r="AI544" i="2"/>
  <c r="AJ544" i="2" s="1"/>
  <c r="AB544" i="2"/>
  <c r="AC544" i="2" s="1"/>
  <c r="AD544" i="2" s="1"/>
  <c r="AB390" i="2"/>
  <c r="AC390" i="2" s="1"/>
  <c r="AD390" i="2" s="1"/>
  <c r="AI518" i="2"/>
  <c r="AJ518" i="2" s="1"/>
  <c r="AB518" i="2"/>
  <c r="AC518" i="2" s="1"/>
  <c r="AD518" i="2" s="1"/>
  <c r="AB352" i="2"/>
  <c r="AC352" i="2" s="1"/>
  <c r="AD352" i="2" s="1"/>
  <c r="AI416" i="2"/>
  <c r="AJ416" i="2" s="1"/>
  <c r="AB416" i="2"/>
  <c r="E3" i="2"/>
  <c r="AB362" i="2"/>
  <c r="AB426" i="2"/>
  <c r="AC426" i="2" s="1"/>
  <c r="AD426" i="2" s="1"/>
  <c r="AB490" i="2"/>
  <c r="AC490" i="2" s="1"/>
  <c r="AD490" i="2" s="1"/>
  <c r="AI554" i="2"/>
  <c r="AJ554" i="2" s="1"/>
  <c r="AB554" i="2"/>
  <c r="AC21" i="2"/>
  <c r="AD21" i="2" s="1"/>
  <c r="AC41" i="2"/>
  <c r="AD41" i="2" s="1"/>
  <c r="AI109" i="2"/>
  <c r="AJ109" i="2" s="1"/>
  <c r="AI117" i="2"/>
  <c r="AJ117" i="2" s="1"/>
  <c r="AI125" i="2"/>
  <c r="AJ125" i="2" s="1"/>
  <c r="AI133" i="2"/>
  <c r="AJ133" i="2" s="1"/>
  <c r="AI141" i="2"/>
  <c r="AJ141" i="2" s="1"/>
  <c r="AI149" i="2"/>
  <c r="AJ149" i="2" s="1"/>
  <c r="AI157" i="2"/>
  <c r="AJ157" i="2" s="1"/>
  <c r="AI173" i="2"/>
  <c r="AJ173" i="2" s="1"/>
  <c r="AI181" i="2"/>
  <c r="AJ181" i="2" s="1"/>
  <c r="AI189" i="2"/>
  <c r="AJ189" i="2" s="1"/>
  <c r="AI225" i="2"/>
  <c r="AJ225" i="2" s="1"/>
  <c r="AI233" i="2"/>
  <c r="AJ233" i="2" s="1"/>
  <c r="AC245" i="2"/>
  <c r="AD245" i="2" s="1"/>
  <c r="AI261" i="2"/>
  <c r="AJ261" i="2" s="1"/>
  <c r="AB334" i="2"/>
  <c r="AB398" i="2"/>
  <c r="AB462" i="2"/>
  <c r="AC462" i="2" s="1"/>
  <c r="AD462" i="2" s="1"/>
  <c r="AI526" i="2"/>
  <c r="AJ526" i="2" s="1"/>
  <c r="AB526" i="2"/>
  <c r="AC526" i="2" s="1"/>
  <c r="AD526" i="2" s="1"/>
  <c r="AI590" i="2"/>
  <c r="AJ590" i="2" s="1"/>
  <c r="AB590" i="2"/>
  <c r="AC590" i="2" s="1"/>
  <c r="AD590" i="2" s="1"/>
  <c r="W7" i="2"/>
  <c r="X7" i="2" s="1"/>
  <c r="Y7" i="2" s="1"/>
  <c r="Z7" i="2" s="1"/>
  <c r="M7" i="2"/>
  <c r="M8" i="2" s="1"/>
  <c r="S7" i="2"/>
  <c r="S8" i="2" s="1"/>
  <c r="P10" i="2"/>
  <c r="Q9" i="2"/>
  <c r="R9" i="2" s="1"/>
  <c r="K9" i="2"/>
  <c r="L9" i="2" s="1"/>
  <c r="J10" i="2"/>
  <c r="AJ29" i="2" l="1"/>
  <c r="BA126" i="2"/>
  <c r="BB126" i="2" s="1"/>
  <c r="BA294" i="2"/>
  <c r="BB294" i="2" s="1"/>
  <c r="BA258" i="2"/>
  <c r="BB258" i="2" s="1"/>
  <c r="BA130" i="2"/>
  <c r="BB130" i="2" s="1"/>
  <c r="BA238" i="2"/>
  <c r="BB238" i="2" s="1"/>
  <c r="BA402" i="2"/>
  <c r="BB402" i="2" s="1"/>
  <c r="BA398" i="2"/>
  <c r="BB398" i="2" s="1"/>
  <c r="BA388" i="2"/>
  <c r="BB388" i="2" s="1"/>
  <c r="BA346" i="2"/>
  <c r="BB346" i="2" s="1"/>
  <c r="BA426" i="2"/>
  <c r="BB426" i="2" s="1"/>
  <c r="BA110" i="2"/>
  <c r="BB110" i="2" s="1"/>
  <c r="BA434" i="2"/>
  <c r="BB434" i="2" s="1"/>
  <c r="BA430" i="2"/>
  <c r="BB430" i="2" s="1"/>
  <c r="BA282" i="2"/>
  <c r="BB282" i="2" s="1"/>
  <c r="BA246" i="2"/>
  <c r="BB246" i="2" s="1"/>
  <c r="BA210" i="2"/>
  <c r="BB210" i="2" s="1"/>
  <c r="BA118" i="2"/>
  <c r="BB118" i="2" s="1"/>
  <c r="BA26" i="2"/>
  <c r="BB26" i="2" s="1"/>
  <c r="BA386" i="2"/>
  <c r="BB386" i="2" s="1"/>
  <c r="BA298" i="2"/>
  <c r="BB298" i="2" s="1"/>
  <c r="BA262" i="2"/>
  <c r="BB262" i="2" s="1"/>
  <c r="BA226" i="2"/>
  <c r="BB226" i="2" s="1"/>
  <c r="BA42" i="2"/>
  <c r="BB42" i="2" s="1"/>
  <c r="BA34" i="2"/>
  <c r="BB34" i="2" s="1"/>
  <c r="BA286" i="2"/>
  <c r="BB286" i="2" s="1"/>
  <c r="BA370" i="2"/>
  <c r="BB370" i="2" s="1"/>
  <c r="BA366" i="2"/>
  <c r="BB366" i="2" s="1"/>
  <c r="BA410" i="2"/>
  <c r="BB410" i="2" s="1"/>
  <c r="BA362" i="2"/>
  <c r="BB362" i="2" s="1"/>
  <c r="BA374" i="2"/>
  <c r="BB374" i="2" s="1"/>
  <c r="BI8" i="2"/>
  <c r="BJ7" i="2"/>
  <c r="CA7" i="2"/>
  <c r="CB6" i="2"/>
  <c r="BA390" i="2"/>
  <c r="BB390" i="2" s="1"/>
  <c r="BA469" i="2"/>
  <c r="BB469" i="2" s="1"/>
  <c r="BA325" i="2"/>
  <c r="BB325" i="2" s="1"/>
  <c r="BA382" i="2"/>
  <c r="BB382" i="2" s="1"/>
  <c r="BA570" i="2"/>
  <c r="BB570" i="2" s="1"/>
  <c r="BA330" i="2"/>
  <c r="BB330" i="2" s="1"/>
  <c r="BA392" i="2"/>
  <c r="BB392" i="2" s="1"/>
  <c r="BA372" i="2"/>
  <c r="BB372" i="2" s="1"/>
  <c r="BA439" i="2"/>
  <c r="BB439" i="2" s="1"/>
  <c r="BU7" i="2"/>
  <c r="BV6" i="2"/>
  <c r="BA314" i="2"/>
  <c r="BB314" i="2" s="1"/>
  <c r="BA278" i="2"/>
  <c r="BB278" i="2" s="1"/>
  <c r="BA242" i="2"/>
  <c r="BB242" i="2" s="1"/>
  <c r="BA114" i="2"/>
  <c r="BB114" i="2" s="1"/>
  <c r="BA222" i="2"/>
  <c r="BB222" i="2" s="1"/>
  <c r="BA354" i="2"/>
  <c r="BB354" i="2" s="1"/>
  <c r="BA377" i="2"/>
  <c r="BB377" i="2" s="1"/>
  <c r="BA361" i="2"/>
  <c r="BB361" i="2" s="1"/>
  <c r="BA414" i="2"/>
  <c r="BB414" i="2" s="1"/>
  <c r="BA376" i="2"/>
  <c r="BB376" i="2" s="1"/>
  <c r="BA451" i="2"/>
  <c r="BB451" i="2" s="1"/>
  <c r="BA435" i="2"/>
  <c r="BB435" i="2" s="1"/>
  <c r="AE6" i="2"/>
  <c r="AF6" i="2" s="1"/>
  <c r="BA254" i="2"/>
  <c r="BB254" i="2" s="1"/>
  <c r="BA266" i="2"/>
  <c r="BB266" i="2" s="1"/>
  <c r="BA230" i="2"/>
  <c r="BB230" i="2" s="1"/>
  <c r="BA102" i="2"/>
  <c r="BB102" i="2" s="1"/>
  <c r="BA10" i="2"/>
  <c r="BB10" i="2" s="1"/>
  <c r="BA89" i="2"/>
  <c r="BB89" i="2" s="1"/>
  <c r="BA338" i="2"/>
  <c r="BB338" i="2" s="1"/>
  <c r="BA334" i="2"/>
  <c r="BB334" i="2" s="1"/>
  <c r="BA554" i="2"/>
  <c r="BB554" i="2" s="1"/>
  <c r="BA406" i="2"/>
  <c r="BB406" i="2" s="1"/>
  <c r="BA6" i="2"/>
  <c r="BB6" i="2" s="1"/>
  <c r="AZ5" i="2"/>
  <c r="BA558" i="2"/>
  <c r="BB558" i="2" s="1"/>
  <c r="CG8" i="2"/>
  <c r="CH7" i="2"/>
  <c r="BA310" i="2"/>
  <c r="BB310" i="2" s="1"/>
  <c r="BA274" i="2"/>
  <c r="BB274" i="2" s="1"/>
  <c r="BA218" i="2"/>
  <c r="BB218" i="2" s="1"/>
  <c r="BA18" i="2"/>
  <c r="BB18" i="2" s="1"/>
  <c r="BA293" i="2"/>
  <c r="BB293" i="2" s="1"/>
  <c r="BA578" i="2"/>
  <c r="BB578" i="2" s="1"/>
  <c r="BA450" i="2"/>
  <c r="BB450" i="2" s="1"/>
  <c r="BA322" i="2"/>
  <c r="BB322" i="2" s="1"/>
  <c r="BA234" i="2"/>
  <c r="BB234" i="2" s="1"/>
  <c r="BA106" i="2"/>
  <c r="BB106" i="2" s="1"/>
  <c r="BA70" i="2"/>
  <c r="BB70" i="2" s="1"/>
  <c r="BO7" i="2"/>
  <c r="BP6" i="2"/>
  <c r="BA562" i="2"/>
  <c r="BB562" i="2" s="1"/>
  <c r="BA566" i="2"/>
  <c r="BB566" i="2" s="1"/>
  <c r="BA447" i="2"/>
  <c r="BB447" i="2"/>
  <c r="BA574" i="2"/>
  <c r="BB574" i="2" s="1"/>
  <c r="BA318" i="2"/>
  <c r="BB318" i="2" s="1"/>
  <c r="BA380" i="2"/>
  <c r="BB380" i="2" s="1"/>
  <c r="BA326" i="2"/>
  <c r="BB326" i="2" s="1"/>
  <c r="BA306" i="2"/>
  <c r="BB306" i="2" s="1"/>
  <c r="BA250" i="2"/>
  <c r="BB250" i="2" s="1"/>
  <c r="BA214" i="2"/>
  <c r="BB214" i="2" s="1"/>
  <c r="BA122" i="2"/>
  <c r="BB122" i="2" s="1"/>
  <c r="BA302" i="2"/>
  <c r="BB302" i="2" s="1"/>
  <c r="BA25" i="2"/>
  <c r="BB25" i="2" s="1"/>
  <c r="BA481" i="2"/>
  <c r="BB481" i="2" s="1"/>
  <c r="BA337" i="2"/>
  <c r="BB337" i="2" s="1"/>
  <c r="BA350" i="2"/>
  <c r="BB350" i="2" s="1"/>
  <c r="BA443" i="2"/>
  <c r="BB443" i="2" s="1"/>
  <c r="BA550" i="2"/>
  <c r="BB550" i="2" s="1"/>
  <c r="BA422" i="2"/>
  <c r="BB422" i="2" s="1"/>
  <c r="CE15" i="2"/>
  <c r="CF15" i="2" s="1"/>
  <c r="CD16" i="2"/>
  <c r="BG13" i="2"/>
  <c r="BH13" i="2" s="1"/>
  <c r="BF14" i="2"/>
  <c r="AR6" i="2"/>
  <c r="AV28" i="2"/>
  <c r="AU32" i="2"/>
  <c r="AV29" i="2"/>
  <c r="AU33" i="2"/>
  <c r="AU27" i="2"/>
  <c r="AD81" i="2"/>
  <c r="AC134" i="2"/>
  <c r="AD134" i="2"/>
  <c r="AD318" i="2"/>
  <c r="AD110" i="2"/>
  <c r="AC253" i="2"/>
  <c r="AD253" i="2" s="1"/>
  <c r="AQ8" i="2"/>
  <c r="AR7" i="2"/>
  <c r="AC122" i="2"/>
  <c r="AD122" i="2" s="1"/>
  <c r="AC334" i="2"/>
  <c r="AD334" i="2" s="1"/>
  <c r="AC554" i="2"/>
  <c r="AD554" i="2" s="1"/>
  <c r="AI390" i="2"/>
  <c r="AJ390" i="2" s="1"/>
  <c r="AI391" i="2"/>
  <c r="AJ391" i="2" s="1"/>
  <c r="AI434" i="2"/>
  <c r="AJ434" i="2" s="1"/>
  <c r="AI239" i="2"/>
  <c r="AJ239" i="2" s="1"/>
  <c r="AC412" i="2"/>
  <c r="AD412" i="2" s="1"/>
  <c r="AC392" i="2"/>
  <c r="AD392" i="2" s="1"/>
  <c r="AC497" i="2"/>
  <c r="AD497" i="2" s="1"/>
  <c r="AC464" i="2"/>
  <c r="AD464" i="2" s="1"/>
  <c r="AC272" i="2"/>
  <c r="AD272" i="2" s="1"/>
  <c r="AC12" i="2"/>
  <c r="AD12" i="2" s="1"/>
  <c r="AC408" i="2"/>
  <c r="AD408" i="2" s="1"/>
  <c r="AI88" i="2"/>
  <c r="AJ88" i="2" s="1"/>
  <c r="AC24" i="2"/>
  <c r="AD24" i="2" s="1"/>
  <c r="AC295" i="2"/>
  <c r="AD295" i="2" s="1"/>
  <c r="AC199" i="2"/>
  <c r="AD199" i="2" s="1"/>
  <c r="AC103" i="2"/>
  <c r="AD103" i="2" s="1"/>
  <c r="AC71" i="2"/>
  <c r="AD71" i="2" s="1"/>
  <c r="AC581" i="2"/>
  <c r="AD581" i="2" s="1"/>
  <c r="AC259" i="2"/>
  <c r="AD259" i="2" s="1"/>
  <c r="AI462" i="2"/>
  <c r="AJ462" i="2" s="1"/>
  <c r="AC367" i="2"/>
  <c r="AD367" i="2" s="1"/>
  <c r="AC335" i="2"/>
  <c r="AD335" i="2" s="1"/>
  <c r="AC370" i="2"/>
  <c r="AD370" i="2" s="1"/>
  <c r="AC287" i="2"/>
  <c r="AD287" i="2" s="1"/>
  <c r="AC255" i="2"/>
  <c r="AD255" i="2" s="1"/>
  <c r="AC223" i="2"/>
  <c r="AD223" i="2" s="1"/>
  <c r="AC191" i="2"/>
  <c r="AD191" i="2" s="1"/>
  <c r="AC159" i="2"/>
  <c r="AD159" i="2" s="1"/>
  <c r="AC127" i="2"/>
  <c r="AD127" i="2" s="1"/>
  <c r="AC95" i="2"/>
  <c r="AD95" i="2" s="1"/>
  <c r="AC63" i="2"/>
  <c r="AD63" i="2" s="1"/>
  <c r="AI445" i="2"/>
  <c r="AJ445" i="2" s="1"/>
  <c r="AI397" i="2"/>
  <c r="AJ397" i="2" s="1"/>
  <c r="AI442" i="2"/>
  <c r="AJ442" i="2" s="1"/>
  <c r="AI204" i="2"/>
  <c r="AJ204" i="2" s="1"/>
  <c r="AI104" i="2"/>
  <c r="AJ104" i="2" s="1"/>
  <c r="AI6" i="2"/>
  <c r="AJ6" i="2" s="1"/>
  <c r="AI316" i="2"/>
  <c r="AJ316" i="2" s="1"/>
  <c r="AI136" i="2"/>
  <c r="AJ136" i="2" s="1"/>
  <c r="AI44" i="2"/>
  <c r="AJ44" i="2" s="1"/>
  <c r="AI450" i="2"/>
  <c r="AJ450" i="2" s="1"/>
  <c r="AI329" i="2"/>
  <c r="AJ329" i="2" s="1"/>
  <c r="AI275" i="2"/>
  <c r="AJ275" i="2" s="1"/>
  <c r="AI83" i="2"/>
  <c r="AJ83" i="2" s="1"/>
  <c r="AI574" i="2"/>
  <c r="AJ574" i="2" s="1"/>
  <c r="AI446" i="2"/>
  <c r="AJ446" i="2" s="1"/>
  <c r="AI577" i="2"/>
  <c r="AJ577" i="2" s="1"/>
  <c r="AI561" i="2"/>
  <c r="AJ561" i="2" s="1"/>
  <c r="AI545" i="2"/>
  <c r="AJ545" i="2" s="1"/>
  <c r="AI529" i="2"/>
  <c r="AJ529" i="2" s="1"/>
  <c r="AI513" i="2"/>
  <c r="AJ513" i="2" s="1"/>
  <c r="AI497" i="2"/>
  <c r="AJ497" i="2" s="1"/>
  <c r="AI481" i="2"/>
  <c r="AJ481" i="2" s="1"/>
  <c r="AI465" i="2"/>
  <c r="AJ465" i="2" s="1"/>
  <c r="AI417" i="2"/>
  <c r="AJ417" i="2" s="1"/>
  <c r="AI369" i="2"/>
  <c r="AJ369" i="2" s="1"/>
  <c r="AI464" i="2"/>
  <c r="AJ464" i="2" s="1"/>
  <c r="AI240" i="2"/>
  <c r="AJ240" i="2" s="1"/>
  <c r="AI176" i="2"/>
  <c r="AJ176" i="2" s="1"/>
  <c r="AI148" i="2"/>
  <c r="AJ148" i="2" s="1"/>
  <c r="AI112" i="2"/>
  <c r="AJ112" i="2" s="1"/>
  <c r="AI76" i="2"/>
  <c r="AJ76" i="2" s="1"/>
  <c r="AI48" i="2"/>
  <c r="AJ48" i="2" s="1"/>
  <c r="AI12" i="2"/>
  <c r="AJ12" i="2" s="1"/>
  <c r="AI358" i="2"/>
  <c r="AJ358" i="2" s="1"/>
  <c r="AI512" i="2"/>
  <c r="AJ512" i="2" s="1"/>
  <c r="AI492" i="2"/>
  <c r="AJ492" i="2" s="1"/>
  <c r="AI440" i="2"/>
  <c r="AJ440" i="2" s="1"/>
  <c r="AI388" i="2"/>
  <c r="AJ388" i="2" s="1"/>
  <c r="AI372" i="2"/>
  <c r="AJ372" i="2" s="1"/>
  <c r="AI304" i="2"/>
  <c r="AJ304" i="2" s="1"/>
  <c r="AI244" i="2"/>
  <c r="AJ244" i="2" s="1"/>
  <c r="AI208" i="2"/>
  <c r="AJ208" i="2" s="1"/>
  <c r="AI180" i="2"/>
  <c r="AJ180" i="2" s="1"/>
  <c r="AI144" i="2"/>
  <c r="AJ144" i="2" s="1"/>
  <c r="AI116" i="2"/>
  <c r="AJ116" i="2" s="1"/>
  <c r="AI56" i="2"/>
  <c r="AJ56" i="2" s="1"/>
  <c r="AI20" i="2"/>
  <c r="AJ20" i="2" s="1"/>
  <c r="AI470" i="2"/>
  <c r="AJ470" i="2" s="1"/>
  <c r="AI482" i="2"/>
  <c r="AJ482" i="2" s="1"/>
  <c r="AI354" i="2"/>
  <c r="AJ354" i="2" s="1"/>
  <c r="AI315" i="2"/>
  <c r="AJ315" i="2" s="1"/>
  <c r="AI283" i="2"/>
  <c r="AJ283" i="2" s="1"/>
  <c r="AI251" i="2"/>
  <c r="AJ251" i="2" s="1"/>
  <c r="AI75" i="2"/>
  <c r="AJ75" i="2" s="1"/>
  <c r="AI414" i="2"/>
  <c r="AJ414" i="2" s="1"/>
  <c r="AI541" i="2"/>
  <c r="AJ541" i="2" s="1"/>
  <c r="AI437" i="2"/>
  <c r="AJ437" i="2" s="1"/>
  <c r="AI389" i="2"/>
  <c r="AJ389" i="2" s="1"/>
  <c r="AI120" i="2"/>
  <c r="AJ120" i="2" s="1"/>
  <c r="AI24" i="2"/>
  <c r="AJ24" i="2" s="1"/>
  <c r="AI184" i="2"/>
  <c r="AJ184" i="2" s="1"/>
  <c r="AI80" i="2"/>
  <c r="AJ80" i="2" s="1"/>
  <c r="AI323" i="2"/>
  <c r="AJ323" i="2" s="1"/>
  <c r="AI195" i="2"/>
  <c r="AJ195" i="2" s="1"/>
  <c r="AI99" i="2"/>
  <c r="AJ99" i="2" s="1"/>
  <c r="AI558" i="2"/>
  <c r="AJ558" i="2" s="1"/>
  <c r="AI342" i="2"/>
  <c r="AJ342" i="2" s="1"/>
  <c r="AI438" i="2"/>
  <c r="AJ438" i="2" s="1"/>
  <c r="AI579" i="2"/>
  <c r="AJ579" i="2" s="1"/>
  <c r="AI563" i="2"/>
  <c r="AJ563" i="2" s="1"/>
  <c r="AI547" i="2"/>
  <c r="AJ547" i="2" s="1"/>
  <c r="AI531" i="2"/>
  <c r="AJ531" i="2" s="1"/>
  <c r="AI515" i="2"/>
  <c r="AJ515" i="2" s="1"/>
  <c r="AI499" i="2"/>
  <c r="AJ499" i="2" s="1"/>
  <c r="AI483" i="2"/>
  <c r="AJ483" i="2" s="1"/>
  <c r="AI451" i="2"/>
  <c r="AJ451" i="2" s="1"/>
  <c r="AI435" i="2"/>
  <c r="AJ435" i="2" s="1"/>
  <c r="AI419" i="2"/>
  <c r="AJ419" i="2" s="1"/>
  <c r="AI403" i="2"/>
  <c r="AJ403" i="2" s="1"/>
  <c r="AI387" i="2"/>
  <c r="AJ387" i="2" s="1"/>
  <c r="AI371" i="2"/>
  <c r="AJ371" i="2" s="1"/>
  <c r="AI355" i="2"/>
  <c r="AJ355" i="2" s="1"/>
  <c r="AI339" i="2"/>
  <c r="AJ339" i="2" s="1"/>
  <c r="AI402" i="2"/>
  <c r="AJ402" i="2" s="1"/>
  <c r="AI327" i="2"/>
  <c r="AJ327" i="2" s="1"/>
  <c r="AI295" i="2"/>
  <c r="AJ295" i="2" s="1"/>
  <c r="AI263" i="2"/>
  <c r="AJ263" i="2" s="1"/>
  <c r="AI231" i="2"/>
  <c r="AJ231" i="2" s="1"/>
  <c r="AI199" i="2"/>
  <c r="AJ199" i="2" s="1"/>
  <c r="AI167" i="2"/>
  <c r="AJ167" i="2" s="1"/>
  <c r="AI103" i="2"/>
  <c r="AJ103" i="2" s="1"/>
  <c r="AI71" i="2"/>
  <c r="AJ71" i="2" s="1"/>
  <c r="AI478" i="2"/>
  <c r="AJ478" i="2" s="1"/>
  <c r="AI581" i="2"/>
  <c r="AJ581" i="2" s="1"/>
  <c r="AI549" i="2"/>
  <c r="AJ549" i="2" s="1"/>
  <c r="AI485" i="2"/>
  <c r="AJ485" i="2" s="1"/>
  <c r="AI453" i="2"/>
  <c r="AJ453" i="2" s="1"/>
  <c r="AI506" i="2"/>
  <c r="AJ506" i="2" s="1"/>
  <c r="AI264" i="2"/>
  <c r="AJ264" i="2" s="1"/>
  <c r="AI168" i="2"/>
  <c r="AJ168" i="2" s="1"/>
  <c r="AI84" i="2"/>
  <c r="AJ84" i="2" s="1"/>
  <c r="AI508" i="2"/>
  <c r="AJ508" i="2" s="1"/>
  <c r="AI384" i="2"/>
  <c r="AJ384" i="2" s="1"/>
  <c r="AI200" i="2"/>
  <c r="AJ200" i="2" s="1"/>
  <c r="AI108" i="2"/>
  <c r="AJ108" i="2" s="1"/>
  <c r="AI16" i="2"/>
  <c r="AJ16" i="2" s="1"/>
  <c r="AI73" i="2"/>
  <c r="AJ73" i="2" s="1"/>
  <c r="AI259" i="2"/>
  <c r="AJ259" i="2" s="1"/>
  <c r="AI163" i="2"/>
  <c r="AJ163" i="2" s="1"/>
  <c r="AI583" i="2"/>
  <c r="AJ583" i="2" s="1"/>
  <c r="AI551" i="2"/>
  <c r="AJ551" i="2" s="1"/>
  <c r="AI519" i="2"/>
  <c r="AJ519" i="2" s="1"/>
  <c r="AI487" i="2"/>
  <c r="AJ487" i="2" s="1"/>
  <c r="AI439" i="2"/>
  <c r="AJ439" i="2" s="1"/>
  <c r="AI407" i="2"/>
  <c r="AJ407" i="2" s="1"/>
  <c r="AI359" i="2"/>
  <c r="AJ359" i="2" s="1"/>
  <c r="AI562" i="2"/>
  <c r="AJ562" i="2" s="1"/>
  <c r="AI9" i="2"/>
  <c r="AJ9" i="2" s="1"/>
  <c r="AI271" i="2"/>
  <c r="AJ271" i="2" s="1"/>
  <c r="AC111" i="2"/>
  <c r="AD111" i="2" s="1"/>
  <c r="AI79" i="2"/>
  <c r="AJ79" i="2" s="1"/>
  <c r="AC136" i="2"/>
  <c r="AD136" i="2" s="1"/>
  <c r="AC450" i="2"/>
  <c r="AD450" i="2"/>
  <c r="AC465" i="2"/>
  <c r="AD465" i="2" s="1"/>
  <c r="AC433" i="2"/>
  <c r="AD433" i="2" s="1"/>
  <c r="AC417" i="2"/>
  <c r="AD417" i="2" s="1"/>
  <c r="AC336" i="2"/>
  <c r="AD336" i="2" s="1"/>
  <c r="AC76" i="2"/>
  <c r="AD76" i="2" s="1"/>
  <c r="AC48" i="2"/>
  <c r="AD48" i="2" s="1"/>
  <c r="AC304" i="2"/>
  <c r="AD304" i="2" s="1"/>
  <c r="AC276" i="2"/>
  <c r="AD276" i="2" s="1"/>
  <c r="AC20" i="2"/>
  <c r="AD20" i="2" s="1"/>
  <c r="AC477" i="2"/>
  <c r="AD477" i="2" s="1"/>
  <c r="AC195" i="2"/>
  <c r="AD195" i="2" s="1"/>
  <c r="AC99" i="2"/>
  <c r="AD99" i="2" s="1"/>
  <c r="AC394" i="2"/>
  <c r="AD394" i="2" s="1"/>
  <c r="AC579" i="2"/>
  <c r="AD579" i="2" s="1"/>
  <c r="AC403" i="2"/>
  <c r="AD403" i="2" s="1"/>
  <c r="AC371" i="2"/>
  <c r="AD371" i="2" s="1"/>
  <c r="AC231" i="2"/>
  <c r="AD231" i="2" s="1"/>
  <c r="AC135" i="2"/>
  <c r="AD135" i="2" s="1"/>
  <c r="AC453" i="2"/>
  <c r="AD453" i="2" s="1"/>
  <c r="AC67" i="2"/>
  <c r="AD67" i="2" s="1"/>
  <c r="AC399" i="2"/>
  <c r="AD399" i="2" s="1"/>
  <c r="AC362" i="2"/>
  <c r="AD362" i="2" s="1"/>
  <c r="AI502" i="2"/>
  <c r="AJ502" i="2" s="1"/>
  <c r="AI591" i="2"/>
  <c r="AJ591" i="2" s="1"/>
  <c r="AI575" i="2"/>
  <c r="AJ575" i="2" s="1"/>
  <c r="AI559" i="2"/>
  <c r="AJ559" i="2" s="1"/>
  <c r="AI543" i="2"/>
  <c r="AJ543" i="2" s="1"/>
  <c r="AI527" i="2"/>
  <c r="AJ527" i="2" s="1"/>
  <c r="AI511" i="2"/>
  <c r="AJ511" i="2" s="1"/>
  <c r="AI479" i="2"/>
  <c r="AJ479" i="2" s="1"/>
  <c r="AI447" i="2"/>
  <c r="AJ447" i="2" s="1"/>
  <c r="AI415" i="2"/>
  <c r="AJ415" i="2" s="1"/>
  <c r="AI399" i="2"/>
  <c r="AJ399" i="2" s="1"/>
  <c r="AI383" i="2"/>
  <c r="AJ383" i="2" s="1"/>
  <c r="AI351" i="2"/>
  <c r="AJ351" i="2" s="1"/>
  <c r="AI335" i="2"/>
  <c r="AJ335" i="2" s="1"/>
  <c r="AI498" i="2"/>
  <c r="AJ498" i="2" s="1"/>
  <c r="AI269" i="2"/>
  <c r="AJ269" i="2" s="1"/>
  <c r="AI319" i="2"/>
  <c r="AJ319" i="2" s="1"/>
  <c r="AI287" i="2"/>
  <c r="AJ287" i="2" s="1"/>
  <c r="AI255" i="2"/>
  <c r="AJ255" i="2" s="1"/>
  <c r="AI223" i="2"/>
  <c r="AJ223" i="2" s="1"/>
  <c r="AI191" i="2"/>
  <c r="AJ191" i="2" s="1"/>
  <c r="AI159" i="2"/>
  <c r="AJ159" i="2" s="1"/>
  <c r="AI95" i="2"/>
  <c r="AJ95" i="2" s="1"/>
  <c r="AC107" i="2"/>
  <c r="AD107" i="2" s="1"/>
  <c r="AC421" i="2"/>
  <c r="AD421" i="2" s="1"/>
  <c r="AC328" i="2"/>
  <c r="AD328" i="2" s="1"/>
  <c r="AC436" i="2"/>
  <c r="AD436" i="2" s="1"/>
  <c r="AC307" i="2"/>
  <c r="AD307" i="2" s="1"/>
  <c r="AC211" i="2"/>
  <c r="AD211" i="2" s="1"/>
  <c r="AC131" i="2"/>
  <c r="AD131" i="2" s="1"/>
  <c r="AC505" i="2"/>
  <c r="AD505" i="2" s="1"/>
  <c r="AC489" i="2"/>
  <c r="AD489" i="2" s="1"/>
  <c r="AC473" i="2"/>
  <c r="AD473" i="2" s="1"/>
  <c r="AC457" i="2"/>
  <c r="AD457" i="2" s="1"/>
  <c r="AC409" i="2"/>
  <c r="AD409" i="2" s="1"/>
  <c r="AC393" i="2"/>
  <c r="AD393" i="2" s="1"/>
  <c r="AC346" i="2"/>
  <c r="AD346" i="2" s="1"/>
  <c r="AC400" i="2"/>
  <c r="AD400" i="2" s="1"/>
  <c r="AC292" i="2"/>
  <c r="AD292" i="2" s="1"/>
  <c r="AC260" i="2"/>
  <c r="AD260" i="2" s="1"/>
  <c r="AC32" i="2"/>
  <c r="AD32" i="2" s="1"/>
  <c r="AC448" i="2"/>
  <c r="AD448" i="2" s="1"/>
  <c r="AC424" i="2"/>
  <c r="AD424" i="2" s="1"/>
  <c r="AC396" i="2"/>
  <c r="AD396" i="2" s="1"/>
  <c r="AC324" i="2"/>
  <c r="AD324" i="2" s="1"/>
  <c r="AC288" i="2"/>
  <c r="AD288" i="2" s="1"/>
  <c r="AC256" i="2"/>
  <c r="AD256" i="2" s="1"/>
  <c r="AC164" i="2"/>
  <c r="AD164" i="2" s="1"/>
  <c r="AI36" i="2"/>
  <c r="AJ36" i="2" s="1"/>
  <c r="AC8" i="2"/>
  <c r="AD8" i="2" s="1"/>
  <c r="AC267" i="2"/>
  <c r="AD267" i="2" s="1"/>
  <c r="AC235" i="2"/>
  <c r="AD235" i="2" s="1"/>
  <c r="AC59" i="2"/>
  <c r="AD59" i="2" s="1"/>
  <c r="AC525" i="2"/>
  <c r="AD525" i="2" s="1"/>
  <c r="AC493" i="2"/>
  <c r="AD493" i="2" s="1"/>
  <c r="AC461" i="2"/>
  <c r="AD461" i="2" s="1"/>
  <c r="AC413" i="2"/>
  <c r="AD413" i="2"/>
  <c r="AC284" i="2"/>
  <c r="AD284" i="2" s="1"/>
  <c r="AC404" i="2"/>
  <c r="AD404" i="2" s="1"/>
  <c r="AC28" i="2"/>
  <c r="AD28" i="2" s="1"/>
  <c r="AC243" i="2"/>
  <c r="AD243" i="2" s="1"/>
  <c r="AC51" i="2"/>
  <c r="AD51" i="2" s="1"/>
  <c r="AC458" i="2"/>
  <c r="AD458" i="2" s="1"/>
  <c r="AC454" i="2"/>
  <c r="AD454" i="2" s="1"/>
  <c r="AC459" i="2"/>
  <c r="AD459" i="2" s="1"/>
  <c r="AC395" i="2"/>
  <c r="AD395" i="2" s="1"/>
  <c r="AC379" i="2"/>
  <c r="AD379" i="2" s="1"/>
  <c r="AC363" i="2"/>
  <c r="AD363" i="2" s="1"/>
  <c r="AC347" i="2"/>
  <c r="AD347" i="2" s="1"/>
  <c r="AC279" i="2"/>
  <c r="AD279" i="2" s="1"/>
  <c r="AC247" i="2"/>
  <c r="AD247" i="2" s="1"/>
  <c r="AC215" i="2"/>
  <c r="AD215" i="2" s="1"/>
  <c r="AC183" i="2"/>
  <c r="AD183" i="2" s="1"/>
  <c r="AC151" i="2"/>
  <c r="AD151" i="2" s="1"/>
  <c r="AC119" i="2"/>
  <c r="AD119" i="2" s="1"/>
  <c r="AC87" i="2"/>
  <c r="AD87" i="2" s="1"/>
  <c r="AC55" i="2"/>
  <c r="AD55" i="2" s="1"/>
  <c r="AC501" i="2"/>
  <c r="AD501" i="2" s="1"/>
  <c r="AC469" i="2"/>
  <c r="AD469" i="2" s="1"/>
  <c r="AC429" i="2"/>
  <c r="AD429" i="2" s="1"/>
  <c r="AC428" i="2"/>
  <c r="AD428" i="2" s="1"/>
  <c r="AC40" i="2"/>
  <c r="AD40" i="2" s="1"/>
  <c r="AI291" i="2"/>
  <c r="AJ291" i="2" s="1"/>
  <c r="AC227" i="2"/>
  <c r="AD227" i="2" s="1"/>
  <c r="AC115" i="2"/>
  <c r="AD115" i="2" s="1"/>
  <c r="AI352" i="2"/>
  <c r="AJ352" i="2" s="1"/>
  <c r="AI374" i="2"/>
  <c r="AJ374" i="2" s="1"/>
  <c r="AI567" i="2"/>
  <c r="AJ567" i="2" s="1"/>
  <c r="AI535" i="2"/>
  <c r="AJ535" i="2" s="1"/>
  <c r="AI503" i="2"/>
  <c r="AJ503" i="2" s="1"/>
  <c r="AI455" i="2"/>
  <c r="AJ455" i="2" s="1"/>
  <c r="AI423" i="2"/>
  <c r="AJ423" i="2" s="1"/>
  <c r="AI375" i="2"/>
  <c r="AJ375" i="2" s="1"/>
  <c r="AI343" i="2"/>
  <c r="AJ343" i="2" s="1"/>
  <c r="AI303" i="2"/>
  <c r="AJ303" i="2" s="1"/>
  <c r="AI143" i="2"/>
  <c r="AJ143" i="2" s="1"/>
  <c r="AC445" i="2"/>
  <c r="AD445" i="2" s="1"/>
  <c r="AC516" i="2"/>
  <c r="AD516" i="2" s="1"/>
  <c r="AC316" i="2"/>
  <c r="AD316" i="2" s="1"/>
  <c r="AC275" i="2"/>
  <c r="AD275" i="2" s="1"/>
  <c r="AC179" i="2"/>
  <c r="AD179" i="2" s="1"/>
  <c r="AC83" i="2"/>
  <c r="AD83" i="2" s="1"/>
  <c r="AC529" i="2"/>
  <c r="AD529" i="2" s="1"/>
  <c r="AC481" i="2"/>
  <c r="AD481" i="2" s="1"/>
  <c r="AC449" i="2"/>
  <c r="AD449" i="2" s="1"/>
  <c r="AC308" i="2"/>
  <c r="AD308" i="2" s="1"/>
  <c r="AC340" i="2"/>
  <c r="AD340" i="2" s="1"/>
  <c r="AC283" i="2"/>
  <c r="AD283" i="2"/>
  <c r="AC75" i="2"/>
  <c r="AD75" i="2" s="1"/>
  <c r="AC509" i="2"/>
  <c r="AD509" i="2" s="1"/>
  <c r="AC323" i="2"/>
  <c r="AD323" i="2" s="1"/>
  <c r="AC387" i="2"/>
  <c r="AD387" i="2" s="1"/>
  <c r="AC355" i="2"/>
  <c r="AD355" i="2" s="1"/>
  <c r="AC263" i="2"/>
  <c r="AD263" i="2" s="1"/>
  <c r="AC167" i="2"/>
  <c r="AD167" i="2" s="1"/>
  <c r="AE7" i="2"/>
  <c r="AC485" i="2"/>
  <c r="AD485" i="2" s="1"/>
  <c r="AC296" i="2"/>
  <c r="AD296" i="2" s="1"/>
  <c r="AC16" i="2"/>
  <c r="AD16" i="2" s="1"/>
  <c r="AC163" i="2"/>
  <c r="AD163" i="2" s="1"/>
  <c r="AI334" i="2"/>
  <c r="AJ334" i="2" s="1"/>
  <c r="AC416" i="2"/>
  <c r="AD416" i="2" s="1"/>
  <c r="AC398" i="2"/>
  <c r="AD398" i="2" s="1"/>
  <c r="AI398" i="2"/>
  <c r="AJ398" i="2" s="1"/>
  <c r="AI490" i="2"/>
  <c r="AJ490" i="2" s="1"/>
  <c r="AI362" i="2"/>
  <c r="AJ362" i="2" s="1"/>
  <c r="AC480" i="2"/>
  <c r="AD480" i="2" s="1"/>
  <c r="AC567" i="2"/>
  <c r="AD567" i="2" s="1"/>
  <c r="AC407" i="2"/>
  <c r="AD407" i="2" s="1"/>
  <c r="AC391" i="2"/>
  <c r="AD391" i="2" s="1"/>
  <c r="AC375" i="2"/>
  <c r="AD375" i="2" s="1"/>
  <c r="AC359" i="2"/>
  <c r="AD359" i="2" s="1"/>
  <c r="AC562" i="2"/>
  <c r="AD562" i="2" s="1"/>
  <c r="AC303" i="2"/>
  <c r="AD303" i="2" s="1"/>
  <c r="AC271" i="2"/>
  <c r="AD271" i="2" s="1"/>
  <c r="AC239" i="2"/>
  <c r="AD239" i="2" s="1"/>
  <c r="AC207" i="2"/>
  <c r="AD207" i="2" s="1"/>
  <c r="AC175" i="2"/>
  <c r="AD175" i="2" s="1"/>
  <c r="AC143" i="2"/>
  <c r="AD143" i="2" s="1"/>
  <c r="AI111" i="2"/>
  <c r="AJ111" i="2" s="1"/>
  <c r="AC79" i="2"/>
  <c r="AD79" i="2" s="1"/>
  <c r="AC47" i="2"/>
  <c r="AD47" i="2" s="1"/>
  <c r="AI107" i="2"/>
  <c r="AJ107" i="2" s="1"/>
  <c r="AI565" i="2"/>
  <c r="AJ565" i="2" s="1"/>
  <c r="AI421" i="2"/>
  <c r="AJ421" i="2" s="1"/>
  <c r="AI373" i="2"/>
  <c r="AJ373" i="2" s="1"/>
  <c r="AI472" i="2"/>
  <c r="AJ472" i="2" s="1"/>
  <c r="AI152" i="2"/>
  <c r="AJ152" i="2" s="1"/>
  <c r="AI52" i="2"/>
  <c r="AJ52" i="2" s="1"/>
  <c r="AI500" i="2"/>
  <c r="AJ500" i="2" s="1"/>
  <c r="AI436" i="2"/>
  <c r="AJ436" i="2" s="1"/>
  <c r="AI364" i="2"/>
  <c r="AJ364" i="2" s="1"/>
  <c r="AI172" i="2"/>
  <c r="AJ172" i="2" s="1"/>
  <c r="AI92" i="2"/>
  <c r="AJ92" i="2" s="1"/>
  <c r="AI386" i="2"/>
  <c r="AJ386" i="2" s="1"/>
  <c r="AI307" i="2"/>
  <c r="AJ307" i="2" s="1"/>
  <c r="AI131" i="2"/>
  <c r="AJ131" i="2" s="1"/>
  <c r="AI382" i="2"/>
  <c r="AJ382" i="2" s="1"/>
  <c r="AI585" i="2"/>
  <c r="AJ585" i="2" s="1"/>
  <c r="AI537" i="2"/>
  <c r="AJ537" i="2" s="1"/>
  <c r="AI521" i="2"/>
  <c r="AJ521" i="2" s="1"/>
  <c r="AI505" i="2"/>
  <c r="AJ505" i="2" s="1"/>
  <c r="AI473" i="2"/>
  <c r="AJ473" i="2" s="1"/>
  <c r="AI425" i="2"/>
  <c r="AJ425" i="2" s="1"/>
  <c r="AI409" i="2"/>
  <c r="AJ409" i="2" s="1"/>
  <c r="AI393" i="2"/>
  <c r="AJ393" i="2" s="1"/>
  <c r="AI377" i="2"/>
  <c r="AJ377" i="2" s="1"/>
  <c r="AI474" i="2"/>
  <c r="AJ474" i="2" s="1"/>
  <c r="AI346" i="2"/>
  <c r="AJ346" i="2" s="1"/>
  <c r="AI400" i="2"/>
  <c r="AJ400" i="2" s="1"/>
  <c r="AI260" i="2"/>
  <c r="AJ260" i="2" s="1"/>
  <c r="AI196" i="2"/>
  <c r="AJ196" i="2" s="1"/>
  <c r="AI160" i="2"/>
  <c r="AJ160" i="2" s="1"/>
  <c r="AI128" i="2"/>
  <c r="AJ128" i="2" s="1"/>
  <c r="AI96" i="2"/>
  <c r="AJ96" i="2" s="1"/>
  <c r="AI60" i="2"/>
  <c r="AJ60" i="2" s="1"/>
  <c r="AI32" i="2"/>
  <c r="AJ32" i="2" s="1"/>
  <c r="AI486" i="2"/>
  <c r="AJ486" i="2" s="1"/>
  <c r="AI468" i="2"/>
  <c r="AJ468" i="2" s="1"/>
  <c r="AI288" i="2"/>
  <c r="AJ288" i="2" s="1"/>
  <c r="AI256" i="2"/>
  <c r="AJ256" i="2" s="1"/>
  <c r="AI228" i="2"/>
  <c r="AJ228" i="2" s="1"/>
  <c r="AI192" i="2"/>
  <c r="AJ192" i="2" s="1"/>
  <c r="AI164" i="2"/>
  <c r="AJ164" i="2" s="1"/>
  <c r="AI132" i="2"/>
  <c r="AJ132" i="2" s="1"/>
  <c r="AI100" i="2"/>
  <c r="AJ100" i="2" s="1"/>
  <c r="AI72" i="2"/>
  <c r="AJ72" i="2" s="1"/>
  <c r="AC36" i="2"/>
  <c r="AD36" i="2" s="1"/>
  <c r="AI8" i="2"/>
  <c r="AJ8" i="2" s="1"/>
  <c r="AI418" i="2"/>
  <c r="AJ418" i="2" s="1"/>
  <c r="AI237" i="2"/>
  <c r="AJ237" i="2" s="1"/>
  <c r="AI299" i="2"/>
  <c r="AJ299" i="2" s="1"/>
  <c r="AI267" i="2"/>
  <c r="AJ267" i="2" s="1"/>
  <c r="AI235" i="2"/>
  <c r="AJ235" i="2" s="1"/>
  <c r="AI203" i="2"/>
  <c r="AJ203" i="2" s="1"/>
  <c r="AI171" i="2"/>
  <c r="AJ171" i="2" s="1"/>
  <c r="AI139" i="2"/>
  <c r="AJ139" i="2" s="1"/>
  <c r="AI91" i="2"/>
  <c r="AJ91" i="2" s="1"/>
  <c r="AI557" i="2"/>
  <c r="AJ557" i="2" s="1"/>
  <c r="AI493" i="2"/>
  <c r="AJ493" i="2" s="1"/>
  <c r="AI461" i="2"/>
  <c r="AJ461" i="2" s="1"/>
  <c r="AI413" i="2"/>
  <c r="AJ413" i="2" s="1"/>
  <c r="AI365" i="2"/>
  <c r="AJ365" i="2" s="1"/>
  <c r="AI188" i="2"/>
  <c r="AJ188" i="2" s="1"/>
  <c r="AI236" i="2"/>
  <c r="AJ236" i="2" s="1"/>
  <c r="AI124" i="2"/>
  <c r="AJ124" i="2" s="1"/>
  <c r="AI28" i="2"/>
  <c r="AJ28" i="2" s="1"/>
  <c r="AI514" i="2"/>
  <c r="AJ514" i="2" s="1"/>
  <c r="AI243" i="2"/>
  <c r="AJ243" i="2" s="1"/>
  <c r="AC147" i="2"/>
  <c r="AD147" i="2" s="1"/>
  <c r="AI494" i="2"/>
  <c r="AJ494" i="2" s="1"/>
  <c r="AI366" i="2"/>
  <c r="AJ366" i="2" s="1"/>
  <c r="AI458" i="2"/>
  <c r="AJ458" i="2" s="1"/>
  <c r="AI330" i="2"/>
  <c r="AJ330" i="2" s="1"/>
  <c r="AI454" i="2"/>
  <c r="AJ454" i="2" s="1"/>
  <c r="AI587" i="2"/>
  <c r="AJ587" i="2" s="1"/>
  <c r="AI571" i="2"/>
  <c r="AJ571" i="2" s="1"/>
  <c r="AI555" i="2"/>
  <c r="AJ555" i="2" s="1"/>
  <c r="AI539" i="2"/>
  <c r="AJ539" i="2" s="1"/>
  <c r="AI523" i="2"/>
  <c r="AJ523" i="2" s="1"/>
  <c r="AI475" i="2"/>
  <c r="AJ475" i="2" s="1"/>
  <c r="AI459" i="2"/>
  <c r="AJ459" i="2" s="1"/>
  <c r="AI443" i="2"/>
  <c r="AJ443" i="2" s="1"/>
  <c r="AI427" i="2"/>
  <c r="AJ427" i="2" s="1"/>
  <c r="AI411" i="2"/>
  <c r="AJ411" i="2" s="1"/>
  <c r="AI395" i="2"/>
  <c r="AJ395" i="2" s="1"/>
  <c r="AI379" i="2"/>
  <c r="AJ379" i="2" s="1"/>
  <c r="AI363" i="2"/>
  <c r="AJ363" i="2" s="1"/>
  <c r="AI347" i="2"/>
  <c r="AJ347" i="2" s="1"/>
  <c r="AI331" i="2"/>
  <c r="AJ331" i="2" s="1"/>
  <c r="AI338" i="2"/>
  <c r="AJ338" i="2" s="1"/>
  <c r="AI311" i="2"/>
  <c r="AJ311" i="2" s="1"/>
  <c r="AI279" i="2"/>
  <c r="AJ279" i="2" s="1"/>
  <c r="AI247" i="2"/>
  <c r="AJ247" i="2" s="1"/>
  <c r="AI151" i="2"/>
  <c r="AJ151" i="2" s="1"/>
  <c r="AI119" i="2"/>
  <c r="AJ119" i="2" s="1"/>
  <c r="AI87" i="2"/>
  <c r="AJ87" i="2" s="1"/>
  <c r="AI350" i="2"/>
  <c r="AJ350" i="2" s="1"/>
  <c r="AI469" i="2"/>
  <c r="AJ469" i="2" s="1"/>
  <c r="AI381" i="2"/>
  <c r="AJ381" i="2" s="1"/>
  <c r="AI140" i="2"/>
  <c r="AJ140" i="2" s="1"/>
  <c r="AI40" i="2"/>
  <c r="AJ40" i="2" s="1"/>
  <c r="AI156" i="2"/>
  <c r="AJ156" i="2" s="1"/>
  <c r="AI64" i="2"/>
  <c r="AJ64" i="2" s="1"/>
  <c r="AI578" i="2"/>
  <c r="AJ578" i="2" s="1"/>
  <c r="AC291" i="2"/>
  <c r="AD291" i="2" s="1"/>
  <c r="AI227" i="2"/>
  <c r="AJ227" i="2" s="1"/>
  <c r="W8" i="2"/>
  <c r="X8" i="2" s="1"/>
  <c r="Y8" i="2" s="1"/>
  <c r="T7" i="2"/>
  <c r="N7" i="2"/>
  <c r="M9" i="2"/>
  <c r="N8" i="2"/>
  <c r="P11" i="2"/>
  <c r="Q10" i="2"/>
  <c r="R10" i="2" s="1"/>
  <c r="S9" i="2"/>
  <c r="T8" i="2"/>
  <c r="K10" i="2"/>
  <c r="L10" i="2" s="1"/>
  <c r="J11" i="2"/>
  <c r="AD2" i="2" l="1"/>
  <c r="C5" i="8" s="1"/>
  <c r="AD1" i="2"/>
  <c r="D5" i="8" s="1"/>
  <c r="BU8" i="2"/>
  <c r="BV7" i="2"/>
  <c r="BP7" i="2"/>
  <c r="BO8" i="2"/>
  <c r="CG9" i="2"/>
  <c r="CH8" i="2"/>
  <c r="BC6" i="2"/>
  <c r="BB1" i="2"/>
  <c r="D9" i="8" s="1"/>
  <c r="BB2" i="2"/>
  <c r="C9" i="8" s="1"/>
  <c r="CA8" i="2"/>
  <c r="CB7" i="2"/>
  <c r="BI9" i="2"/>
  <c r="BJ8" i="2"/>
  <c r="CE16" i="2"/>
  <c r="CF16" i="2" s="1"/>
  <c r="CD17" i="2"/>
  <c r="BF15" i="2"/>
  <c r="BG14" i="2"/>
  <c r="BH14" i="2" s="1"/>
  <c r="AV27" i="2"/>
  <c r="AU31" i="2"/>
  <c r="AV33" i="2"/>
  <c r="AV32" i="2"/>
  <c r="AU36" i="2"/>
  <c r="AK6" i="2"/>
  <c r="AL6" i="2" s="1"/>
  <c r="AJ2" i="2"/>
  <c r="C6" i="8" s="1"/>
  <c r="AJ1" i="2"/>
  <c r="D6" i="8" s="1"/>
  <c r="AQ9" i="2"/>
  <c r="AR8" i="2"/>
  <c r="AE8" i="2"/>
  <c r="AF7" i="2"/>
  <c r="Z8" i="2"/>
  <c r="W9" i="2"/>
  <c r="X9" i="2" s="1"/>
  <c r="Y9" i="2" s="1"/>
  <c r="Z9" i="2" s="1"/>
  <c r="M10" i="2"/>
  <c r="N9" i="2"/>
  <c r="S10" i="2"/>
  <c r="T9" i="2"/>
  <c r="P12" i="2"/>
  <c r="Q11" i="2"/>
  <c r="R11" i="2" s="1"/>
  <c r="J12" i="2"/>
  <c r="K11" i="2"/>
  <c r="L11" i="2" s="1"/>
  <c r="BJ9" i="2" l="1"/>
  <c r="BI10" i="2"/>
  <c r="BP8" i="2"/>
  <c r="BO9" i="2"/>
  <c r="CB8" i="2"/>
  <c r="CA9" i="2"/>
  <c r="BC7" i="2"/>
  <c r="BD6" i="2"/>
  <c r="CH9" i="2"/>
  <c r="CG10" i="2"/>
  <c r="BU9" i="2"/>
  <c r="BV8" i="2"/>
  <c r="CD18" i="2"/>
  <c r="CE17" i="2"/>
  <c r="CF17" i="2" s="1"/>
  <c r="BF16" i="2"/>
  <c r="BG15" i="2"/>
  <c r="BH15" i="2" s="1"/>
  <c r="AU37" i="2"/>
  <c r="AU41" i="2" s="1"/>
  <c r="AV31" i="2"/>
  <c r="AU35" i="2"/>
  <c r="AV36" i="2"/>
  <c r="AU40" i="2"/>
  <c r="AK7" i="2"/>
  <c r="AL7" i="2" s="1"/>
  <c r="AQ10" i="2"/>
  <c r="AR9" i="2"/>
  <c r="AF8" i="2"/>
  <c r="AE9" i="2"/>
  <c r="W10" i="2"/>
  <c r="X10" i="2" s="1"/>
  <c r="Y10" i="2" s="1"/>
  <c r="M11" i="2"/>
  <c r="N10" i="2"/>
  <c r="S11" i="2"/>
  <c r="T10" i="2"/>
  <c r="P13" i="2"/>
  <c r="Q12" i="2"/>
  <c r="R12" i="2" s="1"/>
  <c r="J13" i="2"/>
  <c r="K12" i="2"/>
  <c r="L12" i="2" s="1"/>
  <c r="CA10" i="2" l="1"/>
  <c r="CB9" i="2"/>
  <c r="BJ10" i="2"/>
  <c r="BI11" i="2"/>
  <c r="BU10" i="2"/>
  <c r="BV9" i="2"/>
  <c r="BP9" i="2"/>
  <c r="BO10" i="2"/>
  <c r="CG11" i="2"/>
  <c r="CH10" i="2"/>
  <c r="BC8" i="2"/>
  <c r="BD7" i="2"/>
  <c r="CD19" i="2"/>
  <c r="CE18" i="2"/>
  <c r="CF18" i="2" s="1"/>
  <c r="BF17" i="2"/>
  <c r="BG16" i="2"/>
  <c r="BH16" i="2" s="1"/>
  <c r="AV37" i="2"/>
  <c r="AV41" i="2"/>
  <c r="AU45" i="2"/>
  <c r="AV35" i="2"/>
  <c r="AU39" i="2"/>
  <c r="AV40" i="2"/>
  <c r="AU44" i="2"/>
  <c r="AK8" i="2"/>
  <c r="AK9" i="2" s="1"/>
  <c r="AQ11" i="2"/>
  <c r="AR10" i="2"/>
  <c r="AF9" i="2"/>
  <c r="AE10" i="2"/>
  <c r="Z10" i="2"/>
  <c r="W11" i="2"/>
  <c r="X11" i="2" s="1"/>
  <c r="Y11" i="2" s="1"/>
  <c r="M12" i="2"/>
  <c r="N11" i="2"/>
  <c r="S12" i="2"/>
  <c r="T11" i="2"/>
  <c r="P14" i="2"/>
  <c r="Q13" i="2"/>
  <c r="R13" i="2" s="1"/>
  <c r="K13" i="2"/>
  <c r="L13" i="2" s="1"/>
  <c r="J14" i="2"/>
  <c r="BV10" i="2" l="1"/>
  <c r="BU11" i="2"/>
  <c r="CG12" i="2"/>
  <c r="CH11" i="2"/>
  <c r="BC9" i="2"/>
  <c r="BD8" i="2"/>
  <c r="BO11" i="2"/>
  <c r="BP10" i="2"/>
  <c r="BJ11" i="2"/>
  <c r="BI12" i="2"/>
  <c r="CB10" i="2"/>
  <c r="CA11" i="2"/>
  <c r="CE19" i="2"/>
  <c r="CF19" i="2" s="1"/>
  <c r="CD20" i="2"/>
  <c r="BF18" i="2"/>
  <c r="BG17" i="2"/>
  <c r="BH17" i="2" s="1"/>
  <c r="AV44" i="2"/>
  <c r="AU48" i="2"/>
  <c r="AV45" i="2"/>
  <c r="AU49" i="2"/>
  <c r="AV39" i="2"/>
  <c r="AU43" i="2"/>
  <c r="AL8" i="2"/>
  <c r="AQ12" i="2"/>
  <c r="AR11" i="2"/>
  <c r="AF10" i="2"/>
  <c r="AE11" i="2"/>
  <c r="AK10" i="2"/>
  <c r="AL9" i="2"/>
  <c r="Z11" i="2"/>
  <c r="W12" i="2"/>
  <c r="X12" i="2" s="1"/>
  <c r="Y12" i="2" s="1"/>
  <c r="Z12" i="2" s="1"/>
  <c r="M13" i="2"/>
  <c r="N12" i="2"/>
  <c r="P15" i="2"/>
  <c r="Q14" i="2"/>
  <c r="R14" i="2" s="1"/>
  <c r="S13" i="2"/>
  <c r="T12" i="2"/>
  <c r="K14" i="2"/>
  <c r="L14" i="2" s="1"/>
  <c r="J15" i="2"/>
  <c r="BO12" i="2" l="1"/>
  <c r="BP11" i="2"/>
  <c r="CG13" i="2"/>
  <c r="CH12" i="2"/>
  <c r="CA12" i="2"/>
  <c r="CB11" i="2"/>
  <c r="BJ12" i="2"/>
  <c r="BI13" i="2"/>
  <c r="BV11" i="2"/>
  <c r="BU12" i="2"/>
  <c r="BC10" i="2"/>
  <c r="BD9" i="2"/>
  <c r="CD21" i="2"/>
  <c r="CE20" i="2"/>
  <c r="CF20" i="2" s="1"/>
  <c r="BG18" i="2"/>
  <c r="BH18" i="2" s="1"/>
  <c r="BF19" i="2"/>
  <c r="AV43" i="2"/>
  <c r="AU47" i="2"/>
  <c r="AV49" i="2"/>
  <c r="AU53" i="2"/>
  <c r="AV48" i="2"/>
  <c r="AU52" i="2"/>
  <c r="AQ13" i="2"/>
  <c r="AR12" i="2"/>
  <c r="AK11" i="2"/>
  <c r="AL10" i="2"/>
  <c r="AF11" i="2"/>
  <c r="AE12" i="2"/>
  <c r="W13" i="2"/>
  <c r="X13" i="2"/>
  <c r="Y13" i="2" s="1"/>
  <c r="M14" i="2"/>
  <c r="N13" i="2"/>
  <c r="T13" i="2"/>
  <c r="S14" i="2"/>
  <c r="P16" i="2"/>
  <c r="Q15" i="2"/>
  <c r="R15" i="2" s="1"/>
  <c r="K15" i="2"/>
  <c r="L15" i="2" s="1"/>
  <c r="J16" i="2"/>
  <c r="BJ13" i="2" l="1"/>
  <c r="BI14" i="2"/>
  <c r="BC11" i="2"/>
  <c r="BD10" i="2"/>
  <c r="CG14" i="2"/>
  <c r="CH13" i="2"/>
  <c r="BU13" i="2"/>
  <c r="BV12" i="2"/>
  <c r="CA13" i="2"/>
  <c r="CB12" i="2"/>
  <c r="BP12" i="2"/>
  <c r="BO13" i="2"/>
  <c r="CD22" i="2"/>
  <c r="CE21" i="2"/>
  <c r="CF21" i="2" s="1"/>
  <c r="BF20" i="2"/>
  <c r="BG19" i="2"/>
  <c r="BH19" i="2" s="1"/>
  <c r="AV52" i="2"/>
  <c r="AU56" i="2"/>
  <c r="AV53" i="2"/>
  <c r="AU57" i="2"/>
  <c r="AV47" i="2"/>
  <c r="AU51" i="2"/>
  <c r="AQ14" i="2"/>
  <c r="AR13" i="2"/>
  <c r="AF12" i="2"/>
  <c r="AE13" i="2"/>
  <c r="AK12" i="2"/>
  <c r="AL11" i="2"/>
  <c r="Z13" i="2"/>
  <c r="W14" i="2"/>
  <c r="X14" i="2" s="1"/>
  <c r="Y14" i="2" s="1"/>
  <c r="M15" i="2"/>
  <c r="N14" i="2"/>
  <c r="Q16" i="2"/>
  <c r="R16" i="2" s="1"/>
  <c r="P17" i="2"/>
  <c r="S15" i="2"/>
  <c r="T14" i="2"/>
  <c r="J17" i="2"/>
  <c r="K16" i="2"/>
  <c r="L16" i="2" s="1"/>
  <c r="BU14" i="2" l="1"/>
  <c r="BV13" i="2"/>
  <c r="BC12" i="2"/>
  <c r="BD11" i="2"/>
  <c r="BI15" i="2"/>
  <c r="BJ14" i="2"/>
  <c r="BP13" i="2"/>
  <c r="BO14" i="2"/>
  <c r="CA14" i="2"/>
  <c r="CB13" i="2"/>
  <c r="CH14" i="2"/>
  <c r="CG15" i="2"/>
  <c r="CD23" i="2"/>
  <c r="CE22" i="2"/>
  <c r="CF22" i="2"/>
  <c r="BF21" i="2"/>
  <c r="BG20" i="2"/>
  <c r="BH20" i="2" s="1"/>
  <c r="AV57" i="2"/>
  <c r="AU61" i="2"/>
  <c r="AV51" i="2"/>
  <c r="AU55" i="2"/>
  <c r="AV56" i="2"/>
  <c r="AU60" i="2"/>
  <c r="AQ15" i="2"/>
  <c r="AR14" i="2"/>
  <c r="AK13" i="2"/>
  <c r="AL12" i="2"/>
  <c r="AF13" i="2"/>
  <c r="AE14" i="2"/>
  <c r="Z14" i="2"/>
  <c r="W15" i="2"/>
  <c r="X15" i="2" s="1"/>
  <c r="Y15" i="2" s="1"/>
  <c r="M16" i="2"/>
  <c r="N15" i="2"/>
  <c r="P18" i="2"/>
  <c r="Q17" i="2"/>
  <c r="R17" i="2" s="1"/>
  <c r="S16" i="2"/>
  <c r="T15" i="2"/>
  <c r="J18" i="2"/>
  <c r="K17" i="2"/>
  <c r="L17" i="2" s="1"/>
  <c r="CG16" i="2" l="1"/>
  <c r="CH15" i="2"/>
  <c r="BP14" i="2"/>
  <c r="BO15" i="2"/>
  <c r="BD12" i="2"/>
  <c r="BC13" i="2"/>
  <c r="CA15" i="2"/>
  <c r="CB14" i="2"/>
  <c r="BI16" i="2"/>
  <c r="BJ15" i="2"/>
  <c r="BU15" i="2"/>
  <c r="BV14" i="2"/>
  <c r="CD24" i="2"/>
  <c r="CF23" i="2"/>
  <c r="CE23" i="2"/>
  <c r="BF22" i="2"/>
  <c r="BG21" i="2"/>
  <c r="BH21" i="2" s="1"/>
  <c r="AV60" i="2"/>
  <c r="AU64" i="2"/>
  <c r="AV61" i="2"/>
  <c r="AU65" i="2"/>
  <c r="AV55" i="2"/>
  <c r="AU59" i="2"/>
  <c r="AQ16" i="2"/>
  <c r="AR15" i="2"/>
  <c r="AE15" i="2"/>
  <c r="AF14" i="2"/>
  <c r="AK14" i="2"/>
  <c r="AL13" i="2"/>
  <c r="Z15" i="2"/>
  <c r="W16" i="2"/>
  <c r="X16" i="2" s="1"/>
  <c r="Y16" i="2" s="1"/>
  <c r="M17" i="2"/>
  <c r="N16" i="2"/>
  <c r="S17" i="2"/>
  <c r="T16" i="2"/>
  <c r="P19" i="2"/>
  <c r="Q18" i="2"/>
  <c r="R18" i="2" s="1"/>
  <c r="J19" i="2"/>
  <c r="K18" i="2"/>
  <c r="L18" i="2" s="1"/>
  <c r="BU16" i="2" l="1"/>
  <c r="BV15" i="2"/>
  <c r="CA16" i="2"/>
  <c r="CB15" i="2"/>
  <c r="BC14" i="2"/>
  <c r="BD13" i="2"/>
  <c r="BO16" i="2"/>
  <c r="BP15" i="2"/>
  <c r="BI17" i="2"/>
  <c r="BJ16" i="2"/>
  <c r="CG17" i="2"/>
  <c r="CH16" i="2"/>
  <c r="CE24" i="2"/>
  <c r="CF24" i="2" s="1"/>
  <c r="CD25" i="2"/>
  <c r="BF23" i="2"/>
  <c r="BG22" i="2"/>
  <c r="BH22" i="2" s="1"/>
  <c r="AV64" i="2"/>
  <c r="AU68" i="2"/>
  <c r="AV59" i="2"/>
  <c r="AU63" i="2"/>
  <c r="AV65" i="2"/>
  <c r="AU69" i="2"/>
  <c r="AQ17" i="2"/>
  <c r="AR16" i="2"/>
  <c r="AK15" i="2"/>
  <c r="AL14" i="2"/>
  <c r="AE16" i="2"/>
  <c r="AF15" i="2"/>
  <c r="Z16" i="2"/>
  <c r="W17" i="2"/>
  <c r="X17" i="2" s="1"/>
  <c r="Y17" i="2" s="1"/>
  <c r="M18" i="2"/>
  <c r="N17" i="2"/>
  <c r="P20" i="2"/>
  <c r="Q19" i="2"/>
  <c r="R19" i="2" s="1"/>
  <c r="T17" i="2"/>
  <c r="S18" i="2"/>
  <c r="K19" i="2"/>
  <c r="L19" i="2" s="1"/>
  <c r="J20" i="2"/>
  <c r="BI18" i="2" l="1"/>
  <c r="BJ17" i="2"/>
  <c r="BD14" i="2"/>
  <c r="BC15" i="2"/>
  <c r="BV16" i="2"/>
  <c r="BU17" i="2"/>
  <c r="CH17" i="2"/>
  <c r="CG18" i="2"/>
  <c r="BO17" i="2"/>
  <c r="BP16" i="2"/>
  <c r="CB16" i="2"/>
  <c r="CA17" i="2"/>
  <c r="CD26" i="2"/>
  <c r="CE25" i="2"/>
  <c r="CF25" i="2" s="1"/>
  <c r="BF24" i="2"/>
  <c r="BG23" i="2"/>
  <c r="BH23" i="2" s="1"/>
  <c r="AV69" i="2"/>
  <c r="AU73" i="2"/>
  <c r="AV68" i="2"/>
  <c r="AU72" i="2"/>
  <c r="AV63" i="2"/>
  <c r="AU67" i="2"/>
  <c r="AR17" i="2"/>
  <c r="AQ18" i="2"/>
  <c r="AE17" i="2"/>
  <c r="AF16" i="2"/>
  <c r="AK16" i="2"/>
  <c r="AL15" i="2"/>
  <c r="Z17" i="2"/>
  <c r="W18" i="2"/>
  <c r="X18" i="2" s="1"/>
  <c r="Y18" i="2" s="1"/>
  <c r="M19" i="2"/>
  <c r="N18" i="2"/>
  <c r="S19" i="2"/>
  <c r="T18" i="2"/>
  <c r="Q20" i="2"/>
  <c r="R20" i="2" s="1"/>
  <c r="P21" i="2"/>
  <c r="J21" i="2"/>
  <c r="K20" i="2"/>
  <c r="L20" i="2" s="1"/>
  <c r="CH18" i="2" l="1"/>
  <c r="CG19" i="2"/>
  <c r="BV17" i="2"/>
  <c r="BU18" i="2"/>
  <c r="CB17" i="2"/>
  <c r="CA18" i="2"/>
  <c r="BC16" i="2"/>
  <c r="BD15" i="2"/>
  <c r="BP17" i="2"/>
  <c r="BO18" i="2"/>
  <c r="BJ18" i="2"/>
  <c r="BI19" i="2"/>
  <c r="CD27" i="2"/>
  <c r="CE26" i="2"/>
  <c r="CF26" i="2" s="1"/>
  <c r="BF25" i="2"/>
  <c r="BG24" i="2"/>
  <c r="BH24" i="2" s="1"/>
  <c r="AV72" i="2"/>
  <c r="AU76" i="2"/>
  <c r="AV73" i="2"/>
  <c r="AU77" i="2"/>
  <c r="AV67" i="2"/>
  <c r="AU71" i="2"/>
  <c r="AQ19" i="2"/>
  <c r="AR18" i="2"/>
  <c r="AK17" i="2"/>
  <c r="AL16" i="2"/>
  <c r="AF17" i="2"/>
  <c r="AE18" i="2"/>
  <c r="Z18" i="2"/>
  <c r="W19" i="2"/>
  <c r="X19" i="2" s="1"/>
  <c r="Y19" i="2" s="1"/>
  <c r="M20" i="2"/>
  <c r="N19" i="2"/>
  <c r="P22" i="2"/>
  <c r="Q21" i="2"/>
  <c r="R21" i="2" s="1"/>
  <c r="S20" i="2"/>
  <c r="T19" i="2"/>
  <c r="J22" i="2"/>
  <c r="K21" i="2"/>
  <c r="L21" i="2" s="1"/>
  <c r="BC17" i="2" l="1"/>
  <c r="BD16" i="2"/>
  <c r="BI20" i="2"/>
  <c r="BJ19" i="2"/>
  <c r="BU19" i="2"/>
  <c r="BV18" i="2"/>
  <c r="BO19" i="2"/>
  <c r="BP18" i="2"/>
  <c r="CA19" i="2"/>
  <c r="CB18" i="2"/>
  <c r="CG20" i="2"/>
  <c r="CH19" i="2"/>
  <c r="CD28" i="2"/>
  <c r="CE27" i="2"/>
  <c r="CF27" i="2" s="1"/>
  <c r="BG25" i="2"/>
  <c r="BH25" i="2" s="1"/>
  <c r="BF26" i="2"/>
  <c r="AV71" i="2"/>
  <c r="AU75" i="2"/>
  <c r="AV77" i="2"/>
  <c r="AU81" i="2"/>
  <c r="AV76" i="2"/>
  <c r="AU80" i="2"/>
  <c r="AQ20" i="2"/>
  <c r="AR19" i="2"/>
  <c r="AF18" i="2"/>
  <c r="AE19" i="2"/>
  <c r="AK18" i="2"/>
  <c r="AL17" i="2"/>
  <c r="Z19" i="2"/>
  <c r="W20" i="2"/>
  <c r="X20" i="2" s="1"/>
  <c r="Y20" i="2" s="1"/>
  <c r="M21" i="2"/>
  <c r="N20" i="2"/>
  <c r="S21" i="2"/>
  <c r="T20" i="2"/>
  <c r="P23" i="2"/>
  <c r="Q22" i="2"/>
  <c r="R22" i="2" s="1"/>
  <c r="J23" i="2"/>
  <c r="K22" i="2"/>
  <c r="L22" i="2" s="1"/>
  <c r="CG21" i="2" l="1"/>
  <c r="CH20" i="2"/>
  <c r="BP19" i="2"/>
  <c r="BO20" i="2"/>
  <c r="BI21" i="2"/>
  <c r="BJ20" i="2"/>
  <c r="CA20" i="2"/>
  <c r="CB19" i="2"/>
  <c r="BU20" i="2"/>
  <c r="BV19" i="2"/>
  <c r="BD17" i="2"/>
  <c r="BC18" i="2"/>
  <c r="CD29" i="2"/>
  <c r="CE28" i="2"/>
  <c r="CF28" i="2" s="1"/>
  <c r="BG26" i="2"/>
  <c r="BH26" i="2" s="1"/>
  <c r="BF27" i="2"/>
  <c r="AV75" i="2"/>
  <c r="AU79" i="2"/>
  <c r="AV81" i="2"/>
  <c r="AU85" i="2"/>
  <c r="AV80" i="2"/>
  <c r="AU84" i="2"/>
  <c r="AR20" i="2"/>
  <c r="AQ21" i="2"/>
  <c r="AK19" i="2"/>
  <c r="AL18" i="2"/>
  <c r="AF19" i="2"/>
  <c r="AE20" i="2"/>
  <c r="Z20" i="2"/>
  <c r="W21" i="2"/>
  <c r="X21" i="2" s="1"/>
  <c r="Y21" i="2" s="1"/>
  <c r="M22" i="2"/>
  <c r="N21" i="2"/>
  <c r="P24" i="2"/>
  <c r="Q23" i="2"/>
  <c r="R23" i="2" s="1"/>
  <c r="S22" i="2"/>
  <c r="T21" i="2"/>
  <c r="J24" i="2"/>
  <c r="K23" i="2"/>
  <c r="L23" i="2" s="1"/>
  <c r="BD18" i="2" l="1"/>
  <c r="BC19" i="2"/>
  <c r="BO21" i="2"/>
  <c r="BP20" i="2"/>
  <c r="CB20" i="2"/>
  <c r="CA21" i="2"/>
  <c r="BU21" i="2"/>
  <c r="BV20" i="2"/>
  <c r="BI22" i="2"/>
  <c r="BJ21" i="2"/>
  <c r="CG22" i="2"/>
  <c r="CH21" i="2"/>
  <c r="CD30" i="2"/>
  <c r="CE29" i="2"/>
  <c r="CF29" i="2" s="1"/>
  <c r="BF28" i="2"/>
  <c r="BG27" i="2"/>
  <c r="BH27" i="2" s="1"/>
  <c r="AV85" i="2"/>
  <c r="AU89" i="2"/>
  <c r="AV84" i="2"/>
  <c r="AU88" i="2"/>
  <c r="AV79" i="2"/>
  <c r="AU83" i="2"/>
  <c r="AQ22" i="2"/>
  <c r="AR21" i="2"/>
  <c r="AF20" i="2"/>
  <c r="AE21" i="2"/>
  <c r="AK20" i="2"/>
  <c r="AL19" i="2"/>
  <c r="Z21" i="2"/>
  <c r="W22" i="2"/>
  <c r="X22" i="2" s="1"/>
  <c r="Y22" i="2" s="1"/>
  <c r="M23" i="2"/>
  <c r="N22" i="2"/>
  <c r="S23" i="2"/>
  <c r="T22" i="2"/>
  <c r="P25" i="2"/>
  <c r="Q24" i="2"/>
  <c r="R24" i="2" s="1"/>
  <c r="J25" i="2"/>
  <c r="K24" i="2"/>
  <c r="L24" i="2" s="1"/>
  <c r="CH22" i="2" l="1"/>
  <c r="CG23" i="2"/>
  <c r="BU22" i="2"/>
  <c r="BV21" i="2"/>
  <c r="BO22" i="2"/>
  <c r="BP21" i="2"/>
  <c r="CB21" i="2"/>
  <c r="CA22" i="2"/>
  <c r="BD19" i="2"/>
  <c r="BC20" i="2"/>
  <c r="BJ22" i="2"/>
  <c r="BI23" i="2"/>
  <c r="CD31" i="2"/>
  <c r="CE30" i="2"/>
  <c r="CF30" i="2"/>
  <c r="BF29" i="2"/>
  <c r="BG28" i="2"/>
  <c r="BH28" i="2" s="1"/>
  <c r="AV89" i="2"/>
  <c r="AU93" i="2"/>
  <c r="AV88" i="2"/>
  <c r="AU92" i="2"/>
  <c r="AV83" i="2"/>
  <c r="AU87" i="2"/>
  <c r="AR22" i="2"/>
  <c r="AQ23" i="2"/>
  <c r="AK21" i="2"/>
  <c r="AL20" i="2"/>
  <c r="AF21" i="2"/>
  <c r="AE22" i="2"/>
  <c r="Z22" i="2"/>
  <c r="W23" i="2"/>
  <c r="X23" i="2" s="1"/>
  <c r="Y23" i="2" s="1"/>
  <c r="M24" i="2"/>
  <c r="N23" i="2"/>
  <c r="P26" i="2"/>
  <c r="Q25" i="2"/>
  <c r="R25" i="2" s="1"/>
  <c r="S24" i="2"/>
  <c r="T23" i="2"/>
  <c r="J26" i="2"/>
  <c r="K25" i="2"/>
  <c r="L25" i="2" s="1"/>
  <c r="BJ23" i="2" l="1"/>
  <c r="BI24" i="2"/>
  <c r="CA23" i="2"/>
  <c r="CB22" i="2"/>
  <c r="BU23" i="2"/>
  <c r="BV22" i="2"/>
  <c r="BC21" i="2"/>
  <c r="BD20" i="2"/>
  <c r="CG24" i="2"/>
  <c r="CH23" i="2"/>
  <c r="BP22" i="2"/>
  <c r="BO23" i="2"/>
  <c r="CE31" i="2"/>
  <c r="CF31" i="2" s="1"/>
  <c r="CD32" i="2"/>
  <c r="BG29" i="2"/>
  <c r="BH29" i="2" s="1"/>
  <c r="BF30" i="2"/>
  <c r="AV92" i="2"/>
  <c r="AU96" i="2"/>
  <c r="AV93" i="2"/>
  <c r="AU97" i="2"/>
  <c r="AV87" i="2"/>
  <c r="AU91" i="2"/>
  <c r="AQ24" i="2"/>
  <c r="AR23" i="2"/>
  <c r="AF22" i="2"/>
  <c r="AE23" i="2"/>
  <c r="AK22" i="2"/>
  <c r="AL21" i="2"/>
  <c r="Z23" i="2"/>
  <c r="W24" i="2"/>
  <c r="X24" i="2" s="1"/>
  <c r="Y24" i="2" s="1"/>
  <c r="M25" i="2"/>
  <c r="N24" i="2"/>
  <c r="S25" i="2"/>
  <c r="T24" i="2"/>
  <c r="P27" i="2"/>
  <c r="Q26" i="2"/>
  <c r="R26" i="2" s="1"/>
  <c r="K26" i="2"/>
  <c r="L26" i="2" s="1"/>
  <c r="J27" i="2"/>
  <c r="BO24" i="2" l="1"/>
  <c r="BP23" i="2"/>
  <c r="BD21" i="2"/>
  <c r="BC22" i="2"/>
  <c r="CA24" i="2"/>
  <c r="CB23" i="2"/>
  <c r="BI25" i="2"/>
  <c r="BJ24" i="2"/>
  <c r="CG25" i="2"/>
  <c r="CH24" i="2"/>
  <c r="BU24" i="2"/>
  <c r="BV23" i="2"/>
  <c r="CE32" i="2"/>
  <c r="CF32" i="2" s="1"/>
  <c r="CD33" i="2"/>
  <c r="BF31" i="2"/>
  <c r="BG30" i="2"/>
  <c r="BH30" i="2" s="1"/>
  <c r="AV97" i="2"/>
  <c r="AU101" i="2"/>
  <c r="AV91" i="2"/>
  <c r="AU95" i="2"/>
  <c r="AV96" i="2"/>
  <c r="AU100" i="2"/>
  <c r="AQ25" i="2"/>
  <c r="AR24" i="2"/>
  <c r="AK23" i="2"/>
  <c r="AL22" i="2"/>
  <c r="AE24" i="2"/>
  <c r="AF23" i="2"/>
  <c r="Z24" i="2"/>
  <c r="W25" i="2"/>
  <c r="X25" i="2" s="1"/>
  <c r="Y25" i="2" s="1"/>
  <c r="M26" i="2"/>
  <c r="N25" i="2"/>
  <c r="P28" i="2"/>
  <c r="Q27" i="2"/>
  <c r="R27" i="2" s="1"/>
  <c r="T25" i="2"/>
  <c r="S26" i="2"/>
  <c r="J28" i="2"/>
  <c r="K27" i="2"/>
  <c r="L27" i="2" s="1"/>
  <c r="BC23" i="2" l="1"/>
  <c r="BD22" i="2"/>
  <c r="BV24" i="2"/>
  <c r="BU25" i="2"/>
  <c r="BI26" i="2"/>
  <c r="BJ25" i="2"/>
  <c r="CG26" i="2"/>
  <c r="CH25" i="2"/>
  <c r="CA25" i="2"/>
  <c r="CB24" i="2"/>
  <c r="BO25" i="2"/>
  <c r="BP24" i="2"/>
  <c r="CD34" i="2"/>
  <c r="CE33" i="2"/>
  <c r="CF33" i="2" s="1"/>
  <c r="BF32" i="2"/>
  <c r="BG31" i="2"/>
  <c r="BH31" i="2" s="1"/>
  <c r="AV100" i="2"/>
  <c r="AU104" i="2"/>
  <c r="AV95" i="2"/>
  <c r="AU99" i="2"/>
  <c r="AV101" i="2"/>
  <c r="AU105" i="2"/>
  <c r="AQ26" i="2"/>
  <c r="AR25" i="2"/>
  <c r="AF24" i="2"/>
  <c r="AE25" i="2"/>
  <c r="AL23" i="2"/>
  <c r="AK24" i="2"/>
  <c r="Z25" i="2"/>
  <c r="W26" i="2"/>
  <c r="X26" i="2" s="1"/>
  <c r="Y26" i="2" s="1"/>
  <c r="M27" i="2"/>
  <c r="N26" i="2"/>
  <c r="S27" i="2"/>
  <c r="T26" i="2"/>
  <c r="P29" i="2"/>
  <c r="Q28" i="2"/>
  <c r="R28" i="2" s="1"/>
  <c r="J29" i="2"/>
  <c r="K28" i="2"/>
  <c r="L28" i="2" s="1"/>
  <c r="BV25" i="2" l="1"/>
  <c r="BU26" i="2"/>
  <c r="BO26" i="2"/>
  <c r="BP25" i="2"/>
  <c r="CH26" i="2"/>
  <c r="CG27" i="2"/>
  <c r="CB25" i="2"/>
  <c r="CA26" i="2"/>
  <c r="BI27" i="2"/>
  <c r="BJ26" i="2"/>
  <c r="BD23" i="2"/>
  <c r="BC24" i="2"/>
  <c r="CD35" i="2"/>
  <c r="CE34" i="2"/>
  <c r="CF34" i="2" s="1"/>
  <c r="BF33" i="2"/>
  <c r="BG32" i="2"/>
  <c r="BH32" i="2" s="1"/>
  <c r="AV105" i="2"/>
  <c r="AU109" i="2"/>
  <c r="AV99" i="2"/>
  <c r="AU103" i="2"/>
  <c r="AV104" i="2"/>
  <c r="AU108" i="2"/>
  <c r="AQ27" i="2"/>
  <c r="AR26" i="2"/>
  <c r="AE26" i="2"/>
  <c r="AF25" i="2"/>
  <c r="AK25" i="2"/>
  <c r="AL24" i="2"/>
  <c r="Z26" i="2"/>
  <c r="W27" i="2"/>
  <c r="X27" i="2" s="1"/>
  <c r="Y27" i="2" s="1"/>
  <c r="M28" i="2"/>
  <c r="N27" i="2"/>
  <c r="P30" i="2"/>
  <c r="Q29" i="2"/>
  <c r="R29" i="2" s="1"/>
  <c r="S28" i="2"/>
  <c r="T27" i="2"/>
  <c r="J30" i="2"/>
  <c r="K29" i="2"/>
  <c r="L29" i="2" s="1"/>
  <c r="CA27" i="2" l="1"/>
  <c r="CB26" i="2"/>
  <c r="BO27" i="2"/>
  <c r="BP26" i="2"/>
  <c r="BD24" i="2"/>
  <c r="BC25" i="2"/>
  <c r="CG28" i="2"/>
  <c r="CH27" i="2"/>
  <c r="BU27" i="2"/>
  <c r="BV26" i="2"/>
  <c r="BI28" i="2"/>
  <c r="BJ27" i="2"/>
  <c r="CE35" i="2"/>
  <c r="CF35" i="2" s="1"/>
  <c r="CD36" i="2"/>
  <c r="BF34" i="2"/>
  <c r="BG33" i="2"/>
  <c r="BH33" i="2" s="1"/>
  <c r="AV108" i="2"/>
  <c r="AU112" i="2"/>
  <c r="AV103" i="2"/>
  <c r="AU107" i="2"/>
  <c r="AV109" i="2"/>
  <c r="AU113" i="2"/>
  <c r="AQ28" i="2"/>
  <c r="AR27" i="2"/>
  <c r="AK26" i="2"/>
  <c r="AL25" i="2"/>
  <c r="AE27" i="2"/>
  <c r="AF26" i="2"/>
  <c r="Z27" i="2"/>
  <c r="W28" i="2"/>
  <c r="X28" i="2" s="1"/>
  <c r="Y28" i="2" s="1"/>
  <c r="M29" i="2"/>
  <c r="N28" i="2"/>
  <c r="P31" i="2"/>
  <c r="Q30" i="2"/>
  <c r="R30" i="2" s="1"/>
  <c r="S29" i="2"/>
  <c r="T28" i="2"/>
  <c r="J31" i="2"/>
  <c r="K30" i="2"/>
  <c r="L30" i="2" s="1"/>
  <c r="BI29" i="2" l="1"/>
  <c r="BJ28" i="2"/>
  <c r="CG29" i="2"/>
  <c r="CH28" i="2"/>
  <c r="BO28" i="2"/>
  <c r="BP27" i="2"/>
  <c r="BD25" i="2"/>
  <c r="BC26" i="2"/>
  <c r="BV27" i="2"/>
  <c r="BU28" i="2"/>
  <c r="CA28" i="2"/>
  <c r="CB27" i="2"/>
  <c r="CD37" i="2"/>
  <c r="CE36" i="2"/>
  <c r="CF36" i="2" s="1"/>
  <c r="BG34" i="2"/>
  <c r="BH34" i="2" s="1"/>
  <c r="BF35" i="2"/>
  <c r="AV113" i="2"/>
  <c r="AU117" i="2"/>
  <c r="AV107" i="2"/>
  <c r="AU111" i="2"/>
  <c r="AV112" i="2"/>
  <c r="AU116" i="2"/>
  <c r="AQ29" i="2"/>
  <c r="AR28" i="2"/>
  <c r="AF27" i="2"/>
  <c r="AE28" i="2"/>
  <c r="AK27" i="2"/>
  <c r="AL26" i="2"/>
  <c r="Z28" i="2"/>
  <c r="W29" i="2"/>
  <c r="X29" i="2" s="1"/>
  <c r="Y29" i="2" s="1"/>
  <c r="M30" i="2"/>
  <c r="N29" i="2"/>
  <c r="S30" i="2"/>
  <c r="T29" i="2"/>
  <c r="P32" i="2"/>
  <c r="Q31" i="2"/>
  <c r="R31" i="2" s="1"/>
  <c r="J32" i="2"/>
  <c r="K31" i="2"/>
  <c r="L31" i="2" s="1"/>
  <c r="CA29" i="2" l="1"/>
  <c r="CB28" i="2"/>
  <c r="CG30" i="2"/>
  <c r="CH29" i="2"/>
  <c r="BD26" i="2"/>
  <c r="BC27" i="2"/>
  <c r="BU29" i="2"/>
  <c r="BV28" i="2"/>
  <c r="BO29" i="2"/>
  <c r="BP28" i="2"/>
  <c r="BI30" i="2"/>
  <c r="BJ29" i="2"/>
  <c r="CD38" i="2"/>
  <c r="CE37" i="2"/>
  <c r="CF37" i="2" s="1"/>
  <c r="BF36" i="2"/>
  <c r="BG35" i="2"/>
  <c r="BH35" i="2" s="1"/>
  <c r="AV116" i="2"/>
  <c r="AU120" i="2"/>
  <c r="AV111" i="2"/>
  <c r="AU115" i="2"/>
  <c r="AV117" i="2"/>
  <c r="AU121" i="2"/>
  <c r="AQ30" i="2"/>
  <c r="AR29" i="2"/>
  <c r="AK28" i="2"/>
  <c r="AL27" i="2"/>
  <c r="AF28" i="2"/>
  <c r="AE29" i="2"/>
  <c r="Z29" i="2"/>
  <c r="W30" i="2"/>
  <c r="X30" i="2" s="1"/>
  <c r="Y30" i="2" s="1"/>
  <c r="M31" i="2"/>
  <c r="N30" i="2"/>
  <c r="P33" i="2"/>
  <c r="Q32" i="2"/>
  <c r="R32" i="2" s="1"/>
  <c r="S31" i="2"/>
  <c r="T30" i="2"/>
  <c r="J33" i="2"/>
  <c r="K32" i="2"/>
  <c r="L32" i="2" s="1"/>
  <c r="BI31" i="2" l="1"/>
  <c r="BJ30" i="2"/>
  <c r="BV29" i="2"/>
  <c r="BU30" i="2"/>
  <c r="CG31" i="2"/>
  <c r="CH30" i="2"/>
  <c r="BC28" i="2"/>
  <c r="BD27" i="2"/>
  <c r="BO30" i="2"/>
  <c r="BP29" i="2"/>
  <c r="CB29" i="2"/>
  <c r="CA30" i="2"/>
  <c r="CD39" i="2"/>
  <c r="CE38" i="2"/>
  <c r="CF38" i="2"/>
  <c r="BF37" i="2"/>
  <c r="BG36" i="2"/>
  <c r="BH36" i="2" s="1"/>
  <c r="AV121" i="2"/>
  <c r="AU125" i="2"/>
  <c r="AV115" i="2"/>
  <c r="AU119" i="2"/>
  <c r="AV120" i="2"/>
  <c r="AU124" i="2"/>
  <c r="AQ31" i="2"/>
  <c r="AR30" i="2"/>
  <c r="AF29" i="2"/>
  <c r="AE30" i="2"/>
  <c r="AK29" i="2"/>
  <c r="AL28" i="2"/>
  <c r="Z30" i="2"/>
  <c r="W31" i="2"/>
  <c r="X31" i="2" s="1"/>
  <c r="Y31" i="2" s="1"/>
  <c r="M32" i="2"/>
  <c r="N31" i="2"/>
  <c r="S32" i="2"/>
  <c r="T31" i="2"/>
  <c r="P34" i="2"/>
  <c r="Q33" i="2"/>
  <c r="R33" i="2" s="1"/>
  <c r="J34" i="2"/>
  <c r="K33" i="2"/>
  <c r="L33" i="2" s="1"/>
  <c r="BD28" i="2" l="1"/>
  <c r="BC29" i="2"/>
  <c r="CA31" i="2"/>
  <c r="CB30" i="2"/>
  <c r="BV30" i="2"/>
  <c r="BU31" i="2"/>
  <c r="BO31" i="2"/>
  <c r="BP30" i="2"/>
  <c r="CH31" i="2"/>
  <c r="CG32" i="2"/>
  <c r="BI32" i="2"/>
  <c r="BJ31" i="2"/>
  <c r="CD40" i="2"/>
  <c r="CE39" i="2"/>
  <c r="CF39" i="2" s="1"/>
  <c r="BF38" i="2"/>
  <c r="BG37" i="2"/>
  <c r="BH37" i="2" s="1"/>
  <c r="AV124" i="2"/>
  <c r="AU128" i="2"/>
  <c r="AV119" i="2"/>
  <c r="AU123" i="2"/>
  <c r="AV125" i="2"/>
  <c r="AU129" i="2"/>
  <c r="AQ32" i="2"/>
  <c r="AR31" i="2"/>
  <c r="AK30" i="2"/>
  <c r="AL29" i="2"/>
  <c r="AE31" i="2"/>
  <c r="AF30" i="2"/>
  <c r="Z31" i="2"/>
  <c r="W32" i="2"/>
  <c r="X32" i="2" s="1"/>
  <c r="Y32" i="2" s="1"/>
  <c r="M33" i="2"/>
  <c r="N32" i="2"/>
  <c r="P35" i="2"/>
  <c r="Q34" i="2"/>
  <c r="R34" i="2" s="1"/>
  <c r="S33" i="2"/>
  <c r="T32" i="2"/>
  <c r="J35" i="2"/>
  <c r="K34" i="2"/>
  <c r="L34" i="2" s="1"/>
  <c r="BJ32" i="2" l="1"/>
  <c r="BI33" i="2"/>
  <c r="BO32" i="2"/>
  <c r="BP31" i="2"/>
  <c r="CA32" i="2"/>
  <c r="CB31" i="2"/>
  <c r="CG33" i="2"/>
  <c r="CH32" i="2"/>
  <c r="BV31" i="2"/>
  <c r="BU32" i="2"/>
  <c r="BD29" i="2"/>
  <c r="BC30" i="2"/>
  <c r="CE40" i="2"/>
  <c r="CF40" i="2" s="1"/>
  <c r="CD41" i="2"/>
  <c r="BF39" i="2"/>
  <c r="BG38" i="2"/>
  <c r="BH38" i="2" s="1"/>
  <c r="AV129" i="2"/>
  <c r="AU133" i="2"/>
  <c r="AV123" i="2"/>
  <c r="AU127" i="2"/>
  <c r="AV128" i="2"/>
  <c r="AU132" i="2"/>
  <c r="AQ33" i="2"/>
  <c r="AR32" i="2"/>
  <c r="AF31" i="2"/>
  <c r="AE32" i="2"/>
  <c r="AK31" i="2"/>
  <c r="AL30" i="2"/>
  <c r="Z32" i="2"/>
  <c r="W33" i="2"/>
  <c r="X33" i="2" s="1"/>
  <c r="Y33" i="2" s="1"/>
  <c r="M34" i="2"/>
  <c r="N33" i="2"/>
  <c r="S34" i="2"/>
  <c r="T33" i="2"/>
  <c r="P36" i="2"/>
  <c r="Q35" i="2"/>
  <c r="R35" i="2" s="1"/>
  <c r="J36" i="2"/>
  <c r="K35" i="2"/>
  <c r="L35" i="2" s="1"/>
  <c r="BD30" i="2" l="1"/>
  <c r="BC31" i="2"/>
  <c r="CG34" i="2"/>
  <c r="CH33" i="2"/>
  <c r="BO33" i="2"/>
  <c r="BP32" i="2"/>
  <c r="BV32" i="2"/>
  <c r="BU33" i="2"/>
  <c r="BI34" i="2"/>
  <c r="BJ33" i="2"/>
  <c r="CB32" i="2"/>
  <c r="CA33" i="2"/>
  <c r="CD42" i="2"/>
  <c r="CE41" i="2"/>
  <c r="CF41" i="2" s="1"/>
  <c r="BF40" i="2"/>
  <c r="BG39" i="2"/>
  <c r="BH39" i="2" s="1"/>
  <c r="AV132" i="2"/>
  <c r="AU136" i="2"/>
  <c r="AV127" i="2"/>
  <c r="AU131" i="2"/>
  <c r="AV133" i="2"/>
  <c r="AU137" i="2"/>
  <c r="AR33" i="2"/>
  <c r="AQ34" i="2"/>
  <c r="AK32" i="2"/>
  <c r="AL31" i="2"/>
  <c r="AF32" i="2"/>
  <c r="AE33" i="2"/>
  <c r="Z33" i="2"/>
  <c r="W34" i="2"/>
  <c r="X34" i="2" s="1"/>
  <c r="Y34" i="2" s="1"/>
  <c r="M35" i="2"/>
  <c r="N34" i="2"/>
  <c r="P37" i="2"/>
  <c r="Q36" i="2"/>
  <c r="R36" i="2" s="1"/>
  <c r="S35" i="2"/>
  <c r="T34" i="2"/>
  <c r="K36" i="2"/>
  <c r="L36" i="2" s="1"/>
  <c r="J37" i="2"/>
  <c r="CB33" i="2" l="1"/>
  <c r="CA34" i="2"/>
  <c r="CH34" i="2"/>
  <c r="CG35" i="2"/>
  <c r="BV33" i="2"/>
  <c r="BU34" i="2"/>
  <c r="BC32" i="2"/>
  <c r="BD31" i="2"/>
  <c r="BI35" i="2"/>
  <c r="BJ34" i="2"/>
  <c r="BP33" i="2"/>
  <c r="BO34" i="2"/>
  <c r="CD43" i="2"/>
  <c r="CE42" i="2"/>
  <c r="CF42" i="2" s="1"/>
  <c r="BF41" i="2"/>
  <c r="BG40" i="2"/>
  <c r="BH40" i="2" s="1"/>
  <c r="AV137" i="2"/>
  <c r="AU141" i="2"/>
  <c r="AV131" i="2"/>
  <c r="AU135" i="2"/>
  <c r="AV136" i="2"/>
  <c r="AU140" i="2"/>
  <c r="AQ35" i="2"/>
  <c r="AR34" i="2"/>
  <c r="AF33" i="2"/>
  <c r="AE34" i="2"/>
  <c r="AK33" i="2"/>
  <c r="AL32" i="2"/>
  <c r="Z34" i="2"/>
  <c r="W35" i="2"/>
  <c r="X35" i="2" s="1"/>
  <c r="Y35" i="2" s="1"/>
  <c r="M36" i="2"/>
  <c r="N35" i="2"/>
  <c r="S36" i="2"/>
  <c r="T35" i="2"/>
  <c r="P38" i="2"/>
  <c r="Q37" i="2"/>
  <c r="R37" i="2" s="1"/>
  <c r="K37" i="2"/>
  <c r="L37" i="2" s="1"/>
  <c r="J38" i="2"/>
  <c r="BC33" i="2" l="1"/>
  <c r="BD32" i="2"/>
  <c r="BP34" i="2"/>
  <c r="BO35" i="2"/>
  <c r="CG36" i="2"/>
  <c r="CH35" i="2"/>
  <c r="BV34" i="2"/>
  <c r="BU35" i="2"/>
  <c r="CA35" i="2"/>
  <c r="CB34" i="2"/>
  <c r="BJ35" i="2"/>
  <c r="BI36" i="2"/>
  <c r="CD44" i="2"/>
  <c r="CE43" i="2"/>
  <c r="CF43" i="2" s="1"/>
  <c r="BG41" i="2"/>
  <c r="BH41" i="2" s="1"/>
  <c r="BF42" i="2"/>
  <c r="AV140" i="2"/>
  <c r="AU144" i="2"/>
  <c r="AV135" i="2"/>
  <c r="AU139" i="2"/>
  <c r="AV141" i="2"/>
  <c r="AU145" i="2"/>
  <c r="AQ36" i="2"/>
  <c r="AR35" i="2"/>
  <c r="AK34" i="2"/>
  <c r="AL33" i="2"/>
  <c r="AE35" i="2"/>
  <c r="AF34" i="2"/>
  <c r="Z35" i="2"/>
  <c r="W36" i="2"/>
  <c r="X36" i="2" s="1"/>
  <c r="Y36" i="2" s="1"/>
  <c r="M37" i="2"/>
  <c r="N36" i="2"/>
  <c r="P39" i="2"/>
  <c r="Q38" i="2"/>
  <c r="R38" i="2" s="1"/>
  <c r="S37" i="2"/>
  <c r="T36" i="2"/>
  <c r="J39" i="2"/>
  <c r="K38" i="2"/>
  <c r="L38" i="2" s="1"/>
  <c r="BV35" i="2" l="1"/>
  <c r="BU36" i="2"/>
  <c r="BO36" i="2"/>
  <c r="BP35" i="2"/>
  <c r="BI37" i="2"/>
  <c r="BJ36" i="2"/>
  <c r="CA36" i="2"/>
  <c r="CB35" i="2"/>
  <c r="CH36" i="2"/>
  <c r="CG37" i="2"/>
  <c r="BD33" i="2"/>
  <c r="BC34" i="2"/>
  <c r="CD45" i="2"/>
  <c r="CE44" i="2"/>
  <c r="CF44" i="2" s="1"/>
  <c r="BG42" i="2"/>
  <c r="BH42" i="2" s="1"/>
  <c r="BF43" i="2"/>
  <c r="AV145" i="2"/>
  <c r="AU149" i="2"/>
  <c r="AV139" i="2"/>
  <c r="AU143" i="2"/>
  <c r="AV144" i="2"/>
  <c r="AU148" i="2"/>
  <c r="AQ37" i="2"/>
  <c r="AR36" i="2"/>
  <c r="AF35" i="2"/>
  <c r="AE36" i="2"/>
  <c r="AK35" i="2"/>
  <c r="AL34" i="2"/>
  <c r="Z36" i="2"/>
  <c r="W37" i="2"/>
  <c r="X37" i="2" s="1"/>
  <c r="Y37" i="2" s="1"/>
  <c r="M38" i="2"/>
  <c r="N37" i="2"/>
  <c r="T37" i="2"/>
  <c r="S38" i="2"/>
  <c r="P40" i="2"/>
  <c r="Q39" i="2"/>
  <c r="R39" i="2" s="1"/>
  <c r="J40" i="2"/>
  <c r="K39" i="2"/>
  <c r="L39" i="2" s="1"/>
  <c r="CA37" i="2" l="1"/>
  <c r="CB36" i="2"/>
  <c r="BO37" i="2"/>
  <c r="BP36" i="2"/>
  <c r="BD34" i="2"/>
  <c r="BC35" i="2"/>
  <c r="CG38" i="2"/>
  <c r="CH37" i="2"/>
  <c r="BU37" i="2"/>
  <c r="BV36" i="2"/>
  <c r="BJ37" i="2"/>
  <c r="BI38" i="2"/>
  <c r="CD46" i="2"/>
  <c r="CE45" i="2"/>
  <c r="CF45" i="2" s="1"/>
  <c r="BF44" i="2"/>
  <c r="BG43" i="2"/>
  <c r="BH43" i="2" s="1"/>
  <c r="AV148" i="2"/>
  <c r="AU152" i="2"/>
  <c r="AV143" i="2"/>
  <c r="AU147" i="2"/>
  <c r="AV149" i="2"/>
  <c r="AU153" i="2"/>
  <c r="AR37" i="2"/>
  <c r="AQ38" i="2"/>
  <c r="AK36" i="2"/>
  <c r="AL35" i="2"/>
  <c r="AE37" i="2"/>
  <c r="AF36" i="2"/>
  <c r="Z37" i="2"/>
  <c r="W38" i="2"/>
  <c r="X38" i="2" s="1"/>
  <c r="Y38" i="2" s="1"/>
  <c r="M39" i="2"/>
  <c r="N38" i="2"/>
  <c r="Q40" i="2"/>
  <c r="R40" i="2" s="1"/>
  <c r="P41" i="2"/>
  <c r="S39" i="2"/>
  <c r="T38" i="2"/>
  <c r="J41" i="2"/>
  <c r="K40" i="2"/>
  <c r="L40" i="2" s="1"/>
  <c r="CG39" i="2" l="1"/>
  <c r="CH38" i="2"/>
  <c r="BP37" i="2"/>
  <c r="BO38" i="2"/>
  <c r="BJ38" i="2"/>
  <c r="BI39" i="2"/>
  <c r="BD35" i="2"/>
  <c r="BC36" i="2"/>
  <c r="BU38" i="2"/>
  <c r="BV37" i="2"/>
  <c r="CB37" i="2"/>
  <c r="CA38" i="2"/>
  <c r="CD47" i="2"/>
  <c r="CE46" i="2"/>
  <c r="CF46" i="2" s="1"/>
  <c r="BF45" i="2"/>
  <c r="BG44" i="2"/>
  <c r="BH44" i="2" s="1"/>
  <c r="AV153" i="2"/>
  <c r="AU157" i="2"/>
  <c r="AV147" i="2"/>
  <c r="AU151" i="2"/>
  <c r="AV152" i="2"/>
  <c r="AU156" i="2"/>
  <c r="AR38" i="2"/>
  <c r="AQ39" i="2"/>
  <c r="AE38" i="2"/>
  <c r="AF37" i="2"/>
  <c r="AK37" i="2"/>
  <c r="AL36" i="2"/>
  <c r="Z38" i="2"/>
  <c r="W39" i="2"/>
  <c r="X39" i="2" s="1"/>
  <c r="Y39" i="2" s="1"/>
  <c r="M40" i="2"/>
  <c r="N39" i="2"/>
  <c r="S40" i="2"/>
  <c r="T39" i="2"/>
  <c r="P42" i="2"/>
  <c r="Q41" i="2"/>
  <c r="R41" i="2" s="1"/>
  <c r="J42" i="2"/>
  <c r="K41" i="2"/>
  <c r="L41" i="2" s="1"/>
  <c r="BD36" i="2" l="1"/>
  <c r="BC37" i="2"/>
  <c r="CA39" i="2"/>
  <c r="CB38" i="2"/>
  <c r="BJ39" i="2"/>
  <c r="BI40" i="2"/>
  <c r="BO39" i="2"/>
  <c r="BP38" i="2"/>
  <c r="BV38" i="2"/>
  <c r="BU39" i="2"/>
  <c r="CG40" i="2"/>
  <c r="CH39" i="2"/>
  <c r="CD48" i="2"/>
  <c r="CF47" i="2"/>
  <c r="CE47" i="2"/>
  <c r="BG45" i="2"/>
  <c r="BH45" i="2" s="1"/>
  <c r="BF46" i="2"/>
  <c r="AV156" i="2"/>
  <c r="AU160" i="2"/>
  <c r="AV151" i="2"/>
  <c r="AU155" i="2"/>
  <c r="AV157" i="2"/>
  <c r="AU161" i="2"/>
  <c r="AQ40" i="2"/>
  <c r="AR39" i="2"/>
  <c r="AK38" i="2"/>
  <c r="AL37" i="2"/>
  <c r="AE39" i="2"/>
  <c r="AF38" i="2"/>
  <c r="Z39" i="2"/>
  <c r="W40" i="2"/>
  <c r="X40" i="2" s="1"/>
  <c r="Y40" i="2" s="1"/>
  <c r="M41" i="2"/>
  <c r="N40" i="2"/>
  <c r="P43" i="2"/>
  <c r="Q42" i="2"/>
  <c r="R42" i="2" s="1"/>
  <c r="S41" i="2"/>
  <c r="T40" i="2"/>
  <c r="J43" i="2"/>
  <c r="K42" i="2"/>
  <c r="L42" i="2" s="1"/>
  <c r="CH40" i="2" l="1"/>
  <c r="CG41" i="2"/>
  <c r="BO40" i="2"/>
  <c r="BP39" i="2"/>
  <c r="CA40" i="2"/>
  <c r="CB39" i="2"/>
  <c r="BV39" i="2"/>
  <c r="BU40" i="2"/>
  <c r="BI41" i="2"/>
  <c r="BJ40" i="2"/>
  <c r="BD37" i="2"/>
  <c r="BC38" i="2"/>
  <c r="CD49" i="2"/>
  <c r="CE48" i="2"/>
  <c r="CF48" i="2" s="1"/>
  <c r="BF47" i="2"/>
  <c r="BG46" i="2"/>
  <c r="BH46" i="2" s="1"/>
  <c r="AV161" i="2"/>
  <c r="AU165" i="2"/>
  <c r="AV155" i="2"/>
  <c r="AV160" i="2"/>
  <c r="AU164" i="2"/>
  <c r="AQ41" i="2"/>
  <c r="AR40" i="2"/>
  <c r="AF39" i="2"/>
  <c r="AE40" i="2"/>
  <c r="AK39" i="2"/>
  <c r="AL38" i="2"/>
  <c r="Z40" i="2"/>
  <c r="W41" i="2"/>
  <c r="X41" i="2" s="1"/>
  <c r="Y41" i="2" s="1"/>
  <c r="M42" i="2"/>
  <c r="N41" i="2"/>
  <c r="S42" i="2"/>
  <c r="T41" i="2"/>
  <c r="P44" i="2"/>
  <c r="Q43" i="2"/>
  <c r="R43" i="2" s="1"/>
  <c r="K43" i="2"/>
  <c r="L43" i="2" s="1"/>
  <c r="J44" i="2"/>
  <c r="BO41" i="2" l="1"/>
  <c r="BP40" i="2"/>
  <c r="BV40" i="2"/>
  <c r="BU41" i="2"/>
  <c r="CG42" i="2"/>
  <c r="CH41" i="2"/>
  <c r="BD38" i="2"/>
  <c r="BC39" i="2"/>
  <c r="BI42" i="2"/>
  <c r="BJ41" i="2"/>
  <c r="CA41" i="2"/>
  <c r="CB40" i="2"/>
  <c r="CD50" i="2"/>
  <c r="CE49" i="2"/>
  <c r="CF49" i="2" s="1"/>
  <c r="BF48" i="2"/>
  <c r="BG47" i="2"/>
  <c r="BH47" i="2" s="1"/>
  <c r="AV164" i="2"/>
  <c r="AU168" i="2"/>
  <c r="AU159" i="2"/>
  <c r="AU163" i="2" s="1"/>
  <c r="AV165" i="2"/>
  <c r="AU169" i="2"/>
  <c r="AR41" i="2"/>
  <c r="AQ42" i="2"/>
  <c r="AK40" i="2"/>
  <c r="AL39" i="2"/>
  <c r="AF40" i="2"/>
  <c r="AE41" i="2"/>
  <c r="Z41" i="2"/>
  <c r="W42" i="2"/>
  <c r="X42" i="2" s="1"/>
  <c r="Y42" i="2" s="1"/>
  <c r="M43" i="2"/>
  <c r="N42" i="2"/>
  <c r="P45" i="2"/>
  <c r="Q44" i="2"/>
  <c r="R44" i="2" s="1"/>
  <c r="S43" i="2"/>
  <c r="T42" i="2"/>
  <c r="J45" i="2"/>
  <c r="K44" i="2"/>
  <c r="L44" i="2" s="1"/>
  <c r="BD39" i="2" l="1"/>
  <c r="BC40" i="2"/>
  <c r="BV41" i="2"/>
  <c r="BU42" i="2"/>
  <c r="CB41" i="2"/>
  <c r="CA42" i="2"/>
  <c r="BJ42" i="2"/>
  <c r="BI43" i="2"/>
  <c r="CG43" i="2"/>
  <c r="CH42" i="2"/>
  <c r="BO42" i="2"/>
  <c r="BP41" i="2"/>
  <c r="CD51" i="2"/>
  <c r="CE50" i="2"/>
  <c r="CF50" i="2" s="1"/>
  <c r="BF49" i="2"/>
  <c r="BG48" i="2"/>
  <c r="BH48" i="2" s="1"/>
  <c r="AV159" i="2"/>
  <c r="AV169" i="2"/>
  <c r="AU173" i="2"/>
  <c r="AV168" i="2"/>
  <c r="AU172" i="2"/>
  <c r="AV163" i="2"/>
  <c r="AQ43" i="2"/>
  <c r="AR42" i="2"/>
  <c r="AE42" i="2"/>
  <c r="AF41" i="2"/>
  <c r="AK41" i="2"/>
  <c r="AL40" i="2"/>
  <c r="Z42" i="2"/>
  <c r="W43" i="2"/>
  <c r="X43" i="2" s="1"/>
  <c r="Y43" i="2" s="1"/>
  <c r="M44" i="2"/>
  <c r="N43" i="2"/>
  <c r="S44" i="2"/>
  <c r="T43" i="2"/>
  <c r="P46" i="2"/>
  <c r="Q45" i="2"/>
  <c r="R45" i="2" s="1"/>
  <c r="J46" i="2"/>
  <c r="K45" i="2"/>
  <c r="L45" i="2" s="1"/>
  <c r="BJ43" i="2" l="1"/>
  <c r="BI44" i="2"/>
  <c r="BV42" i="2"/>
  <c r="BU43" i="2"/>
  <c r="BO43" i="2"/>
  <c r="BP42" i="2"/>
  <c r="CA43" i="2"/>
  <c r="CB42" i="2"/>
  <c r="BD40" i="2"/>
  <c r="BC41" i="2"/>
  <c r="CG44" i="2"/>
  <c r="CH43" i="2"/>
  <c r="CD52" i="2"/>
  <c r="CE51" i="2"/>
  <c r="CF51" i="2" s="1"/>
  <c r="BF50" i="2"/>
  <c r="BG49" i="2"/>
  <c r="BH49" i="2" s="1"/>
  <c r="AU167" i="2"/>
  <c r="AU171" i="2" s="1"/>
  <c r="AV172" i="2"/>
  <c r="AU176" i="2"/>
  <c r="AV173" i="2"/>
  <c r="AU177" i="2"/>
  <c r="AQ44" i="2"/>
  <c r="AR43" i="2"/>
  <c r="AK42" i="2"/>
  <c r="AL41" i="2"/>
  <c r="AF42" i="2"/>
  <c r="AE43" i="2"/>
  <c r="Z43" i="2"/>
  <c r="W44" i="2"/>
  <c r="X44" i="2" s="1"/>
  <c r="Y44" i="2" s="1"/>
  <c r="M45" i="2"/>
  <c r="N44" i="2"/>
  <c r="P47" i="2"/>
  <c r="Q46" i="2"/>
  <c r="R46" i="2" s="1"/>
  <c r="S45" i="2"/>
  <c r="T44" i="2"/>
  <c r="J47" i="2"/>
  <c r="K46" i="2"/>
  <c r="L46" i="2" s="1"/>
  <c r="CG45" i="2" l="1"/>
  <c r="CH44" i="2"/>
  <c r="CA44" i="2"/>
  <c r="CB43" i="2"/>
  <c r="BU44" i="2"/>
  <c r="BV43" i="2"/>
  <c r="BD41" i="2"/>
  <c r="BC42" i="2"/>
  <c r="BI45" i="2"/>
  <c r="BJ44" i="2"/>
  <c r="BO44" i="2"/>
  <c r="BP43" i="2"/>
  <c r="CE52" i="2"/>
  <c r="CF52" i="2" s="1"/>
  <c r="CD53" i="2"/>
  <c r="BG50" i="2"/>
  <c r="BH50" i="2" s="1"/>
  <c r="BF51" i="2"/>
  <c r="AV167" i="2"/>
  <c r="AV177" i="2"/>
  <c r="AU181" i="2"/>
  <c r="AV176" i="2"/>
  <c r="AV171" i="2"/>
  <c r="AU175" i="2"/>
  <c r="AQ45" i="2"/>
  <c r="AR44" i="2"/>
  <c r="AF43" i="2"/>
  <c r="AE44" i="2"/>
  <c r="AK43" i="2"/>
  <c r="AL42" i="2"/>
  <c r="Z44" i="2"/>
  <c r="W45" i="2"/>
  <c r="X45" i="2" s="1"/>
  <c r="Y45" i="2" s="1"/>
  <c r="M46" i="2"/>
  <c r="N45" i="2"/>
  <c r="S46" i="2"/>
  <c r="T45" i="2"/>
  <c r="P48" i="2"/>
  <c r="Q47" i="2"/>
  <c r="R47" i="2" s="1"/>
  <c r="J48" i="2"/>
  <c r="K47" i="2"/>
  <c r="L47" i="2" s="1"/>
  <c r="BC43" i="2" l="1"/>
  <c r="BD42" i="2"/>
  <c r="BO45" i="2"/>
  <c r="BP44" i="2"/>
  <c r="CA45" i="2"/>
  <c r="CB44" i="2"/>
  <c r="BI46" i="2"/>
  <c r="BJ45" i="2"/>
  <c r="BU45" i="2"/>
  <c r="BV44" i="2"/>
  <c r="CG46" i="2"/>
  <c r="CH45" i="2"/>
  <c r="CD54" i="2"/>
  <c r="CE53" i="2"/>
  <c r="CF53" i="2" s="1"/>
  <c r="BF52" i="2"/>
  <c r="BG51" i="2"/>
  <c r="BH51" i="2" s="1"/>
  <c r="AV175" i="2"/>
  <c r="AU180" i="2"/>
  <c r="AV180" i="2" s="1"/>
  <c r="AV181" i="2"/>
  <c r="AU185" i="2"/>
  <c r="AQ46" i="2"/>
  <c r="AR45" i="2"/>
  <c r="AK44" i="2"/>
  <c r="AL43" i="2"/>
  <c r="AF44" i="2"/>
  <c r="AE45" i="2"/>
  <c r="Z45" i="2"/>
  <c r="W46" i="2"/>
  <c r="X46" i="2" s="1"/>
  <c r="Y46" i="2" s="1"/>
  <c r="M47" i="2"/>
  <c r="N46" i="2"/>
  <c r="P49" i="2"/>
  <c r="Q48" i="2"/>
  <c r="R48" i="2" s="1"/>
  <c r="S47" i="2"/>
  <c r="T46" i="2"/>
  <c r="J49" i="2"/>
  <c r="K48" i="2"/>
  <c r="L48" i="2" s="1"/>
  <c r="CH46" i="2" l="1"/>
  <c r="CG47" i="2"/>
  <c r="BI47" i="2"/>
  <c r="BJ46" i="2"/>
  <c r="BO46" i="2"/>
  <c r="BP45" i="2"/>
  <c r="BU46" i="2"/>
  <c r="BV45" i="2"/>
  <c r="CB45" i="2"/>
  <c r="CA46" i="2"/>
  <c r="BD43" i="2"/>
  <c r="BC44" i="2"/>
  <c r="CD55" i="2"/>
  <c r="CE54" i="2"/>
  <c r="CF54" i="2" s="1"/>
  <c r="BF53" i="2"/>
  <c r="BG52" i="2"/>
  <c r="BH52" i="2" s="1"/>
  <c r="AV185" i="2"/>
  <c r="AU189" i="2"/>
  <c r="AU179" i="2"/>
  <c r="AU183" i="2" s="1"/>
  <c r="AU184" i="2"/>
  <c r="AV184" i="2" s="1"/>
  <c r="AQ47" i="2"/>
  <c r="AR46" i="2"/>
  <c r="AF45" i="2"/>
  <c r="AE46" i="2"/>
  <c r="AK45" i="2"/>
  <c r="AL44" i="2"/>
  <c r="Z46" i="2"/>
  <c r="W47" i="2"/>
  <c r="X47" i="2" s="1"/>
  <c r="Y47" i="2" s="1"/>
  <c r="M48" i="2"/>
  <c r="N47" i="2"/>
  <c r="S48" i="2"/>
  <c r="T47" i="2"/>
  <c r="P50" i="2"/>
  <c r="Q49" i="2"/>
  <c r="R49" i="2" s="1"/>
  <c r="J50" i="2"/>
  <c r="K49" i="2"/>
  <c r="L49" i="2" s="1"/>
  <c r="BV46" i="2" l="1"/>
  <c r="BU47" i="2"/>
  <c r="BI48" i="2"/>
  <c r="BJ47" i="2"/>
  <c r="BD44" i="2"/>
  <c r="BC45" i="2"/>
  <c r="CA47" i="2"/>
  <c r="CB46" i="2"/>
  <c r="CG48" i="2"/>
  <c r="CH47" i="2"/>
  <c r="BO47" i="2"/>
  <c r="BP46" i="2"/>
  <c r="CD56" i="2"/>
  <c r="CE55" i="2"/>
  <c r="CF55" i="2" s="1"/>
  <c r="BG53" i="2"/>
  <c r="BH53" i="2" s="1"/>
  <c r="BF54" i="2"/>
  <c r="AV179" i="2"/>
  <c r="AU188" i="2"/>
  <c r="AV188" i="2" s="1"/>
  <c r="AV189" i="2"/>
  <c r="AU193" i="2"/>
  <c r="AV183" i="2"/>
  <c r="AQ48" i="2"/>
  <c r="AR47" i="2"/>
  <c r="AE47" i="2"/>
  <c r="AF46" i="2"/>
  <c r="AK46" i="2"/>
  <c r="AL45" i="2"/>
  <c r="Z47" i="2"/>
  <c r="W48" i="2"/>
  <c r="X48" i="2" s="1"/>
  <c r="Y48" i="2" s="1"/>
  <c r="M49" i="2"/>
  <c r="N48" i="2"/>
  <c r="P51" i="2"/>
  <c r="Q50" i="2"/>
  <c r="R50" i="2" s="1"/>
  <c r="S49" i="2"/>
  <c r="T48" i="2"/>
  <c r="J51" i="2"/>
  <c r="K50" i="2"/>
  <c r="L50" i="2" s="1"/>
  <c r="BO48" i="2" l="1"/>
  <c r="BP47" i="2"/>
  <c r="CA48" i="2"/>
  <c r="CB47" i="2"/>
  <c r="BI49" i="2"/>
  <c r="BJ48" i="2"/>
  <c r="BD45" i="2"/>
  <c r="BC46" i="2"/>
  <c r="BV47" i="2"/>
  <c r="BU48" i="2"/>
  <c r="CH48" i="2"/>
  <c r="CG49" i="2"/>
  <c r="CD57" i="2"/>
  <c r="CE56" i="2"/>
  <c r="CF56" i="2" s="1"/>
  <c r="BF55" i="2"/>
  <c r="BG54" i="2"/>
  <c r="BH54" i="2" s="1"/>
  <c r="AU187" i="2"/>
  <c r="AU191" i="2" s="1"/>
  <c r="AU192" i="2"/>
  <c r="AV192" i="2" s="1"/>
  <c r="AV193" i="2"/>
  <c r="AU197" i="2"/>
  <c r="AQ49" i="2"/>
  <c r="AR48" i="2"/>
  <c r="AK47" i="2"/>
  <c r="AL46" i="2"/>
  <c r="AE48" i="2"/>
  <c r="AF47" i="2"/>
  <c r="Z48" i="2"/>
  <c r="W49" i="2"/>
  <c r="X49" i="2" s="1"/>
  <c r="Y49" i="2" s="1"/>
  <c r="M50" i="2"/>
  <c r="N49" i="2"/>
  <c r="S50" i="2"/>
  <c r="T49" i="2"/>
  <c r="P52" i="2"/>
  <c r="Q51" i="2"/>
  <c r="R51" i="2" s="1"/>
  <c r="J52" i="2"/>
  <c r="K51" i="2"/>
  <c r="L51" i="2" s="1"/>
  <c r="CA49" i="2" l="1"/>
  <c r="CB48" i="2"/>
  <c r="BD46" i="2"/>
  <c r="BC47" i="2"/>
  <c r="BV48" i="2"/>
  <c r="BU49" i="2"/>
  <c r="CH49" i="2"/>
  <c r="CG50" i="2"/>
  <c r="BI50" i="2"/>
  <c r="BJ49" i="2"/>
  <c r="BO49" i="2"/>
  <c r="BP48" i="2"/>
  <c r="CD58" i="2"/>
  <c r="CE57" i="2"/>
  <c r="CF57" i="2" s="1"/>
  <c r="BF56" i="2"/>
  <c r="BG55" i="2"/>
  <c r="BH55" i="2" s="1"/>
  <c r="AV187" i="2"/>
  <c r="AU196" i="2"/>
  <c r="AV196" i="2" s="1"/>
  <c r="AV197" i="2"/>
  <c r="AU201" i="2"/>
  <c r="AV191" i="2"/>
  <c r="AU195" i="2"/>
  <c r="AR49" i="2"/>
  <c r="AQ50" i="2"/>
  <c r="AF48" i="2"/>
  <c r="AE49" i="2"/>
  <c r="AK48" i="2"/>
  <c r="AL47" i="2"/>
  <c r="Z49" i="2"/>
  <c r="W50" i="2"/>
  <c r="X50" i="2" s="1"/>
  <c r="Y50" i="2" s="1"/>
  <c r="Z50" i="2" s="1"/>
  <c r="M51" i="2"/>
  <c r="N50" i="2"/>
  <c r="P53" i="2"/>
  <c r="Q52" i="2"/>
  <c r="R52" i="2" s="1"/>
  <c r="S51" i="2"/>
  <c r="T50" i="2"/>
  <c r="K52" i="2"/>
  <c r="L52" i="2" s="1"/>
  <c r="J53" i="2"/>
  <c r="BO50" i="2" l="1"/>
  <c r="BP49" i="2"/>
  <c r="BD47" i="2"/>
  <c r="BC48" i="2"/>
  <c r="BV49" i="2"/>
  <c r="BU50" i="2"/>
  <c r="CH50" i="2"/>
  <c r="CG51" i="2"/>
  <c r="BJ50" i="2"/>
  <c r="BI51" i="2"/>
  <c r="CB49" i="2"/>
  <c r="CA50" i="2"/>
  <c r="CD59" i="2"/>
  <c r="CE58" i="2"/>
  <c r="CF58" i="2" s="1"/>
  <c r="BF57" i="2"/>
  <c r="BG56" i="2"/>
  <c r="BH56" i="2" s="1"/>
  <c r="AV195" i="2"/>
  <c r="AU199" i="2"/>
  <c r="AU200" i="2"/>
  <c r="AV200" i="2" s="1"/>
  <c r="AV201" i="2"/>
  <c r="AU205" i="2"/>
  <c r="AQ51" i="2"/>
  <c r="AR50" i="2"/>
  <c r="AK49" i="2"/>
  <c r="AL48" i="2"/>
  <c r="AE50" i="2"/>
  <c r="AF49" i="2"/>
  <c r="W51" i="2"/>
  <c r="X51" i="2" s="1"/>
  <c r="Y51" i="2" s="1"/>
  <c r="Z51" i="2" s="1"/>
  <c r="M52" i="2"/>
  <c r="N51" i="2"/>
  <c r="S52" i="2"/>
  <c r="T51" i="2"/>
  <c r="P54" i="2"/>
  <c r="Q53" i="2"/>
  <c r="R53" i="2" s="1"/>
  <c r="J54" i="2"/>
  <c r="K53" i="2"/>
  <c r="L53" i="2" s="1"/>
  <c r="CG52" i="2" l="1"/>
  <c r="CH51" i="2"/>
  <c r="CA51" i="2"/>
  <c r="CB50" i="2"/>
  <c r="BD48" i="2"/>
  <c r="BC49" i="2"/>
  <c r="BJ51" i="2"/>
  <c r="BI52" i="2"/>
  <c r="BU51" i="2"/>
  <c r="BV50" i="2"/>
  <c r="BO51" i="2"/>
  <c r="BP50" i="2"/>
  <c r="CD60" i="2"/>
  <c r="CE59" i="2"/>
  <c r="CF59" i="2" s="1"/>
  <c r="BG57" i="2"/>
  <c r="BH57" i="2" s="1"/>
  <c r="BF58" i="2"/>
  <c r="AU204" i="2"/>
  <c r="AU208" i="2" s="1"/>
  <c r="AV205" i="2"/>
  <c r="AU209" i="2"/>
  <c r="AV199" i="2"/>
  <c r="AQ52" i="2"/>
  <c r="AR51" i="2"/>
  <c r="AF50" i="2"/>
  <c r="AE51" i="2"/>
  <c r="AK50" i="2"/>
  <c r="AL49" i="2"/>
  <c r="W52" i="2"/>
  <c r="X52" i="2" s="1"/>
  <c r="Y52" i="2" s="1"/>
  <c r="Z52" i="2" s="1"/>
  <c r="M53" i="2"/>
  <c r="N52" i="2"/>
  <c r="P55" i="2"/>
  <c r="Q54" i="2"/>
  <c r="R54" i="2" s="1"/>
  <c r="S53" i="2"/>
  <c r="T52" i="2"/>
  <c r="J55" i="2"/>
  <c r="K54" i="2"/>
  <c r="L54" i="2" s="1"/>
  <c r="BI53" i="2" l="1"/>
  <c r="BJ52" i="2"/>
  <c r="BO52" i="2"/>
  <c r="BP51" i="2"/>
  <c r="CA52" i="2"/>
  <c r="CB51" i="2"/>
  <c r="BC50" i="2"/>
  <c r="BD49" i="2"/>
  <c r="BV51" i="2"/>
  <c r="BU52" i="2"/>
  <c r="CH52" i="2"/>
  <c r="CG53" i="2"/>
  <c r="CD61" i="2"/>
  <c r="CE60" i="2"/>
  <c r="CF60" i="2" s="1"/>
  <c r="BG58" i="2"/>
  <c r="BH58" i="2" s="1"/>
  <c r="BF59" i="2"/>
  <c r="AV204" i="2"/>
  <c r="AU203" i="2"/>
  <c r="AU207" i="2" s="1"/>
  <c r="AV208" i="2"/>
  <c r="AV209" i="2"/>
  <c r="AU213" i="2"/>
  <c r="AQ53" i="2"/>
  <c r="AR52" i="2"/>
  <c r="AK51" i="2"/>
  <c r="AL50" i="2"/>
  <c r="AE52" i="2"/>
  <c r="AF51" i="2"/>
  <c r="W53" i="2"/>
  <c r="X53" i="2" s="1"/>
  <c r="Y53" i="2" s="1"/>
  <c r="M54" i="2"/>
  <c r="N53" i="2"/>
  <c r="P56" i="2"/>
  <c r="Q55" i="2"/>
  <c r="R55" i="2" s="1"/>
  <c r="T53" i="2"/>
  <c r="S54" i="2"/>
  <c r="K55" i="2"/>
  <c r="L55" i="2" s="1"/>
  <c r="J56" i="2"/>
  <c r="CG54" i="2" l="1"/>
  <c r="CH53" i="2"/>
  <c r="BC51" i="2"/>
  <c r="BD50" i="2"/>
  <c r="BO53" i="2"/>
  <c r="BP52" i="2"/>
  <c r="BV52" i="2"/>
  <c r="BU53" i="2"/>
  <c r="CA53" i="2"/>
  <c r="CB52" i="2"/>
  <c r="BI54" i="2"/>
  <c r="BJ53" i="2"/>
  <c r="CD62" i="2"/>
  <c r="CE61" i="2"/>
  <c r="CF61" i="2" s="1"/>
  <c r="BF60" i="2"/>
  <c r="BG59" i="2"/>
  <c r="BH59" i="2" s="1"/>
  <c r="AV203" i="2"/>
  <c r="AU212" i="2"/>
  <c r="AV212" i="2" s="1"/>
  <c r="AV213" i="2"/>
  <c r="AU217" i="2"/>
  <c r="AV207" i="2"/>
  <c r="AU211" i="2"/>
  <c r="AR53" i="2"/>
  <c r="AQ54" i="2"/>
  <c r="AE53" i="2"/>
  <c r="AF52" i="2"/>
  <c r="AK52" i="2"/>
  <c r="AL51" i="2"/>
  <c r="Z53" i="2"/>
  <c r="W54" i="2"/>
  <c r="X54" i="2" s="1"/>
  <c r="Y54" i="2" s="1"/>
  <c r="M55" i="2"/>
  <c r="N54" i="2"/>
  <c r="S55" i="2"/>
  <c r="T54" i="2"/>
  <c r="Q56" i="2"/>
  <c r="R56" i="2" s="1"/>
  <c r="P57" i="2"/>
  <c r="K56" i="2"/>
  <c r="L56" i="2" s="1"/>
  <c r="J57" i="2"/>
  <c r="BI55" i="2" l="1"/>
  <c r="BJ54" i="2"/>
  <c r="BD51" i="2"/>
  <c r="BC52" i="2"/>
  <c r="BU54" i="2"/>
  <c r="BV53" i="2"/>
  <c r="CB53" i="2"/>
  <c r="CA54" i="2"/>
  <c r="BP53" i="2"/>
  <c r="BO54" i="2"/>
  <c r="CG55" i="2"/>
  <c r="CH54" i="2"/>
  <c r="CD63" i="2"/>
  <c r="CE62" i="2"/>
  <c r="CF62" i="2" s="1"/>
  <c r="BF61" i="2"/>
  <c r="BG60" i="2"/>
  <c r="BH60" i="2" s="1"/>
  <c r="AV211" i="2"/>
  <c r="AU215" i="2"/>
  <c r="AU216" i="2"/>
  <c r="AV216" i="2" s="1"/>
  <c r="AV217" i="2"/>
  <c r="AU221" i="2"/>
  <c r="AQ55" i="2"/>
  <c r="AR54" i="2"/>
  <c r="AK53" i="2"/>
  <c r="AL52" i="2"/>
  <c r="AE54" i="2"/>
  <c r="AF53" i="2"/>
  <c r="Z54" i="2"/>
  <c r="W55" i="2"/>
  <c r="X55" i="2" s="1"/>
  <c r="Y55" i="2" s="1"/>
  <c r="M56" i="2"/>
  <c r="N55" i="2"/>
  <c r="P58" i="2"/>
  <c r="Q57" i="2"/>
  <c r="R57" i="2" s="1"/>
  <c r="S56" i="2"/>
  <c r="T55" i="2"/>
  <c r="J58" i="2"/>
  <c r="K57" i="2"/>
  <c r="L57" i="2" s="1"/>
  <c r="CA55" i="2" l="1"/>
  <c r="CB54" i="2"/>
  <c r="CG56" i="2"/>
  <c r="CH55" i="2"/>
  <c r="BO55" i="2"/>
  <c r="BP54" i="2"/>
  <c r="BD52" i="2"/>
  <c r="BC53" i="2"/>
  <c r="BU55" i="2"/>
  <c r="BV54" i="2"/>
  <c r="BI56" i="2"/>
  <c r="BJ55" i="2"/>
  <c r="CD64" i="2"/>
  <c r="CE63" i="2"/>
  <c r="CF63" i="2" s="1"/>
  <c r="BF62" i="2"/>
  <c r="BG61" i="2"/>
  <c r="BH61" i="2" s="1"/>
  <c r="AU220" i="2"/>
  <c r="AV220" i="2" s="1"/>
  <c r="AV221" i="2"/>
  <c r="AU225" i="2"/>
  <c r="AV215" i="2"/>
  <c r="AU219" i="2"/>
  <c r="AQ56" i="2"/>
  <c r="AR55" i="2"/>
  <c r="AE55" i="2"/>
  <c r="AF54" i="2"/>
  <c r="AK54" i="2"/>
  <c r="AL53" i="2"/>
  <c r="Z55" i="2"/>
  <c r="W56" i="2"/>
  <c r="X56" i="2" s="1"/>
  <c r="Y56" i="2" s="1"/>
  <c r="M57" i="2"/>
  <c r="N56" i="2"/>
  <c r="S57" i="2"/>
  <c r="T56" i="2"/>
  <c r="P59" i="2"/>
  <c r="Q58" i="2"/>
  <c r="R58" i="2" s="1"/>
  <c r="K58" i="2"/>
  <c r="L58" i="2" s="1"/>
  <c r="J59" i="2"/>
  <c r="BD53" i="2" l="1"/>
  <c r="BC54" i="2"/>
  <c r="BI57" i="2"/>
  <c r="BJ56" i="2"/>
  <c r="CG57" i="2"/>
  <c r="CH56" i="2"/>
  <c r="BU56" i="2"/>
  <c r="BV55" i="2"/>
  <c r="BO56" i="2"/>
  <c r="BP55" i="2"/>
  <c r="CA56" i="2"/>
  <c r="CB55" i="2"/>
  <c r="CD65" i="2"/>
  <c r="CE64" i="2"/>
  <c r="CF64" i="2" s="1"/>
  <c r="BF63" i="2"/>
  <c r="BG62" i="2"/>
  <c r="BH62" i="2" s="1"/>
  <c r="AV219" i="2"/>
  <c r="AU223" i="2"/>
  <c r="AU224" i="2"/>
  <c r="AV224" i="2" s="1"/>
  <c r="AV225" i="2"/>
  <c r="AU229" i="2"/>
  <c r="AQ57" i="2"/>
  <c r="AR56" i="2"/>
  <c r="AK55" i="2"/>
  <c r="AL54" i="2"/>
  <c r="AF55" i="2"/>
  <c r="AE56" i="2"/>
  <c r="Z56" i="2"/>
  <c r="W57" i="2"/>
  <c r="X57" i="2" s="1"/>
  <c r="Y57" i="2" s="1"/>
  <c r="M58" i="2"/>
  <c r="N57" i="2"/>
  <c r="P60" i="2"/>
  <c r="Q59" i="2"/>
  <c r="R59" i="2" s="1"/>
  <c r="T57" i="2"/>
  <c r="S58" i="2"/>
  <c r="J60" i="2"/>
  <c r="K59" i="2"/>
  <c r="L59" i="2" s="1"/>
  <c r="CB56" i="2" l="1"/>
  <c r="CA57" i="2"/>
  <c r="BV56" i="2"/>
  <c r="BU57" i="2"/>
  <c r="BJ57" i="2"/>
  <c r="BI58" i="2"/>
  <c r="BD54" i="2"/>
  <c r="BC55" i="2"/>
  <c r="BO57" i="2"/>
  <c r="BP56" i="2"/>
  <c r="CG58" i="2"/>
  <c r="CH57" i="2"/>
  <c r="CD66" i="2"/>
  <c r="CE65" i="2"/>
  <c r="CF65" i="2" s="1"/>
  <c r="BF64" i="2"/>
  <c r="BG63" i="2"/>
  <c r="BH63" i="2" s="1"/>
  <c r="AU228" i="2"/>
  <c r="AV228" i="2" s="1"/>
  <c r="AV229" i="2"/>
  <c r="AU233" i="2"/>
  <c r="AV223" i="2"/>
  <c r="AR57" i="2"/>
  <c r="AQ58" i="2"/>
  <c r="AE57" i="2"/>
  <c r="AF56" i="2"/>
  <c r="AK56" i="2"/>
  <c r="AL55" i="2"/>
  <c r="Z57" i="2"/>
  <c r="W58" i="2"/>
  <c r="X58" i="2" s="1"/>
  <c r="Y58" i="2" s="1"/>
  <c r="M59" i="2"/>
  <c r="N58" i="2"/>
  <c r="S59" i="2"/>
  <c r="T58" i="2"/>
  <c r="Q60" i="2"/>
  <c r="R60" i="2" s="1"/>
  <c r="P61" i="2"/>
  <c r="J61" i="2"/>
  <c r="K60" i="2"/>
  <c r="L60" i="2" s="1"/>
  <c r="CH58" i="2" l="1"/>
  <c r="CG59" i="2"/>
  <c r="BD55" i="2"/>
  <c r="BC56" i="2"/>
  <c r="BU58" i="2"/>
  <c r="BV57" i="2"/>
  <c r="BI59" i="2"/>
  <c r="BJ58" i="2"/>
  <c r="CB57" i="2"/>
  <c r="CA58" i="2"/>
  <c r="BP57" i="2"/>
  <c r="BO58" i="2"/>
  <c r="CD67" i="2"/>
  <c r="CE66" i="2"/>
  <c r="CF66" i="2" s="1"/>
  <c r="BF65" i="2"/>
  <c r="BG64" i="2"/>
  <c r="BH64" i="2" s="1"/>
  <c r="AU227" i="2"/>
  <c r="AU231" i="2" s="1"/>
  <c r="AU232" i="2"/>
  <c r="AV232" i="2" s="1"/>
  <c r="AV233" i="2"/>
  <c r="AU237" i="2"/>
  <c r="AQ59" i="2"/>
  <c r="AR58" i="2"/>
  <c r="AK57" i="2"/>
  <c r="AL56" i="2"/>
  <c r="AF57" i="2"/>
  <c r="AE58" i="2"/>
  <c r="Z58" i="2"/>
  <c r="W59" i="2"/>
  <c r="X59" i="2" s="1"/>
  <c r="Y59" i="2" s="1"/>
  <c r="M60" i="2"/>
  <c r="N59" i="2"/>
  <c r="P62" i="2"/>
  <c r="Q61" i="2"/>
  <c r="R61" i="2" s="1"/>
  <c r="S60" i="2"/>
  <c r="T59" i="2"/>
  <c r="J62" i="2"/>
  <c r="K61" i="2"/>
  <c r="L61" i="2" s="1"/>
  <c r="BJ59" i="2" l="1"/>
  <c r="BI60" i="2"/>
  <c r="BD56" i="2"/>
  <c r="BC57" i="2"/>
  <c r="CA59" i="2"/>
  <c r="CB58" i="2"/>
  <c r="CG60" i="2"/>
  <c r="CH59" i="2"/>
  <c r="BO59" i="2"/>
  <c r="BP58" i="2"/>
  <c r="BU59" i="2"/>
  <c r="BV58" i="2"/>
  <c r="CD68" i="2"/>
  <c r="CE67" i="2"/>
  <c r="CF67" i="2" s="1"/>
  <c r="BG65" i="2"/>
  <c r="BH65" i="2" s="1"/>
  <c r="BF66" i="2"/>
  <c r="AV227" i="2"/>
  <c r="AU236" i="2"/>
  <c r="AV236" i="2" s="1"/>
  <c r="AV237" i="2"/>
  <c r="AU241" i="2"/>
  <c r="AV231" i="2"/>
  <c r="AU235" i="2"/>
  <c r="AQ60" i="2"/>
  <c r="AR59" i="2"/>
  <c r="AF58" i="2"/>
  <c r="AE59" i="2"/>
  <c r="AK58" i="2"/>
  <c r="AL57" i="2"/>
  <c r="Z59" i="2"/>
  <c r="W60" i="2"/>
  <c r="X60" i="2" s="1"/>
  <c r="Y60" i="2" s="1"/>
  <c r="M61" i="2"/>
  <c r="N60" i="2"/>
  <c r="S61" i="2"/>
  <c r="T60" i="2"/>
  <c r="P63" i="2"/>
  <c r="Q62" i="2"/>
  <c r="R62" i="2" s="1"/>
  <c r="J63" i="2"/>
  <c r="K62" i="2"/>
  <c r="L62" i="2" s="1"/>
  <c r="BD57" i="2" l="1"/>
  <c r="BC58" i="2"/>
  <c r="BV59" i="2"/>
  <c r="BU60" i="2"/>
  <c r="CH60" i="2"/>
  <c r="CG61" i="2"/>
  <c r="BI61" i="2"/>
  <c r="BJ60" i="2"/>
  <c r="BO60" i="2"/>
  <c r="BP59" i="2"/>
  <c r="CA60" i="2"/>
  <c r="CB59" i="2"/>
  <c r="CE68" i="2"/>
  <c r="CF68" i="2" s="1"/>
  <c r="CD69" i="2"/>
  <c r="BG66" i="2"/>
  <c r="BH66" i="2" s="1"/>
  <c r="BF67" i="2"/>
  <c r="AV235" i="2"/>
  <c r="AU239" i="2"/>
  <c r="AU240" i="2"/>
  <c r="AV240" i="2" s="1"/>
  <c r="AV241" i="2"/>
  <c r="AU245" i="2"/>
  <c r="AQ61" i="2"/>
  <c r="AR60" i="2"/>
  <c r="AK59" i="2"/>
  <c r="AL58" i="2"/>
  <c r="AE60" i="2"/>
  <c r="AF59" i="2"/>
  <c r="Z60" i="2"/>
  <c r="W61" i="2"/>
  <c r="X61" i="2" s="1"/>
  <c r="Y61" i="2" s="1"/>
  <c r="M62" i="2"/>
  <c r="N61" i="2"/>
  <c r="P64" i="2"/>
  <c r="Q63" i="2"/>
  <c r="R63" i="2" s="1"/>
  <c r="S62" i="2"/>
  <c r="T61" i="2"/>
  <c r="J64" i="2"/>
  <c r="K63" i="2"/>
  <c r="L63" i="2" s="1"/>
  <c r="CA61" i="2" l="1"/>
  <c r="CB60" i="2"/>
  <c r="BJ61" i="2"/>
  <c r="BI62" i="2"/>
  <c r="BO61" i="2"/>
  <c r="BP60" i="2"/>
  <c r="BV60" i="2"/>
  <c r="BU61" i="2"/>
  <c r="CH61" i="2"/>
  <c r="CG62" i="2"/>
  <c r="BD58" i="2"/>
  <c r="BC59" i="2"/>
  <c r="CD70" i="2"/>
  <c r="CE69" i="2"/>
  <c r="CF69" i="2" s="1"/>
  <c r="BF68" i="2"/>
  <c r="BG67" i="2"/>
  <c r="BH67" i="2" s="1"/>
  <c r="AU244" i="2"/>
  <c r="AV244" i="2" s="1"/>
  <c r="AV245" i="2"/>
  <c r="AU249" i="2"/>
  <c r="AV239" i="2"/>
  <c r="AQ62" i="2"/>
  <c r="AR61" i="2"/>
  <c r="AF60" i="2"/>
  <c r="AE61" i="2"/>
  <c r="AK60" i="2"/>
  <c r="AL59" i="2"/>
  <c r="Z61" i="2"/>
  <c r="W62" i="2"/>
  <c r="X62" i="2" s="1"/>
  <c r="Y62" i="2" s="1"/>
  <c r="M63" i="2"/>
  <c r="N62" i="2"/>
  <c r="S63" i="2"/>
  <c r="T62" i="2"/>
  <c r="Q64" i="2"/>
  <c r="R64" i="2" s="1"/>
  <c r="P65" i="2"/>
  <c r="J65" i="2"/>
  <c r="K64" i="2"/>
  <c r="L64" i="2" s="1"/>
  <c r="BD59" i="2" l="1"/>
  <c r="BC60" i="2"/>
  <c r="BV61" i="2"/>
  <c r="BU62" i="2"/>
  <c r="BJ62" i="2"/>
  <c r="BI63" i="2"/>
  <c r="CH62" i="2"/>
  <c r="CG63" i="2"/>
  <c r="BP61" i="2"/>
  <c r="BO62" i="2"/>
  <c r="CB61" i="2"/>
  <c r="CA62" i="2"/>
  <c r="CD71" i="2"/>
  <c r="CE70" i="2"/>
  <c r="CF70" i="2" s="1"/>
  <c r="BF69" i="2"/>
  <c r="BG68" i="2"/>
  <c r="BH68" i="2" s="1"/>
  <c r="AU243" i="2"/>
  <c r="AU247" i="2" s="1"/>
  <c r="AU248" i="2"/>
  <c r="AV248" i="2" s="1"/>
  <c r="AV249" i="2"/>
  <c r="AU253" i="2"/>
  <c r="AQ63" i="2"/>
  <c r="AR62" i="2"/>
  <c r="AK61" i="2"/>
  <c r="AL60" i="2"/>
  <c r="AF61" i="2"/>
  <c r="AE62" i="2"/>
  <c r="Z62" i="2"/>
  <c r="W63" i="2"/>
  <c r="X63" i="2" s="1"/>
  <c r="Y63" i="2" s="1"/>
  <c r="M64" i="2"/>
  <c r="N63" i="2"/>
  <c r="P66" i="2"/>
  <c r="Q65" i="2"/>
  <c r="R65" i="2" s="1"/>
  <c r="S64" i="2"/>
  <c r="T63" i="2"/>
  <c r="J66" i="2"/>
  <c r="K65" i="2"/>
  <c r="L65" i="2" s="1"/>
  <c r="CA63" i="2" l="1"/>
  <c r="CB62" i="2"/>
  <c r="BO63" i="2"/>
  <c r="BP62" i="2"/>
  <c r="BI64" i="2"/>
  <c r="BJ63" i="2"/>
  <c r="BD60" i="2"/>
  <c r="BC61" i="2"/>
  <c r="CG64" i="2"/>
  <c r="CH63" i="2"/>
  <c r="BV62" i="2"/>
  <c r="BU63" i="2"/>
  <c r="CD72" i="2"/>
  <c r="CE71" i="2"/>
  <c r="CF71" i="2" s="1"/>
  <c r="BG69" i="2"/>
  <c r="BH69" i="2" s="1"/>
  <c r="BF70" i="2"/>
  <c r="AV243" i="2"/>
  <c r="AU252" i="2"/>
  <c r="AU256" i="2" s="1"/>
  <c r="AV253" i="2"/>
  <c r="AU257" i="2"/>
  <c r="AV247" i="2"/>
  <c r="AU251" i="2"/>
  <c r="AQ64" i="2"/>
  <c r="AR63" i="2"/>
  <c r="AE63" i="2"/>
  <c r="AF62" i="2"/>
  <c r="AK62" i="2"/>
  <c r="AL61" i="2"/>
  <c r="Z63" i="2"/>
  <c r="W64" i="2"/>
  <c r="X64" i="2" s="1"/>
  <c r="Y64" i="2" s="1"/>
  <c r="M65" i="2"/>
  <c r="N64" i="2"/>
  <c r="S65" i="2"/>
  <c r="T64" i="2"/>
  <c r="P67" i="2"/>
  <c r="Q66" i="2"/>
  <c r="R66" i="2" s="1"/>
  <c r="J67" i="2"/>
  <c r="K66" i="2"/>
  <c r="L66" i="2" s="1"/>
  <c r="BV63" i="2" l="1"/>
  <c r="BU64" i="2"/>
  <c r="BD61" i="2"/>
  <c r="BC62" i="2"/>
  <c r="BP63" i="2"/>
  <c r="BO64" i="2"/>
  <c r="CG65" i="2"/>
  <c r="CH64" i="2"/>
  <c r="BJ64" i="2"/>
  <c r="BI65" i="2"/>
  <c r="CA64" i="2"/>
  <c r="CB63" i="2"/>
  <c r="CE72" i="2"/>
  <c r="CF72" i="2" s="1"/>
  <c r="CD73" i="2"/>
  <c r="BF71" i="2"/>
  <c r="BG70" i="2"/>
  <c r="BH70" i="2" s="1"/>
  <c r="AV252" i="2"/>
  <c r="AV251" i="2"/>
  <c r="AU255" i="2"/>
  <c r="AV256" i="2"/>
  <c r="AV257" i="2"/>
  <c r="AU261" i="2"/>
  <c r="AQ65" i="2"/>
  <c r="AR64" i="2"/>
  <c r="AK63" i="2"/>
  <c r="AL62" i="2"/>
  <c r="AF63" i="2"/>
  <c r="AE64" i="2"/>
  <c r="Z64" i="2"/>
  <c r="W65" i="2"/>
  <c r="X65" i="2" s="1"/>
  <c r="Y65" i="2" s="1"/>
  <c r="M66" i="2"/>
  <c r="N65" i="2"/>
  <c r="P68" i="2"/>
  <c r="Q67" i="2"/>
  <c r="R67" i="2" s="1"/>
  <c r="T65" i="2"/>
  <c r="S66" i="2"/>
  <c r="J68" i="2"/>
  <c r="K67" i="2"/>
  <c r="L67" i="2" s="1"/>
  <c r="BI66" i="2" l="1"/>
  <c r="BJ65" i="2"/>
  <c r="BO65" i="2"/>
  <c r="BP64" i="2"/>
  <c r="BU65" i="2"/>
  <c r="BV64" i="2"/>
  <c r="BD62" i="2"/>
  <c r="BC63" i="2"/>
  <c r="CA65" i="2"/>
  <c r="CB64" i="2"/>
  <c r="CH65" i="2"/>
  <c r="CG66" i="2"/>
  <c r="CD74" i="2"/>
  <c r="CE73" i="2"/>
  <c r="CF73" i="2" s="1"/>
  <c r="BF72" i="2"/>
  <c r="BG71" i="2"/>
  <c r="BH71" i="2" s="1"/>
  <c r="AU260" i="2"/>
  <c r="AV260" i="2" s="1"/>
  <c r="AV261" i="2"/>
  <c r="AU265" i="2"/>
  <c r="AV255" i="2"/>
  <c r="AU259" i="2"/>
  <c r="AQ66" i="2"/>
  <c r="AR65" i="2"/>
  <c r="AF64" i="2"/>
  <c r="AE65" i="2"/>
  <c r="AK64" i="2"/>
  <c r="AL63" i="2"/>
  <c r="Z65" i="2"/>
  <c r="W66" i="2"/>
  <c r="X66" i="2" s="1"/>
  <c r="Y66" i="2" s="1"/>
  <c r="M67" i="2"/>
  <c r="N66" i="2"/>
  <c r="S67" i="2"/>
  <c r="T66" i="2"/>
  <c r="P69" i="2"/>
  <c r="Q68" i="2"/>
  <c r="R68" i="2" s="1"/>
  <c r="J69" i="2"/>
  <c r="K68" i="2"/>
  <c r="L68" i="2" s="1"/>
  <c r="CH66" i="2" l="1"/>
  <c r="CG67" i="2"/>
  <c r="BD63" i="2"/>
  <c r="BC64" i="2"/>
  <c r="BP65" i="2"/>
  <c r="BO66" i="2"/>
  <c r="CB65" i="2"/>
  <c r="CA66" i="2"/>
  <c r="BU66" i="2"/>
  <c r="BV65" i="2"/>
  <c r="BI67" i="2"/>
  <c r="BJ66" i="2"/>
  <c r="CD75" i="2"/>
  <c r="CE74" i="2"/>
  <c r="CF74" i="2" s="1"/>
  <c r="BF73" i="2"/>
  <c r="BG72" i="2"/>
  <c r="BH72" i="2" s="1"/>
  <c r="AV259" i="2"/>
  <c r="AU263" i="2"/>
  <c r="AU264" i="2"/>
  <c r="AV264" i="2" s="1"/>
  <c r="AV265" i="2"/>
  <c r="AU269" i="2"/>
  <c r="AR66" i="2"/>
  <c r="AQ67" i="2"/>
  <c r="AK65" i="2"/>
  <c r="AL64" i="2"/>
  <c r="AF65" i="2"/>
  <c r="AE66" i="2"/>
  <c r="Z66" i="2"/>
  <c r="W67" i="2"/>
  <c r="X67" i="2" s="1"/>
  <c r="Y67" i="2" s="1"/>
  <c r="M68" i="2"/>
  <c r="N67" i="2"/>
  <c r="P70" i="2"/>
  <c r="Q69" i="2"/>
  <c r="R69" i="2" s="1"/>
  <c r="S68" i="2"/>
  <c r="T67" i="2"/>
  <c r="J70" i="2"/>
  <c r="K69" i="2"/>
  <c r="L69" i="2" s="1"/>
  <c r="CA67" i="2" l="1"/>
  <c r="CB66" i="2"/>
  <c r="BJ67" i="2"/>
  <c r="BI68" i="2"/>
  <c r="BO67" i="2"/>
  <c r="BP66" i="2"/>
  <c r="CG68" i="2"/>
  <c r="CH67" i="2"/>
  <c r="BD64" i="2"/>
  <c r="BC65" i="2"/>
  <c r="BV66" i="2"/>
  <c r="BU67" i="2"/>
  <c r="CD76" i="2"/>
  <c r="CE75" i="2"/>
  <c r="CF75" i="2" s="1"/>
  <c r="BF74" i="2"/>
  <c r="BG73" i="2"/>
  <c r="BH73" i="2" s="1"/>
  <c r="AU268" i="2"/>
  <c r="AV268" i="2" s="1"/>
  <c r="AV269" i="2"/>
  <c r="AU273" i="2"/>
  <c r="AV263" i="2"/>
  <c r="AQ68" i="2"/>
  <c r="AR67" i="2"/>
  <c r="AF66" i="2"/>
  <c r="AE67" i="2"/>
  <c r="AK66" i="2"/>
  <c r="AL65" i="2"/>
  <c r="Z67" i="2"/>
  <c r="W68" i="2"/>
  <c r="X68" i="2" s="1"/>
  <c r="Y68" i="2" s="1"/>
  <c r="M69" i="2"/>
  <c r="N68" i="2"/>
  <c r="P71" i="2"/>
  <c r="Q70" i="2"/>
  <c r="R70" i="2" s="1"/>
  <c r="S69" i="2"/>
  <c r="T68" i="2"/>
  <c r="J71" i="2"/>
  <c r="K70" i="2"/>
  <c r="L70" i="2" s="1"/>
  <c r="BU68" i="2" l="1"/>
  <c r="BV67" i="2"/>
  <c r="BJ68" i="2"/>
  <c r="BI69" i="2"/>
  <c r="CH68" i="2"/>
  <c r="CG69" i="2"/>
  <c r="BC66" i="2"/>
  <c r="BD65" i="2"/>
  <c r="BO68" i="2"/>
  <c r="BP67" i="2"/>
  <c r="CA68" i="2"/>
  <c r="CB67" i="2"/>
  <c r="CD77" i="2"/>
  <c r="CE76" i="2"/>
  <c r="CF76" i="2" s="1"/>
  <c r="BG74" i="2"/>
  <c r="BH74" i="2" s="1"/>
  <c r="BF75" i="2"/>
  <c r="AU267" i="2"/>
  <c r="AU271" i="2" s="1"/>
  <c r="AU272" i="2"/>
  <c r="AU276" i="2" s="1"/>
  <c r="AV273" i="2"/>
  <c r="AU277" i="2"/>
  <c r="AQ69" i="2"/>
  <c r="AR68" i="2"/>
  <c r="AK67" i="2"/>
  <c r="AL66" i="2"/>
  <c r="AE68" i="2"/>
  <c r="AF67" i="2"/>
  <c r="Z68" i="2"/>
  <c r="W69" i="2"/>
  <c r="X69" i="2" s="1"/>
  <c r="Y69" i="2" s="1"/>
  <c r="Z69" i="2" s="1"/>
  <c r="M70" i="2"/>
  <c r="N69" i="2"/>
  <c r="S70" i="2"/>
  <c r="T69" i="2"/>
  <c r="P72" i="2"/>
  <c r="Q71" i="2"/>
  <c r="R71" i="2" s="1"/>
  <c r="J72" i="2"/>
  <c r="K71" i="2"/>
  <c r="L71" i="2" s="1"/>
  <c r="BI70" i="2" l="1"/>
  <c r="BJ69" i="2"/>
  <c r="CA69" i="2"/>
  <c r="CB68" i="2"/>
  <c r="BC67" i="2"/>
  <c r="BD66" i="2"/>
  <c r="CG70" i="2"/>
  <c r="CH69" i="2"/>
  <c r="BO69" i="2"/>
  <c r="BP68" i="2"/>
  <c r="BU69" i="2"/>
  <c r="BV68" i="2"/>
  <c r="CF77" i="2"/>
  <c r="CD78" i="2"/>
  <c r="CE77" i="2"/>
  <c r="BF76" i="2"/>
  <c r="BG75" i="2"/>
  <c r="BH75" i="2" s="1"/>
  <c r="AV272" i="2"/>
  <c r="AV267" i="2"/>
  <c r="AV276" i="2"/>
  <c r="AU280" i="2"/>
  <c r="AV277" i="2"/>
  <c r="AU281" i="2"/>
  <c r="AV271" i="2"/>
  <c r="AU275" i="2"/>
  <c r="AR69" i="2"/>
  <c r="AQ70" i="2"/>
  <c r="AF68" i="2"/>
  <c r="AE69" i="2"/>
  <c r="AK68" i="2"/>
  <c r="AL67" i="2"/>
  <c r="W70" i="2"/>
  <c r="X70" i="2" s="1"/>
  <c r="Y70" i="2" s="1"/>
  <c r="M71" i="2"/>
  <c r="N70" i="2"/>
  <c r="Q72" i="2"/>
  <c r="R72" i="2" s="1"/>
  <c r="P73" i="2"/>
  <c r="S71" i="2"/>
  <c r="T70" i="2"/>
  <c r="J73" i="2"/>
  <c r="K72" i="2"/>
  <c r="L72" i="2" s="1"/>
  <c r="BU70" i="2" l="1"/>
  <c r="BV69" i="2"/>
  <c r="CG71" i="2"/>
  <c r="CH70" i="2"/>
  <c r="CB69" i="2"/>
  <c r="CA70" i="2"/>
  <c r="BP69" i="2"/>
  <c r="BO70" i="2"/>
  <c r="BC68" i="2"/>
  <c r="BD67" i="2"/>
  <c r="BI71" i="2"/>
  <c r="BJ70" i="2"/>
  <c r="CD79" i="2"/>
  <c r="CE78" i="2"/>
  <c r="CF78" i="2" s="1"/>
  <c r="BF77" i="2"/>
  <c r="BG76" i="2"/>
  <c r="BH76" i="2" s="1"/>
  <c r="AV275" i="2"/>
  <c r="AU279" i="2"/>
  <c r="AV280" i="2"/>
  <c r="AU284" i="2"/>
  <c r="AV281" i="2"/>
  <c r="AU285" i="2"/>
  <c r="AQ71" i="2"/>
  <c r="AR70" i="2"/>
  <c r="AK69" i="2"/>
  <c r="AL68" i="2"/>
  <c r="AF69" i="2"/>
  <c r="AE70" i="2"/>
  <c r="Z70" i="2"/>
  <c r="W71" i="2"/>
  <c r="X71" i="2" s="1"/>
  <c r="Y71" i="2" s="1"/>
  <c r="M72" i="2"/>
  <c r="N71" i="2"/>
  <c r="S72" i="2"/>
  <c r="T71" i="2"/>
  <c r="P74" i="2"/>
  <c r="Q73" i="2"/>
  <c r="R73" i="2" s="1"/>
  <c r="J74" i="2"/>
  <c r="K73" i="2"/>
  <c r="L73" i="2" s="1"/>
  <c r="BI72" i="2" l="1"/>
  <c r="BJ71" i="2"/>
  <c r="CG72" i="2"/>
  <c r="CH71" i="2"/>
  <c r="CA71" i="2"/>
  <c r="CB70" i="2"/>
  <c r="BO71" i="2"/>
  <c r="BP70" i="2"/>
  <c r="BC69" i="2"/>
  <c r="BD68" i="2"/>
  <c r="BU71" i="2"/>
  <c r="BV70" i="2"/>
  <c r="CD80" i="2"/>
  <c r="CE79" i="2"/>
  <c r="CF79" i="2" s="1"/>
  <c r="BF78" i="2"/>
  <c r="BG77" i="2"/>
  <c r="BH77" i="2" s="1"/>
  <c r="AV284" i="2"/>
  <c r="AU288" i="2"/>
  <c r="AV285" i="2"/>
  <c r="AU289" i="2"/>
  <c r="AV279" i="2"/>
  <c r="AU283" i="2"/>
  <c r="AQ72" i="2"/>
  <c r="AR71" i="2"/>
  <c r="AF70" i="2"/>
  <c r="AE71" i="2"/>
  <c r="AK70" i="2"/>
  <c r="AL69" i="2"/>
  <c r="Z71" i="2"/>
  <c r="W72" i="2"/>
  <c r="X72" i="2" s="1"/>
  <c r="Y72" i="2" s="1"/>
  <c r="M73" i="2"/>
  <c r="N72" i="2"/>
  <c r="P75" i="2"/>
  <c r="Q74" i="2"/>
  <c r="R74" i="2" s="1"/>
  <c r="S73" i="2"/>
  <c r="T72" i="2"/>
  <c r="K74" i="2"/>
  <c r="L74" i="2" s="1"/>
  <c r="J75" i="2"/>
  <c r="BU72" i="2" l="1"/>
  <c r="BV71" i="2"/>
  <c r="CG73" i="2"/>
  <c r="CH72" i="2"/>
  <c r="BO72" i="2"/>
  <c r="BP71" i="2"/>
  <c r="BC70" i="2"/>
  <c r="BD69" i="2"/>
  <c r="CA72" i="2"/>
  <c r="CB71" i="2"/>
  <c r="BI73" i="2"/>
  <c r="BJ72" i="2"/>
  <c r="CD81" i="2"/>
  <c r="CE80" i="2"/>
  <c r="CF80" i="2" s="1"/>
  <c r="BF79" i="2"/>
  <c r="BG78" i="2"/>
  <c r="BH78" i="2" s="1"/>
  <c r="AV283" i="2"/>
  <c r="AU287" i="2"/>
  <c r="AV288" i="2"/>
  <c r="AV289" i="2"/>
  <c r="AQ73" i="2"/>
  <c r="AR72" i="2"/>
  <c r="AK71" i="2"/>
  <c r="AL70" i="2"/>
  <c r="AE72" i="2"/>
  <c r="AF71" i="2"/>
  <c r="Z72" i="2"/>
  <c r="W73" i="2"/>
  <c r="X73" i="2" s="1"/>
  <c r="Y73" i="2" s="1"/>
  <c r="M74" i="2"/>
  <c r="N73" i="2"/>
  <c r="S74" i="2"/>
  <c r="T73" i="2"/>
  <c r="P76" i="2"/>
  <c r="Q75" i="2"/>
  <c r="R75" i="2" s="1"/>
  <c r="J76" i="2"/>
  <c r="K75" i="2"/>
  <c r="L75" i="2" s="1"/>
  <c r="BJ73" i="2" l="1"/>
  <c r="BI74" i="2"/>
  <c r="BC71" i="2"/>
  <c r="BD70" i="2"/>
  <c r="CG74" i="2"/>
  <c r="CH73" i="2"/>
  <c r="CA73" i="2"/>
  <c r="CB72" i="2"/>
  <c r="BO73" i="2"/>
  <c r="BP72" i="2"/>
  <c r="BV72" i="2"/>
  <c r="BU73" i="2"/>
  <c r="CD82" i="2"/>
  <c r="CE81" i="2"/>
  <c r="CF81" i="2" s="1"/>
  <c r="BF80" i="2"/>
  <c r="BG79" i="2"/>
  <c r="BH79" i="2" s="1"/>
  <c r="AU292" i="2"/>
  <c r="AU296" i="2" s="1"/>
  <c r="AU293" i="2"/>
  <c r="AU297" i="2" s="1"/>
  <c r="AV287" i="2"/>
  <c r="AU291" i="2"/>
  <c r="AQ74" i="2"/>
  <c r="AR73" i="2"/>
  <c r="AE73" i="2"/>
  <c r="AF72" i="2"/>
  <c r="AL71" i="2"/>
  <c r="AK72" i="2"/>
  <c r="Z73" i="2"/>
  <c r="W74" i="2"/>
  <c r="X74" i="2" s="1"/>
  <c r="Y74" i="2" s="1"/>
  <c r="M75" i="2"/>
  <c r="N74" i="2"/>
  <c r="P77" i="2"/>
  <c r="Q76" i="2"/>
  <c r="R76" i="2" s="1"/>
  <c r="S75" i="2"/>
  <c r="T74" i="2"/>
  <c r="J77" i="2"/>
  <c r="K76" i="2"/>
  <c r="L76" i="2" s="1"/>
  <c r="BV73" i="2" l="1"/>
  <c r="BU74" i="2"/>
  <c r="CA74" i="2"/>
  <c r="CB73" i="2"/>
  <c r="BC72" i="2"/>
  <c r="BD71" i="2"/>
  <c r="BI75" i="2"/>
  <c r="BJ74" i="2"/>
  <c r="BP73" i="2"/>
  <c r="BO74" i="2"/>
  <c r="CG75" i="2"/>
  <c r="CH74" i="2"/>
  <c r="CD83" i="2"/>
  <c r="CE82" i="2"/>
  <c r="CF82" i="2" s="1"/>
  <c r="BF81" i="2"/>
  <c r="BG80" i="2"/>
  <c r="BH80" i="2" s="1"/>
  <c r="AV293" i="2"/>
  <c r="AV292" i="2"/>
  <c r="AV291" i="2"/>
  <c r="AU295" i="2"/>
  <c r="AV296" i="2"/>
  <c r="AU300" i="2"/>
  <c r="AV297" i="2"/>
  <c r="AQ75" i="2"/>
  <c r="AR74" i="2"/>
  <c r="AL72" i="2"/>
  <c r="AK73" i="2"/>
  <c r="AF73" i="2"/>
  <c r="AE74" i="2"/>
  <c r="Z74" i="2"/>
  <c r="W75" i="2"/>
  <c r="X75" i="2" s="1"/>
  <c r="Y75" i="2" s="1"/>
  <c r="M76" i="2"/>
  <c r="N75" i="2"/>
  <c r="S76" i="2"/>
  <c r="T75" i="2"/>
  <c r="R77" i="2"/>
  <c r="P78" i="2"/>
  <c r="Q77" i="2"/>
  <c r="J78" i="2"/>
  <c r="K77" i="2"/>
  <c r="L77" i="2" s="1"/>
  <c r="CG76" i="2" l="1"/>
  <c r="CH75" i="2"/>
  <c r="BJ75" i="2"/>
  <c r="BI76" i="2"/>
  <c r="CA75" i="2"/>
  <c r="CB74" i="2"/>
  <c r="BO75" i="2"/>
  <c r="BP74" i="2"/>
  <c r="BV74" i="2"/>
  <c r="BU75" i="2"/>
  <c r="BC73" i="2"/>
  <c r="BD72" i="2"/>
  <c r="CD84" i="2"/>
  <c r="CE83" i="2"/>
  <c r="CF83" i="2" s="1"/>
  <c r="BG81" i="2"/>
  <c r="BH81" i="2" s="1"/>
  <c r="BF82" i="2"/>
  <c r="AU301" i="2"/>
  <c r="AU305" i="2" s="1"/>
  <c r="AV295" i="2"/>
  <c r="AV300" i="2"/>
  <c r="AU304" i="2"/>
  <c r="AQ76" i="2"/>
  <c r="AR75" i="2"/>
  <c r="AE75" i="2"/>
  <c r="AF74" i="2"/>
  <c r="AL73" i="2"/>
  <c r="AK74" i="2"/>
  <c r="Z75" i="2"/>
  <c r="W76" i="2"/>
  <c r="X76" i="2" s="1"/>
  <c r="Y76" i="2" s="1"/>
  <c r="M77" i="2"/>
  <c r="N76" i="2"/>
  <c r="P79" i="2"/>
  <c r="Q78" i="2"/>
  <c r="R78" i="2" s="1"/>
  <c r="S77" i="2"/>
  <c r="T76" i="2"/>
  <c r="K78" i="2"/>
  <c r="L78" i="2" s="1"/>
  <c r="J79" i="2"/>
  <c r="BI77" i="2" l="1"/>
  <c r="BJ76" i="2"/>
  <c r="BD73" i="2"/>
  <c r="BC74" i="2"/>
  <c r="BO76" i="2"/>
  <c r="BP75" i="2"/>
  <c r="BU76" i="2"/>
  <c r="BV75" i="2"/>
  <c r="CA76" i="2"/>
  <c r="CB75" i="2"/>
  <c r="CG77" i="2"/>
  <c r="CH76" i="2"/>
  <c r="CE84" i="2"/>
  <c r="CF84" i="2" s="1"/>
  <c r="CD85" i="2"/>
  <c r="BG82" i="2"/>
  <c r="BH82" i="2" s="1"/>
  <c r="BF83" i="2"/>
  <c r="AV301" i="2"/>
  <c r="AU299" i="2"/>
  <c r="AU303" i="2" s="1"/>
  <c r="AV304" i="2"/>
  <c r="AV305" i="2"/>
  <c r="AQ77" i="2"/>
  <c r="AR76" i="2"/>
  <c r="AK75" i="2"/>
  <c r="AL74" i="2"/>
  <c r="AE76" i="2"/>
  <c r="AF75" i="2"/>
  <c r="Z76" i="2"/>
  <c r="W77" i="2"/>
  <c r="X77" i="2" s="1"/>
  <c r="Y77" i="2" s="1"/>
  <c r="M78" i="2"/>
  <c r="N77" i="2"/>
  <c r="P80" i="2"/>
  <c r="Q79" i="2"/>
  <c r="R79" i="2" s="1"/>
  <c r="T77" i="2"/>
  <c r="S78" i="2"/>
  <c r="J80" i="2"/>
  <c r="K79" i="2"/>
  <c r="L79" i="2" s="1"/>
  <c r="CH77" i="2" l="1"/>
  <c r="CG78" i="2"/>
  <c r="BU77" i="2"/>
  <c r="BV76" i="2"/>
  <c r="BC75" i="2"/>
  <c r="BD74" i="2"/>
  <c r="CA77" i="2"/>
  <c r="CB76" i="2"/>
  <c r="BO77" i="2"/>
  <c r="BP76" i="2"/>
  <c r="BI78" i="2"/>
  <c r="BJ77" i="2"/>
  <c r="CD86" i="2"/>
  <c r="CE85" i="2"/>
  <c r="CF85" i="2" s="1"/>
  <c r="BF84" i="2"/>
  <c r="BG83" i="2"/>
  <c r="BH83" i="2" s="1"/>
  <c r="AV299" i="2"/>
  <c r="AU308" i="2"/>
  <c r="AV308" i="2" s="1"/>
  <c r="AU309" i="2"/>
  <c r="AV309" i="2" s="1"/>
  <c r="AV303" i="2"/>
  <c r="AQ78" i="2"/>
  <c r="AR77" i="2"/>
  <c r="AE77" i="2"/>
  <c r="AF76" i="2"/>
  <c r="AK76" i="2"/>
  <c r="AL75" i="2"/>
  <c r="Z77" i="2"/>
  <c r="W78" i="2"/>
  <c r="X78" i="2" s="1"/>
  <c r="Y78" i="2" s="1"/>
  <c r="M79" i="2"/>
  <c r="N78" i="2"/>
  <c r="S79" i="2"/>
  <c r="T78" i="2"/>
  <c r="P81" i="2"/>
  <c r="Q80" i="2"/>
  <c r="R80" i="2" s="1"/>
  <c r="J81" i="2"/>
  <c r="K80" i="2"/>
  <c r="L80" i="2" s="1"/>
  <c r="BJ78" i="2" l="1"/>
  <c r="BI79" i="2"/>
  <c r="CB77" i="2"/>
  <c r="CA78" i="2"/>
  <c r="BV77" i="2"/>
  <c r="BU78" i="2"/>
  <c r="CG79" i="2"/>
  <c r="CH78" i="2"/>
  <c r="BP77" i="2"/>
  <c r="BO78" i="2"/>
  <c r="BC76" i="2"/>
  <c r="BD75" i="2"/>
  <c r="CD87" i="2"/>
  <c r="CE86" i="2"/>
  <c r="CF86" i="2" s="1"/>
  <c r="BF85" i="2"/>
  <c r="BG84" i="2"/>
  <c r="BH84" i="2" s="1"/>
  <c r="AU307" i="2"/>
  <c r="AU311" i="2" s="1"/>
  <c r="AU313" i="2"/>
  <c r="AV313" i="2" s="1"/>
  <c r="AU312" i="2"/>
  <c r="AU316" i="2" s="1"/>
  <c r="AQ79" i="2"/>
  <c r="AR78" i="2"/>
  <c r="AK77" i="2"/>
  <c r="AL76" i="2"/>
  <c r="AF77" i="2"/>
  <c r="AE78" i="2"/>
  <c r="Z78" i="2"/>
  <c r="W79" i="2"/>
  <c r="X79" i="2" s="1"/>
  <c r="Y79" i="2" s="1"/>
  <c r="M80" i="2"/>
  <c r="N79" i="2"/>
  <c r="P82" i="2"/>
  <c r="Q81" i="2"/>
  <c r="R81" i="2" s="1"/>
  <c r="S80" i="2"/>
  <c r="T79" i="2"/>
  <c r="J82" i="2"/>
  <c r="K81" i="2"/>
  <c r="L81" i="2" s="1"/>
  <c r="CA79" i="2" l="1"/>
  <c r="CB78" i="2"/>
  <c r="BD76" i="2"/>
  <c r="BC77" i="2"/>
  <c r="CG80" i="2"/>
  <c r="CH79" i="2"/>
  <c r="BO79" i="2"/>
  <c r="BP78" i="2"/>
  <c r="BV78" i="2"/>
  <c r="BU79" i="2"/>
  <c r="BI80" i="2"/>
  <c r="BJ79" i="2"/>
  <c r="CD88" i="2"/>
  <c r="CE87" i="2"/>
  <c r="CF87" i="2" s="1"/>
  <c r="BG85" i="2"/>
  <c r="BH85" i="2" s="1"/>
  <c r="BF86" i="2"/>
  <c r="AV312" i="2"/>
  <c r="AV307" i="2"/>
  <c r="AV316" i="2"/>
  <c r="AU320" i="2"/>
  <c r="AU317" i="2"/>
  <c r="AU321" i="2" s="1"/>
  <c r="AV311" i="2"/>
  <c r="AU315" i="2"/>
  <c r="AQ80" i="2"/>
  <c r="AR79" i="2"/>
  <c r="AF78" i="2"/>
  <c r="AE79" i="2"/>
  <c r="AL77" i="2"/>
  <c r="AK78" i="2"/>
  <c r="Z79" i="2"/>
  <c r="W80" i="2"/>
  <c r="X80" i="2" s="1"/>
  <c r="Y80" i="2" s="1"/>
  <c r="M81" i="2"/>
  <c r="N80" i="2"/>
  <c r="P83" i="2"/>
  <c r="Q82" i="2"/>
  <c r="R82" i="2" s="1"/>
  <c r="S81" i="2"/>
  <c r="T80" i="2"/>
  <c r="J83" i="2"/>
  <c r="K82" i="2"/>
  <c r="L82" i="2" s="1"/>
  <c r="BC78" i="2" l="1"/>
  <c r="BD77" i="2"/>
  <c r="BI81" i="2"/>
  <c r="BJ80" i="2"/>
  <c r="BO80" i="2"/>
  <c r="BP79" i="2"/>
  <c r="BU80" i="2"/>
  <c r="BV79" i="2"/>
  <c r="CG81" i="2"/>
  <c r="CH80" i="2"/>
  <c r="CA80" i="2"/>
  <c r="CB79" i="2"/>
  <c r="CD89" i="2"/>
  <c r="CE88" i="2"/>
  <c r="CF88" i="2" s="1"/>
  <c r="BF87" i="2"/>
  <c r="BG86" i="2"/>
  <c r="BH86" i="2" s="1"/>
  <c r="AV317" i="2"/>
  <c r="AV320" i="2"/>
  <c r="AV315" i="2"/>
  <c r="AU319" i="2"/>
  <c r="AV321" i="2"/>
  <c r="AQ81" i="2"/>
  <c r="AR80" i="2"/>
  <c r="AK79" i="2"/>
  <c r="AL78" i="2"/>
  <c r="AF79" i="2"/>
  <c r="AE80" i="2"/>
  <c r="Z80" i="2"/>
  <c r="W81" i="2"/>
  <c r="X81" i="2" s="1"/>
  <c r="Y81" i="2" s="1"/>
  <c r="M82" i="2"/>
  <c r="N81" i="2"/>
  <c r="S82" i="2"/>
  <c r="T81" i="2"/>
  <c r="P84" i="2"/>
  <c r="Q83" i="2"/>
  <c r="R83" i="2" s="1"/>
  <c r="J84" i="2"/>
  <c r="K83" i="2"/>
  <c r="L83" i="2" s="1"/>
  <c r="CA81" i="2" l="1"/>
  <c r="CB80" i="2"/>
  <c r="BV80" i="2"/>
  <c r="BU81" i="2"/>
  <c r="BI82" i="2"/>
  <c r="BJ81" i="2"/>
  <c r="CG82" i="2"/>
  <c r="CH81" i="2"/>
  <c r="BO81" i="2"/>
  <c r="BP80" i="2"/>
  <c r="BD78" i="2"/>
  <c r="BC79" i="2"/>
  <c r="CF89" i="2"/>
  <c r="CD90" i="2"/>
  <c r="CE89" i="2"/>
  <c r="BF88" i="2"/>
  <c r="BG87" i="2"/>
  <c r="BH87" i="2" s="1"/>
  <c r="AV319" i="2"/>
  <c r="AU325" i="2"/>
  <c r="AU329" i="2" s="1"/>
  <c r="AU324" i="2"/>
  <c r="AV324" i="2" s="1"/>
  <c r="AR81" i="2"/>
  <c r="AQ82" i="2"/>
  <c r="AE81" i="2"/>
  <c r="AF80" i="2"/>
  <c r="AK80" i="2"/>
  <c r="AL79" i="2"/>
  <c r="Z81" i="2"/>
  <c r="W82" i="2"/>
  <c r="X82" i="2" s="1"/>
  <c r="Y82" i="2" s="1"/>
  <c r="M83" i="2"/>
  <c r="N82" i="2"/>
  <c r="P85" i="2"/>
  <c r="Q84" i="2"/>
  <c r="R84" i="2" s="1"/>
  <c r="S83" i="2"/>
  <c r="T82" i="2"/>
  <c r="J85" i="2"/>
  <c r="K84" i="2"/>
  <c r="L84" i="2" s="1"/>
  <c r="BD79" i="2" l="1"/>
  <c r="BC80" i="2"/>
  <c r="BV81" i="2"/>
  <c r="BU82" i="2"/>
  <c r="CG83" i="2"/>
  <c r="CH82" i="2"/>
  <c r="BP81" i="2"/>
  <c r="BO82" i="2"/>
  <c r="BI83" i="2"/>
  <c r="BJ82" i="2"/>
  <c r="CB81" i="2"/>
  <c r="CA82" i="2"/>
  <c r="CD91" i="2"/>
  <c r="CE90" i="2"/>
  <c r="CF90" i="2" s="1"/>
  <c r="BF89" i="2"/>
  <c r="BG88" i="2"/>
  <c r="BH88" i="2" s="1"/>
  <c r="AV325" i="2"/>
  <c r="AU323" i="2"/>
  <c r="AU327" i="2" s="1"/>
  <c r="AU328" i="2"/>
  <c r="AU332" i="2" s="1"/>
  <c r="AV329" i="2"/>
  <c r="AQ83" i="2"/>
  <c r="AR82" i="2"/>
  <c r="AK81" i="2"/>
  <c r="AL80" i="2"/>
  <c r="AE82" i="2"/>
  <c r="AF81" i="2"/>
  <c r="Z82" i="2"/>
  <c r="W83" i="2"/>
  <c r="X83" i="2" s="1"/>
  <c r="Y83" i="2" s="1"/>
  <c r="M84" i="2"/>
  <c r="N83" i="2"/>
  <c r="S84" i="2"/>
  <c r="T83" i="2"/>
  <c r="P86" i="2"/>
  <c r="Q85" i="2"/>
  <c r="R85" i="2" s="1"/>
  <c r="J86" i="2"/>
  <c r="K85" i="2"/>
  <c r="L85" i="2" s="1"/>
  <c r="CA83" i="2" l="1"/>
  <c r="CB82" i="2"/>
  <c r="BO83" i="2"/>
  <c r="BP82" i="2"/>
  <c r="BU83" i="2"/>
  <c r="BV82" i="2"/>
  <c r="BD80" i="2"/>
  <c r="BC81" i="2"/>
  <c r="BJ83" i="2"/>
  <c r="BI84" i="2"/>
  <c r="CG84" i="2"/>
  <c r="CH83" i="2"/>
  <c r="CD92" i="2"/>
  <c r="CE91" i="2"/>
  <c r="CF91" i="2" s="1"/>
  <c r="BF90" i="2"/>
  <c r="BG89" i="2"/>
  <c r="BH89" i="2" s="1"/>
  <c r="AV323" i="2"/>
  <c r="AV328" i="2"/>
  <c r="AU333" i="2"/>
  <c r="AU337" i="2" s="1"/>
  <c r="AV327" i="2"/>
  <c r="AV332" i="2"/>
  <c r="AQ84" i="2"/>
  <c r="AR83" i="2"/>
  <c r="AF82" i="2"/>
  <c r="AE83" i="2"/>
  <c r="AL81" i="2"/>
  <c r="AK82" i="2"/>
  <c r="Z83" i="2"/>
  <c r="W84" i="2"/>
  <c r="X84" i="2" s="1"/>
  <c r="Y84" i="2" s="1"/>
  <c r="M85" i="2"/>
  <c r="N84" i="2"/>
  <c r="P87" i="2"/>
  <c r="Q86" i="2"/>
  <c r="R86" i="2" s="1"/>
  <c r="S85" i="2"/>
  <c r="T84" i="2"/>
  <c r="J87" i="2"/>
  <c r="K86" i="2"/>
  <c r="L86" i="2" s="1"/>
  <c r="BD81" i="2" l="1"/>
  <c r="BC82" i="2"/>
  <c r="CG85" i="2"/>
  <c r="CH84" i="2"/>
  <c r="BO84" i="2"/>
  <c r="BP83" i="2"/>
  <c r="BI85" i="2"/>
  <c r="BJ84" i="2"/>
  <c r="BV83" i="2"/>
  <c r="BU84" i="2"/>
  <c r="CA84" i="2"/>
  <c r="CB83" i="2"/>
  <c r="CD93" i="2"/>
  <c r="CE92" i="2"/>
  <c r="CF92" i="2" s="1"/>
  <c r="BG90" i="2"/>
  <c r="BH90" i="2" s="1"/>
  <c r="BF91" i="2"/>
  <c r="AV333" i="2"/>
  <c r="AU331" i="2"/>
  <c r="AV331" i="2" s="1"/>
  <c r="AU336" i="2"/>
  <c r="AU340" i="2" s="1"/>
  <c r="AV337" i="2"/>
  <c r="AQ85" i="2"/>
  <c r="AR84" i="2"/>
  <c r="AK83" i="2"/>
  <c r="AL82" i="2"/>
  <c r="AE84" i="2"/>
  <c r="AF83" i="2"/>
  <c r="Z84" i="2"/>
  <c r="W85" i="2"/>
  <c r="X85" i="2" s="1"/>
  <c r="Y85" i="2" s="1"/>
  <c r="M86" i="2"/>
  <c r="N85" i="2"/>
  <c r="T85" i="2"/>
  <c r="S86" i="2"/>
  <c r="P88" i="2"/>
  <c r="Q87" i="2"/>
  <c r="R87" i="2" s="1"/>
  <c r="J88" i="2"/>
  <c r="K87" i="2"/>
  <c r="L87" i="2" s="1"/>
  <c r="CB84" i="2" l="1"/>
  <c r="CA85" i="2"/>
  <c r="BI86" i="2"/>
  <c r="BJ85" i="2"/>
  <c r="CG86" i="2"/>
  <c r="CH85" i="2"/>
  <c r="BV84" i="2"/>
  <c r="BU85" i="2"/>
  <c r="BC83" i="2"/>
  <c r="BD82" i="2"/>
  <c r="BO85" i="2"/>
  <c r="BP84" i="2"/>
  <c r="CD94" i="2"/>
  <c r="CE93" i="2"/>
  <c r="CF93" i="2" s="1"/>
  <c r="BF92" i="2"/>
  <c r="BG91" i="2"/>
  <c r="BH91" i="2" s="1"/>
  <c r="AV336" i="2"/>
  <c r="AU341" i="2"/>
  <c r="AU345" i="2" s="1"/>
  <c r="AV340" i="2"/>
  <c r="AU344" i="2"/>
  <c r="AU335" i="2"/>
  <c r="AV335" i="2" s="1"/>
  <c r="AR85" i="2"/>
  <c r="AQ86" i="2"/>
  <c r="AE85" i="2"/>
  <c r="AF84" i="2"/>
  <c r="AK84" i="2"/>
  <c r="AL83" i="2"/>
  <c r="Z85" i="2"/>
  <c r="W86" i="2"/>
  <c r="X86" i="2" s="1"/>
  <c r="Y86" i="2" s="1"/>
  <c r="M87" i="2"/>
  <c r="N86" i="2"/>
  <c r="Q88" i="2"/>
  <c r="R88" i="2" s="1"/>
  <c r="P89" i="2"/>
  <c r="S87" i="2"/>
  <c r="T86" i="2"/>
  <c r="J89" i="2"/>
  <c r="K88" i="2"/>
  <c r="L88" i="2" s="1"/>
  <c r="BV85" i="2" l="1"/>
  <c r="BU86" i="2"/>
  <c r="CB85" i="2"/>
  <c r="CA86" i="2"/>
  <c r="BP85" i="2"/>
  <c r="BO86" i="2"/>
  <c r="BI87" i="2"/>
  <c r="BJ86" i="2"/>
  <c r="BC84" i="2"/>
  <c r="BD83" i="2"/>
  <c r="CG87" i="2"/>
  <c r="CH86" i="2"/>
  <c r="CD95" i="2"/>
  <c r="CE94" i="2"/>
  <c r="CF94" i="2" s="1"/>
  <c r="BF93" i="2"/>
  <c r="BG92" i="2"/>
  <c r="BH92" i="2" s="1"/>
  <c r="AV341" i="2"/>
  <c r="AU339" i="2"/>
  <c r="AU343" i="2" s="1"/>
  <c r="AV345" i="2"/>
  <c r="AV344" i="2"/>
  <c r="AU348" i="2"/>
  <c r="AQ87" i="2"/>
  <c r="AR86" i="2"/>
  <c r="AK85" i="2"/>
  <c r="AL84" i="2"/>
  <c r="AF85" i="2"/>
  <c r="AE86" i="2"/>
  <c r="Z86" i="2"/>
  <c r="W87" i="2"/>
  <c r="X87" i="2" s="1"/>
  <c r="Y87" i="2" s="1"/>
  <c r="M88" i="2"/>
  <c r="N87" i="2"/>
  <c r="S88" i="2"/>
  <c r="T87" i="2"/>
  <c r="P90" i="2"/>
  <c r="Q89" i="2"/>
  <c r="R89" i="2" s="1"/>
  <c r="K89" i="2"/>
  <c r="L89" i="2" s="1"/>
  <c r="J90" i="2"/>
  <c r="CA87" i="2" l="1"/>
  <c r="CB86" i="2"/>
  <c r="BI88" i="2"/>
  <c r="BJ87" i="2"/>
  <c r="BO87" i="2"/>
  <c r="BP86" i="2"/>
  <c r="BU87" i="2"/>
  <c r="BV86" i="2"/>
  <c r="CG88" i="2"/>
  <c r="CH87" i="2"/>
  <c r="BD84" i="2"/>
  <c r="BC85" i="2"/>
  <c r="CD96" i="2"/>
  <c r="CE95" i="2"/>
  <c r="CF95" i="2"/>
  <c r="BF94" i="2"/>
  <c r="BG93" i="2"/>
  <c r="BH93" i="2" s="1"/>
  <c r="AV339" i="2"/>
  <c r="AU349" i="2"/>
  <c r="AU353" i="2" s="1"/>
  <c r="AV348" i="2"/>
  <c r="AV343" i="2"/>
  <c r="AU347" i="2"/>
  <c r="AQ88" i="2"/>
  <c r="AR87" i="2"/>
  <c r="AF86" i="2"/>
  <c r="AE87" i="2"/>
  <c r="AL85" i="2"/>
  <c r="AK86" i="2"/>
  <c r="Z87" i="2"/>
  <c r="W88" i="2"/>
  <c r="X88" i="2" s="1"/>
  <c r="Y88" i="2" s="1"/>
  <c r="M89" i="2"/>
  <c r="N88" i="2"/>
  <c r="P91" i="2"/>
  <c r="Q90" i="2"/>
  <c r="R90" i="2" s="1"/>
  <c r="S89" i="2"/>
  <c r="T88" i="2"/>
  <c r="K90" i="2"/>
  <c r="L90" i="2" s="1"/>
  <c r="J91" i="2"/>
  <c r="BD85" i="2" l="1"/>
  <c r="BC86" i="2"/>
  <c r="BV87" i="2"/>
  <c r="BU88" i="2"/>
  <c r="BI89" i="2"/>
  <c r="BJ88" i="2"/>
  <c r="CG89" i="2"/>
  <c r="CH88" i="2"/>
  <c r="BO88" i="2"/>
  <c r="BP87" i="2"/>
  <c r="CA88" i="2"/>
  <c r="CB87" i="2"/>
  <c r="CD97" i="2"/>
  <c r="CE96" i="2"/>
  <c r="CF96" i="2" s="1"/>
  <c r="BF95" i="2"/>
  <c r="BG94" i="2"/>
  <c r="BH94" i="2" s="1"/>
  <c r="AV349" i="2"/>
  <c r="AU352" i="2"/>
  <c r="AU356" i="2" s="1"/>
  <c r="AV347" i="2"/>
  <c r="AU351" i="2"/>
  <c r="AV353" i="2"/>
  <c r="AQ89" i="2"/>
  <c r="AR88" i="2"/>
  <c r="AK87" i="2"/>
  <c r="AL86" i="2"/>
  <c r="AF87" i="2"/>
  <c r="AE88" i="2"/>
  <c r="Z88" i="2"/>
  <c r="W89" i="2"/>
  <c r="X89" i="2" s="1"/>
  <c r="Y89" i="2" s="1"/>
  <c r="M90" i="2"/>
  <c r="N89" i="2"/>
  <c r="S90" i="2"/>
  <c r="T89" i="2"/>
  <c r="P92" i="2"/>
  <c r="Q91" i="2"/>
  <c r="R91" i="2" s="1"/>
  <c r="J92" i="2"/>
  <c r="K91" i="2"/>
  <c r="L91" i="2" s="1"/>
  <c r="CB88" i="2" l="1"/>
  <c r="CA89" i="2"/>
  <c r="CG90" i="2"/>
  <c r="CH89" i="2"/>
  <c r="BC87" i="2"/>
  <c r="BD86" i="2"/>
  <c r="BU89" i="2"/>
  <c r="BV88" i="2"/>
  <c r="BO89" i="2"/>
  <c r="BP88" i="2"/>
  <c r="BI90" i="2"/>
  <c r="BJ89" i="2"/>
  <c r="CD98" i="2"/>
  <c r="CE97" i="2"/>
  <c r="CF97" i="2" s="1"/>
  <c r="BF96" i="2"/>
  <c r="BG95" i="2"/>
  <c r="BH95" i="2" s="1"/>
  <c r="AV352" i="2"/>
  <c r="AV351" i="2"/>
  <c r="AU357" i="2"/>
  <c r="AU361" i="2" s="1"/>
  <c r="AV356" i="2"/>
  <c r="AU360" i="2"/>
  <c r="AQ90" i="2"/>
  <c r="AR89" i="2"/>
  <c r="AE89" i="2"/>
  <c r="AF88" i="2"/>
  <c r="AK88" i="2"/>
  <c r="AL87" i="2"/>
  <c r="Z89" i="2"/>
  <c r="W90" i="2"/>
  <c r="X90" i="2" s="1"/>
  <c r="Y90" i="2" s="1"/>
  <c r="M91" i="2"/>
  <c r="N90" i="2"/>
  <c r="P93" i="2"/>
  <c r="Q92" i="2"/>
  <c r="R92" i="2" s="1"/>
  <c r="S91" i="2"/>
  <c r="T90" i="2"/>
  <c r="J93" i="2"/>
  <c r="K92" i="2"/>
  <c r="L92" i="2" s="1"/>
  <c r="BJ90" i="2" l="1"/>
  <c r="BI91" i="2"/>
  <c r="BU90" i="2"/>
  <c r="BV89" i="2"/>
  <c r="CG91" i="2"/>
  <c r="CH90" i="2"/>
  <c r="CB89" i="2"/>
  <c r="CA90" i="2"/>
  <c r="BP89" i="2"/>
  <c r="BO90" i="2"/>
  <c r="BC88" i="2"/>
  <c r="BD87" i="2"/>
  <c r="CD99" i="2"/>
  <c r="CE98" i="2"/>
  <c r="CF98" i="2" s="1"/>
  <c r="BF97" i="2"/>
  <c r="BG96" i="2"/>
  <c r="BH96" i="2" s="1"/>
  <c r="AV357" i="2"/>
  <c r="AV361" i="2"/>
  <c r="AU365" i="2"/>
  <c r="AV360" i="2"/>
  <c r="AU364" i="2"/>
  <c r="AU355" i="2"/>
  <c r="AU359" i="2" s="1"/>
  <c r="AQ91" i="2"/>
  <c r="AR90" i="2"/>
  <c r="AK89" i="2"/>
  <c r="AL88" i="2"/>
  <c r="AF89" i="2"/>
  <c r="AE90" i="2"/>
  <c r="Z90" i="2"/>
  <c r="W91" i="2"/>
  <c r="X91" i="2" s="1"/>
  <c r="Y91" i="2" s="1"/>
  <c r="M92" i="2"/>
  <c r="N91" i="2"/>
  <c r="S92" i="2"/>
  <c r="T91" i="2"/>
  <c r="P94" i="2"/>
  <c r="Q93" i="2"/>
  <c r="R93" i="2" s="1"/>
  <c r="K93" i="2"/>
  <c r="L93" i="2" s="1"/>
  <c r="J94" i="2"/>
  <c r="BC89" i="2" l="1"/>
  <c r="BD88" i="2"/>
  <c r="BV90" i="2"/>
  <c r="BU91" i="2"/>
  <c r="CA91" i="2"/>
  <c r="CB90" i="2"/>
  <c r="BO91" i="2"/>
  <c r="BP90" i="2"/>
  <c r="BJ91" i="2"/>
  <c r="BI92" i="2"/>
  <c r="CH91" i="2"/>
  <c r="CG92" i="2"/>
  <c r="CD100" i="2"/>
  <c r="CE99" i="2"/>
  <c r="CF99" i="2" s="1"/>
  <c r="BG97" i="2"/>
  <c r="BH97" i="2" s="1"/>
  <c r="BF98" i="2"/>
  <c r="AV355" i="2"/>
  <c r="AV365" i="2"/>
  <c r="AU369" i="2"/>
  <c r="AV364" i="2"/>
  <c r="AU368" i="2"/>
  <c r="AV359" i="2"/>
  <c r="AU363" i="2"/>
  <c r="AQ92" i="2"/>
  <c r="AR91" i="2"/>
  <c r="AF90" i="2"/>
  <c r="AE91" i="2"/>
  <c r="AL89" i="2"/>
  <c r="AK90" i="2"/>
  <c r="Z91" i="2"/>
  <c r="W92" i="2"/>
  <c r="X92" i="2" s="1"/>
  <c r="Y92" i="2" s="1"/>
  <c r="M93" i="2"/>
  <c r="N92" i="2"/>
  <c r="P95" i="2"/>
  <c r="Q94" i="2"/>
  <c r="R94" i="2" s="1"/>
  <c r="S93" i="2"/>
  <c r="T92" i="2"/>
  <c r="K94" i="2"/>
  <c r="L94" i="2" s="1"/>
  <c r="J95" i="2"/>
  <c r="CG93" i="2" l="1"/>
  <c r="CH92" i="2"/>
  <c r="BO92" i="2"/>
  <c r="BP91" i="2"/>
  <c r="BU92" i="2"/>
  <c r="BV91" i="2"/>
  <c r="BI93" i="2"/>
  <c r="BJ92" i="2"/>
  <c r="CA92" i="2"/>
  <c r="CB91" i="2"/>
  <c r="BC90" i="2"/>
  <c r="BD89" i="2"/>
  <c r="CE100" i="2"/>
  <c r="CF100" i="2" s="1"/>
  <c r="CD101" i="2"/>
  <c r="BG98" i="2"/>
  <c r="BH98" i="2" s="1"/>
  <c r="BF99" i="2"/>
  <c r="AV363" i="2"/>
  <c r="AU367" i="2"/>
  <c r="AV368" i="2"/>
  <c r="AV369" i="2"/>
  <c r="AU373" i="2"/>
  <c r="AQ93" i="2"/>
  <c r="AR92" i="2"/>
  <c r="AK91" i="2"/>
  <c r="AL90" i="2"/>
  <c r="AF91" i="2"/>
  <c r="AE92" i="2"/>
  <c r="Z92" i="2"/>
  <c r="W93" i="2"/>
  <c r="X93" i="2" s="1"/>
  <c r="Y93" i="2" s="1"/>
  <c r="M94" i="2"/>
  <c r="N93" i="2"/>
  <c r="T93" i="2"/>
  <c r="S94" i="2"/>
  <c r="P96" i="2"/>
  <c r="Q95" i="2"/>
  <c r="R95" i="2" s="1"/>
  <c r="J96" i="2"/>
  <c r="K95" i="2"/>
  <c r="L95" i="2" s="1"/>
  <c r="BC91" i="2" l="1"/>
  <c r="BD90" i="2"/>
  <c r="BI94" i="2"/>
  <c r="BJ93" i="2"/>
  <c r="BO93" i="2"/>
  <c r="BP92" i="2"/>
  <c r="CA93" i="2"/>
  <c r="CB92" i="2"/>
  <c r="BU93" i="2"/>
  <c r="BV92" i="2"/>
  <c r="CH93" i="2"/>
  <c r="CG94" i="2"/>
  <c r="CD102" i="2"/>
  <c r="CE101" i="2"/>
  <c r="CF101" i="2" s="1"/>
  <c r="BF100" i="2"/>
  <c r="BG99" i="2"/>
  <c r="BH99" i="2" s="1"/>
  <c r="AV373" i="2"/>
  <c r="AU377" i="2"/>
  <c r="AU372" i="2"/>
  <c r="AU376" i="2" s="1"/>
  <c r="AV367" i="2"/>
  <c r="AQ94" i="2"/>
  <c r="AR93" i="2"/>
  <c r="AE93" i="2"/>
  <c r="AF92" i="2"/>
  <c r="AK92" i="2"/>
  <c r="AL91" i="2"/>
  <c r="Z93" i="2"/>
  <c r="W94" i="2"/>
  <c r="X94" i="2" s="1"/>
  <c r="Y94" i="2" s="1"/>
  <c r="M95" i="2"/>
  <c r="N94" i="2"/>
  <c r="Q96" i="2"/>
  <c r="R96" i="2" s="1"/>
  <c r="P97" i="2"/>
  <c r="S95" i="2"/>
  <c r="T94" i="2"/>
  <c r="J97" i="2"/>
  <c r="K96" i="2"/>
  <c r="L96" i="2" s="1"/>
  <c r="CB93" i="2" l="1"/>
  <c r="CA94" i="2"/>
  <c r="BI95" i="2"/>
  <c r="BJ94" i="2"/>
  <c r="CH94" i="2"/>
  <c r="CG95" i="2"/>
  <c r="BV93" i="2"/>
  <c r="BU94" i="2"/>
  <c r="BP93" i="2"/>
  <c r="BO94" i="2"/>
  <c r="BD91" i="2"/>
  <c r="BC92" i="2"/>
  <c r="CD103" i="2"/>
  <c r="CE102" i="2"/>
  <c r="CF102" i="2" s="1"/>
  <c r="BF101" i="2"/>
  <c r="BG100" i="2"/>
  <c r="BH100" i="2" s="1"/>
  <c r="AV372" i="2"/>
  <c r="AU371" i="2"/>
  <c r="AU375" i="2" s="1"/>
  <c r="AV376" i="2"/>
  <c r="AU380" i="2"/>
  <c r="AV377" i="2"/>
  <c r="AU381" i="2"/>
  <c r="AQ95" i="2"/>
  <c r="AR94" i="2"/>
  <c r="AK93" i="2"/>
  <c r="AL92" i="2"/>
  <c r="AF93" i="2"/>
  <c r="AE94" i="2"/>
  <c r="Z94" i="2"/>
  <c r="W95" i="2"/>
  <c r="X95" i="2" s="1"/>
  <c r="Y95" i="2" s="1"/>
  <c r="M96" i="2"/>
  <c r="N95" i="2"/>
  <c r="S96" i="2"/>
  <c r="T95" i="2"/>
  <c r="R97" i="2"/>
  <c r="P98" i="2"/>
  <c r="Q97" i="2"/>
  <c r="J98" i="2"/>
  <c r="K97" i="2"/>
  <c r="L97" i="2" s="1"/>
  <c r="BI96" i="2" l="1"/>
  <c r="BJ95" i="2"/>
  <c r="BU95" i="2"/>
  <c r="BV94" i="2"/>
  <c r="BO95" i="2"/>
  <c r="BP94" i="2"/>
  <c r="CH95" i="2"/>
  <c r="CG96" i="2"/>
  <c r="CA95" i="2"/>
  <c r="CB94" i="2"/>
  <c r="BD92" i="2"/>
  <c r="BC93" i="2"/>
  <c r="CD104" i="2"/>
  <c r="CE103" i="2"/>
  <c r="CF103" i="2" s="1"/>
  <c r="BG101" i="2"/>
  <c r="BH101" i="2" s="1"/>
  <c r="BF102" i="2"/>
  <c r="AV375" i="2"/>
  <c r="AV381" i="2"/>
  <c r="AU385" i="2"/>
  <c r="AV380" i="2"/>
  <c r="AU384" i="2"/>
  <c r="AV371" i="2"/>
  <c r="AQ96" i="2"/>
  <c r="AR95" i="2"/>
  <c r="AF94" i="2"/>
  <c r="AE95" i="2"/>
  <c r="AL93" i="2"/>
  <c r="AK94" i="2"/>
  <c r="Z95" i="2"/>
  <c r="W96" i="2"/>
  <c r="X96" i="2" s="1"/>
  <c r="Y96" i="2" s="1"/>
  <c r="M97" i="2"/>
  <c r="N96" i="2"/>
  <c r="P99" i="2"/>
  <c r="Q98" i="2"/>
  <c r="R98" i="2" s="1"/>
  <c r="S97" i="2"/>
  <c r="T96" i="2"/>
  <c r="J99" i="2"/>
  <c r="K98" i="2"/>
  <c r="L98" i="2" s="1"/>
  <c r="BU96" i="2" l="1"/>
  <c r="BV95" i="2"/>
  <c r="BC94" i="2"/>
  <c r="BD93" i="2"/>
  <c r="CG97" i="2"/>
  <c r="CH96" i="2"/>
  <c r="CA96" i="2"/>
  <c r="CB95" i="2"/>
  <c r="BO96" i="2"/>
  <c r="BP95" i="2"/>
  <c r="BI97" i="2"/>
  <c r="BJ96" i="2"/>
  <c r="CD105" i="2"/>
  <c r="CE104" i="2"/>
  <c r="CF104" i="2" s="1"/>
  <c r="BF103" i="2"/>
  <c r="BG102" i="2"/>
  <c r="BH102" i="2" s="1"/>
  <c r="AV385" i="2"/>
  <c r="AU389" i="2"/>
  <c r="AV384" i="2"/>
  <c r="AU388" i="2"/>
  <c r="AU379" i="2"/>
  <c r="AV379" i="2" s="1"/>
  <c r="AQ97" i="2"/>
  <c r="AR96" i="2"/>
  <c r="AK95" i="2"/>
  <c r="AL94" i="2"/>
  <c r="AF95" i="2"/>
  <c r="AE96" i="2"/>
  <c r="Z96" i="2"/>
  <c r="W97" i="2"/>
  <c r="X97" i="2" s="1"/>
  <c r="Y97" i="2" s="1"/>
  <c r="M98" i="2"/>
  <c r="N97" i="2"/>
  <c r="P100" i="2"/>
  <c r="Q99" i="2"/>
  <c r="R99" i="2" s="1"/>
  <c r="T97" i="2"/>
  <c r="S98" i="2"/>
  <c r="K99" i="2"/>
  <c r="L99" i="2" s="1"/>
  <c r="J100" i="2"/>
  <c r="BI98" i="2" l="1"/>
  <c r="BJ97" i="2"/>
  <c r="CA97" i="2"/>
  <c r="CB96" i="2"/>
  <c r="BD94" i="2"/>
  <c r="BC95" i="2"/>
  <c r="BO97" i="2"/>
  <c r="BP96" i="2"/>
  <c r="CH97" i="2"/>
  <c r="CG98" i="2"/>
  <c r="BV96" i="2"/>
  <c r="BU97" i="2"/>
  <c r="CD106" i="2"/>
  <c r="CE105" i="2"/>
  <c r="CF105" i="2" s="1"/>
  <c r="BF104" i="2"/>
  <c r="BG103" i="2"/>
  <c r="BH103" i="2" s="1"/>
  <c r="AV389" i="2"/>
  <c r="AU393" i="2"/>
  <c r="AU383" i="2"/>
  <c r="AU387" i="2" s="1"/>
  <c r="AV388" i="2"/>
  <c r="AU392" i="2"/>
  <c r="AR97" i="2"/>
  <c r="AQ98" i="2"/>
  <c r="AE97" i="2"/>
  <c r="AF96" i="2"/>
  <c r="AK96" i="2"/>
  <c r="AL95" i="2"/>
  <c r="Z97" i="2"/>
  <c r="W98" i="2"/>
  <c r="X98" i="2" s="1"/>
  <c r="Y98" i="2" s="1"/>
  <c r="M99" i="2"/>
  <c r="N98" i="2"/>
  <c r="S99" i="2"/>
  <c r="T98" i="2"/>
  <c r="Q100" i="2"/>
  <c r="R100" i="2" s="1"/>
  <c r="P101" i="2"/>
  <c r="J101" i="2"/>
  <c r="K100" i="2"/>
  <c r="L100" i="2" s="1"/>
  <c r="BU98" i="2" l="1"/>
  <c r="BV97" i="2"/>
  <c r="BP97" i="2"/>
  <c r="BO98" i="2"/>
  <c r="CB97" i="2"/>
  <c r="CA98" i="2"/>
  <c r="CH98" i="2"/>
  <c r="CG99" i="2"/>
  <c r="BC96" i="2"/>
  <c r="BD95" i="2"/>
  <c r="BJ98" i="2"/>
  <c r="BI99" i="2"/>
  <c r="CD107" i="2"/>
  <c r="CE106" i="2"/>
  <c r="CF106" i="2" s="1"/>
  <c r="BF105" i="2"/>
  <c r="BG104" i="2"/>
  <c r="BH104" i="2" s="1"/>
  <c r="AV383" i="2"/>
  <c r="AV393" i="2"/>
  <c r="AU397" i="2"/>
  <c r="AV387" i="2"/>
  <c r="AU391" i="2"/>
  <c r="AV392" i="2"/>
  <c r="AU396" i="2"/>
  <c r="AQ99" i="2"/>
  <c r="AR98" i="2"/>
  <c r="AK97" i="2"/>
  <c r="AL96" i="2"/>
  <c r="AF97" i="2"/>
  <c r="AE98" i="2"/>
  <c r="Z98" i="2"/>
  <c r="W99" i="2"/>
  <c r="X99" i="2" s="1"/>
  <c r="Y99" i="2" s="1"/>
  <c r="M100" i="2"/>
  <c r="N99" i="2"/>
  <c r="P102" i="2"/>
  <c r="Q101" i="2"/>
  <c r="R101" i="2" s="1"/>
  <c r="S100" i="2"/>
  <c r="T99" i="2"/>
  <c r="K101" i="2"/>
  <c r="L101" i="2" s="1"/>
  <c r="J102" i="2"/>
  <c r="BJ99" i="2" l="1"/>
  <c r="BI100" i="2"/>
  <c r="CG100" i="2"/>
  <c r="CH99" i="2"/>
  <c r="BO99" i="2"/>
  <c r="BP98" i="2"/>
  <c r="CA99" i="2"/>
  <c r="CB98" i="2"/>
  <c r="BC97" i="2"/>
  <c r="BD96" i="2"/>
  <c r="BU99" i="2"/>
  <c r="BV98" i="2"/>
  <c r="CD108" i="2"/>
  <c r="CE107" i="2"/>
  <c r="CF107" i="2" s="1"/>
  <c r="BF106" i="2"/>
  <c r="BG105" i="2"/>
  <c r="BH105" i="2" s="1"/>
  <c r="AV396" i="2"/>
  <c r="AV397" i="2"/>
  <c r="AU401" i="2"/>
  <c r="AV391" i="2"/>
  <c r="AU395" i="2"/>
  <c r="AQ100" i="2"/>
  <c r="AR99" i="2"/>
  <c r="AF98" i="2"/>
  <c r="AE99" i="2"/>
  <c r="AL97" i="2"/>
  <c r="AK98" i="2"/>
  <c r="Z99" i="2"/>
  <c r="W100" i="2"/>
  <c r="X100" i="2" s="1"/>
  <c r="Y100" i="2" s="1"/>
  <c r="M101" i="2"/>
  <c r="N100" i="2"/>
  <c r="P103" i="2"/>
  <c r="Q102" i="2"/>
  <c r="R102" i="2" s="1"/>
  <c r="S101" i="2"/>
  <c r="T100" i="2"/>
  <c r="J103" i="2"/>
  <c r="K102" i="2"/>
  <c r="L102" i="2" s="1"/>
  <c r="BV99" i="2" l="1"/>
  <c r="BU100" i="2"/>
  <c r="CA100" i="2"/>
  <c r="CB99" i="2"/>
  <c r="CG101" i="2"/>
  <c r="CH100" i="2"/>
  <c r="BI101" i="2"/>
  <c r="BJ100" i="2"/>
  <c r="BD97" i="2"/>
  <c r="BC98" i="2"/>
  <c r="BO100" i="2"/>
  <c r="BP99" i="2"/>
  <c r="CD109" i="2"/>
  <c r="CE108" i="2"/>
  <c r="CF108" i="2" s="1"/>
  <c r="BG106" i="2"/>
  <c r="BH106" i="2" s="1"/>
  <c r="BF107" i="2"/>
  <c r="AU400" i="2"/>
  <c r="AU404" i="2" s="1"/>
  <c r="AV395" i="2"/>
  <c r="AU399" i="2"/>
  <c r="AV401" i="2"/>
  <c r="AU405" i="2"/>
  <c r="AQ101" i="2"/>
  <c r="AR100" i="2"/>
  <c r="AK99" i="2"/>
  <c r="AL98" i="2"/>
  <c r="AE100" i="2"/>
  <c r="AF99" i="2"/>
  <c r="Z100" i="2"/>
  <c r="W101" i="2"/>
  <c r="X101" i="2" s="1"/>
  <c r="Y101" i="2" s="1"/>
  <c r="M102" i="2"/>
  <c r="N101" i="2"/>
  <c r="P104" i="2"/>
  <c r="Q103" i="2"/>
  <c r="R103" i="2" s="1"/>
  <c r="S102" i="2"/>
  <c r="T101" i="2"/>
  <c r="J104" i="2"/>
  <c r="K103" i="2"/>
  <c r="L103" i="2" s="1"/>
  <c r="BO101" i="2" l="1"/>
  <c r="BP100" i="2"/>
  <c r="BI102" i="2"/>
  <c r="BJ101" i="2"/>
  <c r="CA101" i="2"/>
  <c r="CB100" i="2"/>
  <c r="BD98" i="2"/>
  <c r="BC99" i="2"/>
  <c r="BU101" i="2"/>
  <c r="BV100" i="2"/>
  <c r="CG102" i="2"/>
  <c r="CH101" i="2"/>
  <c r="CD110" i="2"/>
  <c r="CE109" i="2"/>
  <c r="CF109" i="2" s="1"/>
  <c r="BF108" i="2"/>
  <c r="BG107" i="2"/>
  <c r="BH107" i="2" s="1"/>
  <c r="AV400" i="2"/>
  <c r="AV405" i="2"/>
  <c r="AU409" i="2"/>
  <c r="AV399" i="2"/>
  <c r="AU403" i="2"/>
  <c r="AV404" i="2"/>
  <c r="AU408" i="2"/>
  <c r="AR101" i="2"/>
  <c r="AQ102" i="2"/>
  <c r="AE101" i="2"/>
  <c r="AF100" i="2"/>
  <c r="AK100" i="2"/>
  <c r="AL99" i="2"/>
  <c r="Z101" i="2"/>
  <c r="W102" i="2"/>
  <c r="X102" i="2" s="1"/>
  <c r="Y102" i="2" s="1"/>
  <c r="M103" i="2"/>
  <c r="N102" i="2"/>
  <c r="S103" i="2"/>
  <c r="T102" i="2"/>
  <c r="P105" i="2"/>
  <c r="Q104" i="2"/>
  <c r="R104" i="2" s="1"/>
  <c r="J105" i="2"/>
  <c r="K104" i="2"/>
  <c r="L104" i="2" s="1"/>
  <c r="BU102" i="2" l="1"/>
  <c r="BV101" i="2"/>
  <c r="BC100" i="2"/>
  <c r="BD99" i="2"/>
  <c r="CG103" i="2"/>
  <c r="CH102" i="2"/>
  <c r="BI103" i="2"/>
  <c r="BJ102" i="2"/>
  <c r="CB101" i="2"/>
  <c r="CA102" i="2"/>
  <c r="BP101" i="2"/>
  <c r="BO102" i="2"/>
  <c r="CD111" i="2"/>
  <c r="CE110" i="2"/>
  <c r="CF110" i="2" s="1"/>
  <c r="BF109" i="2"/>
  <c r="BG108" i="2"/>
  <c r="BH108" i="2" s="1"/>
  <c r="AV408" i="2"/>
  <c r="AU412" i="2"/>
  <c r="AV409" i="2"/>
  <c r="AU413" i="2"/>
  <c r="AV403" i="2"/>
  <c r="AU407" i="2"/>
  <c r="AQ103" i="2"/>
  <c r="AR102" i="2"/>
  <c r="AK101" i="2"/>
  <c r="AL100" i="2"/>
  <c r="AF101" i="2"/>
  <c r="AE102" i="2"/>
  <c r="Z102" i="2"/>
  <c r="W103" i="2"/>
  <c r="X103" i="2" s="1"/>
  <c r="Y103" i="2" s="1"/>
  <c r="M104" i="2"/>
  <c r="N103" i="2"/>
  <c r="P106" i="2"/>
  <c r="Q105" i="2"/>
  <c r="R105" i="2" s="1"/>
  <c r="S104" i="2"/>
  <c r="T103" i="2"/>
  <c r="K105" i="2"/>
  <c r="L105" i="2" s="1"/>
  <c r="J106" i="2"/>
  <c r="BJ103" i="2" l="1"/>
  <c r="BI104" i="2"/>
  <c r="CA103" i="2"/>
  <c r="CB102" i="2"/>
  <c r="BO103" i="2"/>
  <c r="BP102" i="2"/>
  <c r="BD100" i="2"/>
  <c r="BC101" i="2"/>
  <c r="CG104" i="2"/>
  <c r="CH103" i="2"/>
  <c r="BV102" i="2"/>
  <c r="BU103" i="2"/>
  <c r="CD112" i="2"/>
  <c r="CE111" i="2"/>
  <c r="CF111" i="2" s="1"/>
  <c r="BF110" i="2"/>
  <c r="BG109" i="2"/>
  <c r="BH109" i="2" s="1"/>
  <c r="AV407" i="2"/>
  <c r="AU411" i="2"/>
  <c r="AV412" i="2"/>
  <c r="AV413" i="2"/>
  <c r="AU417" i="2"/>
  <c r="AQ104" i="2"/>
  <c r="AR103" i="2"/>
  <c r="AF102" i="2"/>
  <c r="AE103" i="2"/>
  <c r="AL101" i="2"/>
  <c r="AK102" i="2"/>
  <c r="Z103" i="2"/>
  <c r="W104" i="2"/>
  <c r="X104" i="2" s="1"/>
  <c r="Y104" i="2" s="1"/>
  <c r="M105" i="2"/>
  <c r="N104" i="2"/>
  <c r="S105" i="2"/>
  <c r="T104" i="2"/>
  <c r="P107" i="2"/>
  <c r="Q106" i="2"/>
  <c r="R106" i="2" s="1"/>
  <c r="K106" i="2"/>
  <c r="L106" i="2" s="1"/>
  <c r="J107" i="2"/>
  <c r="CA104" i="2" l="1"/>
  <c r="CB103" i="2"/>
  <c r="BU104" i="2"/>
  <c r="BV103" i="2"/>
  <c r="BD101" i="2"/>
  <c r="BC102" i="2"/>
  <c r="BI105" i="2"/>
  <c r="BJ104" i="2"/>
  <c r="CG105" i="2"/>
  <c r="CH104" i="2"/>
  <c r="BO104" i="2"/>
  <c r="BP103" i="2"/>
  <c r="CD113" i="2"/>
  <c r="CE112" i="2"/>
  <c r="CF112" i="2" s="1"/>
  <c r="BF111" i="2"/>
  <c r="BG110" i="2"/>
  <c r="BH110" i="2" s="1"/>
  <c r="AV417" i="2"/>
  <c r="AU421" i="2"/>
  <c r="AU416" i="2"/>
  <c r="AU420" i="2" s="1"/>
  <c r="AV411" i="2"/>
  <c r="AU415" i="2"/>
  <c r="AQ105" i="2"/>
  <c r="AR104" i="2"/>
  <c r="AK103" i="2"/>
  <c r="AL102" i="2"/>
  <c r="AE104" i="2"/>
  <c r="AF103" i="2"/>
  <c r="Z104" i="2"/>
  <c r="W105" i="2"/>
  <c r="X105" i="2" s="1"/>
  <c r="Y105" i="2" s="1"/>
  <c r="M106" i="2"/>
  <c r="N105" i="2"/>
  <c r="P108" i="2"/>
  <c r="Q107" i="2"/>
  <c r="R107" i="2" s="1"/>
  <c r="T105" i="2"/>
  <c r="S106" i="2"/>
  <c r="J108" i="2"/>
  <c r="K107" i="2"/>
  <c r="L107" i="2" s="1"/>
  <c r="BP104" i="2" l="1"/>
  <c r="BO105" i="2"/>
  <c r="BI106" i="2"/>
  <c r="BJ105" i="2"/>
  <c r="BV104" i="2"/>
  <c r="BU105" i="2"/>
  <c r="BC103" i="2"/>
  <c r="BD102" i="2"/>
  <c r="CH105" i="2"/>
  <c r="CG106" i="2"/>
  <c r="CA105" i="2"/>
  <c r="CB104" i="2"/>
  <c r="CD114" i="2"/>
  <c r="CE113" i="2"/>
  <c r="CF113" i="2" s="1"/>
  <c r="BF112" i="2"/>
  <c r="BG111" i="2"/>
  <c r="BH111" i="2" s="1"/>
  <c r="AV416" i="2"/>
  <c r="AV421" i="2"/>
  <c r="AU425" i="2"/>
  <c r="AV420" i="2"/>
  <c r="AU424" i="2"/>
  <c r="AV415" i="2"/>
  <c r="AU419" i="2"/>
  <c r="AQ106" i="2"/>
  <c r="AR105" i="2"/>
  <c r="AF104" i="2"/>
  <c r="AE105" i="2"/>
  <c r="AK104" i="2"/>
  <c r="AL103" i="2"/>
  <c r="Z105" i="2"/>
  <c r="W106" i="2"/>
  <c r="X106" i="2" s="1"/>
  <c r="Y106" i="2" s="1"/>
  <c r="M107" i="2"/>
  <c r="N106" i="2"/>
  <c r="S107" i="2"/>
  <c r="T106" i="2"/>
  <c r="P109" i="2"/>
  <c r="Q108" i="2"/>
  <c r="R108" i="2" s="1"/>
  <c r="J109" i="2"/>
  <c r="K108" i="2"/>
  <c r="L108" i="2" s="1"/>
  <c r="CA106" i="2" l="1"/>
  <c r="CB105" i="2"/>
  <c r="BJ106" i="2"/>
  <c r="BI107" i="2"/>
  <c r="CH106" i="2"/>
  <c r="CG107" i="2"/>
  <c r="BU106" i="2"/>
  <c r="BV105" i="2"/>
  <c r="BP105" i="2"/>
  <c r="BO106" i="2"/>
  <c r="BD103" i="2"/>
  <c r="BC104" i="2"/>
  <c r="CE114" i="2"/>
  <c r="CF114" i="2" s="1"/>
  <c r="CD115" i="2"/>
  <c r="BF113" i="2"/>
  <c r="BG112" i="2"/>
  <c r="BH112" i="2" s="1"/>
  <c r="AV425" i="2"/>
  <c r="AV419" i="2"/>
  <c r="AU423" i="2"/>
  <c r="AV424" i="2"/>
  <c r="AU428" i="2"/>
  <c r="AQ107" i="2"/>
  <c r="AR106" i="2"/>
  <c r="AK105" i="2"/>
  <c r="AL104" i="2"/>
  <c r="AF105" i="2"/>
  <c r="AE106" i="2"/>
  <c r="Z106" i="2"/>
  <c r="W107" i="2"/>
  <c r="X107" i="2" s="1"/>
  <c r="Y107" i="2" s="1"/>
  <c r="M108" i="2"/>
  <c r="N107" i="2"/>
  <c r="P110" i="2"/>
  <c r="Q109" i="2"/>
  <c r="R109" i="2" s="1"/>
  <c r="S108" i="2"/>
  <c r="T107" i="2"/>
  <c r="J110" i="2"/>
  <c r="K109" i="2"/>
  <c r="L109" i="2" s="1"/>
  <c r="BD104" i="2" l="1"/>
  <c r="BC105" i="2"/>
  <c r="BJ107" i="2"/>
  <c r="BI108" i="2"/>
  <c r="BO107" i="2"/>
  <c r="BP106" i="2"/>
  <c r="CG108" i="2"/>
  <c r="CH107" i="2"/>
  <c r="BU107" i="2"/>
  <c r="BV106" i="2"/>
  <c r="CA107" i="2"/>
  <c r="CB106" i="2"/>
  <c r="CD116" i="2"/>
  <c r="CE115" i="2"/>
  <c r="CF115" i="2" s="1"/>
  <c r="BG113" i="2"/>
  <c r="BH113" i="2" s="1"/>
  <c r="BF114" i="2"/>
  <c r="AV423" i="2"/>
  <c r="AU427" i="2"/>
  <c r="AU429" i="2"/>
  <c r="AV429" i="2" s="1"/>
  <c r="AV428" i="2"/>
  <c r="AU432" i="2"/>
  <c r="AQ108" i="2"/>
  <c r="AR107" i="2"/>
  <c r="AE107" i="2"/>
  <c r="AF106" i="2"/>
  <c r="AL105" i="2"/>
  <c r="AK106" i="2"/>
  <c r="Z107" i="2"/>
  <c r="W108" i="2"/>
  <c r="X108" i="2" s="1"/>
  <c r="Y108" i="2" s="1"/>
  <c r="M109" i="2"/>
  <c r="N108" i="2"/>
  <c r="S109" i="2"/>
  <c r="T108" i="2"/>
  <c r="P111" i="2"/>
  <c r="Q110" i="2"/>
  <c r="R110" i="2" s="1"/>
  <c r="J111" i="2"/>
  <c r="K110" i="2"/>
  <c r="L110" i="2" s="1"/>
  <c r="CG109" i="2" l="1"/>
  <c r="CH108" i="2"/>
  <c r="BC106" i="2"/>
  <c r="BD105" i="2"/>
  <c r="BI109" i="2"/>
  <c r="BJ108" i="2"/>
  <c r="CA108" i="2"/>
  <c r="CB107" i="2"/>
  <c r="BV107" i="2"/>
  <c r="BU108" i="2"/>
  <c r="BO108" i="2"/>
  <c r="BP107" i="2"/>
  <c r="CD117" i="2"/>
  <c r="CE116" i="2"/>
  <c r="CF116" i="2" s="1"/>
  <c r="BG114" i="2"/>
  <c r="BH114" i="2" s="1"/>
  <c r="BF115" i="2"/>
  <c r="AV427" i="2"/>
  <c r="AU431" i="2"/>
  <c r="AU433" i="2"/>
  <c r="AV433" i="2" s="1"/>
  <c r="AV432" i="2"/>
  <c r="AU436" i="2"/>
  <c r="AQ109" i="2"/>
  <c r="AR108" i="2"/>
  <c r="AK107" i="2"/>
  <c r="AL106" i="2"/>
  <c r="AE108" i="2"/>
  <c r="AF107" i="2"/>
  <c r="Z108" i="2"/>
  <c r="W109" i="2"/>
  <c r="X109" i="2" s="1"/>
  <c r="Y109" i="2" s="1"/>
  <c r="M110" i="2"/>
  <c r="N109" i="2"/>
  <c r="P112" i="2"/>
  <c r="Q111" i="2"/>
  <c r="R111" i="2" s="1"/>
  <c r="S110" i="2"/>
  <c r="T109" i="2"/>
  <c r="J112" i="2"/>
  <c r="K111" i="2"/>
  <c r="L111" i="2" s="1"/>
  <c r="BO109" i="2" l="1"/>
  <c r="BP108" i="2"/>
  <c r="CA109" i="2"/>
  <c r="CB108" i="2"/>
  <c r="BC107" i="2"/>
  <c r="BD106" i="2"/>
  <c r="BU109" i="2"/>
  <c r="BV108" i="2"/>
  <c r="BI110" i="2"/>
  <c r="BJ109" i="2"/>
  <c r="CH109" i="2"/>
  <c r="CG110" i="2"/>
  <c r="CE117" i="2"/>
  <c r="CF117" i="2" s="1"/>
  <c r="CD118" i="2"/>
  <c r="BF116" i="2"/>
  <c r="BG115" i="2"/>
  <c r="BH115" i="2" s="1"/>
  <c r="AV431" i="2"/>
  <c r="AU435" i="2"/>
  <c r="AV436" i="2"/>
  <c r="AU440" i="2"/>
  <c r="AU437" i="2"/>
  <c r="AU441" i="2" s="1"/>
  <c r="AQ110" i="2"/>
  <c r="AR109" i="2"/>
  <c r="AE109" i="2"/>
  <c r="AF108" i="2"/>
  <c r="AL107" i="2"/>
  <c r="AK108" i="2"/>
  <c r="Z109" i="2"/>
  <c r="W110" i="2"/>
  <c r="X110" i="2" s="1"/>
  <c r="Y110" i="2" s="1"/>
  <c r="M111" i="2"/>
  <c r="N110" i="2"/>
  <c r="S111" i="2"/>
  <c r="T110" i="2"/>
  <c r="P113" i="2"/>
  <c r="Q112" i="2"/>
  <c r="R112" i="2" s="1"/>
  <c r="J113" i="2"/>
  <c r="K112" i="2"/>
  <c r="L112" i="2" s="1"/>
  <c r="CG111" i="2" l="1"/>
  <c r="CH110" i="2"/>
  <c r="BU110" i="2"/>
  <c r="BV109" i="2"/>
  <c r="CB109" i="2"/>
  <c r="CA110" i="2"/>
  <c r="BJ110" i="2"/>
  <c r="BI111" i="2"/>
  <c r="BD107" i="2"/>
  <c r="BC108" i="2"/>
  <c r="BP109" i="2"/>
  <c r="BO110" i="2"/>
  <c r="CE118" i="2"/>
  <c r="CF118" i="2" s="1"/>
  <c r="CD119" i="2"/>
  <c r="BG116" i="2"/>
  <c r="BH116" i="2" s="1"/>
  <c r="BF117" i="2"/>
  <c r="AV437" i="2"/>
  <c r="AV435" i="2"/>
  <c r="AU439" i="2"/>
  <c r="AV441" i="2"/>
  <c r="AU445" i="2"/>
  <c r="AV440" i="2"/>
  <c r="AU444" i="2"/>
  <c r="AQ111" i="2"/>
  <c r="AR110" i="2"/>
  <c r="AK109" i="2"/>
  <c r="AL108" i="2"/>
  <c r="AF109" i="2"/>
  <c r="AE110" i="2"/>
  <c r="Z110" i="2"/>
  <c r="W111" i="2"/>
  <c r="X111" i="2" s="1"/>
  <c r="Y111" i="2" s="1"/>
  <c r="M112" i="2"/>
  <c r="N111" i="2"/>
  <c r="P114" i="2"/>
  <c r="Q113" i="2"/>
  <c r="R113" i="2" s="1"/>
  <c r="S112" i="2"/>
  <c r="T111" i="2"/>
  <c r="K113" i="2"/>
  <c r="L113" i="2" s="1"/>
  <c r="J114" i="2"/>
  <c r="BV110" i="2" l="1"/>
  <c r="BU111" i="2"/>
  <c r="BD108" i="2"/>
  <c r="BC109" i="2"/>
  <c r="CA111" i="2"/>
  <c r="CB110" i="2"/>
  <c r="CG112" i="2"/>
  <c r="CH111" i="2"/>
  <c r="BO111" i="2"/>
  <c r="BP110" i="2"/>
  <c r="BJ111" i="2"/>
  <c r="BI112" i="2"/>
  <c r="CD120" i="2"/>
  <c r="CE119" i="2"/>
  <c r="CF119" i="2" s="1"/>
  <c r="BG117" i="2"/>
  <c r="BH117" i="2" s="1"/>
  <c r="BF118" i="2"/>
  <c r="AV444" i="2"/>
  <c r="AU448" i="2"/>
  <c r="AV439" i="2"/>
  <c r="AU443" i="2"/>
  <c r="AV445" i="2"/>
  <c r="AU449" i="2"/>
  <c r="AQ112" i="2"/>
  <c r="AR111" i="2"/>
  <c r="AE111" i="2"/>
  <c r="AF110" i="2"/>
  <c r="AK110" i="2"/>
  <c r="AL109" i="2"/>
  <c r="Z111" i="2"/>
  <c r="W112" i="2"/>
  <c r="X112" i="2" s="1"/>
  <c r="Y112" i="2" s="1"/>
  <c r="M113" i="2"/>
  <c r="N112" i="2"/>
  <c r="S113" i="2"/>
  <c r="T112" i="2"/>
  <c r="P115" i="2"/>
  <c r="Q114" i="2"/>
  <c r="R114" i="2" s="1"/>
  <c r="K114" i="2"/>
  <c r="L114" i="2" s="1"/>
  <c r="J115" i="2"/>
  <c r="CG113" i="2" l="1"/>
  <c r="CH112" i="2"/>
  <c r="BV111" i="2"/>
  <c r="BU112" i="2"/>
  <c r="BJ112" i="2"/>
  <c r="BI113" i="2"/>
  <c r="BD109" i="2"/>
  <c r="BC110" i="2"/>
  <c r="BP111" i="2"/>
  <c r="BO112" i="2"/>
  <c r="CA112" i="2"/>
  <c r="CB111" i="2"/>
  <c r="CD121" i="2"/>
  <c r="CE120" i="2"/>
  <c r="CF120" i="2" s="1"/>
  <c r="BF119" i="2"/>
  <c r="BG118" i="2"/>
  <c r="BH118" i="2" s="1"/>
  <c r="AV448" i="2"/>
  <c r="AU452" i="2"/>
  <c r="AV449" i="2"/>
  <c r="AU453" i="2"/>
  <c r="AV443" i="2"/>
  <c r="AU447" i="2"/>
  <c r="AQ113" i="2"/>
  <c r="AR112" i="2"/>
  <c r="AK111" i="2"/>
  <c r="AL110" i="2"/>
  <c r="AF111" i="2"/>
  <c r="AE112" i="2"/>
  <c r="Z112" i="2"/>
  <c r="W113" i="2"/>
  <c r="X113" i="2" s="1"/>
  <c r="Y113" i="2" s="1"/>
  <c r="M114" i="2"/>
  <c r="N113" i="2"/>
  <c r="P116" i="2"/>
  <c r="Q115" i="2"/>
  <c r="R115" i="2"/>
  <c r="S114" i="2"/>
  <c r="T113" i="2"/>
  <c r="J116" i="2"/>
  <c r="K115" i="2"/>
  <c r="L115" i="2" s="1"/>
  <c r="CB112" i="2" l="1"/>
  <c r="CA113" i="2"/>
  <c r="BU113" i="2"/>
  <c r="BV112" i="2"/>
  <c r="BO113" i="2"/>
  <c r="BP112" i="2"/>
  <c r="BI114" i="2"/>
  <c r="BJ113" i="2"/>
  <c r="BD110" i="2"/>
  <c r="BC111" i="2"/>
  <c r="CG114" i="2"/>
  <c r="CH113" i="2"/>
  <c r="CD122" i="2"/>
  <c r="CF121" i="2"/>
  <c r="CE121" i="2"/>
  <c r="BG119" i="2"/>
  <c r="BH119" i="2" s="1"/>
  <c r="BF120" i="2"/>
  <c r="AV453" i="2"/>
  <c r="AU457" i="2"/>
  <c r="AV452" i="2"/>
  <c r="AU456" i="2"/>
  <c r="AV447" i="2"/>
  <c r="AU451" i="2"/>
  <c r="AR113" i="2"/>
  <c r="AQ114" i="2"/>
  <c r="AF112" i="2"/>
  <c r="AE113" i="2"/>
  <c r="AK112" i="2"/>
  <c r="AL111" i="2"/>
  <c r="W114" i="2"/>
  <c r="X114" i="2" s="1"/>
  <c r="Y114" i="2" s="1"/>
  <c r="Z113" i="2"/>
  <c r="M115" i="2"/>
  <c r="N114" i="2"/>
  <c r="S115" i="2"/>
  <c r="T114" i="2"/>
  <c r="P117" i="2"/>
  <c r="Q116" i="2"/>
  <c r="R116" i="2" s="1"/>
  <c r="J117" i="2"/>
  <c r="K116" i="2"/>
  <c r="L116" i="2" s="1"/>
  <c r="CG115" i="2" l="1"/>
  <c r="CH114" i="2"/>
  <c r="BI115" i="2"/>
  <c r="BJ114" i="2"/>
  <c r="BV113" i="2"/>
  <c r="BU114" i="2"/>
  <c r="BC112" i="2"/>
  <c r="BD111" i="2"/>
  <c r="CB113" i="2"/>
  <c r="CA114" i="2"/>
  <c r="BP113" i="2"/>
  <c r="BO114" i="2"/>
  <c r="CD123" i="2"/>
  <c r="CE122" i="2"/>
  <c r="CF122" i="2" s="1"/>
  <c r="BG120" i="2"/>
  <c r="BH120" i="2" s="1"/>
  <c r="BF121" i="2"/>
  <c r="AV456" i="2"/>
  <c r="AU460" i="2"/>
  <c r="AV457" i="2"/>
  <c r="AU461" i="2"/>
  <c r="AV451" i="2"/>
  <c r="AU455" i="2"/>
  <c r="AQ115" i="2"/>
  <c r="AR114" i="2"/>
  <c r="AK113" i="2"/>
  <c r="AL112" i="2"/>
  <c r="AE114" i="2"/>
  <c r="AF113" i="2"/>
  <c r="Z114" i="2"/>
  <c r="W115" i="2"/>
  <c r="X115" i="2" s="1"/>
  <c r="Y115" i="2" s="1"/>
  <c r="M116" i="2"/>
  <c r="N115" i="2"/>
  <c r="P118" i="2"/>
  <c r="Q117" i="2"/>
  <c r="R117" i="2" s="1"/>
  <c r="S116" i="2"/>
  <c r="T115" i="2"/>
  <c r="K117" i="2"/>
  <c r="L117" i="2" s="1"/>
  <c r="J118" i="2"/>
  <c r="BD112" i="2" l="1"/>
  <c r="BC113" i="2"/>
  <c r="BI116" i="2"/>
  <c r="BJ115" i="2"/>
  <c r="BO115" i="2"/>
  <c r="BP114" i="2"/>
  <c r="CA115" i="2"/>
  <c r="CB114" i="2"/>
  <c r="BU115" i="2"/>
  <c r="BV114" i="2"/>
  <c r="CG116" i="2"/>
  <c r="CH115" i="2"/>
  <c r="CD124" i="2"/>
  <c r="CE123" i="2"/>
  <c r="CF123" i="2" s="1"/>
  <c r="BG121" i="2"/>
  <c r="BH121" i="2" s="1"/>
  <c r="BF122" i="2"/>
  <c r="AV455" i="2"/>
  <c r="AU459" i="2"/>
  <c r="AV460" i="2"/>
  <c r="AU464" i="2"/>
  <c r="AV461" i="2"/>
  <c r="AU465" i="2"/>
  <c r="AQ116" i="2"/>
  <c r="AR115" i="2"/>
  <c r="AF114" i="2"/>
  <c r="AE115" i="2"/>
  <c r="AK114" i="2"/>
  <c r="AL113" i="2"/>
  <c r="Z115" i="2"/>
  <c r="W116" i="2"/>
  <c r="X116" i="2" s="1"/>
  <c r="Y116" i="2" s="1"/>
  <c r="M117" i="2"/>
  <c r="N116" i="2"/>
  <c r="S117" i="2"/>
  <c r="T116" i="2"/>
  <c r="P119" i="2"/>
  <c r="Q118" i="2"/>
  <c r="R118" i="2" s="1"/>
  <c r="J119" i="2"/>
  <c r="K118" i="2"/>
  <c r="L118" i="2" s="1"/>
  <c r="CH116" i="2" l="1"/>
  <c r="CG117" i="2"/>
  <c r="CA116" i="2"/>
  <c r="CB115" i="2"/>
  <c r="BI117" i="2"/>
  <c r="BJ116" i="2"/>
  <c r="BC114" i="2"/>
  <c r="BD113" i="2"/>
  <c r="BV115" i="2"/>
  <c r="BU116" i="2"/>
  <c r="BO116" i="2"/>
  <c r="BP115" i="2"/>
  <c r="CD125" i="2"/>
  <c r="CE124" i="2"/>
  <c r="CF124" i="2" s="1"/>
  <c r="BF123" i="2"/>
  <c r="BG122" i="2"/>
  <c r="BH122" i="2" s="1"/>
  <c r="AV459" i="2"/>
  <c r="AU463" i="2"/>
  <c r="AV464" i="2"/>
  <c r="AU468" i="2"/>
  <c r="AV465" i="2"/>
  <c r="AU469" i="2"/>
  <c r="AQ117" i="2"/>
  <c r="AR116" i="2"/>
  <c r="AL114" i="2"/>
  <c r="AK115" i="2"/>
  <c r="AF115" i="2"/>
  <c r="AE116" i="2"/>
  <c r="Z116" i="2"/>
  <c r="W117" i="2"/>
  <c r="X117" i="2" s="1"/>
  <c r="Y117" i="2" s="1"/>
  <c r="M118" i="2"/>
  <c r="N117" i="2"/>
  <c r="P120" i="2"/>
  <c r="Q119" i="2"/>
  <c r="R119" i="2" s="1"/>
  <c r="S118" i="2"/>
  <c r="T117" i="2"/>
  <c r="J120" i="2"/>
  <c r="K119" i="2"/>
  <c r="L119" i="2" s="1"/>
  <c r="BO117" i="2" l="1"/>
  <c r="BP116" i="2"/>
  <c r="BD114" i="2"/>
  <c r="BC115" i="2"/>
  <c r="CA117" i="2"/>
  <c r="CB116" i="2"/>
  <c r="BV116" i="2"/>
  <c r="BU117" i="2"/>
  <c r="CG118" i="2"/>
  <c r="CH117" i="2"/>
  <c r="BI118" i="2"/>
  <c r="BJ117" i="2"/>
  <c r="CE125" i="2"/>
  <c r="CF125" i="2" s="1"/>
  <c r="CD126" i="2"/>
  <c r="BG123" i="2"/>
  <c r="BH123" i="2" s="1"/>
  <c r="BF124" i="2"/>
  <c r="AV469" i="2"/>
  <c r="AU473" i="2"/>
  <c r="AV468" i="2"/>
  <c r="AU472" i="2"/>
  <c r="AV463" i="2"/>
  <c r="AU467" i="2"/>
  <c r="AR117" i="2"/>
  <c r="AQ118" i="2"/>
  <c r="AF116" i="2"/>
  <c r="AE117" i="2"/>
  <c r="AL115" i="2"/>
  <c r="AK116" i="2"/>
  <c r="Z117" i="2"/>
  <c r="W118" i="2"/>
  <c r="X118" i="2" s="1"/>
  <c r="Y118" i="2" s="1"/>
  <c r="M119" i="2"/>
  <c r="N118" i="2"/>
  <c r="P121" i="2"/>
  <c r="Q120" i="2"/>
  <c r="R120" i="2" s="1"/>
  <c r="S119" i="2"/>
  <c r="T118" i="2"/>
  <c r="K120" i="2"/>
  <c r="L120" i="2" s="1"/>
  <c r="J121" i="2"/>
  <c r="BV117" i="2" l="1"/>
  <c r="BU118" i="2"/>
  <c r="BI119" i="2"/>
  <c r="BJ118" i="2"/>
  <c r="BD115" i="2"/>
  <c r="BC116" i="2"/>
  <c r="CG119" i="2"/>
  <c r="CH118" i="2"/>
  <c r="CB117" i="2"/>
  <c r="CA118" i="2"/>
  <c r="BP117" i="2"/>
  <c r="BO118" i="2"/>
  <c r="CE126" i="2"/>
  <c r="CF126" i="2" s="1"/>
  <c r="CD127" i="2"/>
  <c r="BG124" i="2"/>
  <c r="BH124" i="2" s="1"/>
  <c r="BF125" i="2"/>
  <c r="AV467" i="2"/>
  <c r="AU471" i="2"/>
  <c r="AV472" i="2"/>
  <c r="AU476" i="2"/>
  <c r="AV473" i="2"/>
  <c r="AU477" i="2"/>
  <c r="AQ119" i="2"/>
  <c r="AR118" i="2"/>
  <c r="AK117" i="2"/>
  <c r="AL116" i="2"/>
  <c r="AE118" i="2"/>
  <c r="AF117" i="2"/>
  <c r="Z118" i="2"/>
  <c r="W119" i="2"/>
  <c r="X119" i="2" s="1"/>
  <c r="Y119" i="2" s="1"/>
  <c r="M120" i="2"/>
  <c r="N119" i="2"/>
  <c r="S120" i="2"/>
  <c r="T119" i="2"/>
  <c r="P122" i="2"/>
  <c r="Q121" i="2"/>
  <c r="R121" i="2" s="1"/>
  <c r="J122" i="2"/>
  <c r="K121" i="2"/>
  <c r="L121" i="2" s="1"/>
  <c r="BO119" i="2" l="1"/>
  <c r="BP118" i="2"/>
  <c r="CG120" i="2"/>
  <c r="CH119" i="2"/>
  <c r="BJ119" i="2"/>
  <c r="BI120" i="2"/>
  <c r="CA119" i="2"/>
  <c r="CB118" i="2"/>
  <c r="BC117" i="2"/>
  <c r="BD116" i="2"/>
  <c r="BV118" i="2"/>
  <c r="BU119" i="2"/>
  <c r="CD128" i="2"/>
  <c r="CE127" i="2"/>
  <c r="CF127" i="2" s="1"/>
  <c r="BF126" i="2"/>
  <c r="BG125" i="2"/>
  <c r="BH125" i="2" s="1"/>
  <c r="AV476" i="2"/>
  <c r="AU480" i="2"/>
  <c r="AV477" i="2"/>
  <c r="AU481" i="2"/>
  <c r="AV471" i="2"/>
  <c r="AU475" i="2"/>
  <c r="AQ120" i="2"/>
  <c r="AR119" i="2"/>
  <c r="AE119" i="2"/>
  <c r="AF118" i="2"/>
  <c r="AK118" i="2"/>
  <c r="AL117" i="2"/>
  <c r="Z119" i="2"/>
  <c r="W120" i="2"/>
  <c r="X120" i="2" s="1"/>
  <c r="Y120" i="2" s="1"/>
  <c r="M121" i="2"/>
  <c r="N120" i="2"/>
  <c r="P123" i="2"/>
  <c r="Q122" i="2"/>
  <c r="R122" i="2" s="1"/>
  <c r="S121" i="2"/>
  <c r="T120" i="2"/>
  <c r="K122" i="2"/>
  <c r="L122" i="2" s="1"/>
  <c r="J123" i="2"/>
  <c r="BU120" i="2" l="1"/>
  <c r="BV119" i="2"/>
  <c r="CA120" i="2"/>
  <c r="CB119" i="2"/>
  <c r="CH120" i="2"/>
  <c r="CG121" i="2"/>
  <c r="BJ120" i="2"/>
  <c r="BI121" i="2"/>
  <c r="BC118" i="2"/>
  <c r="BD117" i="2"/>
  <c r="BP119" i="2"/>
  <c r="BO120" i="2"/>
  <c r="CD129" i="2"/>
  <c r="CE128" i="2"/>
  <c r="CF128" i="2" s="1"/>
  <c r="BF127" i="2"/>
  <c r="BG126" i="2"/>
  <c r="BH126" i="2" s="1"/>
  <c r="AV480" i="2"/>
  <c r="AU484" i="2"/>
  <c r="AV475" i="2"/>
  <c r="AU479" i="2"/>
  <c r="AV481" i="2"/>
  <c r="AU485" i="2"/>
  <c r="AQ121" i="2"/>
  <c r="AR120" i="2"/>
  <c r="AK119" i="2"/>
  <c r="AL118" i="2"/>
  <c r="AF119" i="2"/>
  <c r="AE120" i="2"/>
  <c r="Z120" i="2"/>
  <c r="W121" i="2"/>
  <c r="X121" i="2" s="1"/>
  <c r="Y121" i="2" s="1"/>
  <c r="M122" i="2"/>
  <c r="N121" i="2"/>
  <c r="S122" i="2"/>
  <c r="T121" i="2"/>
  <c r="P124" i="2"/>
  <c r="Q123" i="2"/>
  <c r="R123" i="2" s="1"/>
  <c r="J124" i="2"/>
  <c r="K123" i="2"/>
  <c r="L123" i="2" s="1"/>
  <c r="BO121" i="2" l="1"/>
  <c r="BP120" i="2"/>
  <c r="BI122" i="2"/>
  <c r="BJ121" i="2"/>
  <c r="CB120" i="2"/>
  <c r="CA121" i="2"/>
  <c r="CG122" i="2"/>
  <c r="CH121" i="2"/>
  <c r="BC119" i="2"/>
  <c r="BD118" i="2"/>
  <c r="BU121" i="2"/>
  <c r="BV120" i="2"/>
  <c r="CD130" i="2"/>
  <c r="CF129" i="2"/>
  <c r="CE129" i="2"/>
  <c r="BF128" i="2"/>
  <c r="BG127" i="2"/>
  <c r="BH127" i="2" s="1"/>
  <c r="AV485" i="2"/>
  <c r="AU489" i="2"/>
  <c r="AV484" i="2"/>
  <c r="AU488" i="2"/>
  <c r="AV479" i="2"/>
  <c r="AU483" i="2"/>
  <c r="AQ122" i="2"/>
  <c r="AR121" i="2"/>
  <c r="AF120" i="2"/>
  <c r="AE121" i="2"/>
  <c r="AL119" i="2"/>
  <c r="AK120" i="2"/>
  <c r="Z121" i="2"/>
  <c r="W122" i="2"/>
  <c r="X122" i="2" s="1"/>
  <c r="Y122" i="2" s="1"/>
  <c r="M123" i="2"/>
  <c r="N122" i="2"/>
  <c r="Q124" i="2"/>
  <c r="R124" i="2" s="1"/>
  <c r="P125" i="2"/>
  <c r="S123" i="2"/>
  <c r="T122" i="2"/>
  <c r="J125" i="2"/>
  <c r="K124" i="2"/>
  <c r="L124" i="2" s="1"/>
  <c r="BU122" i="2" l="1"/>
  <c r="BV121" i="2"/>
  <c r="CG123" i="2"/>
  <c r="CH122" i="2"/>
  <c r="BI123" i="2"/>
  <c r="BJ122" i="2"/>
  <c r="CB121" i="2"/>
  <c r="CA122" i="2"/>
  <c r="BC120" i="2"/>
  <c r="BD119" i="2"/>
  <c r="BP121" i="2"/>
  <c r="BO122" i="2"/>
  <c r="CD131" i="2"/>
  <c r="CE130" i="2"/>
  <c r="CF130" i="2" s="1"/>
  <c r="BF129" i="2"/>
  <c r="BG128" i="2"/>
  <c r="BH128" i="2" s="1"/>
  <c r="AV483" i="2"/>
  <c r="AU487" i="2"/>
  <c r="AV488" i="2"/>
  <c r="AU492" i="2"/>
  <c r="AV489" i="2"/>
  <c r="AU493" i="2"/>
  <c r="AQ123" i="2"/>
  <c r="AR122" i="2"/>
  <c r="AK121" i="2"/>
  <c r="AL120" i="2"/>
  <c r="AE122" i="2"/>
  <c r="AF121" i="2"/>
  <c r="Z122" i="2"/>
  <c r="W123" i="2"/>
  <c r="X123" i="2" s="1"/>
  <c r="Y123" i="2" s="1"/>
  <c r="Z123" i="2" s="1"/>
  <c r="M124" i="2"/>
  <c r="N123" i="2"/>
  <c r="S124" i="2"/>
  <c r="T123" i="2"/>
  <c r="P126" i="2"/>
  <c r="Q125" i="2"/>
  <c r="R125" i="2" s="1"/>
  <c r="J126" i="2"/>
  <c r="K125" i="2"/>
  <c r="L125" i="2" s="1"/>
  <c r="CG124" i="2" l="1"/>
  <c r="CH123" i="2"/>
  <c r="BO123" i="2"/>
  <c r="BP122" i="2"/>
  <c r="CA123" i="2"/>
  <c r="CB122" i="2"/>
  <c r="BD120" i="2"/>
  <c r="BC121" i="2"/>
  <c r="BI124" i="2"/>
  <c r="BJ123" i="2"/>
  <c r="BU123" i="2"/>
  <c r="BV122" i="2"/>
  <c r="CD132" i="2"/>
  <c r="CE131" i="2"/>
  <c r="CF131" i="2" s="1"/>
  <c r="BF130" i="2"/>
  <c r="BG129" i="2"/>
  <c r="BH129" i="2" s="1"/>
  <c r="AV487" i="2"/>
  <c r="AU491" i="2"/>
  <c r="AV492" i="2"/>
  <c r="AU496" i="2"/>
  <c r="AV493" i="2"/>
  <c r="AU497" i="2"/>
  <c r="AQ124" i="2"/>
  <c r="AR123" i="2"/>
  <c r="AE123" i="2"/>
  <c r="AF122" i="2"/>
  <c r="AK122" i="2"/>
  <c r="AL121" i="2"/>
  <c r="W124" i="2"/>
  <c r="X124" i="2" s="1"/>
  <c r="Y124" i="2" s="1"/>
  <c r="M125" i="2"/>
  <c r="N124" i="2"/>
  <c r="P127" i="2"/>
  <c r="Q126" i="2"/>
  <c r="R126" i="2" s="1"/>
  <c r="S125" i="2"/>
  <c r="T124" i="2"/>
  <c r="J127" i="2"/>
  <c r="K126" i="2"/>
  <c r="L126" i="2" s="1"/>
  <c r="BD121" i="2" l="1"/>
  <c r="BC122" i="2"/>
  <c r="BU124" i="2"/>
  <c r="BV123" i="2"/>
  <c r="BO124" i="2"/>
  <c r="BP123" i="2"/>
  <c r="BJ124" i="2"/>
  <c r="BI125" i="2"/>
  <c r="CA124" i="2"/>
  <c r="CB123" i="2"/>
  <c r="CG125" i="2"/>
  <c r="CH124" i="2"/>
  <c r="CD133" i="2"/>
  <c r="CE132" i="2"/>
  <c r="CF132" i="2"/>
  <c r="BF131" i="2"/>
  <c r="BG130" i="2"/>
  <c r="BH130" i="2" s="1"/>
  <c r="AV497" i="2"/>
  <c r="AU501" i="2"/>
  <c r="AV491" i="2"/>
  <c r="AU495" i="2"/>
  <c r="AV496" i="2"/>
  <c r="AU500" i="2"/>
  <c r="AQ125" i="2"/>
  <c r="AR124" i="2"/>
  <c r="AK123" i="2"/>
  <c r="AL122" i="2"/>
  <c r="AF123" i="2"/>
  <c r="AE124" i="2"/>
  <c r="Z124" i="2"/>
  <c r="W125" i="2"/>
  <c r="X125" i="2" s="1"/>
  <c r="Y125" i="2" s="1"/>
  <c r="M126" i="2"/>
  <c r="N125" i="2"/>
  <c r="S126" i="2"/>
  <c r="T125" i="2"/>
  <c r="P128" i="2"/>
  <c r="Q127" i="2"/>
  <c r="R127" i="2" s="1"/>
  <c r="J128" i="2"/>
  <c r="K127" i="2"/>
  <c r="L127" i="2" s="1"/>
  <c r="BI126" i="2" l="1"/>
  <c r="BJ125" i="2"/>
  <c r="CG126" i="2"/>
  <c r="CH125" i="2"/>
  <c r="BV124" i="2"/>
  <c r="BU125" i="2"/>
  <c r="BC123" i="2"/>
  <c r="BD122" i="2"/>
  <c r="CA125" i="2"/>
  <c r="CB124" i="2"/>
  <c r="BO125" i="2"/>
  <c r="BP124" i="2"/>
  <c r="CE133" i="2"/>
  <c r="CF133" i="2" s="1"/>
  <c r="CD134" i="2"/>
  <c r="BG131" i="2"/>
  <c r="BH131" i="2" s="1"/>
  <c r="BF132" i="2"/>
  <c r="AV501" i="2"/>
  <c r="AU505" i="2"/>
  <c r="AV495" i="2"/>
  <c r="AU499" i="2"/>
  <c r="AV500" i="2"/>
  <c r="AQ126" i="2"/>
  <c r="AR125" i="2"/>
  <c r="AE125" i="2"/>
  <c r="AF124" i="2"/>
  <c r="AL123" i="2"/>
  <c r="AK124" i="2"/>
  <c r="Z125" i="2"/>
  <c r="W126" i="2"/>
  <c r="X126" i="2" s="1"/>
  <c r="Y126" i="2" s="1"/>
  <c r="M127" i="2"/>
  <c r="N126" i="2"/>
  <c r="P129" i="2"/>
  <c r="Q128" i="2"/>
  <c r="R128" i="2" s="1"/>
  <c r="S127" i="2"/>
  <c r="T126" i="2"/>
  <c r="K128" i="2"/>
  <c r="L128" i="2" s="1"/>
  <c r="J129" i="2"/>
  <c r="BP125" i="2" l="1"/>
  <c r="BO126" i="2"/>
  <c r="BC124" i="2"/>
  <c r="BD123" i="2"/>
  <c r="CG127" i="2"/>
  <c r="CH126" i="2"/>
  <c r="BU126" i="2"/>
  <c r="BV125" i="2"/>
  <c r="CB125" i="2"/>
  <c r="CA126" i="2"/>
  <c r="BI127" i="2"/>
  <c r="BJ126" i="2"/>
  <c r="CE134" i="2"/>
  <c r="CF134" i="2" s="1"/>
  <c r="CD135" i="2"/>
  <c r="BG132" i="2"/>
  <c r="BH132" i="2" s="1"/>
  <c r="BF133" i="2"/>
  <c r="AV499" i="2"/>
  <c r="AU503" i="2"/>
  <c r="AV505" i="2"/>
  <c r="AU509" i="2"/>
  <c r="AU504" i="2"/>
  <c r="AU508" i="2" s="1"/>
  <c r="AQ127" i="2"/>
  <c r="AR126" i="2"/>
  <c r="AK125" i="2"/>
  <c r="AL124" i="2"/>
  <c r="AE126" i="2"/>
  <c r="AF125" i="2"/>
  <c r="Z126" i="2"/>
  <c r="W127" i="2"/>
  <c r="X127" i="2" s="1"/>
  <c r="Y127" i="2" s="1"/>
  <c r="M128" i="2"/>
  <c r="N127" i="2"/>
  <c r="S128" i="2"/>
  <c r="T127" i="2"/>
  <c r="P130" i="2"/>
  <c r="Q129" i="2"/>
  <c r="R129" i="2" s="1"/>
  <c r="J130" i="2"/>
  <c r="K129" i="2"/>
  <c r="L129" i="2" s="1"/>
  <c r="BI128" i="2" l="1"/>
  <c r="BJ127" i="2"/>
  <c r="BV126" i="2"/>
  <c r="BU127" i="2"/>
  <c r="BD124" i="2"/>
  <c r="BC125" i="2"/>
  <c r="CA127" i="2"/>
  <c r="CB126" i="2"/>
  <c r="BO127" i="2"/>
  <c r="BP126" i="2"/>
  <c r="CH127" i="2"/>
  <c r="CG128" i="2"/>
  <c r="CD136" i="2"/>
  <c r="CE135" i="2"/>
  <c r="CF135" i="2" s="1"/>
  <c r="BG133" i="2"/>
  <c r="BH133" i="2" s="1"/>
  <c r="BF134" i="2"/>
  <c r="AV504" i="2"/>
  <c r="AV508" i="2"/>
  <c r="AU512" i="2"/>
  <c r="AV503" i="2"/>
  <c r="AU507" i="2"/>
  <c r="AV509" i="2"/>
  <c r="AU513" i="2"/>
  <c r="AQ128" i="2"/>
  <c r="AR127" i="2"/>
  <c r="AE127" i="2"/>
  <c r="AF126" i="2"/>
  <c r="AK126" i="2"/>
  <c r="AL125" i="2"/>
  <c r="Z127" i="2"/>
  <c r="W128" i="2"/>
  <c r="X128" i="2" s="1"/>
  <c r="Y128" i="2" s="1"/>
  <c r="M129" i="2"/>
  <c r="N128" i="2"/>
  <c r="P131" i="2"/>
  <c r="Q130" i="2"/>
  <c r="R130" i="2" s="1"/>
  <c r="S129" i="2"/>
  <c r="T128" i="2"/>
  <c r="J131" i="2"/>
  <c r="K130" i="2"/>
  <c r="L130" i="2" s="1"/>
  <c r="CH128" i="2" l="1"/>
  <c r="CG129" i="2"/>
  <c r="BV127" i="2"/>
  <c r="BU128" i="2"/>
  <c r="CA128" i="2"/>
  <c r="CB127" i="2"/>
  <c r="BC126" i="2"/>
  <c r="BD125" i="2"/>
  <c r="BO128" i="2"/>
  <c r="BP127" i="2"/>
  <c r="BJ128" i="2"/>
  <c r="BI129" i="2"/>
  <c r="CD137" i="2"/>
  <c r="CE136" i="2"/>
  <c r="CF136" i="2"/>
  <c r="BF135" i="2"/>
  <c r="BG134" i="2"/>
  <c r="BH134" i="2" s="1"/>
  <c r="AV513" i="2"/>
  <c r="AU517" i="2"/>
  <c r="AV512" i="2"/>
  <c r="AU516" i="2"/>
  <c r="AV507" i="2"/>
  <c r="AQ129" i="2"/>
  <c r="AR128" i="2"/>
  <c r="AK127" i="2"/>
  <c r="AL126" i="2"/>
  <c r="AE128" i="2"/>
  <c r="AF127" i="2"/>
  <c r="Z128" i="2"/>
  <c r="W129" i="2"/>
  <c r="X129" i="2" s="1"/>
  <c r="Y129" i="2" s="1"/>
  <c r="M130" i="2"/>
  <c r="N129" i="2"/>
  <c r="S130" i="2"/>
  <c r="T129" i="2"/>
  <c r="P132" i="2"/>
  <c r="Q131" i="2"/>
  <c r="R131" i="2" s="1"/>
  <c r="J132" i="2"/>
  <c r="K131" i="2"/>
  <c r="L131" i="2" s="1"/>
  <c r="BI130" i="2" l="1"/>
  <c r="BJ129" i="2"/>
  <c r="BV128" i="2"/>
  <c r="BU129" i="2"/>
  <c r="BC127" i="2"/>
  <c r="BD126" i="2"/>
  <c r="CG130" i="2"/>
  <c r="CH129" i="2"/>
  <c r="BO129" i="2"/>
  <c r="BP128" i="2"/>
  <c r="CB128" i="2"/>
  <c r="CA129" i="2"/>
  <c r="CD138" i="2"/>
  <c r="CE137" i="2"/>
  <c r="CF137" i="2" s="1"/>
  <c r="BG135" i="2"/>
  <c r="BH135" i="2" s="1"/>
  <c r="BF136" i="2"/>
  <c r="AV517" i="2"/>
  <c r="AU521" i="2"/>
  <c r="AU511" i="2"/>
  <c r="AU515" i="2" s="1"/>
  <c r="AV516" i="2"/>
  <c r="AU520" i="2"/>
  <c r="AR129" i="2"/>
  <c r="AQ130" i="2"/>
  <c r="AF128" i="2"/>
  <c r="AE129" i="2"/>
  <c r="AK128" i="2"/>
  <c r="AL127" i="2"/>
  <c r="Z129" i="2"/>
  <c r="W130" i="2"/>
  <c r="X130" i="2" s="1"/>
  <c r="Y130" i="2" s="1"/>
  <c r="M131" i="2"/>
  <c r="N130" i="2"/>
  <c r="Q132" i="2"/>
  <c r="R132" i="2" s="1"/>
  <c r="P133" i="2"/>
  <c r="S131" i="2"/>
  <c r="T130" i="2"/>
  <c r="K132" i="2"/>
  <c r="L132" i="2" s="1"/>
  <c r="J133" i="2"/>
  <c r="CB129" i="2" l="1"/>
  <c r="CA130" i="2"/>
  <c r="CG131" i="2"/>
  <c r="CH130" i="2"/>
  <c r="BV129" i="2"/>
  <c r="BU130" i="2"/>
  <c r="BO130" i="2"/>
  <c r="BP129" i="2"/>
  <c r="BC128" i="2"/>
  <c r="BD127" i="2"/>
  <c r="BJ130" i="2"/>
  <c r="BI131" i="2"/>
  <c r="CD139" i="2"/>
  <c r="CE138" i="2"/>
  <c r="CF138" i="2" s="1"/>
  <c r="BG136" i="2"/>
  <c r="BH136" i="2" s="1"/>
  <c r="BF137" i="2"/>
  <c r="AV511" i="2"/>
  <c r="AV521" i="2"/>
  <c r="AV520" i="2"/>
  <c r="AU524" i="2"/>
  <c r="AV515" i="2"/>
  <c r="AQ131" i="2"/>
  <c r="AR130" i="2"/>
  <c r="AK129" i="2"/>
  <c r="AL128" i="2"/>
  <c r="AE130" i="2"/>
  <c r="AF129" i="2"/>
  <c r="Z130" i="2"/>
  <c r="W131" i="2"/>
  <c r="X131" i="2" s="1"/>
  <c r="Y131" i="2" s="1"/>
  <c r="M132" i="2"/>
  <c r="N131" i="2"/>
  <c r="S132" i="2"/>
  <c r="T131" i="2"/>
  <c r="P134" i="2"/>
  <c r="Q133" i="2"/>
  <c r="R133" i="2" s="1"/>
  <c r="J134" i="2"/>
  <c r="K133" i="2"/>
  <c r="L133" i="2" s="1"/>
  <c r="BI132" i="2" l="1"/>
  <c r="BJ131" i="2"/>
  <c r="BO131" i="2"/>
  <c r="BP130" i="2"/>
  <c r="CG132" i="2"/>
  <c r="CH131" i="2"/>
  <c r="BU131" i="2"/>
  <c r="BV130" i="2"/>
  <c r="CA131" i="2"/>
  <c r="CB130" i="2"/>
  <c r="BC129" i="2"/>
  <c r="BD128" i="2"/>
  <c r="CD140" i="2"/>
  <c r="CE139" i="2"/>
  <c r="CF139" i="2" s="1"/>
  <c r="BG137" i="2"/>
  <c r="BH137" i="2" s="1"/>
  <c r="BF138" i="2"/>
  <c r="AV524" i="2"/>
  <c r="AU528" i="2"/>
  <c r="AU525" i="2"/>
  <c r="AU529" i="2" s="1"/>
  <c r="AU519" i="2"/>
  <c r="AU523" i="2" s="1"/>
  <c r="AQ132" i="2"/>
  <c r="AR131" i="2"/>
  <c r="AE131" i="2"/>
  <c r="AF130" i="2"/>
  <c r="AK130" i="2"/>
  <c r="AL129" i="2"/>
  <c r="Z131" i="2"/>
  <c r="W132" i="2"/>
  <c r="X132" i="2" s="1"/>
  <c r="Y132" i="2" s="1"/>
  <c r="M133" i="2"/>
  <c r="N132" i="2"/>
  <c r="Q134" i="2"/>
  <c r="R134" i="2" s="1"/>
  <c r="P135" i="2"/>
  <c r="S133" i="2"/>
  <c r="T132" i="2"/>
  <c r="J135" i="2"/>
  <c r="K134" i="2"/>
  <c r="L134" i="2" s="1"/>
  <c r="BC130" i="2" l="1"/>
  <c r="BD129" i="2"/>
  <c r="BV131" i="2"/>
  <c r="BU132" i="2"/>
  <c r="BO132" i="2"/>
  <c r="BP131" i="2"/>
  <c r="CA132" i="2"/>
  <c r="CB131" i="2"/>
  <c r="CH132" i="2"/>
  <c r="CG133" i="2"/>
  <c r="BI133" i="2"/>
  <c r="BJ132" i="2"/>
  <c r="CD141" i="2"/>
  <c r="CE140" i="2"/>
  <c r="CF140" i="2" s="1"/>
  <c r="BF139" i="2"/>
  <c r="BG138" i="2"/>
  <c r="BH138" i="2" s="1"/>
  <c r="AV525" i="2"/>
  <c r="AV519" i="2"/>
  <c r="AV529" i="2"/>
  <c r="AU533" i="2"/>
  <c r="AV528" i="2"/>
  <c r="AU532" i="2"/>
  <c r="AV523" i="2"/>
  <c r="AQ133" i="2"/>
  <c r="AR132" i="2"/>
  <c r="AK131" i="2"/>
  <c r="AL130" i="2"/>
  <c r="AF131" i="2"/>
  <c r="AE132" i="2"/>
  <c r="Z132" i="2"/>
  <c r="W133" i="2"/>
  <c r="X133" i="2" s="1"/>
  <c r="Y133" i="2" s="1"/>
  <c r="M134" i="2"/>
  <c r="N133" i="2"/>
  <c r="T133" i="2"/>
  <c r="S134" i="2"/>
  <c r="P136" i="2"/>
  <c r="Q135" i="2"/>
  <c r="R135" i="2" s="1"/>
  <c r="J136" i="2"/>
  <c r="K135" i="2"/>
  <c r="L135" i="2" s="1"/>
  <c r="BV132" i="2" l="1"/>
  <c r="BU133" i="2"/>
  <c r="BJ133" i="2"/>
  <c r="BI134" i="2"/>
  <c r="CA133" i="2"/>
  <c r="CB132" i="2"/>
  <c r="CG134" i="2"/>
  <c r="CH133" i="2"/>
  <c r="BO133" i="2"/>
  <c r="BP132" i="2"/>
  <c r="BC131" i="2"/>
  <c r="BD130" i="2"/>
  <c r="CE141" i="2"/>
  <c r="CF141" i="2" s="1"/>
  <c r="CD142" i="2"/>
  <c r="BG139" i="2"/>
  <c r="BH139" i="2" s="1"/>
  <c r="BF140" i="2"/>
  <c r="AU527" i="2"/>
  <c r="AU531" i="2" s="1"/>
  <c r="AV533" i="2"/>
  <c r="AU537" i="2"/>
  <c r="AV532" i="2"/>
  <c r="AU536" i="2"/>
  <c r="AR133" i="2"/>
  <c r="AQ134" i="2"/>
  <c r="AE133" i="2"/>
  <c r="AF132" i="2"/>
  <c r="AL131" i="2"/>
  <c r="AK132" i="2"/>
  <c r="Z133" i="2"/>
  <c r="W134" i="2"/>
  <c r="X134" i="2" s="1"/>
  <c r="Y134" i="2" s="1"/>
  <c r="M135" i="2"/>
  <c r="N134" i="2"/>
  <c r="P137" i="2"/>
  <c r="Q136" i="2"/>
  <c r="R136" i="2" s="1"/>
  <c r="S135" i="2"/>
  <c r="T134" i="2"/>
  <c r="J137" i="2"/>
  <c r="K136" i="2"/>
  <c r="L136" i="2" s="1"/>
  <c r="BJ134" i="2" l="1"/>
  <c r="BI135" i="2"/>
  <c r="CG135" i="2"/>
  <c r="CH134" i="2"/>
  <c r="BV133" i="2"/>
  <c r="BU134" i="2"/>
  <c r="BC132" i="2"/>
  <c r="BD131" i="2"/>
  <c r="BO134" i="2"/>
  <c r="BP133" i="2"/>
  <c r="CB133" i="2"/>
  <c r="CA134" i="2"/>
  <c r="CE142" i="2"/>
  <c r="CF142" i="2" s="1"/>
  <c r="CD143" i="2"/>
  <c r="BG140" i="2"/>
  <c r="BH140" i="2" s="1"/>
  <c r="BF141" i="2"/>
  <c r="AV527" i="2"/>
  <c r="AV537" i="2"/>
  <c r="AU541" i="2"/>
  <c r="AV536" i="2"/>
  <c r="AU540" i="2"/>
  <c r="AV531" i="2"/>
  <c r="AQ135" i="2"/>
  <c r="AR134" i="2"/>
  <c r="AK133" i="2"/>
  <c r="AL132" i="2"/>
  <c r="AE134" i="2"/>
  <c r="AF133" i="2"/>
  <c r="Z134" i="2"/>
  <c r="W135" i="2"/>
  <c r="X135" i="2" s="1"/>
  <c r="Y135" i="2" s="1"/>
  <c r="M136" i="2"/>
  <c r="N135" i="2"/>
  <c r="T135" i="2"/>
  <c r="S136" i="2"/>
  <c r="P138" i="2"/>
  <c r="Q137" i="2"/>
  <c r="R137" i="2" s="1"/>
  <c r="J138" i="2"/>
  <c r="K137" i="2"/>
  <c r="L137" i="2" s="1"/>
  <c r="CA135" i="2" l="1"/>
  <c r="CB134" i="2"/>
  <c r="BD132" i="2"/>
  <c r="BC133" i="2"/>
  <c r="CH135" i="2"/>
  <c r="CG136" i="2"/>
  <c r="BU135" i="2"/>
  <c r="BV134" i="2"/>
  <c r="BI136" i="2"/>
  <c r="BJ135" i="2"/>
  <c r="BO135" i="2"/>
  <c r="BP134" i="2"/>
  <c r="CD144" i="2"/>
  <c r="CE143" i="2"/>
  <c r="CF143" i="2" s="1"/>
  <c r="BG141" i="2"/>
  <c r="BH141" i="2" s="1"/>
  <c r="BF142" i="2"/>
  <c r="AU535" i="2"/>
  <c r="AU539" i="2" s="1"/>
  <c r="AV541" i="2"/>
  <c r="AU545" i="2"/>
  <c r="AV540" i="2"/>
  <c r="AU544" i="2"/>
  <c r="AQ136" i="2"/>
  <c r="AR135" i="2"/>
  <c r="AF134" i="2"/>
  <c r="AE135" i="2"/>
  <c r="AK134" i="2"/>
  <c r="AL133" i="2"/>
  <c r="Z135" i="2"/>
  <c r="W136" i="2"/>
  <c r="X136" i="2" s="1"/>
  <c r="Y136" i="2" s="1"/>
  <c r="Z136" i="2" s="1"/>
  <c r="M137" i="2"/>
  <c r="N136" i="2"/>
  <c r="P139" i="2"/>
  <c r="Q138" i="2"/>
  <c r="R138" i="2" s="1"/>
  <c r="S137" i="2"/>
  <c r="T136" i="2"/>
  <c r="K138" i="2"/>
  <c r="L138" i="2" s="1"/>
  <c r="J139" i="2"/>
  <c r="CA136" i="2" l="1"/>
  <c r="CB135" i="2"/>
  <c r="BD133" i="2"/>
  <c r="BC134" i="2"/>
  <c r="BI137" i="2"/>
  <c r="BJ136" i="2"/>
  <c r="BO136" i="2"/>
  <c r="BP135" i="2"/>
  <c r="BU136" i="2"/>
  <c r="BV135" i="2"/>
  <c r="CG137" i="2"/>
  <c r="CH136" i="2"/>
  <c r="CD145" i="2"/>
  <c r="CE144" i="2"/>
  <c r="CF144" i="2" s="1"/>
  <c r="BF143" i="2"/>
  <c r="BG142" i="2"/>
  <c r="BH142" i="2" s="1"/>
  <c r="AV535" i="2"/>
  <c r="AV544" i="2"/>
  <c r="AU548" i="2"/>
  <c r="AV545" i="2"/>
  <c r="AU549" i="2"/>
  <c r="AV539" i="2"/>
  <c r="AQ137" i="2"/>
  <c r="AR136" i="2"/>
  <c r="AK135" i="2"/>
  <c r="AL134" i="2"/>
  <c r="AF135" i="2"/>
  <c r="AE136" i="2"/>
  <c r="W137" i="2"/>
  <c r="X137" i="2" s="1"/>
  <c r="Y137" i="2" s="1"/>
  <c r="M138" i="2"/>
  <c r="N137" i="2"/>
  <c r="P140" i="2"/>
  <c r="Q139" i="2"/>
  <c r="R139" i="2" s="1"/>
  <c r="S138" i="2"/>
  <c r="T137" i="2"/>
  <c r="J140" i="2"/>
  <c r="K139" i="2"/>
  <c r="L139" i="2" s="1"/>
  <c r="CG138" i="2" l="1"/>
  <c r="CH137" i="2"/>
  <c r="BO137" i="2"/>
  <c r="BP136" i="2"/>
  <c r="BC135" i="2"/>
  <c r="BD134" i="2"/>
  <c r="BU137" i="2"/>
  <c r="BV136" i="2"/>
  <c r="BI138" i="2"/>
  <c r="BJ137" i="2"/>
  <c r="CB136" i="2"/>
  <c r="CA137" i="2"/>
  <c r="CD146" i="2"/>
  <c r="CE145" i="2"/>
  <c r="CF145" i="2" s="1"/>
  <c r="BF144" i="2"/>
  <c r="BG143" i="2"/>
  <c r="BH143" i="2" s="1"/>
  <c r="AV548" i="2"/>
  <c r="AU552" i="2"/>
  <c r="AU543" i="2"/>
  <c r="AV543" i="2" s="1"/>
  <c r="AV549" i="2"/>
  <c r="AU553" i="2"/>
  <c r="AQ138" i="2"/>
  <c r="AR137" i="2"/>
  <c r="AF136" i="2"/>
  <c r="AE137" i="2"/>
  <c r="AL135" i="2"/>
  <c r="AK136" i="2"/>
  <c r="Z137" i="2"/>
  <c r="W138" i="2"/>
  <c r="X138" i="2" s="1"/>
  <c r="Y138" i="2" s="1"/>
  <c r="M139" i="2"/>
  <c r="N138" i="2"/>
  <c r="S139" i="2"/>
  <c r="T138" i="2"/>
  <c r="Q140" i="2"/>
  <c r="R140" i="2" s="1"/>
  <c r="P141" i="2"/>
  <c r="J141" i="2"/>
  <c r="K140" i="2"/>
  <c r="L140" i="2" s="1"/>
  <c r="BU138" i="2" l="1"/>
  <c r="BV137" i="2"/>
  <c r="BO138" i="2"/>
  <c r="BP137" i="2"/>
  <c r="CB137" i="2"/>
  <c r="CA138" i="2"/>
  <c r="BI139" i="2"/>
  <c r="BJ138" i="2"/>
  <c r="BC136" i="2"/>
  <c r="BD135" i="2"/>
  <c r="CG139" i="2"/>
  <c r="CH138" i="2"/>
  <c r="CD147" i="2"/>
  <c r="CE146" i="2"/>
  <c r="CF146" i="2" s="1"/>
  <c r="BF145" i="2"/>
  <c r="BG144" i="2"/>
  <c r="BH144" i="2" s="1"/>
  <c r="AV552" i="2"/>
  <c r="AU556" i="2"/>
  <c r="AV553" i="2"/>
  <c r="AU557" i="2"/>
  <c r="AU547" i="2"/>
  <c r="AU551" i="2" s="1"/>
  <c r="AQ139" i="2"/>
  <c r="AR138" i="2"/>
  <c r="AK137" i="2"/>
  <c r="AL136" i="2"/>
  <c r="AF137" i="2"/>
  <c r="AE138" i="2"/>
  <c r="Z138" i="2"/>
  <c r="W139" i="2"/>
  <c r="X139" i="2" s="1"/>
  <c r="Y139" i="2" s="1"/>
  <c r="M140" i="2"/>
  <c r="N139" i="2"/>
  <c r="P142" i="2"/>
  <c r="Q141" i="2"/>
  <c r="R141" i="2" s="1"/>
  <c r="S140" i="2"/>
  <c r="T139" i="2"/>
  <c r="J142" i="2"/>
  <c r="K141" i="2"/>
  <c r="L141" i="2" s="1"/>
  <c r="CH139" i="2" l="1"/>
  <c r="CG140" i="2"/>
  <c r="BJ139" i="2"/>
  <c r="BI140" i="2"/>
  <c r="BP138" i="2"/>
  <c r="BO139" i="2"/>
  <c r="CA139" i="2"/>
  <c r="CB138" i="2"/>
  <c r="BD136" i="2"/>
  <c r="BC137" i="2"/>
  <c r="BU139" i="2"/>
  <c r="BV138" i="2"/>
  <c r="CD148" i="2"/>
  <c r="CE147" i="2"/>
  <c r="CF147" i="2" s="1"/>
  <c r="BF146" i="2"/>
  <c r="BG145" i="2"/>
  <c r="BH145" i="2" s="1"/>
  <c r="AV547" i="2"/>
  <c r="AV551" i="2"/>
  <c r="AU555" i="2"/>
  <c r="AV556" i="2"/>
  <c r="AU560" i="2"/>
  <c r="AV557" i="2"/>
  <c r="AU561" i="2"/>
  <c r="AQ140" i="2"/>
  <c r="AR139" i="2"/>
  <c r="AE139" i="2"/>
  <c r="AF138" i="2"/>
  <c r="AK138" i="2"/>
  <c r="AL137" i="2"/>
  <c r="Z139" i="2"/>
  <c r="W140" i="2"/>
  <c r="X140" i="2" s="1"/>
  <c r="Y140" i="2" s="1"/>
  <c r="Z140" i="2" s="1"/>
  <c r="M141" i="2"/>
  <c r="N140" i="2"/>
  <c r="S141" i="2"/>
  <c r="T140" i="2"/>
  <c r="Q142" i="2"/>
  <c r="R142" i="2" s="1"/>
  <c r="P143" i="2"/>
  <c r="J143" i="2"/>
  <c r="K142" i="2"/>
  <c r="L142" i="2" s="1"/>
  <c r="BV139" i="2" l="1"/>
  <c r="BU140" i="2"/>
  <c r="CB139" i="2"/>
  <c r="CA140" i="2"/>
  <c r="BJ140" i="2"/>
  <c r="BI141" i="2"/>
  <c r="BD137" i="2"/>
  <c r="BC138" i="2"/>
  <c r="BO140" i="2"/>
  <c r="BP139" i="2"/>
  <c r="CH140" i="2"/>
  <c r="CG141" i="2"/>
  <c r="CD149" i="2"/>
  <c r="CE148" i="2"/>
  <c r="CF148" i="2" s="1"/>
  <c r="BF147" i="2"/>
  <c r="BG146" i="2"/>
  <c r="BH146" i="2" s="1"/>
  <c r="AV560" i="2"/>
  <c r="AU564" i="2"/>
  <c r="AV561" i="2"/>
  <c r="AU565" i="2"/>
  <c r="AV555" i="2"/>
  <c r="AQ141" i="2"/>
  <c r="AR140" i="2"/>
  <c r="AK139" i="2"/>
  <c r="AL138" i="2"/>
  <c r="AE140" i="2"/>
  <c r="AF139" i="2"/>
  <c r="W141" i="2"/>
  <c r="X141" i="2" s="1"/>
  <c r="Y141" i="2" s="1"/>
  <c r="M142" i="2"/>
  <c r="N141" i="2"/>
  <c r="P144" i="2"/>
  <c r="Q143" i="2"/>
  <c r="R143" i="2" s="1"/>
  <c r="T141" i="2"/>
  <c r="S142" i="2"/>
  <c r="J144" i="2"/>
  <c r="K143" i="2"/>
  <c r="L143" i="2" s="1"/>
  <c r="CG142" i="2" l="1"/>
  <c r="CH141" i="2"/>
  <c r="CB140" i="2"/>
  <c r="CA141" i="2"/>
  <c r="BI142" i="2"/>
  <c r="BJ141" i="2"/>
  <c r="BU141" i="2"/>
  <c r="BV140" i="2"/>
  <c r="BC139" i="2"/>
  <c r="BD138" i="2"/>
  <c r="BO141" i="2"/>
  <c r="BP140" i="2"/>
  <c r="CE149" i="2"/>
  <c r="CF149" i="2" s="1"/>
  <c r="CD150" i="2"/>
  <c r="BG147" i="2"/>
  <c r="BH147" i="2" s="1"/>
  <c r="BF148" i="2"/>
  <c r="AV565" i="2"/>
  <c r="AU569" i="2"/>
  <c r="AV564" i="2"/>
  <c r="AU568" i="2"/>
  <c r="AU559" i="2"/>
  <c r="AV559" i="2" s="1"/>
  <c r="AQ142" i="2"/>
  <c r="AR141" i="2"/>
  <c r="AE141" i="2"/>
  <c r="AF140" i="2"/>
  <c r="AL139" i="2"/>
  <c r="AK140" i="2"/>
  <c r="Z141" i="2"/>
  <c r="W142" i="2"/>
  <c r="X142" i="2" s="1"/>
  <c r="Y142" i="2" s="1"/>
  <c r="M143" i="2"/>
  <c r="N142" i="2"/>
  <c r="S143" i="2"/>
  <c r="T142" i="2"/>
  <c r="Q144" i="2"/>
  <c r="R144" i="2" s="1"/>
  <c r="P145" i="2"/>
  <c r="J145" i="2"/>
  <c r="K144" i="2"/>
  <c r="L144" i="2" s="1"/>
  <c r="BO142" i="2" l="1"/>
  <c r="BP141" i="2"/>
  <c r="BV141" i="2"/>
  <c r="BU142" i="2"/>
  <c r="CB141" i="2"/>
  <c r="CA142" i="2"/>
  <c r="BC140" i="2"/>
  <c r="BD139" i="2"/>
  <c r="BI143" i="2"/>
  <c r="BJ142" i="2"/>
  <c r="CG143" i="2"/>
  <c r="CH142" i="2"/>
  <c r="CE150" i="2"/>
  <c r="CF150" i="2" s="1"/>
  <c r="CD151" i="2"/>
  <c r="BG148" i="2"/>
  <c r="BH148" i="2" s="1"/>
  <c r="BF149" i="2"/>
  <c r="AV568" i="2"/>
  <c r="AU572" i="2"/>
  <c r="AV569" i="2"/>
  <c r="AU573" i="2"/>
  <c r="AU563" i="2"/>
  <c r="AU567" i="2" s="1"/>
  <c r="AQ143" i="2"/>
  <c r="AR142" i="2"/>
  <c r="AK141" i="2"/>
  <c r="AL140" i="2"/>
  <c r="AF141" i="2"/>
  <c r="AE142" i="2"/>
  <c r="Z142" i="2"/>
  <c r="W143" i="2"/>
  <c r="X143" i="2" s="1"/>
  <c r="Y143" i="2" s="1"/>
  <c r="M144" i="2"/>
  <c r="N143" i="2"/>
  <c r="P146" i="2"/>
  <c r="Q145" i="2"/>
  <c r="R145" i="2" s="1"/>
  <c r="S144" i="2"/>
  <c r="T143" i="2"/>
  <c r="J146" i="2"/>
  <c r="K145" i="2"/>
  <c r="L145" i="2" s="1"/>
  <c r="BV142" i="2" l="1"/>
  <c r="BU143" i="2"/>
  <c r="CG144" i="2"/>
  <c r="CH143" i="2"/>
  <c r="BD140" i="2"/>
  <c r="BC141" i="2"/>
  <c r="CA143" i="2"/>
  <c r="CB142" i="2"/>
  <c r="BJ143" i="2"/>
  <c r="BI144" i="2"/>
  <c r="BO143" i="2"/>
  <c r="BP142" i="2"/>
  <c r="CD152" i="2"/>
  <c r="CE151" i="2"/>
  <c r="CF151" i="2" s="1"/>
  <c r="BG149" i="2"/>
  <c r="BH149" i="2" s="1"/>
  <c r="BF150" i="2"/>
  <c r="AV563" i="2"/>
  <c r="AV567" i="2"/>
  <c r="AU571" i="2"/>
  <c r="AV572" i="2"/>
  <c r="AU576" i="2"/>
  <c r="AV573" i="2"/>
  <c r="AU577" i="2"/>
  <c r="AQ144" i="2"/>
  <c r="AR143" i="2"/>
  <c r="AE143" i="2"/>
  <c r="AF142" i="2"/>
  <c r="AK142" i="2"/>
  <c r="AL141" i="2"/>
  <c r="Z143" i="2"/>
  <c r="W144" i="2"/>
  <c r="X144" i="2" s="1"/>
  <c r="Y144" i="2" s="1"/>
  <c r="M145" i="2"/>
  <c r="N144" i="2"/>
  <c r="S145" i="2"/>
  <c r="T144" i="2"/>
  <c r="P147" i="2"/>
  <c r="Q146" i="2"/>
  <c r="R146" i="2" s="1"/>
  <c r="J147" i="2"/>
  <c r="K146" i="2"/>
  <c r="L146" i="2" s="1"/>
  <c r="BO144" i="2" l="1"/>
  <c r="BP143" i="2"/>
  <c r="CA144" i="2"/>
  <c r="CB143" i="2"/>
  <c r="CH144" i="2"/>
  <c r="CG145" i="2"/>
  <c r="BJ144" i="2"/>
  <c r="BI145" i="2"/>
  <c r="BD141" i="2"/>
  <c r="BC142" i="2"/>
  <c r="BV143" i="2"/>
  <c r="BU144" i="2"/>
  <c r="CD153" i="2"/>
  <c r="CE152" i="2"/>
  <c r="CF152" i="2" s="1"/>
  <c r="BF151" i="2"/>
  <c r="BG150" i="2"/>
  <c r="BH150" i="2" s="1"/>
  <c r="AV576" i="2"/>
  <c r="AU580" i="2"/>
  <c r="AV571" i="2"/>
  <c r="AV577" i="2"/>
  <c r="AU581" i="2"/>
  <c r="AQ145" i="2"/>
  <c r="AR144" i="2"/>
  <c r="AK143" i="2"/>
  <c r="AL142" i="2"/>
  <c r="AF143" i="2"/>
  <c r="AE144" i="2"/>
  <c r="Z144" i="2"/>
  <c r="W145" i="2"/>
  <c r="X145" i="2" s="1"/>
  <c r="Y145" i="2" s="1"/>
  <c r="M146" i="2"/>
  <c r="N145" i="2"/>
  <c r="P148" i="2"/>
  <c r="Q147" i="2"/>
  <c r="R147" i="2" s="1"/>
  <c r="S146" i="2"/>
  <c r="T145" i="2"/>
  <c r="J148" i="2"/>
  <c r="K147" i="2"/>
  <c r="L147" i="2" s="1"/>
  <c r="BU145" i="2" l="1"/>
  <c r="BV144" i="2"/>
  <c r="BJ145" i="2"/>
  <c r="BI146" i="2"/>
  <c r="CA145" i="2"/>
  <c r="CB144" i="2"/>
  <c r="BD142" i="2"/>
  <c r="BC143" i="2"/>
  <c r="CG146" i="2"/>
  <c r="CH145" i="2"/>
  <c r="BO145" i="2"/>
  <c r="BP144" i="2"/>
  <c r="CD154" i="2"/>
  <c r="CE153" i="2"/>
  <c r="CF153" i="2" s="1"/>
  <c r="BG151" i="2"/>
  <c r="BH151" i="2" s="1"/>
  <c r="BF152" i="2"/>
  <c r="AU575" i="2"/>
  <c r="AV575" i="2" s="1"/>
  <c r="AV580" i="2"/>
  <c r="AU584" i="2"/>
  <c r="AV581" i="2"/>
  <c r="AU585" i="2"/>
  <c r="AR145" i="2"/>
  <c r="AQ146" i="2"/>
  <c r="AE145" i="2"/>
  <c r="AF144" i="2"/>
  <c r="AK144" i="2"/>
  <c r="AL143" i="2"/>
  <c r="Z145" i="2"/>
  <c r="W146" i="2"/>
  <c r="X146" i="2" s="1"/>
  <c r="Y146" i="2" s="1"/>
  <c r="Z146" i="2" s="1"/>
  <c r="M147" i="2"/>
  <c r="N146" i="2"/>
  <c r="S147" i="2"/>
  <c r="T146" i="2"/>
  <c r="Q148" i="2"/>
  <c r="R148" i="2" s="1"/>
  <c r="P149" i="2"/>
  <c r="J149" i="2"/>
  <c r="K148" i="2"/>
  <c r="L148" i="2" s="1"/>
  <c r="BO146" i="2" l="1"/>
  <c r="BP145" i="2"/>
  <c r="BJ146" i="2"/>
  <c r="BI147" i="2"/>
  <c r="BD143" i="2"/>
  <c r="BC144" i="2"/>
  <c r="CG147" i="2"/>
  <c r="CH146" i="2"/>
  <c r="CB145" i="2"/>
  <c r="CA146" i="2"/>
  <c r="BV145" i="2"/>
  <c r="BU146" i="2"/>
  <c r="CD155" i="2"/>
  <c r="CE154" i="2"/>
  <c r="CF154" i="2" s="1"/>
  <c r="BG152" i="2"/>
  <c r="BH152" i="2" s="1"/>
  <c r="BF153" i="2"/>
  <c r="AV584" i="2"/>
  <c r="AU588" i="2"/>
  <c r="AV585" i="2"/>
  <c r="AU579" i="2"/>
  <c r="AV579" i="2" s="1"/>
  <c r="AQ147" i="2"/>
  <c r="AR146" i="2"/>
  <c r="AK145" i="2"/>
  <c r="AL144" i="2"/>
  <c r="AE146" i="2"/>
  <c r="AF145" i="2"/>
  <c r="W147" i="2"/>
  <c r="X147" i="2"/>
  <c r="Y147" i="2" s="1"/>
  <c r="M148" i="2"/>
  <c r="N147" i="2"/>
  <c r="P150" i="2"/>
  <c r="Q149" i="2"/>
  <c r="R149" i="2" s="1"/>
  <c r="S148" i="2"/>
  <c r="T147" i="2"/>
  <c r="J150" i="2"/>
  <c r="K149" i="2"/>
  <c r="L149" i="2" s="1"/>
  <c r="BU147" i="2" l="1"/>
  <c r="BV146" i="2"/>
  <c r="BI148" i="2"/>
  <c r="BJ147" i="2"/>
  <c r="CG148" i="2"/>
  <c r="CH147" i="2"/>
  <c r="CA147" i="2"/>
  <c r="CB146" i="2"/>
  <c r="BC145" i="2"/>
  <c r="BD144" i="2"/>
  <c r="BO147" i="2"/>
  <c r="BP146" i="2"/>
  <c r="CD156" i="2"/>
  <c r="CE155" i="2"/>
  <c r="CF155" i="2" s="1"/>
  <c r="BG153" i="2"/>
  <c r="BH153" i="2" s="1"/>
  <c r="BF154" i="2"/>
  <c r="AU589" i="2"/>
  <c r="AV589" i="2" s="1"/>
  <c r="AV588" i="2"/>
  <c r="AU583" i="2"/>
  <c r="AU587" i="2" s="1"/>
  <c r="AQ148" i="2"/>
  <c r="AR147" i="2"/>
  <c r="AE147" i="2"/>
  <c r="AF146" i="2"/>
  <c r="AK146" i="2"/>
  <c r="AL145" i="2"/>
  <c r="Z147" i="2"/>
  <c r="W148" i="2"/>
  <c r="X148" i="2" s="1"/>
  <c r="Y148" i="2" s="1"/>
  <c r="M149" i="2"/>
  <c r="N148" i="2"/>
  <c r="S149" i="2"/>
  <c r="T148" i="2"/>
  <c r="P151" i="2"/>
  <c r="Q150" i="2"/>
  <c r="R150" i="2" s="1"/>
  <c r="K150" i="2"/>
  <c r="L150" i="2" s="1"/>
  <c r="J151" i="2"/>
  <c r="BO148" i="2" l="1"/>
  <c r="BP147" i="2"/>
  <c r="CA148" i="2"/>
  <c r="CB147" i="2"/>
  <c r="BJ148" i="2"/>
  <c r="BI149" i="2"/>
  <c r="BC146" i="2"/>
  <c r="BD145" i="2"/>
  <c r="CG149" i="2"/>
  <c r="CH148" i="2"/>
  <c r="BV147" i="2"/>
  <c r="BU148" i="2"/>
  <c r="CD157" i="2"/>
  <c r="CE156" i="2"/>
  <c r="CF156" i="2" s="1"/>
  <c r="BF155" i="2"/>
  <c r="BG154" i="2"/>
  <c r="BH154" i="2" s="1"/>
  <c r="AV583" i="2"/>
  <c r="AU592" i="2"/>
  <c r="AV592" i="2" s="1"/>
  <c r="AV587" i="2"/>
  <c r="AU591" i="2"/>
  <c r="AV591" i="2" s="1"/>
  <c r="AR148" i="2"/>
  <c r="AQ149" i="2"/>
  <c r="AK147" i="2"/>
  <c r="AL146" i="2"/>
  <c r="AE148" i="2"/>
  <c r="AF147" i="2"/>
  <c r="Z148" i="2"/>
  <c r="W149" i="2"/>
  <c r="X149" i="2" s="1"/>
  <c r="Y149" i="2" s="1"/>
  <c r="M150" i="2"/>
  <c r="N149" i="2"/>
  <c r="S150" i="2"/>
  <c r="T149" i="2"/>
  <c r="P152" i="2"/>
  <c r="Q151" i="2"/>
  <c r="R151" i="2" s="1"/>
  <c r="J152" i="2"/>
  <c r="K151" i="2"/>
  <c r="L151" i="2" s="1"/>
  <c r="BV148" i="2" l="1"/>
  <c r="BU149" i="2"/>
  <c r="BC147" i="2"/>
  <c r="BD146" i="2"/>
  <c r="CA149" i="2"/>
  <c r="CB148" i="2"/>
  <c r="BI150" i="2"/>
  <c r="BJ149" i="2"/>
  <c r="CH149" i="2"/>
  <c r="CG150" i="2"/>
  <c r="BO149" i="2"/>
  <c r="BP148" i="2"/>
  <c r="CE157" i="2"/>
  <c r="CF157" i="2" s="1"/>
  <c r="CD158" i="2"/>
  <c r="BF156" i="2"/>
  <c r="BG155" i="2"/>
  <c r="BH155" i="2" s="1"/>
  <c r="AR149" i="2"/>
  <c r="AQ150" i="2"/>
  <c r="AF148" i="2"/>
  <c r="AE149" i="2"/>
  <c r="AL147" i="2"/>
  <c r="AK148" i="2"/>
  <c r="Z149" i="2"/>
  <c r="W150" i="2"/>
  <c r="X150" i="2" s="1"/>
  <c r="Y150" i="2" s="1"/>
  <c r="M151" i="2"/>
  <c r="N150" i="2"/>
  <c r="P153" i="2"/>
  <c r="Q152" i="2"/>
  <c r="R152" i="2" s="1"/>
  <c r="S151" i="2"/>
  <c r="T150" i="2"/>
  <c r="J153" i="2"/>
  <c r="K152" i="2"/>
  <c r="L152" i="2" s="1"/>
  <c r="BO150" i="2" l="1"/>
  <c r="BP149" i="2"/>
  <c r="BI151" i="2"/>
  <c r="BJ150" i="2"/>
  <c r="BC148" i="2"/>
  <c r="BD147" i="2"/>
  <c r="CH150" i="2"/>
  <c r="CG151" i="2"/>
  <c r="BU150" i="2"/>
  <c r="BV149" i="2"/>
  <c r="CB149" i="2"/>
  <c r="CA150" i="2"/>
  <c r="CE158" i="2"/>
  <c r="CF158" i="2" s="1"/>
  <c r="CD159" i="2"/>
  <c r="BG156" i="2"/>
  <c r="BH156" i="2" s="1"/>
  <c r="BF157" i="2"/>
  <c r="AQ151" i="2"/>
  <c r="AR150" i="2"/>
  <c r="AK149" i="2"/>
  <c r="AL148" i="2"/>
  <c r="AE150" i="2"/>
  <c r="AF149" i="2"/>
  <c r="Z150" i="2"/>
  <c r="W151" i="2"/>
  <c r="X151" i="2" s="1"/>
  <c r="Y151" i="2" s="1"/>
  <c r="M152" i="2"/>
  <c r="N151" i="2"/>
  <c r="S152" i="2"/>
  <c r="T151" i="2"/>
  <c r="P154" i="2"/>
  <c r="Q153" i="2"/>
  <c r="R153" i="2" s="1"/>
  <c r="J154" i="2"/>
  <c r="K153" i="2"/>
  <c r="L153" i="2" s="1"/>
  <c r="BU151" i="2" l="1"/>
  <c r="BV150" i="2"/>
  <c r="BO151" i="2"/>
  <c r="BP150" i="2"/>
  <c r="CA151" i="2"/>
  <c r="CB150" i="2"/>
  <c r="CH151" i="2"/>
  <c r="CG152" i="2"/>
  <c r="BI152" i="2"/>
  <c r="BJ151" i="2"/>
  <c r="BD148" i="2"/>
  <c r="BC149" i="2"/>
  <c r="CD160" i="2"/>
  <c r="CE159" i="2"/>
  <c r="CF159" i="2" s="1"/>
  <c r="BG157" i="2"/>
  <c r="BH157" i="2" s="1"/>
  <c r="BF158" i="2"/>
  <c r="AQ152" i="2"/>
  <c r="AR151" i="2"/>
  <c r="AE151" i="2"/>
  <c r="AF150" i="2"/>
  <c r="AK150" i="2"/>
  <c r="AL149" i="2"/>
  <c r="Z151" i="2"/>
  <c r="W152" i="2"/>
  <c r="X152" i="2" s="1"/>
  <c r="Y152" i="2" s="1"/>
  <c r="M153" i="2"/>
  <c r="N152" i="2"/>
  <c r="P155" i="2"/>
  <c r="Q154" i="2"/>
  <c r="R154" i="2" s="1"/>
  <c r="S153" i="2"/>
  <c r="T152" i="2"/>
  <c r="K154" i="2"/>
  <c r="L154" i="2" s="1"/>
  <c r="J155" i="2"/>
  <c r="CG153" i="2" l="1"/>
  <c r="CH152" i="2"/>
  <c r="BO152" i="2"/>
  <c r="BP151" i="2"/>
  <c r="BD149" i="2"/>
  <c r="BC150" i="2"/>
  <c r="BI153" i="2"/>
  <c r="BJ152" i="2"/>
  <c r="CA152" i="2"/>
  <c r="CB151" i="2"/>
  <c r="BU152" i="2"/>
  <c r="BV151" i="2"/>
  <c r="CD161" i="2"/>
  <c r="CE160" i="2"/>
  <c r="CF160" i="2" s="1"/>
  <c r="BF159" i="2"/>
  <c r="BG158" i="2"/>
  <c r="BH158" i="2" s="1"/>
  <c r="AQ153" i="2"/>
  <c r="AR152" i="2"/>
  <c r="AK151" i="2"/>
  <c r="AL150" i="2"/>
  <c r="AF151" i="2"/>
  <c r="AE152" i="2"/>
  <c r="Z152" i="2"/>
  <c r="W153" i="2"/>
  <c r="X153" i="2" s="1"/>
  <c r="Y153" i="2" s="1"/>
  <c r="M154" i="2"/>
  <c r="N153" i="2"/>
  <c r="T153" i="2"/>
  <c r="S154" i="2"/>
  <c r="P156" i="2"/>
  <c r="Q155" i="2"/>
  <c r="R155" i="2" s="1"/>
  <c r="J156" i="2"/>
  <c r="K155" i="2"/>
  <c r="L155" i="2" s="1"/>
  <c r="BV152" i="2" l="1"/>
  <c r="BU153" i="2"/>
  <c r="BI154" i="2"/>
  <c r="BJ153" i="2"/>
  <c r="BO153" i="2"/>
  <c r="BP152" i="2"/>
  <c r="BD150" i="2"/>
  <c r="BC151" i="2"/>
  <c r="CA153" i="2"/>
  <c r="CB152" i="2"/>
  <c r="CG154" i="2"/>
  <c r="CH153" i="2"/>
  <c r="CD162" i="2"/>
  <c r="CE161" i="2"/>
  <c r="CF161" i="2" s="1"/>
  <c r="BF160" i="2"/>
  <c r="BG159" i="2"/>
  <c r="BH159" i="2" s="1"/>
  <c r="AQ154" i="2"/>
  <c r="AR153" i="2"/>
  <c r="AF152" i="2"/>
  <c r="AE153" i="2"/>
  <c r="AL151" i="2"/>
  <c r="AK152" i="2"/>
  <c r="Z153" i="2"/>
  <c r="W154" i="2"/>
  <c r="X154" i="2" s="1"/>
  <c r="Y154" i="2" s="1"/>
  <c r="M155" i="2"/>
  <c r="N154" i="2"/>
  <c r="P157" i="2"/>
  <c r="Q156" i="2"/>
  <c r="R156" i="2" s="1"/>
  <c r="S155" i="2"/>
  <c r="T154" i="2"/>
  <c r="K156" i="2"/>
  <c r="L156" i="2" s="1"/>
  <c r="J157" i="2"/>
  <c r="BD151" i="2" l="1"/>
  <c r="BC152" i="2"/>
  <c r="CH154" i="2"/>
  <c r="CG155" i="2"/>
  <c r="BJ154" i="2"/>
  <c r="BI155" i="2"/>
  <c r="BU154" i="2"/>
  <c r="BV153" i="2"/>
  <c r="CB153" i="2"/>
  <c r="CA154" i="2"/>
  <c r="BP153" i="2"/>
  <c r="BO154" i="2"/>
  <c r="CD163" i="2"/>
  <c r="CE162" i="2"/>
  <c r="CF162" i="2" s="1"/>
  <c r="BF161" i="2"/>
  <c r="BG160" i="2"/>
  <c r="BH160" i="2" s="1"/>
  <c r="AQ155" i="2"/>
  <c r="AR154" i="2"/>
  <c r="AK153" i="2"/>
  <c r="AL152" i="2"/>
  <c r="AE154" i="2"/>
  <c r="AF153" i="2"/>
  <c r="Z154" i="2"/>
  <c r="W155" i="2"/>
  <c r="X155" i="2" s="1"/>
  <c r="Y155" i="2" s="1"/>
  <c r="M156" i="2"/>
  <c r="N155" i="2"/>
  <c r="S156" i="2"/>
  <c r="T155" i="2"/>
  <c r="P158" i="2"/>
  <c r="Q157" i="2"/>
  <c r="R157" i="2" s="1"/>
  <c r="J158" i="2"/>
  <c r="K157" i="2"/>
  <c r="L157" i="2" s="1"/>
  <c r="BO155" i="2" l="1"/>
  <c r="BP154" i="2"/>
  <c r="CG156" i="2"/>
  <c r="CH155" i="2"/>
  <c r="BV154" i="2"/>
  <c r="BU155" i="2"/>
  <c r="CB154" i="2"/>
  <c r="CA155" i="2"/>
  <c r="BJ155" i="2"/>
  <c r="BI156" i="2"/>
  <c r="BD152" i="2"/>
  <c r="BC153" i="2"/>
  <c r="CD164" i="2"/>
  <c r="CE163" i="2"/>
  <c r="CF163" i="2" s="1"/>
  <c r="BF162" i="2"/>
  <c r="BG161" i="2"/>
  <c r="BH161" i="2" s="1"/>
  <c r="AQ156" i="2"/>
  <c r="AR155" i="2"/>
  <c r="AE155" i="2"/>
  <c r="AF154" i="2"/>
  <c r="AK154" i="2"/>
  <c r="AL153" i="2"/>
  <c r="Z155" i="2"/>
  <c r="W156" i="2"/>
  <c r="X156" i="2" s="1"/>
  <c r="Y156" i="2" s="1"/>
  <c r="M157" i="2"/>
  <c r="N156" i="2"/>
  <c r="P159" i="2"/>
  <c r="Q158" i="2"/>
  <c r="R158" i="2" s="1"/>
  <c r="S157" i="2"/>
  <c r="T156" i="2"/>
  <c r="J159" i="2"/>
  <c r="K158" i="2"/>
  <c r="L158" i="2" s="1"/>
  <c r="BC154" i="2" l="1"/>
  <c r="BD153" i="2"/>
  <c r="CA156" i="2"/>
  <c r="CB155" i="2"/>
  <c r="CG157" i="2"/>
  <c r="CH156" i="2"/>
  <c r="BJ156" i="2"/>
  <c r="BI157" i="2"/>
  <c r="BU156" i="2"/>
  <c r="BV155" i="2"/>
  <c r="BO156" i="2"/>
  <c r="BP155" i="2"/>
  <c r="CD165" i="2"/>
  <c r="CE164" i="2"/>
  <c r="CF164" i="2" s="1"/>
  <c r="BF163" i="2"/>
  <c r="BG162" i="2"/>
  <c r="BH162" i="2" s="1"/>
  <c r="AQ157" i="2"/>
  <c r="AR156" i="2"/>
  <c r="L159" i="2"/>
  <c r="AK155" i="2"/>
  <c r="AL154" i="2"/>
  <c r="AE156" i="2"/>
  <c r="AF155" i="2"/>
  <c r="Z156" i="2"/>
  <c r="W157" i="2"/>
  <c r="X157" i="2" s="1"/>
  <c r="Y157" i="2" s="1"/>
  <c r="Z157" i="2" s="1"/>
  <c r="M158" i="2"/>
  <c r="N157" i="2"/>
  <c r="T157" i="2"/>
  <c r="S158" i="2"/>
  <c r="P160" i="2"/>
  <c r="Q159" i="2"/>
  <c r="R159" i="2" s="1"/>
  <c r="J160" i="2"/>
  <c r="K159" i="2"/>
  <c r="BI158" i="2" l="1"/>
  <c r="BJ157" i="2"/>
  <c r="BO157" i="2"/>
  <c r="BP156" i="2"/>
  <c r="CA157" i="2"/>
  <c r="CB156" i="2"/>
  <c r="BU157" i="2"/>
  <c r="BV156" i="2"/>
  <c r="CG158" i="2"/>
  <c r="CH157" i="2"/>
  <c r="BC155" i="2"/>
  <c r="BD154" i="2"/>
  <c r="CE165" i="2"/>
  <c r="CF165" i="2" s="1"/>
  <c r="CD166" i="2"/>
  <c r="BG163" i="2"/>
  <c r="BF164" i="2"/>
  <c r="BH163" i="2"/>
  <c r="AQ158" i="2"/>
  <c r="AR157" i="2"/>
  <c r="AF156" i="2"/>
  <c r="AE157" i="2"/>
  <c r="AL155" i="2"/>
  <c r="AK156" i="2"/>
  <c r="W158" i="2"/>
  <c r="X158" i="2" s="1"/>
  <c r="Y158" i="2" s="1"/>
  <c r="M159" i="2"/>
  <c r="N158" i="2"/>
  <c r="Q160" i="2"/>
  <c r="R160" i="2" s="1"/>
  <c r="P161" i="2"/>
  <c r="S159" i="2"/>
  <c r="T158" i="2"/>
  <c r="J161" i="2"/>
  <c r="K160" i="2"/>
  <c r="L160" i="2" s="1"/>
  <c r="BO158" i="2" l="1"/>
  <c r="BP157" i="2"/>
  <c r="BC156" i="2"/>
  <c r="BD155" i="2"/>
  <c r="BU158" i="2"/>
  <c r="BV157" i="2"/>
  <c r="CH158" i="2"/>
  <c r="CG159" i="2"/>
  <c r="CB157" i="2"/>
  <c r="CA158" i="2"/>
  <c r="BJ158" i="2"/>
  <c r="BI159" i="2"/>
  <c r="CE166" i="2"/>
  <c r="CF166" i="2" s="1"/>
  <c r="CD167" i="2"/>
  <c r="BG164" i="2"/>
  <c r="BH164" i="2" s="1"/>
  <c r="BF165" i="2"/>
  <c r="AQ159" i="2"/>
  <c r="AR158" i="2"/>
  <c r="AK157" i="2"/>
  <c r="AL156" i="2"/>
  <c r="AE158" i="2"/>
  <c r="AF157" i="2"/>
  <c r="Z158" i="2"/>
  <c r="W159" i="2"/>
  <c r="X159" i="2" s="1"/>
  <c r="Y159" i="2" s="1"/>
  <c r="M160" i="2"/>
  <c r="N159" i="2"/>
  <c r="S160" i="2"/>
  <c r="T159" i="2"/>
  <c r="P162" i="2"/>
  <c r="Q161" i="2"/>
  <c r="R161" i="2" s="1"/>
  <c r="J162" i="2"/>
  <c r="K161" i="2"/>
  <c r="L161" i="2" s="1"/>
  <c r="BI160" i="2" l="1"/>
  <c r="BJ159" i="2"/>
  <c r="CH159" i="2"/>
  <c r="CG160" i="2"/>
  <c r="BD156" i="2"/>
  <c r="BC157" i="2"/>
  <c r="CA159" i="2"/>
  <c r="CB158" i="2"/>
  <c r="BU159" i="2"/>
  <c r="BV158" i="2"/>
  <c r="BO159" i="2"/>
  <c r="BP158" i="2"/>
  <c r="CF167" i="2"/>
  <c r="CD168" i="2"/>
  <c r="CE167" i="2"/>
  <c r="BG165" i="2"/>
  <c r="BH165" i="2" s="1"/>
  <c r="BF166" i="2"/>
  <c r="AQ160" i="2"/>
  <c r="AR159" i="2"/>
  <c r="AE159" i="2"/>
  <c r="AF158" i="2"/>
  <c r="AK158" i="2"/>
  <c r="AL157" i="2"/>
  <c r="Z159" i="2"/>
  <c r="W160" i="2"/>
  <c r="X160" i="2" s="1"/>
  <c r="Y160" i="2" s="1"/>
  <c r="M161" i="2"/>
  <c r="N160" i="2"/>
  <c r="P163" i="2"/>
  <c r="Q162" i="2"/>
  <c r="R162" i="2" s="1"/>
  <c r="S161" i="2"/>
  <c r="T160" i="2"/>
  <c r="J163" i="2"/>
  <c r="K162" i="2"/>
  <c r="L162" i="2" s="1"/>
  <c r="BO160" i="2" l="1"/>
  <c r="BP159" i="2"/>
  <c r="CA160" i="2"/>
  <c r="CB159" i="2"/>
  <c r="CH160" i="2"/>
  <c r="CG161" i="2"/>
  <c r="BC158" i="2"/>
  <c r="BD157" i="2"/>
  <c r="BV159" i="2"/>
  <c r="BU160" i="2"/>
  <c r="BJ160" i="2"/>
  <c r="BI161" i="2"/>
  <c r="CD169" i="2"/>
  <c r="CE168" i="2"/>
  <c r="CF168" i="2" s="1"/>
  <c r="BF167" i="2"/>
  <c r="BG166" i="2"/>
  <c r="BH166" i="2" s="1"/>
  <c r="AQ161" i="2"/>
  <c r="AR160" i="2"/>
  <c r="AK159" i="2"/>
  <c r="AL158" i="2"/>
  <c r="AF159" i="2"/>
  <c r="AE160" i="2"/>
  <c r="Z160" i="2"/>
  <c r="W161" i="2"/>
  <c r="X161" i="2" s="1"/>
  <c r="Y161" i="2" s="1"/>
  <c r="M162" i="2"/>
  <c r="N161" i="2"/>
  <c r="S162" i="2"/>
  <c r="T161" i="2"/>
  <c r="P164" i="2"/>
  <c r="Q163" i="2"/>
  <c r="R163" i="2" s="1"/>
  <c r="J164" i="2"/>
  <c r="K163" i="2"/>
  <c r="L163" i="2" s="1"/>
  <c r="BI162" i="2" l="1"/>
  <c r="BJ161" i="2"/>
  <c r="BC159" i="2"/>
  <c r="BD158" i="2"/>
  <c r="CA161" i="2"/>
  <c r="CB160" i="2"/>
  <c r="BU161" i="2"/>
  <c r="BV160" i="2"/>
  <c r="CG162" i="2"/>
  <c r="CH161" i="2"/>
  <c r="BO161" i="2"/>
  <c r="BP160" i="2"/>
  <c r="CD170" i="2"/>
  <c r="CF169" i="2"/>
  <c r="CE169" i="2"/>
  <c r="BG167" i="2"/>
  <c r="BH167" i="2" s="1"/>
  <c r="BF168" i="2"/>
  <c r="AR161" i="2"/>
  <c r="AQ162" i="2"/>
  <c r="AE161" i="2"/>
  <c r="AF160" i="2"/>
  <c r="AK160" i="2"/>
  <c r="AL159" i="2"/>
  <c r="Z161" i="2"/>
  <c r="W162" i="2"/>
  <c r="X162" i="2" s="1"/>
  <c r="Y162" i="2" s="1"/>
  <c r="M163" i="2"/>
  <c r="N162" i="2"/>
  <c r="Q164" i="2"/>
  <c r="R164" i="2" s="1"/>
  <c r="P165" i="2"/>
  <c r="S163" i="2"/>
  <c r="T162" i="2"/>
  <c r="J165" i="2"/>
  <c r="K164" i="2"/>
  <c r="L164" i="2" s="1"/>
  <c r="BO162" i="2" l="1"/>
  <c r="BP161" i="2"/>
  <c r="BV161" i="2"/>
  <c r="BU162" i="2"/>
  <c r="BD159" i="2"/>
  <c r="BC160" i="2"/>
  <c r="CG163" i="2"/>
  <c r="CH162" i="2"/>
  <c r="CB161" i="2"/>
  <c r="CA162" i="2"/>
  <c r="BJ162" i="2"/>
  <c r="BI163" i="2"/>
  <c r="CD171" i="2"/>
  <c r="CE170" i="2"/>
  <c r="CF170" i="2" s="1"/>
  <c r="BG168" i="2"/>
  <c r="BH168" i="2" s="1"/>
  <c r="BF169" i="2"/>
  <c r="AQ163" i="2"/>
  <c r="AR162" i="2"/>
  <c r="AK161" i="2"/>
  <c r="AL160" i="2"/>
  <c r="AF161" i="2"/>
  <c r="AE162" i="2"/>
  <c r="Z162" i="2"/>
  <c r="W163" i="2"/>
  <c r="X163" i="2" s="1"/>
  <c r="Y163" i="2" s="1"/>
  <c r="M164" i="2"/>
  <c r="N163" i="2"/>
  <c r="S164" i="2"/>
  <c r="T163" i="2"/>
  <c r="P166" i="2"/>
  <c r="Q165" i="2"/>
  <c r="R165" i="2" s="1"/>
  <c r="K165" i="2"/>
  <c r="L165" i="2" s="1"/>
  <c r="J166" i="2"/>
  <c r="CG164" i="2" l="1"/>
  <c r="CH163" i="2"/>
  <c r="BV162" i="2"/>
  <c r="BU163" i="2"/>
  <c r="CA163" i="2"/>
  <c r="CB162" i="2"/>
  <c r="BC161" i="2"/>
  <c r="BD160" i="2"/>
  <c r="BI164" i="2"/>
  <c r="BJ163" i="2"/>
  <c r="BO163" i="2"/>
  <c r="BP162" i="2"/>
  <c r="CD172" i="2"/>
  <c r="CE171" i="2"/>
  <c r="CF171" i="2" s="1"/>
  <c r="BG169" i="2"/>
  <c r="BH169" i="2" s="1"/>
  <c r="BF170" i="2"/>
  <c r="AQ164" i="2"/>
  <c r="AR163" i="2"/>
  <c r="L166" i="2"/>
  <c r="AF162" i="2"/>
  <c r="AE163" i="2"/>
  <c r="AK162" i="2"/>
  <c r="AL161" i="2"/>
  <c r="Z163" i="2"/>
  <c r="W164" i="2"/>
  <c r="X164" i="2" s="1"/>
  <c r="Y164" i="2" s="1"/>
  <c r="M165" i="2"/>
  <c r="N164" i="2"/>
  <c r="P167" i="2"/>
  <c r="Q166" i="2"/>
  <c r="R166" i="2" s="1"/>
  <c r="S165" i="2"/>
  <c r="T164" i="2"/>
  <c r="J167" i="2"/>
  <c r="K166" i="2"/>
  <c r="BO164" i="2" l="1"/>
  <c r="BP163" i="2"/>
  <c r="BD161" i="2"/>
  <c r="BC162" i="2"/>
  <c r="BU164" i="2"/>
  <c r="BV163" i="2"/>
  <c r="BJ164" i="2"/>
  <c r="BI165" i="2"/>
  <c r="CA164" i="2"/>
  <c r="CB163" i="2"/>
  <c r="CG165" i="2"/>
  <c r="CH164" i="2"/>
  <c r="CD173" i="2"/>
  <c r="CE172" i="2"/>
  <c r="CF172" i="2" s="1"/>
  <c r="BF171" i="2"/>
  <c r="BG170" i="2"/>
  <c r="BH170" i="2" s="1"/>
  <c r="AQ165" i="2"/>
  <c r="AR164" i="2"/>
  <c r="AK163" i="2"/>
  <c r="AL162" i="2"/>
  <c r="AE164" i="2"/>
  <c r="AF163" i="2"/>
  <c r="Z164" i="2"/>
  <c r="W165" i="2"/>
  <c r="X165" i="2" s="1"/>
  <c r="Y165" i="2" s="1"/>
  <c r="M166" i="2"/>
  <c r="N165" i="2"/>
  <c r="S166" i="2"/>
  <c r="T165" i="2"/>
  <c r="P168" i="2"/>
  <c r="Q167" i="2"/>
  <c r="R167" i="2" s="1"/>
  <c r="J168" i="2"/>
  <c r="K167" i="2"/>
  <c r="L167" i="2" s="1"/>
  <c r="BI166" i="2" l="1"/>
  <c r="BJ165" i="2"/>
  <c r="BC163" i="2"/>
  <c r="BD162" i="2"/>
  <c r="CG166" i="2"/>
  <c r="CH165" i="2"/>
  <c r="CA165" i="2"/>
  <c r="CB164" i="2"/>
  <c r="BV164" i="2"/>
  <c r="BU165" i="2"/>
  <c r="BO165" i="2"/>
  <c r="BP164" i="2"/>
  <c r="CE173" i="2"/>
  <c r="CF173" i="2" s="1"/>
  <c r="CD174" i="2"/>
  <c r="BG171" i="2"/>
  <c r="BH171" i="2" s="1"/>
  <c r="BF172" i="2"/>
  <c r="AR165" i="2"/>
  <c r="AQ166" i="2"/>
  <c r="AE165" i="2"/>
  <c r="AF164" i="2"/>
  <c r="AL163" i="2"/>
  <c r="AK164" i="2"/>
  <c r="Z165" i="2"/>
  <c r="W166" i="2"/>
  <c r="X166" i="2" s="1"/>
  <c r="Y166" i="2" s="1"/>
  <c r="M167" i="2"/>
  <c r="N166" i="2"/>
  <c r="P169" i="2"/>
  <c r="Q168" i="2"/>
  <c r="R168" i="2" s="1"/>
  <c r="S167" i="2"/>
  <c r="T166" i="2"/>
  <c r="J169" i="2"/>
  <c r="K168" i="2"/>
  <c r="L168" i="2" s="1"/>
  <c r="BO166" i="2" l="1"/>
  <c r="BP165" i="2"/>
  <c r="CB165" i="2"/>
  <c r="CA166" i="2"/>
  <c r="BD163" i="2"/>
  <c r="BC164" i="2"/>
  <c r="BU166" i="2"/>
  <c r="BV165" i="2"/>
  <c r="CG167" i="2"/>
  <c r="CH166" i="2"/>
  <c r="BI167" i="2"/>
  <c r="BJ166" i="2"/>
  <c r="CE174" i="2"/>
  <c r="CF174" i="2" s="1"/>
  <c r="CD175" i="2"/>
  <c r="BF173" i="2"/>
  <c r="BG172" i="2"/>
  <c r="BH172" i="2" s="1"/>
  <c r="AQ167" i="2"/>
  <c r="AR166" i="2"/>
  <c r="AK165" i="2"/>
  <c r="AL164" i="2"/>
  <c r="AE166" i="2"/>
  <c r="AF165" i="2"/>
  <c r="Z166" i="2"/>
  <c r="W167" i="2"/>
  <c r="X167" i="2" s="1"/>
  <c r="Y167" i="2" s="1"/>
  <c r="M168" i="2"/>
  <c r="N167" i="2"/>
  <c r="S168" i="2"/>
  <c r="T167" i="2"/>
  <c r="P170" i="2"/>
  <c r="Q169" i="2"/>
  <c r="R169" i="2" s="1"/>
  <c r="J170" i="2"/>
  <c r="K169" i="2"/>
  <c r="L169" i="2" s="1"/>
  <c r="CA167" i="2" l="1"/>
  <c r="CB166" i="2"/>
  <c r="BJ167" i="2"/>
  <c r="BI168" i="2"/>
  <c r="BV166" i="2"/>
  <c r="BU167" i="2"/>
  <c r="BD164" i="2"/>
  <c r="BC165" i="2"/>
  <c r="CG168" i="2"/>
  <c r="CH167" i="2"/>
  <c r="BO167" i="2"/>
  <c r="BP166" i="2"/>
  <c r="CD176" i="2"/>
  <c r="CE175" i="2"/>
  <c r="CF175" i="2" s="1"/>
  <c r="BG173" i="2"/>
  <c r="BH173" i="2" s="1"/>
  <c r="BF174" i="2"/>
  <c r="AQ168" i="2"/>
  <c r="AR167" i="2"/>
  <c r="AE167" i="2"/>
  <c r="AF166" i="2"/>
  <c r="AK166" i="2"/>
  <c r="AL165" i="2"/>
  <c r="Z167" i="2"/>
  <c r="W168" i="2"/>
  <c r="X168" i="2" s="1"/>
  <c r="Y168" i="2" s="1"/>
  <c r="M169" i="2"/>
  <c r="N168" i="2"/>
  <c r="P171" i="2"/>
  <c r="Q170" i="2"/>
  <c r="R170" i="2" s="1"/>
  <c r="S169" i="2"/>
  <c r="T168" i="2"/>
  <c r="K170" i="2"/>
  <c r="L170" i="2" s="1"/>
  <c r="J171" i="2"/>
  <c r="CH168" i="2" l="1"/>
  <c r="CG169" i="2"/>
  <c r="BD165" i="2"/>
  <c r="BC166" i="2"/>
  <c r="BI169" i="2"/>
  <c r="BJ168" i="2"/>
  <c r="BO168" i="2"/>
  <c r="BP167" i="2"/>
  <c r="CA168" i="2"/>
  <c r="CB167" i="2"/>
  <c r="BV167" i="2"/>
  <c r="BU168" i="2"/>
  <c r="CD177" i="2"/>
  <c r="CE176" i="2"/>
  <c r="CF176" i="2" s="1"/>
  <c r="BF175" i="2"/>
  <c r="BG174" i="2"/>
  <c r="BH174" i="2" s="1"/>
  <c r="AQ169" i="2"/>
  <c r="AR168" i="2"/>
  <c r="AK167" i="2"/>
  <c r="AL166" i="2"/>
  <c r="AF167" i="2"/>
  <c r="AE168" i="2"/>
  <c r="Z168" i="2"/>
  <c r="W169" i="2"/>
  <c r="X169" i="2" s="1"/>
  <c r="Y169" i="2" s="1"/>
  <c r="M170" i="2"/>
  <c r="N169" i="2"/>
  <c r="P172" i="2"/>
  <c r="Q171" i="2"/>
  <c r="R171" i="2" s="1"/>
  <c r="T169" i="2"/>
  <c r="S170" i="2"/>
  <c r="J172" i="2"/>
  <c r="K171" i="2"/>
  <c r="L171" i="2" s="1"/>
  <c r="BO169" i="2" l="1"/>
  <c r="BP168" i="2"/>
  <c r="CG170" i="2"/>
  <c r="CH169" i="2"/>
  <c r="BV168" i="2"/>
  <c r="BU169" i="2"/>
  <c r="BD166" i="2"/>
  <c r="BC167" i="2"/>
  <c r="CA169" i="2"/>
  <c r="CB168" i="2"/>
  <c r="BJ169" i="2"/>
  <c r="BI170" i="2"/>
  <c r="CD178" i="2"/>
  <c r="CE177" i="2"/>
  <c r="CF177" i="2" s="1"/>
  <c r="BF176" i="2"/>
  <c r="BG175" i="2"/>
  <c r="BH175" i="2" s="1"/>
  <c r="AQ170" i="2"/>
  <c r="AR169" i="2"/>
  <c r="AE169" i="2"/>
  <c r="AF168" i="2"/>
  <c r="AL167" i="2"/>
  <c r="AK168" i="2"/>
  <c r="Z169" i="2"/>
  <c r="W170" i="2"/>
  <c r="X170" i="2" s="1"/>
  <c r="Y170" i="2" s="1"/>
  <c r="M171" i="2"/>
  <c r="N170" i="2"/>
  <c r="S171" i="2"/>
  <c r="T170" i="2"/>
  <c r="P173" i="2"/>
  <c r="Q172" i="2"/>
  <c r="R172" i="2" s="1"/>
  <c r="J173" i="2"/>
  <c r="K172" i="2"/>
  <c r="L172" i="2" s="1"/>
  <c r="BI171" i="2" l="1"/>
  <c r="BJ170" i="2"/>
  <c r="BD167" i="2"/>
  <c r="BC168" i="2"/>
  <c r="CG171" i="2"/>
  <c r="CH170" i="2"/>
  <c r="BU170" i="2"/>
  <c r="BV169" i="2"/>
  <c r="CB169" i="2"/>
  <c r="CA170" i="2"/>
  <c r="BO170" i="2"/>
  <c r="BP169" i="2"/>
  <c r="CD179" i="2"/>
  <c r="CE178" i="2"/>
  <c r="CF178" i="2" s="1"/>
  <c r="BF177" i="2"/>
  <c r="BG176" i="2"/>
  <c r="BH176" i="2" s="1"/>
  <c r="AQ171" i="2"/>
  <c r="AR170" i="2"/>
  <c r="AK169" i="2"/>
  <c r="AL168" i="2"/>
  <c r="AF169" i="2"/>
  <c r="AE170" i="2"/>
  <c r="Z170" i="2"/>
  <c r="W171" i="2"/>
  <c r="X171" i="2" s="1"/>
  <c r="Y171" i="2" s="1"/>
  <c r="M172" i="2"/>
  <c r="N171" i="2"/>
  <c r="P174" i="2"/>
  <c r="Q173" i="2"/>
  <c r="R173" i="2" s="1"/>
  <c r="S172" i="2"/>
  <c r="T171" i="2"/>
  <c r="J174" i="2"/>
  <c r="K173" i="2"/>
  <c r="L173" i="2" s="1"/>
  <c r="BC169" i="2" l="1"/>
  <c r="BD168" i="2"/>
  <c r="BP170" i="2"/>
  <c r="BO171" i="2"/>
  <c r="BU171" i="2"/>
  <c r="BV170" i="2"/>
  <c r="CA171" i="2"/>
  <c r="CB170" i="2"/>
  <c r="CH171" i="2"/>
  <c r="CG172" i="2"/>
  <c r="BJ171" i="2"/>
  <c r="BI172" i="2"/>
  <c r="CD180" i="2"/>
  <c r="CE179" i="2"/>
  <c r="CF179" i="2" s="1"/>
  <c r="BF178" i="2"/>
  <c r="BG177" i="2"/>
  <c r="BH177" i="2" s="1"/>
  <c r="AQ172" i="2"/>
  <c r="AR171" i="2"/>
  <c r="AF170" i="2"/>
  <c r="AE171" i="2"/>
  <c r="AK170" i="2"/>
  <c r="AL169" i="2"/>
  <c r="Z171" i="2"/>
  <c r="W172" i="2"/>
  <c r="X172" i="2" s="1"/>
  <c r="Y172" i="2" s="1"/>
  <c r="M173" i="2"/>
  <c r="N172" i="2"/>
  <c r="S173" i="2"/>
  <c r="T172" i="2"/>
  <c r="P175" i="2"/>
  <c r="Q174" i="2"/>
  <c r="R174" i="2" s="1"/>
  <c r="K174" i="2"/>
  <c r="L174" i="2" s="1"/>
  <c r="J175" i="2"/>
  <c r="BJ172" i="2" l="1"/>
  <c r="BI173" i="2"/>
  <c r="BP171" i="2"/>
  <c r="BO172" i="2"/>
  <c r="CB171" i="2"/>
  <c r="CA172" i="2"/>
  <c r="CH172" i="2"/>
  <c r="CG173" i="2"/>
  <c r="BV171" i="2"/>
  <c r="BU172" i="2"/>
  <c r="BD169" i="2"/>
  <c r="BC170" i="2"/>
  <c r="CD181" i="2"/>
  <c r="CE180" i="2"/>
  <c r="CF180" i="2" s="1"/>
  <c r="BF179" i="2"/>
  <c r="BG178" i="2"/>
  <c r="BH178" i="2" s="1"/>
  <c r="AQ173" i="2"/>
  <c r="AR172" i="2"/>
  <c r="AK171" i="2"/>
  <c r="AL170" i="2"/>
  <c r="AE172" i="2"/>
  <c r="AF171" i="2"/>
  <c r="Z172" i="2"/>
  <c r="W173" i="2"/>
  <c r="X173" i="2" s="1"/>
  <c r="Y173" i="2" s="1"/>
  <c r="M174" i="2"/>
  <c r="N173" i="2"/>
  <c r="P176" i="2"/>
  <c r="Q175" i="2"/>
  <c r="R175" i="2" s="1"/>
  <c r="S174" i="2"/>
  <c r="T173" i="2"/>
  <c r="J176" i="2"/>
  <c r="K175" i="2"/>
  <c r="L175" i="2" s="1"/>
  <c r="BC171" i="2" l="1"/>
  <c r="BD170" i="2"/>
  <c r="CG174" i="2"/>
  <c r="CH173" i="2"/>
  <c r="BO173" i="2"/>
  <c r="BP172" i="2"/>
  <c r="BU173" i="2"/>
  <c r="BV172" i="2"/>
  <c r="CA173" i="2"/>
  <c r="CB172" i="2"/>
  <c r="BI174" i="2"/>
  <c r="BJ173" i="2"/>
  <c r="CE181" i="2"/>
  <c r="CF181" i="2" s="1"/>
  <c r="CD182" i="2"/>
  <c r="BG179" i="2"/>
  <c r="BF180" i="2"/>
  <c r="BH179" i="2"/>
  <c r="AQ174" i="2"/>
  <c r="AR173" i="2"/>
  <c r="AF172" i="2"/>
  <c r="AE173" i="2"/>
  <c r="AL171" i="2"/>
  <c r="AK172" i="2"/>
  <c r="Z173" i="2"/>
  <c r="W174" i="2"/>
  <c r="X174" i="2" s="1"/>
  <c r="Y174" i="2" s="1"/>
  <c r="M175" i="2"/>
  <c r="N174" i="2"/>
  <c r="S175" i="2"/>
  <c r="T174" i="2"/>
  <c r="Q176" i="2"/>
  <c r="R176" i="2" s="1"/>
  <c r="P177" i="2"/>
  <c r="K176" i="2"/>
  <c r="L176" i="2" s="1"/>
  <c r="J177" i="2"/>
  <c r="BJ174" i="2" l="1"/>
  <c r="BI175" i="2"/>
  <c r="BU174" i="2"/>
  <c r="BV173" i="2"/>
  <c r="CG175" i="2"/>
  <c r="CH174" i="2"/>
  <c r="CB173" i="2"/>
  <c r="CA174" i="2"/>
  <c r="BO174" i="2"/>
  <c r="BP173" i="2"/>
  <c r="BC172" i="2"/>
  <c r="BD171" i="2"/>
  <c r="CE182" i="2"/>
  <c r="CF182" i="2" s="1"/>
  <c r="CD183" i="2"/>
  <c r="BG180" i="2"/>
  <c r="BH180" i="2" s="1"/>
  <c r="BF181" i="2"/>
  <c r="AQ175" i="2"/>
  <c r="AR174" i="2"/>
  <c r="AK173" i="2"/>
  <c r="AL172" i="2"/>
  <c r="AF173" i="2"/>
  <c r="AE174" i="2"/>
  <c r="Z174" i="2"/>
  <c r="W175" i="2"/>
  <c r="X175" i="2" s="1"/>
  <c r="Y175" i="2" s="1"/>
  <c r="M176" i="2"/>
  <c r="N175" i="2"/>
  <c r="P178" i="2"/>
  <c r="Q177" i="2"/>
  <c r="R177" i="2" s="1"/>
  <c r="S176" i="2"/>
  <c r="T175" i="2"/>
  <c r="K177" i="2"/>
  <c r="L177" i="2" s="1"/>
  <c r="J178" i="2"/>
  <c r="BU175" i="2" l="1"/>
  <c r="BV174" i="2"/>
  <c r="CA175" i="2"/>
  <c r="CB174" i="2"/>
  <c r="BI176" i="2"/>
  <c r="BJ175" i="2"/>
  <c r="BC173" i="2"/>
  <c r="BD172" i="2"/>
  <c r="BO175" i="2"/>
  <c r="BP174" i="2"/>
  <c r="CH175" i="2"/>
  <c r="CG176" i="2"/>
  <c r="CD184" i="2"/>
  <c r="CE183" i="2"/>
  <c r="CF183" i="2" s="1"/>
  <c r="BG181" i="2"/>
  <c r="BH181" i="2" s="1"/>
  <c r="BF182" i="2"/>
  <c r="AQ176" i="2"/>
  <c r="AR175" i="2"/>
  <c r="AE175" i="2"/>
  <c r="AF174" i="2"/>
  <c r="AK174" i="2"/>
  <c r="AL173" i="2"/>
  <c r="Z175" i="2"/>
  <c r="W176" i="2"/>
  <c r="X176" i="2" s="1"/>
  <c r="Y176" i="2" s="1"/>
  <c r="M177" i="2"/>
  <c r="N176" i="2"/>
  <c r="S177" i="2"/>
  <c r="T176" i="2"/>
  <c r="P179" i="2"/>
  <c r="Q178" i="2"/>
  <c r="R178" i="2" s="1"/>
  <c r="J179" i="2"/>
  <c r="K178" i="2"/>
  <c r="L178" i="2" s="1"/>
  <c r="CG177" i="2" l="1"/>
  <c r="CH176" i="2"/>
  <c r="BC174" i="2"/>
  <c r="BD173" i="2"/>
  <c r="CA176" i="2"/>
  <c r="CB175" i="2"/>
  <c r="BP175" i="2"/>
  <c r="BO176" i="2"/>
  <c r="BJ176" i="2"/>
  <c r="BI177" i="2"/>
  <c r="BU176" i="2"/>
  <c r="BV175" i="2"/>
  <c r="CD185" i="2"/>
  <c r="CE184" i="2"/>
  <c r="CF184" i="2" s="1"/>
  <c r="BF183" i="2"/>
  <c r="BG182" i="2"/>
  <c r="BH182" i="2" s="1"/>
  <c r="AQ177" i="2"/>
  <c r="AR176" i="2"/>
  <c r="AK175" i="2"/>
  <c r="AL174" i="2"/>
  <c r="AE176" i="2"/>
  <c r="AF175" i="2"/>
  <c r="Z176" i="2"/>
  <c r="W177" i="2"/>
  <c r="X177" i="2" s="1"/>
  <c r="Y177" i="2" s="1"/>
  <c r="M178" i="2"/>
  <c r="N177" i="2"/>
  <c r="P180" i="2"/>
  <c r="Q179" i="2"/>
  <c r="R179" i="2" s="1"/>
  <c r="S178" i="2"/>
  <c r="T177" i="2"/>
  <c r="J180" i="2"/>
  <c r="K179" i="2"/>
  <c r="L179" i="2" s="1"/>
  <c r="BO177" i="2" l="1"/>
  <c r="BP176" i="2"/>
  <c r="BU177" i="2"/>
  <c r="BV176" i="2"/>
  <c r="BD174" i="2"/>
  <c r="BC175" i="2"/>
  <c r="BJ177" i="2"/>
  <c r="BI178" i="2"/>
  <c r="CA177" i="2"/>
  <c r="CB176" i="2"/>
  <c r="CG178" i="2"/>
  <c r="CH177" i="2"/>
  <c r="CD186" i="2"/>
  <c r="CE185" i="2"/>
  <c r="CF185" i="2" s="1"/>
  <c r="BG183" i="2"/>
  <c r="BH183" i="2" s="1"/>
  <c r="BF184" i="2"/>
  <c r="AR177" i="2"/>
  <c r="AQ178" i="2"/>
  <c r="L180" i="2"/>
  <c r="AF176" i="2"/>
  <c r="AE177" i="2"/>
  <c r="AK176" i="2"/>
  <c r="AL175" i="2"/>
  <c r="Z177" i="2"/>
  <c r="W178" i="2"/>
  <c r="X178" i="2" s="1"/>
  <c r="Y178" i="2" s="1"/>
  <c r="M179" i="2"/>
  <c r="N178" i="2"/>
  <c r="S179" i="2"/>
  <c r="T178" i="2"/>
  <c r="P181" i="2"/>
  <c r="Q180" i="2"/>
  <c r="R180" i="2" s="1"/>
  <c r="J181" i="2"/>
  <c r="K180" i="2"/>
  <c r="BJ178" i="2" l="1"/>
  <c r="BI179" i="2"/>
  <c r="CG179" i="2"/>
  <c r="CH178" i="2"/>
  <c r="BU178" i="2"/>
  <c r="BV177" i="2"/>
  <c r="BC176" i="2"/>
  <c r="BD175" i="2"/>
  <c r="CA178" i="2"/>
  <c r="CB177" i="2"/>
  <c r="BO178" i="2"/>
  <c r="BP177" i="2"/>
  <c r="CE186" i="2"/>
  <c r="CF186" i="2" s="1"/>
  <c r="CD187" i="2"/>
  <c r="BF185" i="2"/>
  <c r="BG184" i="2"/>
  <c r="BH184" i="2" s="1"/>
  <c r="AQ179" i="2"/>
  <c r="AR178" i="2"/>
  <c r="AK177" i="2"/>
  <c r="AL176" i="2"/>
  <c r="AF177" i="2"/>
  <c r="AE178" i="2"/>
  <c r="Z178" i="2"/>
  <c r="W179" i="2"/>
  <c r="X179" i="2" s="1"/>
  <c r="Y179" i="2" s="1"/>
  <c r="M180" i="2"/>
  <c r="N179" i="2"/>
  <c r="P182" i="2"/>
  <c r="Q181" i="2"/>
  <c r="R181" i="2" s="1"/>
  <c r="S180" i="2"/>
  <c r="T179" i="2"/>
  <c r="K181" i="2"/>
  <c r="L181" i="2" s="1"/>
  <c r="J182" i="2"/>
  <c r="BO179" i="2" l="1"/>
  <c r="BP178" i="2"/>
  <c r="BD176" i="2"/>
  <c r="BC177" i="2"/>
  <c r="CG180" i="2"/>
  <c r="CH179" i="2"/>
  <c r="BI180" i="2"/>
  <c r="BJ179" i="2"/>
  <c r="CA179" i="2"/>
  <c r="CB178" i="2"/>
  <c r="BU179" i="2"/>
  <c r="BV178" i="2"/>
  <c r="CF187" i="2"/>
  <c r="CD188" i="2"/>
  <c r="CE187" i="2"/>
  <c r="BF186" i="2"/>
  <c r="BG185" i="2"/>
  <c r="BH185" i="2" s="1"/>
  <c r="AQ180" i="2"/>
  <c r="AR179" i="2"/>
  <c r="AF178" i="2"/>
  <c r="AE179" i="2"/>
  <c r="AK178" i="2"/>
  <c r="AL177" i="2"/>
  <c r="Z179" i="2"/>
  <c r="W180" i="2"/>
  <c r="X180" i="2" s="1"/>
  <c r="Y180" i="2" s="1"/>
  <c r="M181" i="2"/>
  <c r="N180" i="2"/>
  <c r="S181" i="2"/>
  <c r="T180" i="2"/>
  <c r="P183" i="2"/>
  <c r="Q182" i="2"/>
  <c r="R182" i="2" s="1"/>
  <c r="J183" i="2"/>
  <c r="K182" i="2"/>
  <c r="L182" i="2" s="1"/>
  <c r="BD177" i="2" l="1"/>
  <c r="BC178" i="2"/>
  <c r="BU180" i="2"/>
  <c r="BV179" i="2"/>
  <c r="BI181" i="2"/>
  <c r="BJ180" i="2"/>
  <c r="CA180" i="2"/>
  <c r="CB179" i="2"/>
  <c r="CG181" i="2"/>
  <c r="CH180" i="2"/>
  <c r="BP179" i="2"/>
  <c r="BO180" i="2"/>
  <c r="CD189" i="2"/>
  <c r="CE188" i="2"/>
  <c r="CF188" i="2" s="1"/>
  <c r="BF187" i="2"/>
  <c r="BG186" i="2"/>
  <c r="BH186" i="2" s="1"/>
  <c r="AQ181" i="2"/>
  <c r="AR180" i="2"/>
  <c r="AK179" i="2"/>
  <c r="AL178" i="2"/>
  <c r="AE180" i="2"/>
  <c r="AF179" i="2"/>
  <c r="Z180" i="2"/>
  <c r="W181" i="2"/>
  <c r="X181" i="2" s="1"/>
  <c r="Y181" i="2" s="1"/>
  <c r="M182" i="2"/>
  <c r="N181" i="2"/>
  <c r="P184" i="2"/>
  <c r="Q183" i="2"/>
  <c r="R183" i="2" s="1"/>
  <c r="S182" i="2"/>
  <c r="T181" i="2"/>
  <c r="J184" i="2"/>
  <c r="K183" i="2"/>
  <c r="L183" i="2" s="1"/>
  <c r="BO181" i="2" l="1"/>
  <c r="BP180" i="2"/>
  <c r="CA181" i="2"/>
  <c r="CB180" i="2"/>
  <c r="BV180" i="2"/>
  <c r="BU181" i="2"/>
  <c r="BD178" i="2"/>
  <c r="BC179" i="2"/>
  <c r="CH181" i="2"/>
  <c r="CG182" i="2"/>
  <c r="BJ181" i="2"/>
  <c r="BI182" i="2"/>
  <c r="CE189" i="2"/>
  <c r="CF189" i="2" s="1"/>
  <c r="CD190" i="2"/>
  <c r="BF188" i="2"/>
  <c r="BG187" i="2"/>
  <c r="BH187" i="2" s="1"/>
  <c r="AR181" i="2"/>
  <c r="AQ182" i="2"/>
  <c r="AF180" i="2"/>
  <c r="AE181" i="2"/>
  <c r="AL179" i="2"/>
  <c r="AK180" i="2"/>
  <c r="Z181" i="2"/>
  <c r="W182" i="2"/>
  <c r="X182" i="2" s="1"/>
  <c r="Y182" i="2" s="1"/>
  <c r="M183" i="2"/>
  <c r="N182" i="2"/>
  <c r="S183" i="2"/>
  <c r="T182" i="2"/>
  <c r="P185" i="2"/>
  <c r="Q184" i="2"/>
  <c r="R184" i="2" s="1"/>
  <c r="J185" i="2"/>
  <c r="K184" i="2"/>
  <c r="L184" i="2" s="1"/>
  <c r="BD179" i="2" l="1"/>
  <c r="BC180" i="2"/>
  <c r="CA182" i="2"/>
  <c r="CB181" i="2"/>
  <c r="CH182" i="2"/>
  <c r="CG183" i="2"/>
  <c r="BV181" i="2"/>
  <c r="BU182" i="2"/>
  <c r="BI183" i="2"/>
  <c r="BJ182" i="2"/>
  <c r="BO182" i="2"/>
  <c r="BP181" i="2"/>
  <c r="CD191" i="2"/>
  <c r="CE190" i="2"/>
  <c r="CF190" i="2" s="1"/>
  <c r="BG188" i="2"/>
  <c r="BH188" i="2" s="1"/>
  <c r="BF189" i="2"/>
  <c r="AQ183" i="2"/>
  <c r="AR182" i="2"/>
  <c r="AK181" i="2"/>
  <c r="AL180" i="2"/>
  <c r="AF181" i="2"/>
  <c r="AE182" i="2"/>
  <c r="Z182" i="2"/>
  <c r="W183" i="2"/>
  <c r="X183" i="2" s="1"/>
  <c r="Y183" i="2" s="1"/>
  <c r="M184" i="2"/>
  <c r="N183" i="2"/>
  <c r="P186" i="2"/>
  <c r="Q185" i="2"/>
  <c r="R185" i="2" s="1"/>
  <c r="S184" i="2"/>
  <c r="T183" i="2"/>
  <c r="J186" i="2"/>
  <c r="K185" i="2"/>
  <c r="L185" i="2" s="1"/>
  <c r="BV182" i="2" l="1"/>
  <c r="BU183" i="2"/>
  <c r="BO183" i="2"/>
  <c r="BP182" i="2"/>
  <c r="CA183" i="2"/>
  <c r="CB182" i="2"/>
  <c r="CG184" i="2"/>
  <c r="CH183" i="2"/>
  <c r="BD180" i="2"/>
  <c r="BC181" i="2"/>
  <c r="BJ183" i="2"/>
  <c r="BI184" i="2"/>
  <c r="CD192" i="2"/>
  <c r="CE191" i="2"/>
  <c r="CF191" i="2" s="1"/>
  <c r="BF190" i="2"/>
  <c r="BG189" i="2"/>
  <c r="BH189" i="2" s="1"/>
  <c r="AQ184" i="2"/>
  <c r="AR183" i="2"/>
  <c r="AE183" i="2"/>
  <c r="AF182" i="2"/>
  <c r="AK182" i="2"/>
  <c r="AL181" i="2"/>
  <c r="Z183" i="2"/>
  <c r="W184" i="2"/>
  <c r="X184" i="2" s="1"/>
  <c r="Y184" i="2" s="1"/>
  <c r="M185" i="2"/>
  <c r="N184" i="2"/>
  <c r="S185" i="2"/>
  <c r="T184" i="2"/>
  <c r="P187" i="2"/>
  <c r="Q186" i="2"/>
  <c r="R186" i="2" s="1"/>
  <c r="K186" i="2"/>
  <c r="L186" i="2" s="1"/>
  <c r="J187" i="2"/>
  <c r="BD181" i="2" l="1"/>
  <c r="BC182" i="2"/>
  <c r="BU184" i="2"/>
  <c r="BV183" i="2"/>
  <c r="BJ184" i="2"/>
  <c r="BI185" i="2"/>
  <c r="CH184" i="2"/>
  <c r="CG185" i="2"/>
  <c r="BP183" i="2"/>
  <c r="BO184" i="2"/>
  <c r="CA184" i="2"/>
  <c r="CB183" i="2"/>
  <c r="CD193" i="2"/>
  <c r="CE192" i="2"/>
  <c r="CF192" i="2" s="1"/>
  <c r="BF191" i="2"/>
  <c r="BG190" i="2"/>
  <c r="BH190" i="2" s="1"/>
  <c r="AQ185" i="2"/>
  <c r="AR184" i="2"/>
  <c r="AK183" i="2"/>
  <c r="AL182" i="2"/>
  <c r="AF183" i="2"/>
  <c r="AE184" i="2"/>
  <c r="Z184" i="2"/>
  <c r="W185" i="2"/>
  <c r="X185" i="2" s="1"/>
  <c r="Y185" i="2" s="1"/>
  <c r="M186" i="2"/>
  <c r="N185" i="2"/>
  <c r="P188" i="2"/>
  <c r="Q187" i="2"/>
  <c r="R187" i="2" s="1"/>
  <c r="T185" i="2"/>
  <c r="S186" i="2"/>
  <c r="J188" i="2"/>
  <c r="K187" i="2"/>
  <c r="L187" i="2" s="1"/>
  <c r="CG186" i="2" l="1"/>
  <c r="CH185" i="2"/>
  <c r="CB184" i="2"/>
  <c r="CA185" i="2"/>
  <c r="BU185" i="2"/>
  <c r="BV184" i="2"/>
  <c r="BO185" i="2"/>
  <c r="BP184" i="2"/>
  <c r="BJ185" i="2"/>
  <c r="BI186" i="2"/>
  <c r="BC183" i="2"/>
  <c r="BD182" i="2"/>
  <c r="CD194" i="2"/>
  <c r="CE193" i="2"/>
  <c r="CF193" i="2" s="1"/>
  <c r="BG191" i="2"/>
  <c r="BH191" i="2" s="1"/>
  <c r="BF192" i="2"/>
  <c r="AQ186" i="2"/>
  <c r="AR185" i="2"/>
  <c r="AF184" i="2"/>
  <c r="AE185" i="2"/>
  <c r="AL183" i="2"/>
  <c r="AK184" i="2"/>
  <c r="Z185" i="2"/>
  <c r="W186" i="2"/>
  <c r="X186" i="2" s="1"/>
  <c r="Y186" i="2" s="1"/>
  <c r="M187" i="2"/>
  <c r="N186" i="2"/>
  <c r="S187" i="2"/>
  <c r="T186" i="2"/>
  <c r="P189" i="2"/>
  <c r="Q188" i="2"/>
  <c r="R188" i="2" s="1"/>
  <c r="J189" i="2"/>
  <c r="K188" i="2"/>
  <c r="L188" i="2" s="1"/>
  <c r="BD183" i="2" l="1"/>
  <c r="BC184" i="2"/>
  <c r="BI187" i="2"/>
  <c r="BJ186" i="2"/>
  <c r="CA186" i="2"/>
  <c r="CB185" i="2"/>
  <c r="BO186" i="2"/>
  <c r="BP185" i="2"/>
  <c r="BV185" i="2"/>
  <c r="BU186" i="2"/>
  <c r="CH186" i="2"/>
  <c r="CG187" i="2"/>
  <c r="CE194" i="2"/>
  <c r="CF194" i="2" s="1"/>
  <c r="CD195" i="2"/>
  <c r="BF193" i="2"/>
  <c r="BG192" i="2"/>
  <c r="BH192" i="2" s="1"/>
  <c r="AQ187" i="2"/>
  <c r="AR186" i="2"/>
  <c r="AK185" i="2"/>
  <c r="AL184" i="2"/>
  <c r="AE186" i="2"/>
  <c r="AF185" i="2"/>
  <c r="Z186" i="2"/>
  <c r="W187" i="2"/>
  <c r="X187" i="2" s="1"/>
  <c r="Y187" i="2" s="1"/>
  <c r="M188" i="2"/>
  <c r="N187" i="2"/>
  <c r="P190" i="2"/>
  <c r="Q189" i="2"/>
  <c r="R189" i="2" s="1"/>
  <c r="S188" i="2"/>
  <c r="T187" i="2"/>
  <c r="J190" i="2"/>
  <c r="K189" i="2"/>
  <c r="L189" i="2" s="1"/>
  <c r="CH187" i="2" l="1"/>
  <c r="CG188" i="2"/>
  <c r="BO187" i="2"/>
  <c r="BP186" i="2"/>
  <c r="BI188" i="2"/>
  <c r="BJ187" i="2"/>
  <c r="BU187" i="2"/>
  <c r="BV186" i="2"/>
  <c r="BD184" i="2"/>
  <c r="BC185" i="2"/>
  <c r="CA187" i="2"/>
  <c r="CB186" i="2"/>
  <c r="CD196" i="2"/>
  <c r="CE195" i="2"/>
  <c r="CF195" i="2" s="1"/>
  <c r="BF194" i="2"/>
  <c r="BG193" i="2"/>
  <c r="BH193" i="2" s="1"/>
  <c r="AQ188" i="2"/>
  <c r="AR187" i="2"/>
  <c r="AE187" i="2"/>
  <c r="AF186" i="2"/>
  <c r="AK186" i="2"/>
  <c r="AL185" i="2"/>
  <c r="Z187" i="2"/>
  <c r="W188" i="2"/>
  <c r="X188" i="2" s="1"/>
  <c r="Y188" i="2" s="1"/>
  <c r="M189" i="2"/>
  <c r="N188" i="2"/>
  <c r="S189" i="2"/>
  <c r="T188" i="2"/>
  <c r="P191" i="2"/>
  <c r="Q190" i="2"/>
  <c r="R190" i="2" s="1"/>
  <c r="J191" i="2"/>
  <c r="K190" i="2"/>
  <c r="L190" i="2" s="1"/>
  <c r="CA188" i="2" l="1"/>
  <c r="CB187" i="2"/>
  <c r="BU188" i="2"/>
  <c r="BV187" i="2"/>
  <c r="BP187" i="2"/>
  <c r="BO188" i="2"/>
  <c r="BC186" i="2"/>
  <c r="BD185" i="2"/>
  <c r="CG189" i="2"/>
  <c r="CH188" i="2"/>
  <c r="BI189" i="2"/>
  <c r="BJ188" i="2"/>
  <c r="CD197" i="2"/>
  <c r="CE196" i="2"/>
  <c r="CF196" i="2" s="1"/>
  <c r="BF195" i="2"/>
  <c r="BG194" i="2"/>
  <c r="BH194" i="2" s="1"/>
  <c r="AQ189" i="2"/>
  <c r="AR188" i="2"/>
  <c r="AK187" i="2"/>
  <c r="AL186" i="2"/>
  <c r="AE188" i="2"/>
  <c r="AF187" i="2"/>
  <c r="Z188" i="2"/>
  <c r="W189" i="2"/>
  <c r="X189" i="2" s="1"/>
  <c r="Y189" i="2" s="1"/>
  <c r="M190" i="2"/>
  <c r="N189" i="2"/>
  <c r="P192" i="2"/>
  <c r="Q191" i="2"/>
  <c r="R191" i="2" s="1"/>
  <c r="T189" i="2"/>
  <c r="S190" i="2"/>
  <c r="J192" i="2"/>
  <c r="K191" i="2"/>
  <c r="L191" i="2" s="1"/>
  <c r="BJ189" i="2" l="1"/>
  <c r="BI190" i="2"/>
  <c r="BD186" i="2"/>
  <c r="BC187" i="2"/>
  <c r="BU189" i="2"/>
  <c r="BV188" i="2"/>
  <c r="BO189" i="2"/>
  <c r="BP188" i="2"/>
  <c r="CG190" i="2"/>
  <c r="CH189" i="2"/>
  <c r="CB188" i="2"/>
  <c r="CA189" i="2"/>
  <c r="CE197" i="2"/>
  <c r="CF197" i="2" s="1"/>
  <c r="CD198" i="2"/>
  <c r="BF196" i="2"/>
  <c r="BG195" i="2"/>
  <c r="BH195" i="2" s="1"/>
  <c r="AQ190" i="2"/>
  <c r="AR189" i="2"/>
  <c r="AE189" i="2"/>
  <c r="AF188" i="2"/>
  <c r="AL187" i="2"/>
  <c r="AK188" i="2"/>
  <c r="Z189" i="2"/>
  <c r="W190" i="2"/>
  <c r="X190" i="2" s="1"/>
  <c r="Y190" i="2" s="1"/>
  <c r="M191" i="2"/>
  <c r="N190" i="2"/>
  <c r="S191" i="2"/>
  <c r="T190" i="2"/>
  <c r="Q192" i="2"/>
  <c r="R192" i="2" s="1"/>
  <c r="P193" i="2"/>
  <c r="J193" i="2"/>
  <c r="K192" i="2"/>
  <c r="L192" i="2" s="1"/>
  <c r="BO190" i="2" l="1"/>
  <c r="BP189" i="2"/>
  <c r="CA190" i="2"/>
  <c r="CB189" i="2"/>
  <c r="BC188" i="2"/>
  <c r="BD187" i="2"/>
  <c r="BI191" i="2"/>
  <c r="BJ190" i="2"/>
  <c r="CH190" i="2"/>
  <c r="CG191" i="2"/>
  <c r="BU190" i="2"/>
  <c r="BV189" i="2"/>
  <c r="CD199" i="2"/>
  <c r="CE198" i="2"/>
  <c r="CF198" i="2" s="1"/>
  <c r="BG196" i="2"/>
  <c r="BH196" i="2" s="1"/>
  <c r="BF197" i="2"/>
  <c r="AQ191" i="2"/>
  <c r="AR190" i="2"/>
  <c r="AK189" i="2"/>
  <c r="AL188" i="2"/>
  <c r="AF189" i="2"/>
  <c r="AE190" i="2"/>
  <c r="Z190" i="2"/>
  <c r="W191" i="2"/>
  <c r="X191" i="2" s="1"/>
  <c r="Y191" i="2" s="1"/>
  <c r="M192" i="2"/>
  <c r="N191" i="2"/>
  <c r="P194" i="2"/>
  <c r="Q193" i="2"/>
  <c r="R193" i="2" s="1"/>
  <c r="S192" i="2"/>
  <c r="T191" i="2"/>
  <c r="J194" i="2"/>
  <c r="K193" i="2"/>
  <c r="L193" i="2" s="1"/>
  <c r="BV190" i="2" l="1"/>
  <c r="BU191" i="2"/>
  <c r="BI192" i="2"/>
  <c r="BJ191" i="2"/>
  <c r="CA191" i="2"/>
  <c r="CB190" i="2"/>
  <c r="CG192" i="2"/>
  <c r="CH191" i="2"/>
  <c r="BD188" i="2"/>
  <c r="BC189" i="2"/>
  <c r="BO191" i="2"/>
  <c r="BP190" i="2"/>
  <c r="CD200" i="2"/>
  <c r="CE199" i="2"/>
  <c r="CF199" i="2" s="1"/>
  <c r="BF198" i="2"/>
  <c r="BG197" i="2"/>
  <c r="BH197" i="2" s="1"/>
  <c r="AQ192" i="2"/>
  <c r="AR191" i="2"/>
  <c r="AE191" i="2"/>
  <c r="AF190" i="2"/>
  <c r="AK190" i="2"/>
  <c r="AL189" i="2"/>
  <c r="Z191" i="2"/>
  <c r="W192" i="2"/>
  <c r="X192" i="2" s="1"/>
  <c r="Y192" i="2" s="1"/>
  <c r="Z192" i="2" s="1"/>
  <c r="M193" i="2"/>
  <c r="N192" i="2"/>
  <c r="S193" i="2"/>
  <c r="T192" i="2"/>
  <c r="P195" i="2"/>
  <c r="Q194" i="2"/>
  <c r="R194" i="2" s="1"/>
  <c r="J195" i="2"/>
  <c r="K194" i="2"/>
  <c r="L194" i="2" s="1"/>
  <c r="CG193" i="2" l="1"/>
  <c r="CH192" i="2"/>
  <c r="BC190" i="2"/>
  <c r="BD189" i="2"/>
  <c r="BU192" i="2"/>
  <c r="BV191" i="2"/>
  <c r="BP191" i="2"/>
  <c r="BO192" i="2"/>
  <c r="BI193" i="2"/>
  <c r="BJ192" i="2"/>
  <c r="CA192" i="2"/>
  <c r="CB191" i="2"/>
  <c r="CD201" i="2"/>
  <c r="CE200" i="2"/>
  <c r="CF200" i="2" s="1"/>
  <c r="BF199" i="2"/>
  <c r="BG198" i="2"/>
  <c r="BH198" i="2" s="1"/>
  <c r="AQ193" i="2"/>
  <c r="AR192" i="2"/>
  <c r="AK191" i="2"/>
  <c r="AL190" i="2"/>
  <c r="AE192" i="2"/>
  <c r="AF191" i="2"/>
  <c r="W193" i="2"/>
  <c r="X193" i="2" s="1"/>
  <c r="Y193" i="2" s="1"/>
  <c r="Z193" i="2" s="1"/>
  <c r="M194" i="2"/>
  <c r="N193" i="2"/>
  <c r="P196" i="2"/>
  <c r="Q195" i="2"/>
  <c r="R195" i="2" s="1"/>
  <c r="S194" i="2"/>
  <c r="T193" i="2"/>
  <c r="J196" i="2"/>
  <c r="K195" i="2"/>
  <c r="L195" i="2" s="1"/>
  <c r="BO193" i="2" l="1"/>
  <c r="BP192" i="2"/>
  <c r="CA193" i="2"/>
  <c r="CB192" i="2"/>
  <c r="BD190" i="2"/>
  <c r="BC191" i="2"/>
  <c r="BI194" i="2"/>
  <c r="BJ193" i="2"/>
  <c r="BV192" i="2"/>
  <c r="BU193" i="2"/>
  <c r="CH193" i="2"/>
  <c r="CG194" i="2"/>
  <c r="CD202" i="2"/>
  <c r="CE201" i="2"/>
  <c r="CF201" i="2" s="1"/>
  <c r="BG199" i="2"/>
  <c r="BH199" i="2" s="1"/>
  <c r="BF200" i="2"/>
  <c r="AR193" i="2"/>
  <c r="AQ194" i="2"/>
  <c r="AE193" i="2"/>
  <c r="AF192" i="2"/>
  <c r="AK192" i="2"/>
  <c r="AL191" i="2"/>
  <c r="W194" i="2"/>
  <c r="X194" i="2" s="1"/>
  <c r="Y194" i="2" s="1"/>
  <c r="M195" i="2"/>
  <c r="N194" i="2"/>
  <c r="S195" i="2"/>
  <c r="T194" i="2"/>
  <c r="Q196" i="2"/>
  <c r="R196" i="2" s="1"/>
  <c r="P197" i="2"/>
  <c r="J197" i="2"/>
  <c r="K196" i="2"/>
  <c r="L196" i="2" s="1"/>
  <c r="CG195" i="2" l="1"/>
  <c r="CH194" i="2"/>
  <c r="BI195" i="2"/>
  <c r="BJ194" i="2"/>
  <c r="CA194" i="2"/>
  <c r="CB193" i="2"/>
  <c r="BU194" i="2"/>
  <c r="BV193" i="2"/>
  <c r="BC192" i="2"/>
  <c r="BD191" i="2"/>
  <c r="BO194" i="2"/>
  <c r="BP193" i="2"/>
  <c r="CE202" i="2"/>
  <c r="CF202" i="2" s="1"/>
  <c r="CD203" i="2"/>
  <c r="BF201" i="2"/>
  <c r="BG200" i="2"/>
  <c r="BH200" i="2" s="1"/>
  <c r="AQ195" i="2"/>
  <c r="AR194" i="2"/>
  <c r="AK193" i="2"/>
  <c r="AL192" i="2"/>
  <c r="AE194" i="2"/>
  <c r="AF193" i="2"/>
  <c r="Z194" i="2"/>
  <c r="W195" i="2"/>
  <c r="X195" i="2" s="1"/>
  <c r="Y195" i="2" s="1"/>
  <c r="M196" i="2"/>
  <c r="N195" i="2"/>
  <c r="P198" i="2"/>
  <c r="Q197" i="2"/>
  <c r="R197" i="2" s="1"/>
  <c r="S196" i="2"/>
  <c r="T195" i="2"/>
  <c r="J198" i="2"/>
  <c r="K197" i="2"/>
  <c r="L197" i="2" s="1"/>
  <c r="BO195" i="2" l="1"/>
  <c r="BP194" i="2"/>
  <c r="BI196" i="2"/>
  <c r="BJ195" i="2"/>
  <c r="BU195" i="2"/>
  <c r="BV194" i="2"/>
  <c r="BD192" i="2"/>
  <c r="BC193" i="2"/>
  <c r="CA195" i="2"/>
  <c r="CB194" i="2"/>
  <c r="CH195" i="2"/>
  <c r="CG196" i="2"/>
  <c r="CD204" i="2"/>
  <c r="CE203" i="2"/>
  <c r="CF203" i="2" s="1"/>
  <c r="BF202" i="2"/>
  <c r="BG201" i="2"/>
  <c r="BH201" i="2" s="1"/>
  <c r="AQ196" i="2"/>
  <c r="AR195" i="2"/>
  <c r="AE195" i="2"/>
  <c r="AF194" i="2"/>
  <c r="AK194" i="2"/>
  <c r="AL193" i="2"/>
  <c r="Z195" i="2"/>
  <c r="W196" i="2"/>
  <c r="X196" i="2" s="1"/>
  <c r="Y196" i="2" s="1"/>
  <c r="M197" i="2"/>
  <c r="N196" i="2"/>
  <c r="S197" i="2"/>
  <c r="T196" i="2"/>
  <c r="P199" i="2"/>
  <c r="Q198" i="2"/>
  <c r="R198" i="2" s="1"/>
  <c r="J199" i="2"/>
  <c r="K198" i="2"/>
  <c r="L198" i="2" s="1"/>
  <c r="CH196" i="2" l="1"/>
  <c r="CG197" i="2"/>
  <c r="BD193" i="2"/>
  <c r="BC194" i="2"/>
  <c r="BJ196" i="2"/>
  <c r="BI197" i="2"/>
  <c r="CA196" i="2"/>
  <c r="CB195" i="2"/>
  <c r="BU196" i="2"/>
  <c r="BV195" i="2"/>
  <c r="BP195" i="2"/>
  <c r="BO196" i="2"/>
  <c r="CD205" i="2"/>
  <c r="CE204" i="2"/>
  <c r="CF204" i="2" s="1"/>
  <c r="BF203" i="2"/>
  <c r="BG202" i="2"/>
  <c r="BH202" i="2" s="1"/>
  <c r="AQ197" i="2"/>
  <c r="AR196" i="2"/>
  <c r="AK195" i="2"/>
  <c r="AL194" i="2"/>
  <c r="AE196" i="2"/>
  <c r="AF195" i="2"/>
  <c r="Z196" i="2"/>
  <c r="W197" i="2"/>
  <c r="X197" i="2" s="1"/>
  <c r="Y197" i="2" s="1"/>
  <c r="M198" i="2"/>
  <c r="N197" i="2"/>
  <c r="P200" i="2"/>
  <c r="Q199" i="2"/>
  <c r="R199" i="2" s="1"/>
  <c r="S198" i="2"/>
  <c r="T197" i="2"/>
  <c r="J200" i="2"/>
  <c r="K199" i="2"/>
  <c r="L199" i="2" s="1"/>
  <c r="BD194" i="2" l="1"/>
  <c r="BC195" i="2"/>
  <c r="BJ197" i="2"/>
  <c r="BI198" i="2"/>
  <c r="CG198" i="2"/>
  <c r="CH197" i="2"/>
  <c r="BO197" i="2"/>
  <c r="BP196" i="2"/>
  <c r="CA197" i="2"/>
  <c r="CB196" i="2"/>
  <c r="BU197" i="2"/>
  <c r="BV196" i="2"/>
  <c r="CE205" i="2"/>
  <c r="CF205" i="2" s="1"/>
  <c r="CD206" i="2"/>
  <c r="BF204" i="2"/>
  <c r="BG203" i="2"/>
  <c r="BH203" i="2" s="1"/>
  <c r="AQ198" i="2"/>
  <c r="AR197" i="2"/>
  <c r="AF196" i="2"/>
  <c r="AE197" i="2"/>
  <c r="AL195" i="2"/>
  <c r="AK196" i="2"/>
  <c r="Z197" i="2"/>
  <c r="W198" i="2"/>
  <c r="X198" i="2" s="1"/>
  <c r="Y198" i="2" s="1"/>
  <c r="Z198" i="2" s="1"/>
  <c r="M199" i="2"/>
  <c r="N198" i="2"/>
  <c r="S199" i="2"/>
  <c r="T198" i="2"/>
  <c r="P201" i="2"/>
  <c r="Q200" i="2"/>
  <c r="R200" i="2" s="1"/>
  <c r="J201" i="2"/>
  <c r="K200" i="2"/>
  <c r="L200" i="2" s="1"/>
  <c r="BC196" i="2" l="1"/>
  <c r="BD195" i="2"/>
  <c r="BI199" i="2"/>
  <c r="BJ198" i="2"/>
  <c r="BU198" i="2"/>
  <c r="BV197" i="2"/>
  <c r="BO198" i="2"/>
  <c r="BP197" i="2"/>
  <c r="CA198" i="2"/>
  <c r="CB197" i="2"/>
  <c r="CH198" i="2"/>
  <c r="CG199" i="2"/>
  <c r="CF206" i="2"/>
  <c r="CD207" i="2"/>
  <c r="CE206" i="2"/>
  <c r="BG204" i="2"/>
  <c r="BH204" i="2" s="1"/>
  <c r="BF205" i="2"/>
  <c r="AQ199" i="2"/>
  <c r="AR198" i="2"/>
  <c r="AE198" i="2"/>
  <c r="AF197" i="2"/>
  <c r="AK197" i="2"/>
  <c r="AL196" i="2"/>
  <c r="W199" i="2"/>
  <c r="X199" i="2" s="1"/>
  <c r="Y199" i="2" s="1"/>
  <c r="M200" i="2"/>
  <c r="N199" i="2"/>
  <c r="P202" i="2"/>
  <c r="Q201" i="2"/>
  <c r="R201" i="2" s="1"/>
  <c r="S200" i="2"/>
  <c r="T199" i="2"/>
  <c r="J202" i="2"/>
  <c r="K201" i="2"/>
  <c r="L201" i="2" s="1"/>
  <c r="CG200" i="2" l="1"/>
  <c r="CH199" i="2"/>
  <c r="BO199" i="2"/>
  <c r="BP198" i="2"/>
  <c r="BI200" i="2"/>
  <c r="BJ199" i="2"/>
  <c r="CA199" i="2"/>
  <c r="CB198" i="2"/>
  <c r="BU199" i="2"/>
  <c r="BV198" i="2"/>
  <c r="BC197" i="2"/>
  <c r="BD196" i="2"/>
  <c r="CD208" i="2"/>
  <c r="CE207" i="2"/>
  <c r="CF207" i="2" s="1"/>
  <c r="BF206" i="2"/>
  <c r="BG205" i="2"/>
  <c r="BH205" i="2" s="1"/>
  <c r="AQ200" i="2"/>
  <c r="AR199" i="2"/>
  <c r="AK198" i="2"/>
  <c r="AL197" i="2"/>
  <c r="AE199" i="2"/>
  <c r="AF198" i="2"/>
  <c r="Z199" i="2"/>
  <c r="W200" i="2"/>
  <c r="X200" i="2" s="1"/>
  <c r="Y200" i="2" s="1"/>
  <c r="Z200" i="2" s="1"/>
  <c r="M201" i="2"/>
  <c r="N200" i="2"/>
  <c r="S201" i="2"/>
  <c r="T200" i="2"/>
  <c r="P203" i="2"/>
  <c r="Q202" i="2"/>
  <c r="R202" i="2" s="1"/>
  <c r="K202" i="2"/>
  <c r="L202" i="2" s="1"/>
  <c r="J203" i="2"/>
  <c r="BD197" i="2" l="1"/>
  <c r="BC198" i="2"/>
  <c r="CA200" i="2"/>
  <c r="CB199" i="2"/>
  <c r="BO200" i="2"/>
  <c r="BP199" i="2"/>
  <c r="BV199" i="2"/>
  <c r="BU200" i="2"/>
  <c r="BJ200" i="2"/>
  <c r="BI201" i="2"/>
  <c r="CG201" i="2"/>
  <c r="CH200" i="2"/>
  <c r="CD209" i="2"/>
  <c r="CE208" i="2"/>
  <c r="CF208" i="2" s="1"/>
  <c r="BF207" i="2"/>
  <c r="BG206" i="2"/>
  <c r="BH206" i="2" s="1"/>
  <c r="AQ201" i="2"/>
  <c r="AR200" i="2"/>
  <c r="AF199" i="2"/>
  <c r="AE200" i="2"/>
  <c r="AK199" i="2"/>
  <c r="AL198" i="2"/>
  <c r="W201" i="2"/>
  <c r="X201" i="2" s="1"/>
  <c r="Y201" i="2" s="1"/>
  <c r="M202" i="2"/>
  <c r="N201" i="2"/>
  <c r="P204" i="2"/>
  <c r="Q203" i="2"/>
  <c r="R203" i="2" s="1"/>
  <c r="T201" i="2"/>
  <c r="S202" i="2"/>
  <c r="J204" i="2"/>
  <c r="K203" i="2"/>
  <c r="L203" i="2" s="1"/>
  <c r="CG202" i="2" l="1"/>
  <c r="CH201" i="2"/>
  <c r="CA201" i="2"/>
  <c r="CB200" i="2"/>
  <c r="BI202" i="2"/>
  <c r="BJ201" i="2"/>
  <c r="BC199" i="2"/>
  <c r="BD198" i="2"/>
  <c r="BO201" i="2"/>
  <c r="BP200" i="2"/>
  <c r="BU201" i="2"/>
  <c r="BV200" i="2"/>
  <c r="CD210" i="2"/>
  <c r="CF209" i="2"/>
  <c r="CE209" i="2"/>
  <c r="BG207" i="2"/>
  <c r="BH207" i="2" s="1"/>
  <c r="BF208" i="2"/>
  <c r="AQ202" i="2"/>
  <c r="AR201" i="2"/>
  <c r="AL199" i="2"/>
  <c r="AK200" i="2"/>
  <c r="AE201" i="2"/>
  <c r="AF200" i="2"/>
  <c r="Z201" i="2"/>
  <c r="W202" i="2"/>
  <c r="X202" i="2" s="1"/>
  <c r="Y202" i="2" s="1"/>
  <c r="M203" i="2"/>
  <c r="N202" i="2"/>
  <c r="S203" i="2"/>
  <c r="T202" i="2"/>
  <c r="P205" i="2"/>
  <c r="Q204" i="2"/>
  <c r="R204" i="2" s="1"/>
  <c r="J205" i="2"/>
  <c r="K204" i="2"/>
  <c r="L204" i="2" s="1"/>
  <c r="BV201" i="2" l="1"/>
  <c r="BU202" i="2"/>
  <c r="CA202" i="2"/>
  <c r="CB201" i="2"/>
  <c r="BC200" i="2"/>
  <c r="BD199" i="2"/>
  <c r="BP201" i="2"/>
  <c r="BO202" i="2"/>
  <c r="BI203" i="2"/>
  <c r="BJ202" i="2"/>
  <c r="CG203" i="2"/>
  <c r="CH202" i="2"/>
  <c r="CE210" i="2"/>
  <c r="CF210" i="2" s="1"/>
  <c r="CD211" i="2"/>
  <c r="BF209" i="2"/>
  <c r="BG208" i="2"/>
  <c r="BH208" i="2" s="1"/>
  <c r="AQ203" i="2"/>
  <c r="AR202" i="2"/>
  <c r="AE202" i="2"/>
  <c r="AF201" i="2"/>
  <c r="AK201" i="2"/>
  <c r="AL200" i="2"/>
  <c r="Z202" i="2"/>
  <c r="W203" i="2"/>
  <c r="X203" i="2" s="1"/>
  <c r="Y203" i="2" s="1"/>
  <c r="M204" i="2"/>
  <c r="N203" i="2"/>
  <c r="P206" i="2"/>
  <c r="Q205" i="2"/>
  <c r="R205" i="2" s="1"/>
  <c r="S204" i="2"/>
  <c r="T203" i="2"/>
  <c r="J206" i="2"/>
  <c r="K205" i="2"/>
  <c r="L205" i="2" s="1"/>
  <c r="BO203" i="2" l="1"/>
  <c r="BP202" i="2"/>
  <c r="CH203" i="2"/>
  <c r="CG204" i="2"/>
  <c r="BU203" i="2"/>
  <c r="BV202" i="2"/>
  <c r="CA203" i="2"/>
  <c r="CB202" i="2"/>
  <c r="BI204" i="2"/>
  <c r="BJ203" i="2"/>
  <c r="BD200" i="2"/>
  <c r="BC201" i="2"/>
  <c r="CD212" i="2"/>
  <c r="CE211" i="2"/>
  <c r="CF211" i="2" s="1"/>
  <c r="BF210" i="2"/>
  <c r="BG209" i="2"/>
  <c r="BH209" i="2" s="1"/>
  <c r="AQ204" i="2"/>
  <c r="AR203" i="2"/>
  <c r="AK202" i="2"/>
  <c r="AL201" i="2"/>
  <c r="AE203" i="2"/>
  <c r="AF202" i="2"/>
  <c r="Z203" i="2"/>
  <c r="W204" i="2"/>
  <c r="X204" i="2" s="1"/>
  <c r="Y204" i="2" s="1"/>
  <c r="M205" i="2"/>
  <c r="N204" i="2"/>
  <c r="S205" i="2"/>
  <c r="T204" i="2"/>
  <c r="P207" i="2"/>
  <c r="Q206" i="2"/>
  <c r="R206" i="2" s="1"/>
  <c r="J207" i="2"/>
  <c r="K206" i="2"/>
  <c r="L206" i="2" s="1"/>
  <c r="BD201" i="2" l="1"/>
  <c r="BC202" i="2"/>
  <c r="CH204" i="2"/>
  <c r="CG205" i="2"/>
  <c r="CA204" i="2"/>
  <c r="CB203" i="2"/>
  <c r="BI205" i="2"/>
  <c r="BJ204" i="2"/>
  <c r="BU204" i="2"/>
  <c r="BV203" i="2"/>
  <c r="BO204" i="2"/>
  <c r="BP203" i="2"/>
  <c r="CD213" i="2"/>
  <c r="CE212" i="2"/>
  <c r="CF212" i="2" s="1"/>
  <c r="BF211" i="2"/>
  <c r="BG210" i="2"/>
  <c r="BH210" i="2" s="1"/>
  <c r="AQ205" i="2"/>
  <c r="AR204" i="2"/>
  <c r="AE204" i="2"/>
  <c r="AF203" i="2"/>
  <c r="AK203" i="2"/>
  <c r="AL202" i="2"/>
  <c r="Z204" i="2"/>
  <c r="W205" i="2"/>
  <c r="X205" i="2" s="1"/>
  <c r="Y205" i="2" s="1"/>
  <c r="Z205" i="2" s="1"/>
  <c r="M206" i="2"/>
  <c r="N205" i="2"/>
  <c r="P208" i="2"/>
  <c r="Q207" i="2"/>
  <c r="R207" i="2" s="1"/>
  <c r="S206" i="2"/>
  <c r="T205" i="2"/>
  <c r="J208" i="2"/>
  <c r="K207" i="2"/>
  <c r="L207" i="2" s="1"/>
  <c r="CG206" i="2" l="1"/>
  <c r="CH205" i="2"/>
  <c r="BP204" i="2"/>
  <c r="BO205" i="2"/>
  <c r="BI206" i="2"/>
  <c r="BJ205" i="2"/>
  <c r="BD202" i="2"/>
  <c r="BC203" i="2"/>
  <c r="BV204" i="2"/>
  <c r="BU205" i="2"/>
  <c r="CB204" i="2"/>
  <c r="CA205" i="2"/>
  <c r="CE213" i="2"/>
  <c r="CF213" i="2" s="1"/>
  <c r="CD214" i="2"/>
  <c r="BF212" i="2"/>
  <c r="BG211" i="2"/>
  <c r="BH211" i="2" s="1"/>
  <c r="AQ206" i="2"/>
  <c r="AR205" i="2"/>
  <c r="AL203" i="2"/>
  <c r="AK204" i="2"/>
  <c r="AE205" i="2"/>
  <c r="AF204" i="2"/>
  <c r="W206" i="2"/>
  <c r="X206" i="2" s="1"/>
  <c r="Y206" i="2" s="1"/>
  <c r="M207" i="2"/>
  <c r="N206" i="2"/>
  <c r="S207" i="2"/>
  <c r="T206" i="2"/>
  <c r="Q208" i="2"/>
  <c r="R208" i="2" s="1"/>
  <c r="P209" i="2"/>
  <c r="J209" i="2"/>
  <c r="K208" i="2"/>
  <c r="L208" i="2" s="1"/>
  <c r="BC204" i="2" l="1"/>
  <c r="BD203" i="2"/>
  <c r="BV205" i="2"/>
  <c r="BU206" i="2"/>
  <c r="CA206" i="2"/>
  <c r="CB205" i="2"/>
  <c r="BP205" i="2"/>
  <c r="BO206" i="2"/>
  <c r="BJ206" i="2"/>
  <c r="BI207" i="2"/>
  <c r="CG207" i="2"/>
  <c r="CH206" i="2"/>
  <c r="CD215" i="2"/>
  <c r="CE214" i="2"/>
  <c r="CF214" i="2" s="1"/>
  <c r="BG212" i="2"/>
  <c r="BH212" i="2" s="1"/>
  <c r="BF213" i="2"/>
  <c r="AQ207" i="2"/>
  <c r="AR206" i="2"/>
  <c r="AE206" i="2"/>
  <c r="AF205" i="2"/>
  <c r="AK205" i="2"/>
  <c r="AL204" i="2"/>
  <c r="Z206" i="2"/>
  <c r="W207" i="2"/>
  <c r="X207" i="2" s="1"/>
  <c r="Y207" i="2" s="1"/>
  <c r="M208" i="2"/>
  <c r="N207" i="2"/>
  <c r="P210" i="2"/>
  <c r="Q209" i="2"/>
  <c r="R209" i="2" s="1"/>
  <c r="S208" i="2"/>
  <c r="T207" i="2"/>
  <c r="J210" i="2"/>
  <c r="K209" i="2"/>
  <c r="L209" i="2" s="1"/>
  <c r="BO207" i="2" l="1"/>
  <c r="BP206" i="2"/>
  <c r="BU207" i="2"/>
  <c r="BV206" i="2"/>
  <c r="BI208" i="2"/>
  <c r="BJ207" i="2"/>
  <c r="CG208" i="2"/>
  <c r="CH207" i="2"/>
  <c r="CA207" i="2"/>
  <c r="CB206" i="2"/>
  <c r="BC205" i="2"/>
  <c r="BD204" i="2"/>
  <c r="CD216" i="2"/>
  <c r="CE215" i="2"/>
  <c r="CF215" i="2" s="1"/>
  <c r="BF214" i="2"/>
  <c r="BG213" i="2"/>
  <c r="BH213" i="2" s="1"/>
  <c r="AQ208" i="2"/>
  <c r="AR207" i="2"/>
  <c r="AK206" i="2"/>
  <c r="AL205" i="2"/>
  <c r="AE207" i="2"/>
  <c r="AF206" i="2"/>
  <c r="Z207" i="2"/>
  <c r="W208" i="2"/>
  <c r="X208" i="2" s="1"/>
  <c r="Y208" i="2" s="1"/>
  <c r="M209" i="2"/>
  <c r="N208" i="2"/>
  <c r="S209" i="2"/>
  <c r="T208" i="2"/>
  <c r="P211" i="2"/>
  <c r="Q210" i="2"/>
  <c r="R210" i="2" s="1"/>
  <c r="J211" i="2"/>
  <c r="K210" i="2"/>
  <c r="L210" i="2" s="1"/>
  <c r="BD205" i="2" l="1"/>
  <c r="BC206" i="2"/>
  <c r="CG209" i="2"/>
  <c r="CH208" i="2"/>
  <c r="BV207" i="2"/>
  <c r="BU208" i="2"/>
  <c r="CA208" i="2"/>
  <c r="CB207" i="2"/>
  <c r="BI209" i="2"/>
  <c r="BJ208" i="2"/>
  <c r="BP207" i="2"/>
  <c r="BO208" i="2"/>
  <c r="CD217" i="2"/>
  <c r="CE216" i="2"/>
  <c r="CF216" i="2"/>
  <c r="BF215" i="2"/>
  <c r="BG214" i="2"/>
  <c r="BH214" i="2" s="1"/>
  <c r="AQ209" i="2"/>
  <c r="AR208" i="2"/>
  <c r="AE208" i="2"/>
  <c r="AF207" i="2"/>
  <c r="AK207" i="2"/>
  <c r="AL206" i="2"/>
  <c r="Z208" i="2"/>
  <c r="W209" i="2"/>
  <c r="X209" i="2" s="1"/>
  <c r="Y209" i="2" s="1"/>
  <c r="M210" i="2"/>
  <c r="N209" i="2"/>
  <c r="P212" i="2"/>
  <c r="Q211" i="2"/>
  <c r="R211" i="2" s="1"/>
  <c r="S210" i="2"/>
  <c r="T209" i="2"/>
  <c r="J212" i="2"/>
  <c r="K211" i="2"/>
  <c r="L211" i="2" s="1"/>
  <c r="BO209" i="2" l="1"/>
  <c r="BP208" i="2"/>
  <c r="CB208" i="2"/>
  <c r="CA209" i="2"/>
  <c r="CG210" i="2"/>
  <c r="CH209" i="2"/>
  <c r="BU209" i="2"/>
  <c r="BV208" i="2"/>
  <c r="BD206" i="2"/>
  <c r="BC207" i="2"/>
  <c r="BI210" i="2"/>
  <c r="BJ209" i="2"/>
  <c r="CD218" i="2"/>
  <c r="CE217" i="2"/>
  <c r="CF217" i="2" s="1"/>
  <c r="BG215" i="2"/>
  <c r="BH215" i="2" s="1"/>
  <c r="BF216" i="2"/>
  <c r="AR209" i="2"/>
  <c r="AQ210" i="2"/>
  <c r="AK208" i="2"/>
  <c r="AL207" i="2"/>
  <c r="AE209" i="2"/>
  <c r="AF208" i="2"/>
  <c r="Z209" i="2"/>
  <c r="W210" i="2"/>
  <c r="X210" i="2" s="1"/>
  <c r="Y210" i="2" s="1"/>
  <c r="M211" i="2"/>
  <c r="N210" i="2"/>
  <c r="S211" i="2"/>
  <c r="T210" i="2"/>
  <c r="P213" i="2"/>
  <c r="Q212" i="2"/>
  <c r="R212" i="2" s="1"/>
  <c r="J213" i="2"/>
  <c r="K212" i="2"/>
  <c r="L212" i="2" s="1"/>
  <c r="BC208" i="2" l="1"/>
  <c r="BD207" i="2"/>
  <c r="CA210" i="2"/>
  <c r="CB209" i="2"/>
  <c r="BI211" i="2"/>
  <c r="BJ210" i="2"/>
  <c r="BU210" i="2"/>
  <c r="BV209" i="2"/>
  <c r="CG211" i="2"/>
  <c r="CH210" i="2"/>
  <c r="BP209" i="2"/>
  <c r="BO210" i="2"/>
  <c r="CE218" i="2"/>
  <c r="CF218" i="2" s="1"/>
  <c r="CD219" i="2"/>
  <c r="BF217" i="2"/>
  <c r="BG216" i="2"/>
  <c r="BH216" i="2" s="1"/>
  <c r="AQ211" i="2"/>
  <c r="AR210" i="2"/>
  <c r="AE210" i="2"/>
  <c r="AF209" i="2"/>
  <c r="AK209" i="2"/>
  <c r="AL208" i="2"/>
  <c r="Z210" i="2"/>
  <c r="W211" i="2"/>
  <c r="X211" i="2" s="1"/>
  <c r="Y211" i="2" s="1"/>
  <c r="M212" i="2"/>
  <c r="N211" i="2"/>
  <c r="P214" i="2"/>
  <c r="Q213" i="2"/>
  <c r="R213" i="2" s="1"/>
  <c r="S212" i="2"/>
  <c r="T211" i="2"/>
  <c r="J214" i="2"/>
  <c r="K213" i="2"/>
  <c r="L213" i="2" s="1"/>
  <c r="BO211" i="2" l="1"/>
  <c r="BP210" i="2"/>
  <c r="BU211" i="2"/>
  <c r="BV210" i="2"/>
  <c r="CA211" i="2"/>
  <c r="CB210" i="2"/>
  <c r="CH211" i="2"/>
  <c r="CG212" i="2"/>
  <c r="BI212" i="2"/>
  <c r="BJ211" i="2"/>
  <c r="BC209" i="2"/>
  <c r="BD208" i="2"/>
  <c r="CD220" i="2"/>
  <c r="CE219" i="2"/>
  <c r="CF219" i="2" s="1"/>
  <c r="BF218" i="2"/>
  <c r="BG217" i="2"/>
  <c r="BH217" i="2" s="1"/>
  <c r="AQ212" i="2"/>
  <c r="AR211" i="2"/>
  <c r="AK210" i="2"/>
  <c r="AL209" i="2"/>
  <c r="AE211" i="2"/>
  <c r="AF210" i="2"/>
  <c r="Z211" i="2"/>
  <c r="W212" i="2"/>
  <c r="X212" i="2" s="1"/>
  <c r="Y212" i="2" s="1"/>
  <c r="M213" i="2"/>
  <c r="N212" i="2"/>
  <c r="S213" i="2"/>
  <c r="T212" i="2"/>
  <c r="P215" i="2"/>
  <c r="Q214" i="2"/>
  <c r="R214" i="2" s="1"/>
  <c r="J215" i="2"/>
  <c r="K214" i="2"/>
  <c r="L214" i="2" s="1"/>
  <c r="CH212" i="2" l="1"/>
  <c r="CG213" i="2"/>
  <c r="BC210" i="2"/>
  <c r="BD209" i="2"/>
  <c r="BU212" i="2"/>
  <c r="BV211" i="2"/>
  <c r="BI213" i="2"/>
  <c r="BJ212" i="2"/>
  <c r="CA212" i="2"/>
  <c r="CB211" i="2"/>
  <c r="BP211" i="2"/>
  <c r="BO212" i="2"/>
  <c r="CD221" i="2"/>
  <c r="CE220" i="2"/>
  <c r="CF220" i="2" s="1"/>
  <c r="BF219" i="2"/>
  <c r="BG218" i="2"/>
  <c r="BH218" i="2"/>
  <c r="AQ213" i="2"/>
  <c r="AR212" i="2"/>
  <c r="AE212" i="2"/>
  <c r="AF211" i="2"/>
  <c r="AK211" i="2"/>
  <c r="AL210" i="2"/>
  <c r="Z212" i="2"/>
  <c r="W213" i="2"/>
  <c r="X213" i="2" s="1"/>
  <c r="Y213" i="2" s="1"/>
  <c r="M214" i="2"/>
  <c r="N213" i="2"/>
  <c r="P216" i="2"/>
  <c r="Q215" i="2"/>
  <c r="R215" i="2"/>
  <c r="S214" i="2"/>
  <c r="T213" i="2"/>
  <c r="J216" i="2"/>
  <c r="K215" i="2"/>
  <c r="L215" i="2" s="1"/>
  <c r="CG214" i="2" l="1"/>
  <c r="CH213" i="2"/>
  <c r="BO213" i="2"/>
  <c r="BP212" i="2"/>
  <c r="BJ213" i="2"/>
  <c r="BI214" i="2"/>
  <c r="BC211" i="2"/>
  <c r="BD210" i="2"/>
  <c r="CA213" i="2"/>
  <c r="CB212" i="2"/>
  <c r="BU213" i="2"/>
  <c r="BV212" i="2"/>
  <c r="CE221" i="2"/>
  <c r="CF221" i="2" s="1"/>
  <c r="CD222" i="2"/>
  <c r="BF220" i="2"/>
  <c r="BG219" i="2"/>
  <c r="BH219" i="2" s="1"/>
  <c r="AR213" i="2"/>
  <c r="AQ214" i="2"/>
  <c r="AL211" i="2"/>
  <c r="AK212" i="2"/>
  <c r="AE213" i="2"/>
  <c r="AF212" i="2"/>
  <c r="Z213" i="2"/>
  <c r="W214" i="2"/>
  <c r="X214" i="2" s="1"/>
  <c r="Y214" i="2" s="1"/>
  <c r="M215" i="2"/>
  <c r="N214" i="2"/>
  <c r="S215" i="2"/>
  <c r="T214" i="2"/>
  <c r="P217" i="2"/>
  <c r="Q216" i="2"/>
  <c r="R216" i="2" s="1"/>
  <c r="J217" i="2"/>
  <c r="K216" i="2"/>
  <c r="L216" i="2" s="1"/>
  <c r="BU214" i="2" l="1"/>
  <c r="BV213" i="2"/>
  <c r="BC212" i="2"/>
  <c r="BD211" i="2"/>
  <c r="BO214" i="2"/>
  <c r="BP213" i="2"/>
  <c r="BI215" i="2"/>
  <c r="BJ214" i="2"/>
  <c r="CA214" i="2"/>
  <c r="CB213" i="2"/>
  <c r="CH214" i="2"/>
  <c r="CG215" i="2"/>
  <c r="CD223" i="2"/>
  <c r="CE222" i="2"/>
  <c r="CF222" i="2" s="1"/>
  <c r="BG220" i="2"/>
  <c r="BH220" i="2" s="1"/>
  <c r="BF221" i="2"/>
  <c r="AQ215" i="2"/>
  <c r="AR214" i="2"/>
  <c r="AE214" i="2"/>
  <c r="AF213" i="2"/>
  <c r="AK213" i="2"/>
  <c r="AL212" i="2"/>
  <c r="Z214" i="2"/>
  <c r="W215" i="2"/>
  <c r="X215" i="2" s="1"/>
  <c r="Y215" i="2" s="1"/>
  <c r="M216" i="2"/>
  <c r="N215" i="2"/>
  <c r="P218" i="2"/>
  <c r="Q217" i="2"/>
  <c r="R217" i="2" s="1"/>
  <c r="S216" i="2"/>
  <c r="T215" i="2"/>
  <c r="K217" i="2"/>
  <c r="L217" i="2" s="1"/>
  <c r="J218" i="2"/>
  <c r="BI216" i="2" l="1"/>
  <c r="BJ215" i="2"/>
  <c r="BD212" i="2"/>
  <c r="BC213" i="2"/>
  <c r="CG216" i="2"/>
  <c r="CH215" i="2"/>
  <c r="CA215" i="2"/>
  <c r="CB214" i="2"/>
  <c r="BO215" i="2"/>
  <c r="BP214" i="2"/>
  <c r="BU215" i="2"/>
  <c r="BV214" i="2"/>
  <c r="CD224" i="2"/>
  <c r="CE223" i="2"/>
  <c r="CF223" i="2" s="1"/>
  <c r="BF222" i="2"/>
  <c r="BG221" i="2"/>
  <c r="BH221" i="2" s="1"/>
  <c r="AQ216" i="2"/>
  <c r="AR215" i="2"/>
  <c r="AK214" i="2"/>
  <c r="AL213" i="2"/>
  <c r="AE215" i="2"/>
  <c r="AF214" i="2"/>
  <c r="Z215" i="2"/>
  <c r="W216" i="2"/>
  <c r="X216" i="2" s="1"/>
  <c r="Y216" i="2" s="1"/>
  <c r="Z216" i="2" s="1"/>
  <c r="M217" i="2"/>
  <c r="N216" i="2"/>
  <c r="S217" i="2"/>
  <c r="T216" i="2"/>
  <c r="P219" i="2"/>
  <c r="Q218" i="2"/>
  <c r="R218" i="2" s="1"/>
  <c r="K218" i="2"/>
  <c r="L218" i="2" s="1"/>
  <c r="J219" i="2"/>
  <c r="BV215" i="2" l="1"/>
  <c r="BU216" i="2"/>
  <c r="CA216" i="2"/>
  <c r="CB215" i="2"/>
  <c r="BO216" i="2"/>
  <c r="BP215" i="2"/>
  <c r="CG217" i="2"/>
  <c r="CH216" i="2"/>
  <c r="BJ216" i="2"/>
  <c r="BI217" i="2"/>
  <c r="BC214" i="2"/>
  <c r="BD213" i="2"/>
  <c r="CD225" i="2"/>
  <c r="CE224" i="2"/>
  <c r="CF224" i="2" s="1"/>
  <c r="BF223" i="2"/>
  <c r="BG222" i="2"/>
  <c r="BH222" i="2" s="1"/>
  <c r="AQ217" i="2"/>
  <c r="AR216" i="2"/>
  <c r="AF215" i="2"/>
  <c r="AE216" i="2"/>
  <c r="AK215" i="2"/>
  <c r="AL214" i="2"/>
  <c r="W217" i="2"/>
  <c r="X217" i="2" s="1"/>
  <c r="Y217" i="2" s="1"/>
  <c r="Z217" i="2" s="1"/>
  <c r="M218" i="2"/>
  <c r="N217" i="2"/>
  <c r="P220" i="2"/>
  <c r="Q219" i="2"/>
  <c r="R219" i="2" s="1"/>
  <c r="T217" i="2"/>
  <c r="S218" i="2"/>
  <c r="K219" i="2"/>
  <c r="L219" i="2" s="1"/>
  <c r="J220" i="2"/>
  <c r="BC215" i="2" l="1"/>
  <c r="BD214" i="2"/>
  <c r="CG218" i="2"/>
  <c r="CH217" i="2"/>
  <c r="CA217" i="2"/>
  <c r="CB216" i="2"/>
  <c r="BI218" i="2"/>
  <c r="BJ217" i="2"/>
  <c r="BU217" i="2"/>
  <c r="BV216" i="2"/>
  <c r="BO217" i="2"/>
  <c r="BP216" i="2"/>
  <c r="CD226" i="2"/>
  <c r="CF225" i="2"/>
  <c r="CE225" i="2"/>
  <c r="BG223" i="2"/>
  <c r="BH223" i="2" s="1"/>
  <c r="BF224" i="2"/>
  <c r="AQ218" i="2"/>
  <c r="AR217" i="2"/>
  <c r="AL215" i="2"/>
  <c r="AK216" i="2"/>
  <c r="AE217" i="2"/>
  <c r="AF216" i="2"/>
  <c r="W218" i="2"/>
  <c r="X218" i="2" s="1"/>
  <c r="Y218" i="2" s="1"/>
  <c r="M219" i="2"/>
  <c r="N218" i="2"/>
  <c r="S219" i="2"/>
  <c r="T218" i="2"/>
  <c r="P221" i="2"/>
  <c r="Q220" i="2"/>
  <c r="R220" i="2" s="1"/>
  <c r="J221" i="2"/>
  <c r="K220" i="2"/>
  <c r="L220" i="2" s="1"/>
  <c r="BP217" i="2" l="1"/>
  <c r="BO218" i="2"/>
  <c r="BJ218" i="2"/>
  <c r="BI219" i="2"/>
  <c r="CG219" i="2"/>
  <c r="CH218" i="2"/>
  <c r="BV217" i="2"/>
  <c r="BU218" i="2"/>
  <c r="CA218" i="2"/>
  <c r="CB217" i="2"/>
  <c r="BC216" i="2"/>
  <c r="BD215" i="2"/>
  <c r="CE226" i="2"/>
  <c r="CF226" i="2" s="1"/>
  <c r="CD227" i="2"/>
  <c r="BF225" i="2"/>
  <c r="BG224" i="2"/>
  <c r="BH224" i="2" s="1"/>
  <c r="AQ219" i="2"/>
  <c r="AR218" i="2"/>
  <c r="AF217" i="2"/>
  <c r="AE218" i="2"/>
  <c r="AK217" i="2"/>
  <c r="AL216" i="2"/>
  <c r="Z218" i="2"/>
  <c r="W219" i="2"/>
  <c r="X219" i="2" s="1"/>
  <c r="Y219" i="2" s="1"/>
  <c r="M220" i="2"/>
  <c r="N219" i="2"/>
  <c r="S220" i="2"/>
  <c r="T219" i="2"/>
  <c r="P222" i="2"/>
  <c r="Q221" i="2"/>
  <c r="R221" i="2" s="1"/>
  <c r="J222" i="2"/>
  <c r="K221" i="2"/>
  <c r="L221" i="2" s="1"/>
  <c r="BI220" i="2" l="1"/>
  <c r="BJ219" i="2"/>
  <c r="BO219" i="2"/>
  <c r="BP218" i="2"/>
  <c r="BV218" i="2"/>
  <c r="BU219" i="2"/>
  <c r="BD216" i="2"/>
  <c r="BC217" i="2"/>
  <c r="CA219" i="2"/>
  <c r="CB218" i="2"/>
  <c r="CG220" i="2"/>
  <c r="CH219" i="2"/>
  <c r="CD228" i="2"/>
  <c r="CE227" i="2"/>
  <c r="CF227" i="2" s="1"/>
  <c r="BF226" i="2"/>
  <c r="BG225" i="2"/>
  <c r="BH225" i="2" s="1"/>
  <c r="AQ220" i="2"/>
  <c r="AR219" i="2"/>
  <c r="AK218" i="2"/>
  <c r="AL217" i="2"/>
  <c r="AE219" i="2"/>
  <c r="AF218" i="2"/>
  <c r="Z219" i="2"/>
  <c r="W220" i="2"/>
  <c r="X220" i="2" s="1"/>
  <c r="Y220" i="2" s="1"/>
  <c r="M221" i="2"/>
  <c r="N220" i="2"/>
  <c r="P223" i="2"/>
  <c r="Q222" i="2"/>
  <c r="R222" i="2" s="1"/>
  <c r="S221" i="2"/>
  <c r="T220" i="2"/>
  <c r="J223" i="2"/>
  <c r="K222" i="2"/>
  <c r="L222" i="2" s="1"/>
  <c r="BC218" i="2" l="1"/>
  <c r="BD217" i="2"/>
  <c r="CH220" i="2"/>
  <c r="CG221" i="2"/>
  <c r="BO220" i="2"/>
  <c r="BP219" i="2"/>
  <c r="BU220" i="2"/>
  <c r="BV219" i="2"/>
  <c r="CA220" i="2"/>
  <c r="CB219" i="2"/>
  <c r="BJ220" i="2"/>
  <c r="BI221" i="2"/>
  <c r="CD229" i="2"/>
  <c r="CE228" i="2"/>
  <c r="CF228" i="2" s="1"/>
  <c r="BF227" i="2"/>
  <c r="BG226" i="2"/>
  <c r="BH226" i="2" s="1"/>
  <c r="AQ221" i="2"/>
  <c r="AR220" i="2"/>
  <c r="AE220" i="2"/>
  <c r="AF219" i="2"/>
  <c r="AK219" i="2"/>
  <c r="AL218" i="2"/>
  <c r="Z220" i="2"/>
  <c r="W221" i="2"/>
  <c r="X221" i="2" s="1"/>
  <c r="Y221" i="2" s="1"/>
  <c r="M222" i="2"/>
  <c r="N221" i="2"/>
  <c r="P224" i="2"/>
  <c r="Q223" i="2"/>
  <c r="R223" i="2" s="1"/>
  <c r="T221" i="2"/>
  <c r="S222" i="2"/>
  <c r="J224" i="2"/>
  <c r="K223" i="2"/>
  <c r="L223" i="2" s="1"/>
  <c r="CB220" i="2" l="1"/>
  <c r="CA221" i="2"/>
  <c r="BP220" i="2"/>
  <c r="BO221" i="2"/>
  <c r="BD218" i="2"/>
  <c r="BC219" i="2"/>
  <c r="BI222" i="2"/>
  <c r="BJ221" i="2"/>
  <c r="CG222" i="2"/>
  <c r="CH221" i="2"/>
  <c r="BV220" i="2"/>
  <c r="BU221" i="2"/>
  <c r="CE229" i="2"/>
  <c r="CF229" i="2" s="1"/>
  <c r="CD230" i="2"/>
  <c r="BF228" i="2"/>
  <c r="BG227" i="2"/>
  <c r="BH227" i="2" s="1"/>
  <c r="AQ222" i="2"/>
  <c r="AR221" i="2"/>
  <c r="AL219" i="2"/>
  <c r="AK220" i="2"/>
  <c r="AF220" i="2"/>
  <c r="AE221" i="2"/>
  <c r="Z221" i="2"/>
  <c r="W222" i="2"/>
  <c r="X222" i="2" s="1"/>
  <c r="Y222" i="2" s="1"/>
  <c r="Z222" i="2" s="1"/>
  <c r="M223" i="2"/>
  <c r="N222" i="2"/>
  <c r="S223" i="2"/>
  <c r="T222" i="2"/>
  <c r="Q224" i="2"/>
  <c r="R224" i="2" s="1"/>
  <c r="P225" i="2"/>
  <c r="J225" i="2"/>
  <c r="K224" i="2"/>
  <c r="L224" i="2" s="1"/>
  <c r="BU222" i="2" l="1"/>
  <c r="BV221" i="2"/>
  <c r="BI223" i="2"/>
  <c r="BJ222" i="2"/>
  <c r="BD219" i="2"/>
  <c r="BC220" i="2"/>
  <c r="CB221" i="2"/>
  <c r="CA222" i="2"/>
  <c r="BP221" i="2"/>
  <c r="BO222" i="2"/>
  <c r="CH222" i="2"/>
  <c r="CG223" i="2"/>
  <c r="CD231" i="2"/>
  <c r="CE230" i="2"/>
  <c r="CF230" i="2" s="1"/>
  <c r="BG228" i="2"/>
  <c r="BH228" i="2" s="1"/>
  <c r="BF229" i="2"/>
  <c r="AQ223" i="2"/>
  <c r="AR222" i="2"/>
  <c r="AE222" i="2"/>
  <c r="AF221" i="2"/>
  <c r="AK221" i="2"/>
  <c r="AL220" i="2"/>
  <c r="W223" i="2"/>
  <c r="X223" i="2" s="1"/>
  <c r="Y223" i="2" s="1"/>
  <c r="M224" i="2"/>
  <c r="N223" i="2"/>
  <c r="P226" i="2"/>
  <c r="Q225" i="2"/>
  <c r="R225" i="2" s="1"/>
  <c r="S224" i="2"/>
  <c r="T223" i="2"/>
  <c r="J226" i="2"/>
  <c r="K225" i="2"/>
  <c r="L225" i="2" s="1"/>
  <c r="CG224" i="2" l="1"/>
  <c r="CH223" i="2"/>
  <c r="CA223" i="2"/>
  <c r="CB222" i="2"/>
  <c r="BI224" i="2"/>
  <c r="BJ223" i="2"/>
  <c r="BO223" i="2"/>
  <c r="BP222" i="2"/>
  <c r="BD220" i="2"/>
  <c r="BC221" i="2"/>
  <c r="BU223" i="2"/>
  <c r="BV222" i="2"/>
  <c r="CD232" i="2"/>
  <c r="CE231" i="2"/>
  <c r="CF231" i="2" s="1"/>
  <c r="BF230" i="2"/>
  <c r="BG229" i="2"/>
  <c r="BH229" i="2" s="1"/>
  <c r="AQ224" i="2"/>
  <c r="AR223" i="2"/>
  <c r="AK222" i="2"/>
  <c r="AL221" i="2"/>
  <c r="AE223" i="2"/>
  <c r="AF222" i="2"/>
  <c r="Z223" i="2"/>
  <c r="W224" i="2"/>
  <c r="X224" i="2" s="1"/>
  <c r="Y224" i="2" s="1"/>
  <c r="Z224" i="2" s="1"/>
  <c r="M225" i="2"/>
  <c r="N224" i="2"/>
  <c r="S225" i="2"/>
  <c r="T224" i="2"/>
  <c r="P227" i="2"/>
  <c r="Q226" i="2"/>
  <c r="R226" i="2" s="1"/>
  <c r="J227" i="2"/>
  <c r="K226" i="2"/>
  <c r="L226" i="2" s="1"/>
  <c r="BD221" i="2" l="1"/>
  <c r="BC222" i="2"/>
  <c r="BU224" i="2"/>
  <c r="BV223" i="2"/>
  <c r="BO224" i="2"/>
  <c r="BP223" i="2"/>
  <c r="CA224" i="2"/>
  <c r="CB223" i="2"/>
  <c r="BJ224" i="2"/>
  <c r="BI225" i="2"/>
  <c r="CG225" i="2"/>
  <c r="CH224" i="2"/>
  <c r="CD233" i="2"/>
  <c r="CE232" i="2"/>
  <c r="CF232" i="2" s="1"/>
  <c r="BF231" i="2"/>
  <c r="BG230" i="2"/>
  <c r="BH230" i="2" s="1"/>
  <c r="AR224" i="2"/>
  <c r="AQ225" i="2"/>
  <c r="AE224" i="2"/>
  <c r="AF223" i="2"/>
  <c r="AL222" i="2"/>
  <c r="AK223" i="2"/>
  <c r="W225" i="2"/>
  <c r="X225" i="2" s="1"/>
  <c r="Y225" i="2" s="1"/>
  <c r="M226" i="2"/>
  <c r="N225" i="2"/>
  <c r="P228" i="2"/>
  <c r="Q227" i="2"/>
  <c r="R227" i="2" s="1"/>
  <c r="S226" i="2"/>
  <c r="T225" i="2"/>
  <c r="J228" i="2"/>
  <c r="K227" i="2"/>
  <c r="L227" i="2" s="1"/>
  <c r="CG226" i="2" l="1"/>
  <c r="CH225" i="2"/>
  <c r="CB224" i="2"/>
  <c r="CA225" i="2"/>
  <c r="BU225" i="2"/>
  <c r="BV224" i="2"/>
  <c r="BI226" i="2"/>
  <c r="BJ225" i="2"/>
  <c r="BC223" i="2"/>
  <c r="BD222" i="2"/>
  <c r="BO225" i="2"/>
  <c r="BP224" i="2"/>
  <c r="CD234" i="2"/>
  <c r="CE233" i="2"/>
  <c r="CF233" i="2" s="1"/>
  <c r="BG231" i="2"/>
  <c r="BH231" i="2" s="1"/>
  <c r="BF232" i="2"/>
  <c r="AR225" i="2"/>
  <c r="AQ226" i="2"/>
  <c r="AK224" i="2"/>
  <c r="AL223" i="2"/>
  <c r="AF224" i="2"/>
  <c r="AE225" i="2"/>
  <c r="Z225" i="2"/>
  <c r="W226" i="2"/>
  <c r="X226" i="2" s="1"/>
  <c r="Y226" i="2" s="1"/>
  <c r="M227" i="2"/>
  <c r="N226" i="2"/>
  <c r="S227" i="2"/>
  <c r="T226" i="2"/>
  <c r="P229" i="2"/>
  <c r="Q228" i="2"/>
  <c r="R228" i="2" s="1"/>
  <c r="J229" i="2"/>
  <c r="K228" i="2"/>
  <c r="L228" i="2" s="1"/>
  <c r="CA226" i="2" l="1"/>
  <c r="CB225" i="2"/>
  <c r="BP225" i="2"/>
  <c r="BO226" i="2"/>
  <c r="BI227" i="2"/>
  <c r="BJ226" i="2"/>
  <c r="BC224" i="2"/>
  <c r="BD223" i="2"/>
  <c r="BU226" i="2"/>
  <c r="BV225" i="2"/>
  <c r="CG227" i="2"/>
  <c r="CH226" i="2"/>
  <c r="CE234" i="2"/>
  <c r="CF234" i="2" s="1"/>
  <c r="CD235" i="2"/>
  <c r="BF233" i="2"/>
  <c r="BG232" i="2"/>
  <c r="BH232" i="2" s="1"/>
  <c r="AQ227" i="2"/>
  <c r="AR226" i="2"/>
  <c r="AE226" i="2"/>
  <c r="AF225" i="2"/>
  <c r="AK225" i="2"/>
  <c r="AL224" i="2"/>
  <c r="Z226" i="2"/>
  <c r="W227" i="2"/>
  <c r="X227" i="2" s="1"/>
  <c r="Y227" i="2" s="1"/>
  <c r="M228" i="2"/>
  <c r="N227" i="2"/>
  <c r="P230" i="2"/>
  <c r="Q229" i="2"/>
  <c r="R229" i="2" s="1"/>
  <c r="S228" i="2"/>
  <c r="T227" i="2"/>
  <c r="K229" i="2"/>
  <c r="L229" i="2" s="1"/>
  <c r="J230" i="2"/>
  <c r="BO227" i="2" l="1"/>
  <c r="BP226" i="2"/>
  <c r="CH227" i="2"/>
  <c r="CG228" i="2"/>
  <c r="BC225" i="2"/>
  <c r="BD224" i="2"/>
  <c r="BU227" i="2"/>
  <c r="BV226" i="2"/>
  <c r="BI228" i="2"/>
  <c r="BJ227" i="2"/>
  <c r="CA227" i="2"/>
  <c r="CB226" i="2"/>
  <c r="CD236" i="2"/>
  <c r="CE235" i="2"/>
  <c r="CF235" i="2" s="1"/>
  <c r="BF234" i="2"/>
  <c r="BG233" i="2"/>
  <c r="BH233" i="2" s="1"/>
  <c r="AQ228" i="2"/>
  <c r="AR227" i="2"/>
  <c r="AK226" i="2"/>
  <c r="AL225" i="2"/>
  <c r="AE227" i="2"/>
  <c r="AF226" i="2"/>
  <c r="Z227" i="2"/>
  <c r="W228" i="2"/>
  <c r="X228" i="2" s="1"/>
  <c r="Y228" i="2" s="1"/>
  <c r="M229" i="2"/>
  <c r="N228" i="2"/>
  <c r="S229" i="2"/>
  <c r="T228" i="2"/>
  <c r="P231" i="2"/>
  <c r="Q230" i="2"/>
  <c r="R230" i="2" s="1"/>
  <c r="J231" i="2"/>
  <c r="K230" i="2"/>
  <c r="L230" i="2" s="1"/>
  <c r="CH228" i="2" l="1"/>
  <c r="CG229" i="2"/>
  <c r="CB227" i="2"/>
  <c r="CA228" i="2"/>
  <c r="BU228" i="2"/>
  <c r="BV227" i="2"/>
  <c r="BJ228" i="2"/>
  <c r="BI229" i="2"/>
  <c r="BC226" i="2"/>
  <c r="BD225" i="2"/>
  <c r="BO228" i="2"/>
  <c r="BP227" i="2"/>
  <c r="CD237" i="2"/>
  <c r="CE236" i="2"/>
  <c r="CF236" i="2" s="1"/>
  <c r="BF235" i="2"/>
  <c r="BG234" i="2"/>
  <c r="BH234" i="2" s="1"/>
  <c r="AR228" i="2"/>
  <c r="AQ229" i="2"/>
  <c r="AF227" i="2"/>
  <c r="AE228" i="2"/>
  <c r="AK227" i="2"/>
  <c r="AL226" i="2"/>
  <c r="Z228" i="2"/>
  <c r="W229" i="2"/>
  <c r="X229" i="2" s="1"/>
  <c r="Y229" i="2" s="1"/>
  <c r="Z229" i="2" s="1"/>
  <c r="M230" i="2"/>
  <c r="N229" i="2"/>
  <c r="P232" i="2"/>
  <c r="Q231" i="2"/>
  <c r="R231" i="2" s="1"/>
  <c r="S230" i="2"/>
  <c r="T229" i="2"/>
  <c r="J232" i="2"/>
  <c r="K231" i="2"/>
  <c r="L231" i="2" s="1"/>
  <c r="BJ229" i="2" l="1"/>
  <c r="BI230" i="2"/>
  <c r="CG230" i="2"/>
  <c r="CH229" i="2"/>
  <c r="CA229" i="2"/>
  <c r="CB228" i="2"/>
  <c r="BO229" i="2"/>
  <c r="BP228" i="2"/>
  <c r="BC227" i="2"/>
  <c r="BD226" i="2"/>
  <c r="BU229" i="2"/>
  <c r="BV228" i="2"/>
  <c r="CE237" i="2"/>
  <c r="CF237" i="2" s="1"/>
  <c r="CD238" i="2"/>
  <c r="BF236" i="2"/>
  <c r="BG235" i="2"/>
  <c r="BH235" i="2" s="1"/>
  <c r="AR229" i="2"/>
  <c r="AQ230" i="2"/>
  <c r="AK228" i="2"/>
  <c r="AL227" i="2"/>
  <c r="AF228" i="2"/>
  <c r="AE229" i="2"/>
  <c r="W230" i="2"/>
  <c r="X230" i="2" s="1"/>
  <c r="Y230" i="2" s="1"/>
  <c r="M231" i="2"/>
  <c r="N230" i="2"/>
  <c r="S231" i="2"/>
  <c r="T230" i="2"/>
  <c r="R232" i="2"/>
  <c r="P233" i="2"/>
  <c r="Q232" i="2"/>
  <c r="J233" i="2"/>
  <c r="K232" i="2"/>
  <c r="L232" i="2" s="1"/>
  <c r="BC228" i="2" l="1"/>
  <c r="BD227" i="2"/>
  <c r="CA230" i="2"/>
  <c r="CB229" i="2"/>
  <c r="BU230" i="2"/>
  <c r="BV229" i="2"/>
  <c r="BO230" i="2"/>
  <c r="BP229" i="2"/>
  <c r="CH230" i="2"/>
  <c r="CG231" i="2"/>
  <c r="BI231" i="2"/>
  <c r="BJ230" i="2"/>
  <c r="CD239" i="2"/>
  <c r="CE238" i="2"/>
  <c r="CF238" i="2" s="1"/>
  <c r="BG236" i="2"/>
  <c r="BH236" i="2" s="1"/>
  <c r="BF237" i="2"/>
  <c r="AQ231" i="2"/>
  <c r="AR230" i="2"/>
  <c r="AE230" i="2"/>
  <c r="AF229" i="2"/>
  <c r="AK229" i="2"/>
  <c r="AL228" i="2"/>
  <c r="Z230" i="2"/>
  <c r="W231" i="2"/>
  <c r="X231" i="2" s="1"/>
  <c r="Y231" i="2" s="1"/>
  <c r="M232" i="2"/>
  <c r="N231" i="2"/>
  <c r="P234" i="2"/>
  <c r="Q233" i="2"/>
  <c r="R233" i="2" s="1"/>
  <c r="S232" i="2"/>
  <c r="T231" i="2"/>
  <c r="K233" i="2"/>
  <c r="L233" i="2" s="1"/>
  <c r="J234" i="2"/>
  <c r="BJ231" i="2" l="1"/>
  <c r="BI232" i="2"/>
  <c r="BO231" i="2"/>
  <c r="BP230" i="2"/>
  <c r="CB230" i="2"/>
  <c r="CA231" i="2"/>
  <c r="CG232" i="2"/>
  <c r="CH231" i="2"/>
  <c r="BU231" i="2"/>
  <c r="BV230" i="2"/>
  <c r="BD228" i="2"/>
  <c r="BC229" i="2"/>
  <c r="CD240" i="2"/>
  <c r="CE239" i="2"/>
  <c r="CF239" i="2" s="1"/>
  <c r="BF238" i="2"/>
  <c r="BG237" i="2"/>
  <c r="BH237" i="2" s="1"/>
  <c r="AQ232" i="2"/>
  <c r="AR231" i="2"/>
  <c r="AK230" i="2"/>
  <c r="AL229" i="2"/>
  <c r="AE231" i="2"/>
  <c r="AF230" i="2"/>
  <c r="Z231" i="2"/>
  <c r="W232" i="2"/>
  <c r="X232" i="2" s="1"/>
  <c r="Y232" i="2" s="1"/>
  <c r="M233" i="2"/>
  <c r="N232" i="2"/>
  <c r="S233" i="2"/>
  <c r="T232" i="2"/>
  <c r="P235" i="2"/>
  <c r="Q234" i="2"/>
  <c r="R234" i="2" s="1"/>
  <c r="K234" i="2"/>
  <c r="L234" i="2" s="1"/>
  <c r="J235" i="2"/>
  <c r="CB231" i="2" l="1"/>
  <c r="CA232" i="2"/>
  <c r="BJ232" i="2"/>
  <c r="BI233" i="2"/>
  <c r="BC230" i="2"/>
  <c r="BD229" i="2"/>
  <c r="CG233" i="2"/>
  <c r="CH232" i="2"/>
  <c r="BO232" i="2"/>
  <c r="BP231" i="2"/>
  <c r="BV231" i="2"/>
  <c r="BU232" i="2"/>
  <c r="CD241" i="2"/>
  <c r="CE240" i="2"/>
  <c r="CF240" i="2" s="1"/>
  <c r="BF239" i="2"/>
  <c r="BG238" i="2"/>
  <c r="BH238" i="2" s="1"/>
  <c r="AR232" i="2"/>
  <c r="AQ233" i="2"/>
  <c r="AF231" i="2"/>
  <c r="AE232" i="2"/>
  <c r="AK231" i="2"/>
  <c r="AL230" i="2"/>
  <c r="Z232" i="2"/>
  <c r="W233" i="2"/>
  <c r="X233" i="2" s="1"/>
  <c r="Y233" i="2" s="1"/>
  <c r="M234" i="2"/>
  <c r="N233" i="2"/>
  <c r="P236" i="2"/>
  <c r="Q235" i="2"/>
  <c r="R235" i="2" s="1"/>
  <c r="T233" i="2"/>
  <c r="S234" i="2"/>
  <c r="J236" i="2"/>
  <c r="K235" i="2"/>
  <c r="L235" i="2" s="1"/>
  <c r="BU233" i="2" l="1"/>
  <c r="BV232" i="2"/>
  <c r="BI234" i="2"/>
  <c r="BJ233" i="2"/>
  <c r="CA233" i="2"/>
  <c r="CB232" i="2"/>
  <c r="CG234" i="2"/>
  <c r="CH233" i="2"/>
  <c r="BP232" i="2"/>
  <c r="BO233" i="2"/>
  <c r="BC231" i="2"/>
  <c r="BD230" i="2"/>
  <c r="CD242" i="2"/>
  <c r="CE241" i="2"/>
  <c r="CF241" i="2" s="1"/>
  <c r="BG239" i="2"/>
  <c r="BH239" i="2" s="1"/>
  <c r="BF240" i="2"/>
  <c r="AR233" i="2"/>
  <c r="AQ234" i="2"/>
  <c r="AK232" i="2"/>
  <c r="AL231" i="2"/>
  <c r="AE233" i="2"/>
  <c r="AF232" i="2"/>
  <c r="Z233" i="2"/>
  <c r="W234" i="2"/>
  <c r="X234" i="2" s="1"/>
  <c r="Y234" i="2" s="1"/>
  <c r="Z234" i="2" s="1"/>
  <c r="M235" i="2"/>
  <c r="N234" i="2"/>
  <c r="S235" i="2"/>
  <c r="T234" i="2"/>
  <c r="P237" i="2"/>
  <c r="Q236" i="2"/>
  <c r="R236" i="2" s="1"/>
  <c r="J237" i="2"/>
  <c r="K236" i="2"/>
  <c r="L236" i="2" s="1"/>
  <c r="CG235" i="2" l="1"/>
  <c r="CH234" i="2"/>
  <c r="BP233" i="2"/>
  <c r="BO234" i="2"/>
  <c r="BC232" i="2"/>
  <c r="BD231" i="2"/>
  <c r="BI235" i="2"/>
  <c r="BJ234" i="2"/>
  <c r="CB233" i="2"/>
  <c r="CA234" i="2"/>
  <c r="BU234" i="2"/>
  <c r="BV233" i="2"/>
  <c r="CE242" i="2"/>
  <c r="CF242" i="2" s="1"/>
  <c r="CD243" i="2"/>
  <c r="BF241" i="2"/>
  <c r="BG240" i="2"/>
  <c r="BH240" i="2" s="1"/>
  <c r="AQ235" i="2"/>
  <c r="AR234" i="2"/>
  <c r="AF233" i="2"/>
  <c r="AE234" i="2"/>
  <c r="AK233" i="2"/>
  <c r="AL232" i="2"/>
  <c r="W235" i="2"/>
  <c r="X235" i="2" s="1"/>
  <c r="Y235" i="2" s="1"/>
  <c r="Z235" i="2" s="1"/>
  <c r="M236" i="2"/>
  <c r="N235" i="2"/>
  <c r="P238" i="2"/>
  <c r="Q237" i="2"/>
  <c r="R237" i="2" s="1"/>
  <c r="S236" i="2"/>
  <c r="T235" i="2"/>
  <c r="K237" i="2"/>
  <c r="L237" i="2" s="1"/>
  <c r="J238" i="2"/>
  <c r="CB234" i="2" l="1"/>
  <c r="CA235" i="2"/>
  <c r="BO235" i="2"/>
  <c r="BP234" i="2"/>
  <c r="BV234" i="2"/>
  <c r="BU235" i="2"/>
  <c r="BI236" i="2"/>
  <c r="BJ235" i="2"/>
  <c r="BC233" i="2"/>
  <c r="BD232" i="2"/>
  <c r="CH235" i="2"/>
  <c r="CG236" i="2"/>
  <c r="CD244" i="2"/>
  <c r="CE243" i="2"/>
  <c r="CF243" i="2" s="1"/>
  <c r="BF242" i="2"/>
  <c r="BG241" i="2"/>
  <c r="BH241" i="2" s="1"/>
  <c r="AQ236" i="2"/>
  <c r="AR235" i="2"/>
  <c r="AK234" i="2"/>
  <c r="AL233" i="2"/>
  <c r="AE235" i="2"/>
  <c r="AF234" i="2"/>
  <c r="W236" i="2"/>
  <c r="X236" i="2"/>
  <c r="Y236" i="2" s="1"/>
  <c r="M237" i="2"/>
  <c r="N236" i="2"/>
  <c r="S237" i="2"/>
  <c r="T236" i="2"/>
  <c r="P239" i="2"/>
  <c r="Q238" i="2"/>
  <c r="R238" i="2" s="1"/>
  <c r="J239" i="2"/>
  <c r="K238" i="2"/>
  <c r="L238" i="2" s="1"/>
  <c r="CG237" i="2" l="1"/>
  <c r="CH236" i="2"/>
  <c r="BV235" i="2"/>
  <c r="BU236" i="2"/>
  <c r="CB235" i="2"/>
  <c r="CA236" i="2"/>
  <c r="BI237" i="2"/>
  <c r="BJ236" i="2"/>
  <c r="BO236" i="2"/>
  <c r="BP235" i="2"/>
  <c r="BC234" i="2"/>
  <c r="BD233" i="2"/>
  <c r="CD245" i="2"/>
  <c r="CE244" i="2"/>
  <c r="CF244" i="2" s="1"/>
  <c r="BF243" i="2"/>
  <c r="BG242" i="2"/>
  <c r="BH242" i="2" s="1"/>
  <c r="AR236" i="2"/>
  <c r="AQ237" i="2"/>
  <c r="AE236" i="2"/>
  <c r="AF235" i="2"/>
  <c r="AK235" i="2"/>
  <c r="AL234" i="2"/>
  <c r="Z236" i="2"/>
  <c r="W237" i="2"/>
  <c r="X237" i="2" s="1"/>
  <c r="Y237" i="2" s="1"/>
  <c r="Z237" i="2" s="1"/>
  <c r="M238" i="2"/>
  <c r="N237" i="2"/>
  <c r="P240" i="2"/>
  <c r="Q239" i="2"/>
  <c r="R239" i="2" s="1"/>
  <c r="T237" i="2"/>
  <c r="S238" i="2"/>
  <c r="J240" i="2"/>
  <c r="K239" i="2"/>
  <c r="L239" i="2" s="1"/>
  <c r="BC235" i="2" l="1"/>
  <c r="BD234" i="2"/>
  <c r="BJ237" i="2"/>
  <c r="BI238" i="2"/>
  <c r="CA237" i="2"/>
  <c r="CB236" i="2"/>
  <c r="BV236" i="2"/>
  <c r="BU237" i="2"/>
  <c r="BO237" i="2"/>
  <c r="BP236" i="2"/>
  <c r="CG238" i="2"/>
  <c r="CH237" i="2"/>
  <c r="CE245" i="2"/>
  <c r="CF245" i="2" s="1"/>
  <c r="CD246" i="2"/>
  <c r="BF244" i="2"/>
  <c r="BG243" i="2"/>
  <c r="BH243" i="2" s="1"/>
  <c r="AQ238" i="2"/>
  <c r="AR237" i="2"/>
  <c r="AK236" i="2"/>
  <c r="AL235" i="2"/>
  <c r="AF236" i="2"/>
  <c r="AE237" i="2"/>
  <c r="W238" i="2"/>
  <c r="X238" i="2" s="1"/>
  <c r="Y238" i="2" s="1"/>
  <c r="M239" i="2"/>
  <c r="N238" i="2"/>
  <c r="S239" i="2"/>
  <c r="T238" i="2"/>
  <c r="Q240" i="2"/>
  <c r="R240" i="2" s="1"/>
  <c r="P241" i="2"/>
  <c r="J241" i="2"/>
  <c r="K240" i="2"/>
  <c r="L240" i="2" s="1"/>
  <c r="BV237" i="2" l="1"/>
  <c r="BU238" i="2"/>
  <c r="BI239" i="2"/>
  <c r="BJ238" i="2"/>
  <c r="CH238" i="2"/>
  <c r="CG239" i="2"/>
  <c r="BP237" i="2"/>
  <c r="BO238" i="2"/>
  <c r="CA238" i="2"/>
  <c r="CB237" i="2"/>
  <c r="BD235" i="2"/>
  <c r="BC236" i="2"/>
  <c r="CD247" i="2"/>
  <c r="CE246" i="2"/>
  <c r="CF246" i="2" s="1"/>
  <c r="BG244" i="2"/>
  <c r="BH244" i="2" s="1"/>
  <c r="BF245" i="2"/>
  <c r="AQ239" i="2"/>
  <c r="AR238" i="2"/>
  <c r="AF237" i="2"/>
  <c r="AE238" i="2"/>
  <c r="AK237" i="2"/>
  <c r="AL236" i="2"/>
  <c r="Z238" i="2"/>
  <c r="W239" i="2"/>
  <c r="X239" i="2" s="1"/>
  <c r="Y239" i="2" s="1"/>
  <c r="M240" i="2"/>
  <c r="N239" i="2"/>
  <c r="P242" i="2"/>
  <c r="Q241" i="2"/>
  <c r="R241" i="2" s="1"/>
  <c r="S240" i="2"/>
  <c r="T239" i="2"/>
  <c r="J242" i="2"/>
  <c r="K241" i="2"/>
  <c r="L241" i="2" s="1"/>
  <c r="BI240" i="2" l="1"/>
  <c r="BJ239" i="2"/>
  <c r="BC237" i="2"/>
  <c r="BD236" i="2"/>
  <c r="BO239" i="2"/>
  <c r="BP238" i="2"/>
  <c r="CG240" i="2"/>
  <c r="CH239" i="2"/>
  <c r="BU239" i="2"/>
  <c r="BV238" i="2"/>
  <c r="CB238" i="2"/>
  <c r="CA239" i="2"/>
  <c r="CD248" i="2"/>
  <c r="CE247" i="2"/>
  <c r="CF247" i="2" s="1"/>
  <c r="BF246" i="2"/>
  <c r="BG245" i="2"/>
  <c r="BH245" i="2" s="1"/>
  <c r="AQ240" i="2"/>
  <c r="AR239" i="2"/>
  <c r="AK238" i="2"/>
  <c r="AL237" i="2"/>
  <c r="AE239" i="2"/>
  <c r="AF238" i="2"/>
  <c r="Z239" i="2"/>
  <c r="W240" i="2"/>
  <c r="X240" i="2" s="1"/>
  <c r="Y240" i="2" s="1"/>
  <c r="M241" i="2"/>
  <c r="N240" i="2"/>
  <c r="S241" i="2"/>
  <c r="T240" i="2"/>
  <c r="P243" i="2"/>
  <c r="Q242" i="2"/>
  <c r="R242" i="2" s="1"/>
  <c r="J243" i="2"/>
  <c r="K242" i="2"/>
  <c r="L242" i="2" s="1"/>
  <c r="CB239" i="2" l="1"/>
  <c r="CA240" i="2"/>
  <c r="CG241" i="2"/>
  <c r="CH240" i="2"/>
  <c r="BC238" i="2"/>
  <c r="BD237" i="2"/>
  <c r="BV239" i="2"/>
  <c r="BU240" i="2"/>
  <c r="BO240" i="2"/>
  <c r="BP239" i="2"/>
  <c r="BJ240" i="2"/>
  <c r="BI241" i="2"/>
  <c r="CD249" i="2"/>
  <c r="CE248" i="2"/>
  <c r="CF248" i="2" s="1"/>
  <c r="BF247" i="2"/>
  <c r="BG246" i="2"/>
  <c r="BH246" i="2" s="1"/>
  <c r="AQ241" i="2"/>
  <c r="AR240" i="2"/>
  <c r="AF239" i="2"/>
  <c r="AE240" i="2"/>
  <c r="AK239" i="2"/>
  <c r="AL238" i="2"/>
  <c r="Z240" i="2"/>
  <c r="W241" i="2"/>
  <c r="X241" i="2" s="1"/>
  <c r="Y241" i="2" s="1"/>
  <c r="Z241" i="2" s="1"/>
  <c r="M242" i="2"/>
  <c r="N241" i="2"/>
  <c r="P244" i="2"/>
  <c r="Q243" i="2"/>
  <c r="R243" i="2" s="1"/>
  <c r="S242" i="2"/>
  <c r="T241" i="2"/>
  <c r="J244" i="2"/>
  <c r="K243" i="2"/>
  <c r="L243" i="2" s="1"/>
  <c r="BJ241" i="2" l="1"/>
  <c r="BI242" i="2"/>
  <c r="CA241" i="2"/>
  <c r="CB240" i="2"/>
  <c r="BV240" i="2"/>
  <c r="BU241" i="2"/>
  <c r="CH241" i="2"/>
  <c r="CG242" i="2"/>
  <c r="BO241" i="2"/>
  <c r="BP240" i="2"/>
  <c r="BD238" i="2"/>
  <c r="BC239" i="2"/>
  <c r="CD250" i="2"/>
  <c r="CE249" i="2"/>
  <c r="CF249" i="2" s="1"/>
  <c r="BG247" i="2"/>
  <c r="BH247" i="2" s="1"/>
  <c r="BF248" i="2"/>
  <c r="AQ242" i="2"/>
  <c r="AR241" i="2"/>
  <c r="AK240" i="2"/>
  <c r="AL239" i="2"/>
  <c r="AE241" i="2"/>
  <c r="AF240" i="2"/>
  <c r="W242" i="2"/>
  <c r="X242" i="2" s="1"/>
  <c r="Y242" i="2" s="1"/>
  <c r="M243" i="2"/>
  <c r="N242" i="2"/>
  <c r="S243" i="2"/>
  <c r="T242" i="2"/>
  <c r="Q244" i="2"/>
  <c r="R244" i="2" s="1"/>
  <c r="P245" i="2"/>
  <c r="K244" i="2"/>
  <c r="L244" i="2" s="1"/>
  <c r="J245" i="2"/>
  <c r="CA242" i="2" l="1"/>
  <c r="CB241" i="2"/>
  <c r="BV241" i="2"/>
  <c r="BU242" i="2"/>
  <c r="BI243" i="2"/>
  <c r="BJ242" i="2"/>
  <c r="BC240" i="2"/>
  <c r="BD239" i="2"/>
  <c r="CG243" i="2"/>
  <c r="CH242" i="2"/>
  <c r="BP241" i="2"/>
  <c r="BO242" i="2"/>
  <c r="CE250" i="2"/>
  <c r="CF250" i="2" s="1"/>
  <c r="CD251" i="2"/>
  <c r="BF249" i="2"/>
  <c r="BG248" i="2"/>
  <c r="BH248" i="2" s="1"/>
  <c r="AQ243" i="2"/>
  <c r="AR242" i="2"/>
  <c r="AF241" i="2"/>
  <c r="AE242" i="2"/>
  <c r="AK241" i="2"/>
  <c r="AL240" i="2"/>
  <c r="Z242" i="2"/>
  <c r="W243" i="2"/>
  <c r="X243" i="2" s="1"/>
  <c r="Y243" i="2" s="1"/>
  <c r="M244" i="2"/>
  <c r="N243" i="2"/>
  <c r="P246" i="2"/>
  <c r="Q245" i="2"/>
  <c r="R245" i="2" s="1"/>
  <c r="S244" i="2"/>
  <c r="T243" i="2"/>
  <c r="K245" i="2"/>
  <c r="L245" i="2" s="1"/>
  <c r="J246" i="2"/>
  <c r="BO243" i="2" l="1"/>
  <c r="BP242" i="2"/>
  <c r="BU243" i="2"/>
  <c r="BV242" i="2"/>
  <c r="BC241" i="2"/>
  <c r="BD240" i="2"/>
  <c r="CH243" i="2"/>
  <c r="CG244" i="2"/>
  <c r="BI244" i="2"/>
  <c r="BJ243" i="2"/>
  <c r="CB242" i="2"/>
  <c r="CA243" i="2"/>
  <c r="CD252" i="2"/>
  <c r="CE251" i="2"/>
  <c r="CF251" i="2" s="1"/>
  <c r="BF250" i="2"/>
  <c r="BG249" i="2"/>
  <c r="BH249" i="2" s="1"/>
  <c r="AQ244" i="2"/>
  <c r="AR243" i="2"/>
  <c r="AK242" i="2"/>
  <c r="AL241" i="2"/>
  <c r="AF242" i="2"/>
  <c r="AE243" i="2"/>
  <c r="Z243" i="2"/>
  <c r="W244" i="2"/>
  <c r="X244" i="2" s="1"/>
  <c r="Y244" i="2" s="1"/>
  <c r="M245" i="2"/>
  <c r="N244" i="2"/>
  <c r="S245" i="2"/>
  <c r="T244" i="2"/>
  <c r="P247" i="2"/>
  <c r="Q246" i="2"/>
  <c r="R246" i="2" s="1"/>
  <c r="J247" i="2"/>
  <c r="K246" i="2"/>
  <c r="L246" i="2" s="1"/>
  <c r="BV243" i="2" l="1"/>
  <c r="BU244" i="2"/>
  <c r="CB243" i="2"/>
  <c r="CA244" i="2"/>
  <c r="CH244" i="2"/>
  <c r="CG245" i="2"/>
  <c r="BI245" i="2"/>
  <c r="BJ244" i="2"/>
  <c r="BD241" i="2"/>
  <c r="BC242" i="2"/>
  <c r="BO244" i="2"/>
  <c r="BP243" i="2"/>
  <c r="CD253" i="2"/>
  <c r="CE252" i="2"/>
  <c r="CF252" i="2" s="1"/>
  <c r="BF251" i="2"/>
  <c r="BG250" i="2"/>
  <c r="BH250" i="2" s="1"/>
  <c r="AQ245" i="2"/>
  <c r="AR244" i="2"/>
  <c r="AE244" i="2"/>
  <c r="AF243" i="2"/>
  <c r="AK243" i="2"/>
  <c r="AL242" i="2"/>
  <c r="Z244" i="2"/>
  <c r="W245" i="2"/>
  <c r="X245" i="2" s="1"/>
  <c r="Y245" i="2" s="1"/>
  <c r="M246" i="2"/>
  <c r="N245" i="2"/>
  <c r="P248" i="2"/>
  <c r="Q247" i="2"/>
  <c r="R247" i="2" s="1"/>
  <c r="T245" i="2"/>
  <c r="S246" i="2"/>
  <c r="J248" i="2"/>
  <c r="K247" i="2"/>
  <c r="L247" i="2" s="1"/>
  <c r="BO245" i="2" l="1"/>
  <c r="BP244" i="2"/>
  <c r="BI246" i="2"/>
  <c r="BJ245" i="2"/>
  <c r="CA245" i="2"/>
  <c r="CB244" i="2"/>
  <c r="BD242" i="2"/>
  <c r="BC243" i="2"/>
  <c r="CG246" i="2"/>
  <c r="CH245" i="2"/>
  <c r="BV244" i="2"/>
  <c r="BU245" i="2"/>
  <c r="CE253" i="2"/>
  <c r="CF253" i="2" s="1"/>
  <c r="CD254" i="2"/>
  <c r="BF252" i="2"/>
  <c r="BG251" i="2"/>
  <c r="BH251" i="2" s="1"/>
  <c r="AQ246" i="2"/>
  <c r="AR245" i="2"/>
  <c r="AK244" i="2"/>
  <c r="AL243" i="2"/>
  <c r="AE245" i="2"/>
  <c r="AF244" i="2"/>
  <c r="Z245" i="2"/>
  <c r="W246" i="2"/>
  <c r="X246" i="2" s="1"/>
  <c r="Y246" i="2" s="1"/>
  <c r="M247" i="2"/>
  <c r="N246" i="2"/>
  <c r="P249" i="2"/>
  <c r="Q248" i="2"/>
  <c r="R248" i="2" s="1"/>
  <c r="S247" i="2"/>
  <c r="T246" i="2"/>
  <c r="J249" i="2"/>
  <c r="K248" i="2"/>
  <c r="L248" i="2" s="1"/>
  <c r="BJ246" i="2" l="1"/>
  <c r="BI247" i="2"/>
  <c r="BU246" i="2"/>
  <c r="BV245" i="2"/>
  <c r="BC244" i="2"/>
  <c r="BD243" i="2"/>
  <c r="CG247" i="2"/>
  <c r="CH246" i="2"/>
  <c r="CA246" i="2"/>
  <c r="CB245" i="2"/>
  <c r="BO246" i="2"/>
  <c r="BP245" i="2"/>
  <c r="CD255" i="2"/>
  <c r="CE254" i="2"/>
  <c r="CF254" i="2" s="1"/>
  <c r="BG252" i="2"/>
  <c r="BH252" i="2" s="1"/>
  <c r="BF253" i="2"/>
  <c r="AQ247" i="2"/>
  <c r="AR246" i="2"/>
  <c r="AF245" i="2"/>
  <c r="AE246" i="2"/>
  <c r="AK245" i="2"/>
  <c r="AL244" i="2"/>
  <c r="Z246" i="2"/>
  <c r="W247" i="2"/>
  <c r="X247" i="2" s="1"/>
  <c r="Y247" i="2" s="1"/>
  <c r="M248" i="2"/>
  <c r="N247" i="2"/>
  <c r="S248" i="2"/>
  <c r="T247" i="2"/>
  <c r="P250" i="2"/>
  <c r="Q249" i="2"/>
  <c r="R249" i="2" s="1"/>
  <c r="J250" i="2"/>
  <c r="K249" i="2"/>
  <c r="L249" i="2" s="1"/>
  <c r="BO247" i="2" l="1"/>
  <c r="BP246" i="2"/>
  <c r="CG248" i="2"/>
  <c r="CH247" i="2"/>
  <c r="BV246" i="2"/>
  <c r="BU247" i="2"/>
  <c r="BI248" i="2"/>
  <c r="BJ247" i="2"/>
  <c r="CB246" i="2"/>
  <c r="CA247" i="2"/>
  <c r="BC245" i="2"/>
  <c r="BD244" i="2"/>
  <c r="CD256" i="2"/>
  <c r="CE255" i="2"/>
  <c r="CF255" i="2" s="1"/>
  <c r="BF254" i="2"/>
  <c r="BG253" i="2"/>
  <c r="BH253" i="2" s="1"/>
  <c r="AQ248" i="2"/>
  <c r="AR247" i="2"/>
  <c r="AK246" i="2"/>
  <c r="AL245" i="2"/>
  <c r="AE247" i="2"/>
  <c r="AF246" i="2"/>
  <c r="Z247" i="2"/>
  <c r="W248" i="2"/>
  <c r="X248" i="2" s="1"/>
  <c r="Y248" i="2" s="1"/>
  <c r="M249" i="2"/>
  <c r="N248" i="2"/>
  <c r="P251" i="2"/>
  <c r="Q250" i="2"/>
  <c r="R250" i="2" s="1"/>
  <c r="S249" i="2"/>
  <c r="T248" i="2"/>
  <c r="J251" i="2"/>
  <c r="K250" i="2"/>
  <c r="L250" i="2" s="1"/>
  <c r="BD245" i="2" l="1"/>
  <c r="BC246" i="2"/>
  <c r="BI249" i="2"/>
  <c r="BJ248" i="2"/>
  <c r="CG249" i="2"/>
  <c r="CH248" i="2"/>
  <c r="CB247" i="2"/>
  <c r="CA248" i="2"/>
  <c r="BU248" i="2"/>
  <c r="BV247" i="2"/>
  <c r="BO248" i="2"/>
  <c r="BP247" i="2"/>
  <c r="CD257" i="2"/>
  <c r="CE256" i="2"/>
  <c r="CF256" i="2" s="1"/>
  <c r="BF255" i="2"/>
  <c r="BG254" i="2"/>
  <c r="BH254" i="2" s="1"/>
  <c r="AR248" i="2"/>
  <c r="AQ249" i="2"/>
  <c r="AF247" i="2"/>
  <c r="AE248" i="2"/>
  <c r="AK247" i="2"/>
  <c r="AL246" i="2"/>
  <c r="Z248" i="2"/>
  <c r="W249" i="2"/>
  <c r="X249" i="2" s="1"/>
  <c r="Y249" i="2" s="1"/>
  <c r="M250" i="2"/>
  <c r="N249" i="2"/>
  <c r="S250" i="2"/>
  <c r="T249" i="2"/>
  <c r="P252" i="2"/>
  <c r="Q251" i="2"/>
  <c r="R251" i="2" s="1"/>
  <c r="J252" i="2"/>
  <c r="K251" i="2"/>
  <c r="L251" i="2" s="1"/>
  <c r="BP248" i="2" l="1"/>
  <c r="BO249" i="2"/>
  <c r="BI250" i="2"/>
  <c r="BJ249" i="2"/>
  <c r="BC247" i="2"/>
  <c r="BD246" i="2"/>
  <c r="CA249" i="2"/>
  <c r="CB248" i="2"/>
  <c r="BV248" i="2"/>
  <c r="BU249" i="2"/>
  <c r="CH249" i="2"/>
  <c r="CG250" i="2"/>
  <c r="CD258" i="2"/>
  <c r="CF257" i="2"/>
  <c r="CE257" i="2"/>
  <c r="BG255" i="2"/>
  <c r="BH255" i="2" s="1"/>
  <c r="BF256" i="2"/>
  <c r="AQ250" i="2"/>
  <c r="AR249" i="2"/>
  <c r="AK248" i="2"/>
  <c r="AL247" i="2"/>
  <c r="AF248" i="2"/>
  <c r="AE249" i="2"/>
  <c r="Z249" i="2"/>
  <c r="W250" i="2"/>
  <c r="X250" i="2" s="1"/>
  <c r="Y250" i="2" s="1"/>
  <c r="M251" i="2"/>
  <c r="N250" i="2"/>
  <c r="Q252" i="2"/>
  <c r="R252" i="2" s="1"/>
  <c r="P253" i="2"/>
  <c r="S251" i="2"/>
  <c r="T250" i="2"/>
  <c r="J253" i="2"/>
  <c r="K252" i="2"/>
  <c r="L252" i="2" s="1"/>
  <c r="CG251" i="2" l="1"/>
  <c r="CH250" i="2"/>
  <c r="CA250" i="2"/>
  <c r="CB249" i="2"/>
  <c r="BI251" i="2"/>
  <c r="BJ250" i="2"/>
  <c r="BU250" i="2"/>
  <c r="BV249" i="2"/>
  <c r="BP249" i="2"/>
  <c r="BO250" i="2"/>
  <c r="BD247" i="2"/>
  <c r="BC248" i="2"/>
  <c r="CE258" i="2"/>
  <c r="CF258" i="2" s="1"/>
  <c r="CD259" i="2"/>
  <c r="BF257" i="2"/>
  <c r="BG256" i="2"/>
  <c r="BH256" i="2" s="1"/>
  <c r="AQ251" i="2"/>
  <c r="AR250" i="2"/>
  <c r="AF249" i="2"/>
  <c r="AE250" i="2"/>
  <c r="AL248" i="2"/>
  <c r="AK249" i="2"/>
  <c r="Z250" i="2"/>
  <c r="W251" i="2"/>
  <c r="X251" i="2" s="1"/>
  <c r="Y251" i="2" s="1"/>
  <c r="M252" i="2"/>
  <c r="N251" i="2"/>
  <c r="S252" i="2"/>
  <c r="T251" i="2"/>
  <c r="P254" i="2"/>
  <c r="Q253" i="2"/>
  <c r="R253" i="2" s="1"/>
  <c r="J254" i="2"/>
  <c r="K253" i="2"/>
  <c r="L253" i="2" s="1"/>
  <c r="BD248" i="2" l="1"/>
  <c r="BC249" i="2"/>
  <c r="BU251" i="2"/>
  <c r="BV250" i="2"/>
  <c r="CB250" i="2"/>
  <c r="CA251" i="2"/>
  <c r="BO251" i="2"/>
  <c r="BP250" i="2"/>
  <c r="BI252" i="2"/>
  <c r="BJ251" i="2"/>
  <c r="CH251" i="2"/>
  <c r="CG252" i="2"/>
  <c r="CD260" i="2"/>
  <c r="CE259" i="2"/>
  <c r="CF259" i="2" s="1"/>
  <c r="BF258" i="2"/>
  <c r="BG257" i="2"/>
  <c r="BH257" i="2" s="1"/>
  <c r="AQ252" i="2"/>
  <c r="AR251" i="2"/>
  <c r="AK250" i="2"/>
  <c r="AL249" i="2"/>
  <c r="AE251" i="2"/>
  <c r="AF250" i="2"/>
  <c r="Z251" i="2"/>
  <c r="W252" i="2"/>
  <c r="X252" i="2" s="1"/>
  <c r="Y252" i="2" s="1"/>
  <c r="M253" i="2"/>
  <c r="N252" i="2"/>
  <c r="P255" i="2"/>
  <c r="Q254" i="2"/>
  <c r="R254" i="2" s="1"/>
  <c r="S253" i="2"/>
  <c r="T252" i="2"/>
  <c r="J255" i="2"/>
  <c r="K254" i="2"/>
  <c r="L254" i="2" s="1"/>
  <c r="CG253" i="2" l="1"/>
  <c r="CH252" i="2"/>
  <c r="BO252" i="2"/>
  <c r="BP251" i="2"/>
  <c r="BU252" i="2"/>
  <c r="BV251" i="2"/>
  <c r="CB251" i="2"/>
  <c r="CA252" i="2"/>
  <c r="BD249" i="2"/>
  <c r="BC250" i="2"/>
  <c r="BJ252" i="2"/>
  <c r="BI253" i="2"/>
  <c r="CD261" i="2"/>
  <c r="CE260" i="2"/>
  <c r="CF260" i="2" s="1"/>
  <c r="BF259" i="2"/>
  <c r="BG258" i="2"/>
  <c r="BH258" i="2" s="1"/>
  <c r="AR252" i="2"/>
  <c r="AQ253" i="2"/>
  <c r="AE252" i="2"/>
  <c r="AF251" i="2"/>
  <c r="AK251" i="2"/>
  <c r="AL250" i="2"/>
  <c r="Z252" i="2"/>
  <c r="W253" i="2"/>
  <c r="X253" i="2" s="1"/>
  <c r="Y253" i="2" s="1"/>
  <c r="M254" i="2"/>
  <c r="N253" i="2"/>
  <c r="S254" i="2"/>
  <c r="T253" i="2"/>
  <c r="P256" i="2"/>
  <c r="Q255" i="2"/>
  <c r="R255" i="2" s="1"/>
  <c r="J256" i="2"/>
  <c r="K255" i="2"/>
  <c r="L255" i="2" s="1"/>
  <c r="BJ253" i="2" l="1"/>
  <c r="BI254" i="2"/>
  <c r="CA253" i="2"/>
  <c r="CB252" i="2"/>
  <c r="BP252" i="2"/>
  <c r="BO253" i="2"/>
  <c r="BC251" i="2"/>
  <c r="BD250" i="2"/>
  <c r="BV252" i="2"/>
  <c r="BU253" i="2"/>
  <c r="CG254" i="2"/>
  <c r="CH253" i="2"/>
  <c r="CE261" i="2"/>
  <c r="CF261" i="2" s="1"/>
  <c r="CD262" i="2"/>
  <c r="BF260" i="2"/>
  <c r="BG259" i="2"/>
  <c r="BH259" i="2" s="1"/>
  <c r="AQ254" i="2"/>
  <c r="AR253" i="2"/>
  <c r="AK252" i="2"/>
  <c r="AL251" i="2"/>
  <c r="AF252" i="2"/>
  <c r="AE253" i="2"/>
  <c r="Z253" i="2"/>
  <c r="W254" i="2"/>
  <c r="X254" i="2" s="1"/>
  <c r="Y254" i="2" s="1"/>
  <c r="M255" i="2"/>
  <c r="N254" i="2"/>
  <c r="P257" i="2"/>
  <c r="Q256" i="2"/>
  <c r="R256" i="2" s="1"/>
  <c r="S255" i="2"/>
  <c r="T254" i="2"/>
  <c r="J257" i="2"/>
  <c r="K256" i="2"/>
  <c r="L256" i="2" s="1"/>
  <c r="CH254" i="2" l="1"/>
  <c r="CG255" i="2"/>
  <c r="BC252" i="2"/>
  <c r="BD251" i="2"/>
  <c r="CA254" i="2"/>
  <c r="CB253" i="2"/>
  <c r="BU254" i="2"/>
  <c r="BV253" i="2"/>
  <c r="BP253" i="2"/>
  <c r="BO254" i="2"/>
  <c r="BI255" i="2"/>
  <c r="BJ254" i="2"/>
  <c r="CD263" i="2"/>
  <c r="CE262" i="2"/>
  <c r="CF262" i="2" s="1"/>
  <c r="BG260" i="2"/>
  <c r="BH260" i="2" s="1"/>
  <c r="BF261" i="2"/>
  <c r="AQ255" i="2"/>
  <c r="AR254" i="2"/>
  <c r="AE254" i="2"/>
  <c r="AF253" i="2"/>
  <c r="AL252" i="2"/>
  <c r="AK253" i="2"/>
  <c r="Z254" i="2"/>
  <c r="W255" i="2"/>
  <c r="X255" i="2" s="1"/>
  <c r="Y255" i="2" s="1"/>
  <c r="M256" i="2"/>
  <c r="N255" i="2"/>
  <c r="S256" i="2"/>
  <c r="T255" i="2"/>
  <c r="P258" i="2"/>
  <c r="Q257" i="2"/>
  <c r="R257" i="2" s="1"/>
  <c r="J258" i="2"/>
  <c r="K257" i="2"/>
  <c r="L257" i="2" s="1"/>
  <c r="BI256" i="2" l="1"/>
  <c r="BJ255" i="2"/>
  <c r="BU255" i="2"/>
  <c r="BV254" i="2"/>
  <c r="BD252" i="2"/>
  <c r="BC253" i="2"/>
  <c r="BO255" i="2"/>
  <c r="BP254" i="2"/>
  <c r="CG256" i="2"/>
  <c r="CH255" i="2"/>
  <c r="CB254" i="2"/>
  <c r="CA255" i="2"/>
  <c r="CD264" i="2"/>
  <c r="CE263" i="2"/>
  <c r="CF263" i="2" s="1"/>
  <c r="BF262" i="2"/>
  <c r="BG261" i="2"/>
  <c r="BH261" i="2" s="1"/>
  <c r="AQ256" i="2"/>
  <c r="AR255" i="2"/>
  <c r="AK254" i="2"/>
  <c r="AL253" i="2"/>
  <c r="AF254" i="2"/>
  <c r="AE255" i="2"/>
  <c r="Z255" i="2"/>
  <c r="W256" i="2"/>
  <c r="X256" i="2" s="1"/>
  <c r="Y256" i="2" s="1"/>
  <c r="M257" i="2"/>
  <c r="N256" i="2"/>
  <c r="P259" i="2"/>
  <c r="Q258" i="2"/>
  <c r="R258" i="2" s="1"/>
  <c r="S257" i="2"/>
  <c r="T256" i="2"/>
  <c r="J259" i="2"/>
  <c r="K258" i="2"/>
  <c r="L258" i="2" s="1"/>
  <c r="CB255" i="2" l="1"/>
  <c r="CA256" i="2"/>
  <c r="BO256" i="2"/>
  <c r="BP255" i="2"/>
  <c r="BU256" i="2"/>
  <c r="BV255" i="2"/>
  <c r="BD253" i="2"/>
  <c r="BC254" i="2"/>
  <c r="CG257" i="2"/>
  <c r="CH256" i="2"/>
  <c r="BJ256" i="2"/>
  <c r="BI257" i="2"/>
  <c r="CD265" i="2"/>
  <c r="CE264" i="2"/>
  <c r="CF264" i="2"/>
  <c r="BF263" i="2"/>
  <c r="BG262" i="2"/>
  <c r="BH262" i="2" s="1"/>
  <c r="AQ257" i="2"/>
  <c r="AR256" i="2"/>
  <c r="AF255" i="2"/>
  <c r="AE256" i="2"/>
  <c r="AK255" i="2"/>
  <c r="AL254" i="2"/>
  <c r="Z256" i="2"/>
  <c r="W257" i="2"/>
  <c r="X257" i="2" s="1"/>
  <c r="Y257" i="2" s="1"/>
  <c r="M258" i="2"/>
  <c r="N257" i="2"/>
  <c r="S258" i="2"/>
  <c r="T257" i="2"/>
  <c r="P260" i="2"/>
  <c r="Q259" i="2"/>
  <c r="R259" i="2" s="1"/>
  <c r="J260" i="2"/>
  <c r="K259" i="2"/>
  <c r="L259" i="2" s="1"/>
  <c r="BI258" i="2" l="1"/>
  <c r="BJ257" i="2"/>
  <c r="BC255" i="2"/>
  <c r="BD254" i="2"/>
  <c r="BP256" i="2"/>
  <c r="BO257" i="2"/>
  <c r="CA257" i="2"/>
  <c r="CB256" i="2"/>
  <c r="CG258" i="2"/>
  <c r="CH257" i="2"/>
  <c r="BU257" i="2"/>
  <c r="BV256" i="2"/>
  <c r="CD266" i="2"/>
  <c r="CE265" i="2"/>
  <c r="CF265" i="2" s="1"/>
  <c r="BG263" i="2"/>
  <c r="BH263" i="2" s="1"/>
  <c r="BF264" i="2"/>
  <c r="AQ258" i="2"/>
  <c r="AR257" i="2"/>
  <c r="AK256" i="2"/>
  <c r="AL255" i="2"/>
  <c r="AE257" i="2"/>
  <c r="AF256" i="2"/>
  <c r="Z257" i="2"/>
  <c r="W258" i="2"/>
  <c r="X258" i="2" s="1"/>
  <c r="Y258" i="2" s="1"/>
  <c r="M259" i="2"/>
  <c r="N258" i="2"/>
  <c r="P261" i="2"/>
  <c r="Q260" i="2"/>
  <c r="R260" i="2" s="1"/>
  <c r="S259" i="2"/>
  <c r="T258" i="2"/>
  <c r="J261" i="2"/>
  <c r="K260" i="2"/>
  <c r="L260" i="2" s="1"/>
  <c r="BU258" i="2" l="1"/>
  <c r="BV257" i="2"/>
  <c r="CA258" i="2"/>
  <c r="CB257" i="2"/>
  <c r="BC256" i="2"/>
  <c r="BD255" i="2"/>
  <c r="BP257" i="2"/>
  <c r="BO258" i="2"/>
  <c r="CG259" i="2"/>
  <c r="CH258" i="2"/>
  <c r="BI259" i="2"/>
  <c r="BJ258" i="2"/>
  <c r="CE266" i="2"/>
  <c r="CF266" i="2" s="1"/>
  <c r="CD267" i="2"/>
  <c r="BF265" i="2"/>
  <c r="BG264" i="2"/>
  <c r="BH264" i="2" s="1"/>
  <c r="AQ259" i="2"/>
  <c r="AR258" i="2"/>
  <c r="AF257" i="2"/>
  <c r="AE258" i="2"/>
  <c r="AK257" i="2"/>
  <c r="AL256" i="2"/>
  <c r="Z258" i="2"/>
  <c r="W259" i="2"/>
  <c r="X259" i="2" s="1"/>
  <c r="Y259" i="2" s="1"/>
  <c r="M260" i="2"/>
  <c r="N259" i="2"/>
  <c r="S260" i="2"/>
  <c r="T259" i="2"/>
  <c r="P262" i="2"/>
  <c r="Q261" i="2"/>
  <c r="R261" i="2" s="1"/>
  <c r="J262" i="2"/>
  <c r="K261" i="2"/>
  <c r="L261" i="2" s="1"/>
  <c r="BO259" i="2" l="1"/>
  <c r="BP258" i="2"/>
  <c r="BI260" i="2"/>
  <c r="BJ259" i="2"/>
  <c r="CB258" i="2"/>
  <c r="CA259" i="2"/>
  <c r="CH259" i="2"/>
  <c r="CG260" i="2"/>
  <c r="BC257" i="2"/>
  <c r="BD256" i="2"/>
  <c r="BU259" i="2"/>
  <c r="BV258" i="2"/>
  <c r="CD268" i="2"/>
  <c r="CE267" i="2"/>
  <c r="CF267" i="2" s="1"/>
  <c r="BF266" i="2"/>
  <c r="BG265" i="2"/>
  <c r="BH265" i="2" s="1"/>
  <c r="AQ260" i="2"/>
  <c r="AR259" i="2"/>
  <c r="AK258" i="2"/>
  <c r="AL257" i="2"/>
  <c r="AE259" i="2"/>
  <c r="AF258" i="2"/>
  <c r="Z259" i="2"/>
  <c r="W260" i="2"/>
  <c r="X260" i="2" s="1"/>
  <c r="Y260" i="2" s="1"/>
  <c r="M261" i="2"/>
  <c r="N260" i="2"/>
  <c r="P263" i="2"/>
  <c r="Q262" i="2"/>
  <c r="R262" i="2" s="1"/>
  <c r="S261" i="2"/>
  <c r="T260" i="2"/>
  <c r="J263" i="2"/>
  <c r="K262" i="2"/>
  <c r="L262" i="2" s="1"/>
  <c r="CH260" i="2" l="1"/>
  <c r="CG261" i="2"/>
  <c r="BU260" i="2"/>
  <c r="BV259" i="2"/>
  <c r="BI261" i="2"/>
  <c r="BJ260" i="2"/>
  <c r="CB259" i="2"/>
  <c r="CA260" i="2"/>
  <c r="BC258" i="2"/>
  <c r="BD257" i="2"/>
  <c r="BO260" i="2"/>
  <c r="BP259" i="2"/>
  <c r="CD269" i="2"/>
  <c r="CE268" i="2"/>
  <c r="CF268" i="2" s="1"/>
  <c r="BF267" i="2"/>
  <c r="BG266" i="2"/>
  <c r="BH266" i="2" s="1"/>
  <c r="AQ261" i="2"/>
  <c r="AR260" i="2"/>
  <c r="AE260" i="2"/>
  <c r="AF259" i="2"/>
  <c r="AK259" i="2"/>
  <c r="AL258" i="2"/>
  <c r="Z260" i="2"/>
  <c r="W261" i="2"/>
  <c r="X261" i="2" s="1"/>
  <c r="Y261" i="2" s="1"/>
  <c r="M262" i="2"/>
  <c r="N261" i="2"/>
  <c r="T261" i="2"/>
  <c r="S262" i="2"/>
  <c r="P264" i="2"/>
  <c r="Q263" i="2"/>
  <c r="R263" i="2"/>
  <c r="J264" i="2"/>
  <c r="K263" i="2"/>
  <c r="L263" i="2" s="1"/>
  <c r="CA261" i="2" l="1"/>
  <c r="CB260" i="2"/>
  <c r="BP260" i="2"/>
  <c r="BO261" i="2"/>
  <c r="BU261" i="2"/>
  <c r="BV260" i="2"/>
  <c r="CG262" i="2"/>
  <c r="CH261" i="2"/>
  <c r="BC259" i="2"/>
  <c r="BD258" i="2"/>
  <c r="BJ261" i="2"/>
  <c r="BI262" i="2"/>
  <c r="CE269" i="2"/>
  <c r="CF269" i="2" s="1"/>
  <c r="CD270" i="2"/>
  <c r="BF268" i="2"/>
  <c r="BG267" i="2"/>
  <c r="BH267" i="2" s="1"/>
  <c r="AQ262" i="2"/>
  <c r="AR261" i="2"/>
  <c r="AK260" i="2"/>
  <c r="AL259" i="2"/>
  <c r="AF260" i="2"/>
  <c r="AE261" i="2"/>
  <c r="Z261" i="2"/>
  <c r="W262" i="2"/>
  <c r="X262" i="2" s="1"/>
  <c r="Y262" i="2" s="1"/>
  <c r="M263" i="2"/>
  <c r="N262" i="2"/>
  <c r="P265" i="2"/>
  <c r="Q264" i="2"/>
  <c r="R264" i="2" s="1"/>
  <c r="S263" i="2"/>
  <c r="T262" i="2"/>
  <c r="K264" i="2"/>
  <c r="L264" i="2" s="1"/>
  <c r="J265" i="2"/>
  <c r="BI263" i="2" l="1"/>
  <c r="BJ262" i="2"/>
  <c r="BP261" i="2"/>
  <c r="BO262" i="2"/>
  <c r="CH262" i="2"/>
  <c r="CG263" i="2"/>
  <c r="BC260" i="2"/>
  <c r="BD259" i="2"/>
  <c r="BU262" i="2"/>
  <c r="BV261" i="2"/>
  <c r="CA262" i="2"/>
  <c r="CB261" i="2"/>
  <c r="CD271" i="2"/>
  <c r="CE270" i="2"/>
  <c r="CF270" i="2" s="1"/>
  <c r="BG268" i="2"/>
  <c r="BH268" i="2" s="1"/>
  <c r="BF269" i="2"/>
  <c r="AQ263" i="2"/>
  <c r="AR262" i="2"/>
  <c r="AF261" i="2"/>
  <c r="AE262" i="2"/>
  <c r="AK261" i="2"/>
  <c r="AL260" i="2"/>
  <c r="Z262" i="2"/>
  <c r="W263" i="2"/>
  <c r="X263" i="2" s="1"/>
  <c r="Y263" i="2" s="1"/>
  <c r="M264" i="2"/>
  <c r="N263" i="2"/>
  <c r="S264" i="2"/>
  <c r="T263" i="2"/>
  <c r="P266" i="2"/>
  <c r="Q265" i="2"/>
  <c r="R265" i="2" s="1"/>
  <c r="J266" i="2"/>
  <c r="K265" i="2"/>
  <c r="L265" i="2" s="1"/>
  <c r="BO263" i="2" l="1"/>
  <c r="BP262" i="2"/>
  <c r="CB262" i="2"/>
  <c r="CA263" i="2"/>
  <c r="BD260" i="2"/>
  <c r="BC261" i="2"/>
  <c r="CG264" i="2"/>
  <c r="CH263" i="2"/>
  <c r="BU263" i="2"/>
  <c r="BV262" i="2"/>
  <c r="BI264" i="2"/>
  <c r="BJ263" i="2"/>
  <c r="CD272" i="2"/>
  <c r="CE271" i="2"/>
  <c r="CF271" i="2" s="1"/>
  <c r="BF270" i="2"/>
  <c r="BG269" i="2"/>
  <c r="BH269" i="2" s="1"/>
  <c r="AQ264" i="2"/>
  <c r="AR263" i="2"/>
  <c r="AK262" i="2"/>
  <c r="AL261" i="2"/>
  <c r="AF262" i="2"/>
  <c r="AE263" i="2"/>
  <c r="Z263" i="2"/>
  <c r="W264" i="2"/>
  <c r="X264" i="2" s="1"/>
  <c r="Y264" i="2" s="1"/>
  <c r="M265" i="2"/>
  <c r="N264" i="2"/>
  <c r="P267" i="2"/>
  <c r="Q266" i="2"/>
  <c r="R266" i="2" s="1"/>
  <c r="S265" i="2"/>
  <c r="T264" i="2"/>
  <c r="K266" i="2"/>
  <c r="L266" i="2" s="1"/>
  <c r="J267" i="2"/>
  <c r="CB263" i="2" l="1"/>
  <c r="CA264" i="2"/>
  <c r="BJ264" i="2"/>
  <c r="BI265" i="2"/>
  <c r="CG265" i="2"/>
  <c r="CH264" i="2"/>
  <c r="BC262" i="2"/>
  <c r="BD261" i="2"/>
  <c r="BV263" i="2"/>
  <c r="BU264" i="2"/>
  <c r="BO264" i="2"/>
  <c r="BP263" i="2"/>
  <c r="CD273" i="2"/>
  <c r="CE272" i="2"/>
  <c r="CF272" i="2" s="1"/>
  <c r="BF271" i="2"/>
  <c r="BG270" i="2"/>
  <c r="BH270" i="2" s="1"/>
  <c r="AR264" i="2"/>
  <c r="AQ265" i="2"/>
  <c r="AF263" i="2"/>
  <c r="AE264" i="2"/>
  <c r="AK263" i="2"/>
  <c r="AL262" i="2"/>
  <c r="Z264" i="2"/>
  <c r="W265" i="2"/>
  <c r="X265" i="2" s="1"/>
  <c r="Y265" i="2" s="1"/>
  <c r="M266" i="2"/>
  <c r="N265" i="2"/>
  <c r="S266" i="2"/>
  <c r="T265" i="2"/>
  <c r="P268" i="2"/>
  <c r="Q267" i="2"/>
  <c r="R267" i="2" s="1"/>
  <c r="J268" i="2"/>
  <c r="K267" i="2"/>
  <c r="L267" i="2" s="1"/>
  <c r="BI266" i="2" l="1"/>
  <c r="BJ265" i="2"/>
  <c r="BP264" i="2"/>
  <c r="BO265" i="2"/>
  <c r="BC263" i="2"/>
  <c r="BD262" i="2"/>
  <c r="BU265" i="2"/>
  <c r="BV264" i="2"/>
  <c r="CA265" i="2"/>
  <c r="CB264" i="2"/>
  <c r="CG266" i="2"/>
  <c r="CH265" i="2"/>
  <c r="CD274" i="2"/>
  <c r="CE273" i="2"/>
  <c r="CF273" i="2" s="1"/>
  <c r="BG271" i="2"/>
  <c r="BH271" i="2" s="1"/>
  <c r="BF272" i="2"/>
  <c r="AQ266" i="2"/>
  <c r="AR265" i="2"/>
  <c r="AK264" i="2"/>
  <c r="AL263" i="2"/>
  <c r="AE265" i="2"/>
  <c r="AF264" i="2"/>
  <c r="Z265" i="2"/>
  <c r="W266" i="2"/>
  <c r="X266" i="2" s="1"/>
  <c r="Y266" i="2" s="1"/>
  <c r="M267" i="2"/>
  <c r="N266" i="2"/>
  <c r="Q268" i="2"/>
  <c r="R268" i="2" s="1"/>
  <c r="P269" i="2"/>
  <c r="S267" i="2"/>
  <c r="T266" i="2"/>
  <c r="J269" i="2"/>
  <c r="K268" i="2"/>
  <c r="L268" i="2" s="1"/>
  <c r="BP265" i="2" l="1"/>
  <c r="BO266" i="2"/>
  <c r="CG267" i="2"/>
  <c r="CH266" i="2"/>
  <c r="BU266" i="2"/>
  <c r="BV265" i="2"/>
  <c r="CA266" i="2"/>
  <c r="CB265" i="2"/>
  <c r="BC264" i="2"/>
  <c r="BD263" i="2"/>
  <c r="BI267" i="2"/>
  <c r="BJ266" i="2"/>
  <c r="CE274" i="2"/>
  <c r="CF274" i="2" s="1"/>
  <c r="CD275" i="2"/>
  <c r="BF273" i="2"/>
  <c r="BG272" i="2"/>
  <c r="BH272" i="2" s="1"/>
  <c r="AQ267" i="2"/>
  <c r="AR266" i="2"/>
  <c r="AF265" i="2"/>
  <c r="AE266" i="2"/>
  <c r="AK265" i="2"/>
  <c r="AL264" i="2"/>
  <c r="Z266" i="2"/>
  <c r="W267" i="2"/>
  <c r="X267" i="2" s="1"/>
  <c r="Y267" i="2" s="1"/>
  <c r="M268" i="2"/>
  <c r="N267" i="2"/>
  <c r="S268" i="2"/>
  <c r="T267" i="2"/>
  <c r="P270" i="2"/>
  <c r="Q269" i="2"/>
  <c r="R269" i="2" s="1"/>
  <c r="K269" i="2"/>
  <c r="L269" i="2" s="1"/>
  <c r="J270" i="2"/>
  <c r="BI268" i="2" l="1"/>
  <c r="BJ267" i="2"/>
  <c r="CB266" i="2"/>
  <c r="CA267" i="2"/>
  <c r="CH267" i="2"/>
  <c r="CG268" i="2"/>
  <c r="BO267" i="2"/>
  <c r="BP266" i="2"/>
  <c r="BD264" i="2"/>
  <c r="BC265" i="2"/>
  <c r="BU267" i="2"/>
  <c r="BV266" i="2"/>
  <c r="CD276" i="2"/>
  <c r="CE275" i="2"/>
  <c r="CF275" i="2" s="1"/>
  <c r="BF274" i="2"/>
  <c r="BG273" i="2"/>
  <c r="BH273" i="2" s="1"/>
  <c r="AQ268" i="2"/>
  <c r="AR267" i="2"/>
  <c r="AK266" i="2"/>
  <c r="AL265" i="2"/>
  <c r="AF266" i="2"/>
  <c r="AE267" i="2"/>
  <c r="Z267" i="2"/>
  <c r="W268" i="2"/>
  <c r="X268" i="2" s="1"/>
  <c r="Y268" i="2" s="1"/>
  <c r="M269" i="2"/>
  <c r="N268" i="2"/>
  <c r="P271" i="2"/>
  <c r="Q270" i="2"/>
  <c r="R270" i="2" s="1"/>
  <c r="S269" i="2"/>
  <c r="T268" i="2"/>
  <c r="J271" i="2"/>
  <c r="K270" i="2"/>
  <c r="L270" i="2" s="1"/>
  <c r="CB267" i="2" l="1"/>
  <c r="CA268" i="2"/>
  <c r="BV267" i="2"/>
  <c r="BU268" i="2"/>
  <c r="BO268" i="2"/>
  <c r="BP267" i="2"/>
  <c r="BC266" i="2"/>
  <c r="BD265" i="2"/>
  <c r="CG269" i="2"/>
  <c r="CH268" i="2"/>
  <c r="BI269" i="2"/>
  <c r="BJ268" i="2"/>
  <c r="CD277" i="2"/>
  <c r="CE276" i="2"/>
  <c r="CF276" i="2" s="1"/>
  <c r="BF275" i="2"/>
  <c r="BG274" i="2"/>
  <c r="BH274" i="2" s="1"/>
  <c r="AR268" i="2"/>
  <c r="AQ269" i="2"/>
  <c r="AE268" i="2"/>
  <c r="AF267" i="2"/>
  <c r="AK267" i="2"/>
  <c r="AL266" i="2"/>
  <c r="Z268" i="2"/>
  <c r="W269" i="2"/>
  <c r="X269" i="2" s="1"/>
  <c r="Y269" i="2" s="1"/>
  <c r="M270" i="2"/>
  <c r="N269" i="2"/>
  <c r="S270" i="2"/>
  <c r="T269" i="2"/>
  <c r="P272" i="2"/>
  <c r="Q271" i="2"/>
  <c r="R271" i="2" s="1"/>
  <c r="J272" i="2"/>
  <c r="K271" i="2"/>
  <c r="L271" i="2" s="1"/>
  <c r="BU269" i="2" l="1"/>
  <c r="BV268" i="2"/>
  <c r="BJ269" i="2"/>
  <c r="BI270" i="2"/>
  <c r="BC267" i="2"/>
  <c r="BD266" i="2"/>
  <c r="CA269" i="2"/>
  <c r="CB268" i="2"/>
  <c r="CG270" i="2"/>
  <c r="CH269" i="2"/>
  <c r="BP268" i="2"/>
  <c r="BO269" i="2"/>
  <c r="CE277" i="2"/>
  <c r="CF277" i="2" s="1"/>
  <c r="CD278" i="2"/>
  <c r="BF276" i="2"/>
  <c r="BG275" i="2"/>
  <c r="BH275" i="2" s="1"/>
  <c r="AQ270" i="2"/>
  <c r="AR269" i="2"/>
  <c r="AK268" i="2"/>
  <c r="AL267" i="2"/>
  <c r="AE269" i="2"/>
  <c r="AF268" i="2"/>
  <c r="Z269" i="2"/>
  <c r="W270" i="2"/>
  <c r="X270" i="2" s="1"/>
  <c r="Y270" i="2" s="1"/>
  <c r="M271" i="2"/>
  <c r="N270" i="2"/>
  <c r="P273" i="2"/>
  <c r="Q272" i="2"/>
  <c r="R272" i="2" s="1"/>
  <c r="S271" i="2"/>
  <c r="T270" i="2"/>
  <c r="K272" i="2"/>
  <c r="L272" i="2" s="1"/>
  <c r="J273" i="2"/>
  <c r="BP269" i="2" l="1"/>
  <c r="BO270" i="2"/>
  <c r="BI271" i="2"/>
  <c r="BJ270" i="2"/>
  <c r="CA270" i="2"/>
  <c r="CB269" i="2"/>
  <c r="CH270" i="2"/>
  <c r="CG271" i="2"/>
  <c r="BD267" i="2"/>
  <c r="BC268" i="2"/>
  <c r="BU270" i="2"/>
  <c r="BV269" i="2"/>
  <c r="CD279" i="2"/>
  <c r="CE278" i="2"/>
  <c r="CF278" i="2" s="1"/>
  <c r="BG276" i="2"/>
  <c r="BH276" i="2" s="1"/>
  <c r="BF277" i="2"/>
  <c r="AQ271" i="2"/>
  <c r="AR270" i="2"/>
  <c r="AF269" i="2"/>
  <c r="AE270" i="2"/>
  <c r="AK269" i="2"/>
  <c r="AL268" i="2"/>
  <c r="Z270" i="2"/>
  <c r="W271" i="2"/>
  <c r="X271" i="2" s="1"/>
  <c r="Y271" i="2" s="1"/>
  <c r="M272" i="2"/>
  <c r="N271" i="2"/>
  <c r="S272" i="2"/>
  <c r="T271" i="2"/>
  <c r="P274" i="2"/>
  <c r="Q273" i="2"/>
  <c r="R273" i="2" s="1"/>
  <c r="J274" i="2"/>
  <c r="K273" i="2"/>
  <c r="L273" i="2" s="1"/>
  <c r="CG272" i="2" l="1"/>
  <c r="CH271" i="2"/>
  <c r="BU271" i="2"/>
  <c r="BV270" i="2"/>
  <c r="BI272" i="2"/>
  <c r="BJ271" i="2"/>
  <c r="BC269" i="2"/>
  <c r="BD268" i="2"/>
  <c r="BO271" i="2"/>
  <c r="BP270" i="2"/>
  <c r="CB270" i="2"/>
  <c r="CA271" i="2"/>
  <c r="CD280" i="2"/>
  <c r="CE279" i="2"/>
  <c r="CF279" i="2" s="1"/>
  <c r="BF278" i="2"/>
  <c r="BG277" i="2"/>
  <c r="BH277" i="2" s="1"/>
  <c r="AQ272" i="2"/>
  <c r="AR271" i="2"/>
  <c r="AK270" i="2"/>
  <c r="AL269" i="2"/>
  <c r="AF270" i="2"/>
  <c r="AE271" i="2"/>
  <c r="Z271" i="2"/>
  <c r="W272" i="2"/>
  <c r="X272" i="2" s="1"/>
  <c r="Y272" i="2" s="1"/>
  <c r="M273" i="2"/>
  <c r="N272" i="2"/>
  <c r="P275" i="2"/>
  <c r="Q274" i="2"/>
  <c r="R274" i="2" s="1"/>
  <c r="S273" i="2"/>
  <c r="T272" i="2"/>
  <c r="J275" i="2"/>
  <c r="K274" i="2"/>
  <c r="L274" i="2" s="1"/>
  <c r="CB271" i="2" l="1"/>
  <c r="CA272" i="2"/>
  <c r="BC270" i="2"/>
  <c r="BD269" i="2"/>
  <c r="BU272" i="2"/>
  <c r="BV271" i="2"/>
  <c r="BO272" i="2"/>
  <c r="BP271" i="2"/>
  <c r="BJ272" i="2"/>
  <c r="BI273" i="2"/>
  <c r="CG273" i="2"/>
  <c r="CH272" i="2"/>
  <c r="CD281" i="2"/>
  <c r="CE280" i="2"/>
  <c r="CF280" i="2" s="1"/>
  <c r="BF279" i="2"/>
  <c r="BG278" i="2"/>
  <c r="BH278" i="2" s="1"/>
  <c r="AQ273" i="2"/>
  <c r="AR272" i="2"/>
  <c r="AF271" i="2"/>
  <c r="AE272" i="2"/>
  <c r="AK271" i="2"/>
  <c r="AL270" i="2"/>
  <c r="Z272" i="2"/>
  <c r="W273" i="2"/>
  <c r="X273" i="2" s="1"/>
  <c r="Y273" i="2" s="1"/>
  <c r="M274" i="2"/>
  <c r="N273" i="2"/>
  <c r="S274" i="2"/>
  <c r="T273" i="2"/>
  <c r="P276" i="2"/>
  <c r="Q275" i="2"/>
  <c r="R275" i="2" s="1"/>
  <c r="J276" i="2"/>
  <c r="K275" i="2"/>
  <c r="L275" i="2" s="1"/>
  <c r="CG274" i="2" l="1"/>
  <c r="CH273" i="2"/>
  <c r="BP272" i="2"/>
  <c r="BO273" i="2"/>
  <c r="BD270" i="2"/>
  <c r="BC271" i="2"/>
  <c r="BI274" i="2"/>
  <c r="BJ273" i="2"/>
  <c r="CA273" i="2"/>
  <c r="CB272" i="2"/>
  <c r="BU273" i="2"/>
  <c r="BV272" i="2"/>
  <c r="CD282" i="2"/>
  <c r="CE281" i="2"/>
  <c r="CF281" i="2" s="1"/>
  <c r="BG279" i="2"/>
  <c r="BH279" i="2" s="1"/>
  <c r="BF280" i="2"/>
  <c r="AQ274" i="2"/>
  <c r="AR273" i="2"/>
  <c r="AK272" i="2"/>
  <c r="AL271" i="2"/>
  <c r="AE273" i="2"/>
  <c r="AF272" i="2"/>
  <c r="Z273" i="2"/>
  <c r="W274" i="2"/>
  <c r="X274" i="2" s="1"/>
  <c r="Y274" i="2" s="1"/>
  <c r="M275" i="2"/>
  <c r="N274" i="2"/>
  <c r="P277" i="2"/>
  <c r="Q276" i="2"/>
  <c r="R276" i="2" s="1"/>
  <c r="S275" i="2"/>
  <c r="T274" i="2"/>
  <c r="J277" i="2"/>
  <c r="K276" i="2"/>
  <c r="L276" i="2" s="1"/>
  <c r="BP273" i="2" l="1"/>
  <c r="BO274" i="2"/>
  <c r="BU274" i="2"/>
  <c r="BV273" i="2"/>
  <c r="BI275" i="2"/>
  <c r="BJ274" i="2"/>
  <c r="BD271" i="2"/>
  <c r="BC272" i="2"/>
  <c r="CA274" i="2"/>
  <c r="CB273" i="2"/>
  <c r="CG275" i="2"/>
  <c r="CH274" i="2"/>
  <c r="CE282" i="2"/>
  <c r="CF282" i="2" s="1"/>
  <c r="CD283" i="2"/>
  <c r="BF281" i="2"/>
  <c r="BG280" i="2"/>
  <c r="BH280" i="2" s="1"/>
  <c r="AQ275" i="2"/>
  <c r="AR274" i="2"/>
  <c r="AE274" i="2"/>
  <c r="AF273" i="2"/>
  <c r="AK273" i="2"/>
  <c r="AL272" i="2"/>
  <c r="Z274" i="2"/>
  <c r="W275" i="2"/>
  <c r="X275" i="2" s="1"/>
  <c r="Y275" i="2" s="1"/>
  <c r="M276" i="2"/>
  <c r="N275" i="2"/>
  <c r="S276" i="2"/>
  <c r="T275" i="2"/>
  <c r="P278" i="2"/>
  <c r="Q277" i="2"/>
  <c r="R277" i="2" s="1"/>
  <c r="J278" i="2"/>
  <c r="K277" i="2"/>
  <c r="L277" i="2" s="1"/>
  <c r="BC273" i="2" l="1"/>
  <c r="BD272" i="2"/>
  <c r="CH275" i="2"/>
  <c r="CG276" i="2"/>
  <c r="BU275" i="2"/>
  <c r="BV274" i="2"/>
  <c r="BO275" i="2"/>
  <c r="BP274" i="2"/>
  <c r="CB274" i="2"/>
  <c r="CA275" i="2"/>
  <c r="BI276" i="2"/>
  <c r="BJ275" i="2"/>
  <c r="CD284" i="2"/>
  <c r="CE283" i="2"/>
  <c r="CF283" i="2" s="1"/>
  <c r="BF282" i="2"/>
  <c r="BG281" i="2"/>
  <c r="BH281" i="2" s="1"/>
  <c r="AQ276" i="2"/>
  <c r="AR275" i="2"/>
  <c r="AK274" i="2"/>
  <c r="AL273" i="2"/>
  <c r="AF274" i="2"/>
  <c r="AE275" i="2"/>
  <c r="Z275" i="2"/>
  <c r="W276" i="2"/>
  <c r="X276" i="2" s="1"/>
  <c r="Y276" i="2" s="1"/>
  <c r="M277" i="2"/>
  <c r="N276" i="2"/>
  <c r="P279" i="2"/>
  <c r="Q278" i="2"/>
  <c r="R278" i="2" s="1"/>
  <c r="S277" i="2"/>
  <c r="T276" i="2"/>
  <c r="J279" i="2"/>
  <c r="K278" i="2"/>
  <c r="L278" i="2" s="1"/>
  <c r="CH276" i="2" l="1"/>
  <c r="CG277" i="2"/>
  <c r="BI277" i="2"/>
  <c r="BJ276" i="2"/>
  <c r="BO276" i="2"/>
  <c r="BP275" i="2"/>
  <c r="CB275" i="2"/>
  <c r="CA276" i="2"/>
  <c r="BU276" i="2"/>
  <c r="BV275" i="2"/>
  <c r="BC274" i="2"/>
  <c r="BD273" i="2"/>
  <c r="CD285" i="2"/>
  <c r="CE284" i="2"/>
  <c r="CF284" i="2" s="1"/>
  <c r="BF283" i="2"/>
  <c r="BG282" i="2"/>
  <c r="BH282" i="2" s="1"/>
  <c r="AQ277" i="2"/>
  <c r="AR276" i="2"/>
  <c r="AE276" i="2"/>
  <c r="AF275" i="2"/>
  <c r="AK275" i="2"/>
  <c r="AL274" i="2"/>
  <c r="Z276" i="2"/>
  <c r="W277" i="2"/>
  <c r="X277" i="2" s="1"/>
  <c r="Y277" i="2" s="1"/>
  <c r="M278" i="2"/>
  <c r="N277" i="2"/>
  <c r="T277" i="2"/>
  <c r="S278" i="2"/>
  <c r="P280" i="2"/>
  <c r="Q279" i="2"/>
  <c r="R279" i="2"/>
  <c r="J280" i="2"/>
  <c r="K279" i="2"/>
  <c r="L279" i="2" s="1"/>
  <c r="CA277" i="2" l="1"/>
  <c r="CB276" i="2"/>
  <c r="BC275" i="2"/>
  <c r="BD274" i="2"/>
  <c r="BJ277" i="2"/>
  <c r="BI278" i="2"/>
  <c r="CG278" i="2"/>
  <c r="CH277" i="2"/>
  <c r="BU277" i="2"/>
  <c r="BV276" i="2"/>
  <c r="BP276" i="2"/>
  <c r="BO277" i="2"/>
  <c r="CE285" i="2"/>
  <c r="CF285" i="2" s="1"/>
  <c r="CD286" i="2"/>
  <c r="BF284" i="2"/>
  <c r="BG283" i="2"/>
  <c r="BH283" i="2" s="1"/>
  <c r="AQ278" i="2"/>
  <c r="AR277" i="2"/>
  <c r="AK276" i="2"/>
  <c r="AL275" i="2"/>
  <c r="AF276" i="2"/>
  <c r="AE277" i="2"/>
  <c r="Z277" i="2"/>
  <c r="W278" i="2"/>
  <c r="X278" i="2" s="1"/>
  <c r="Y278" i="2" s="1"/>
  <c r="M279" i="2"/>
  <c r="N278" i="2"/>
  <c r="P281" i="2"/>
  <c r="Q280" i="2"/>
  <c r="R280" i="2" s="1"/>
  <c r="S279" i="2"/>
  <c r="T278" i="2"/>
  <c r="J281" i="2"/>
  <c r="K280" i="2"/>
  <c r="L280" i="2" s="1"/>
  <c r="BP277" i="2" l="1"/>
  <c r="BO278" i="2"/>
  <c r="CH278" i="2"/>
  <c r="CG279" i="2"/>
  <c r="BC276" i="2"/>
  <c r="BD275" i="2"/>
  <c r="BI279" i="2"/>
  <c r="BJ278" i="2"/>
  <c r="BU278" i="2"/>
  <c r="BV277" i="2"/>
  <c r="CA278" i="2"/>
  <c r="CB277" i="2"/>
  <c r="CD287" i="2"/>
  <c r="CE286" i="2"/>
  <c r="CF286" i="2" s="1"/>
  <c r="BG284" i="2"/>
  <c r="BH284" i="2" s="1"/>
  <c r="BF285" i="2"/>
  <c r="AQ279" i="2"/>
  <c r="AR278" i="2"/>
  <c r="AF277" i="2"/>
  <c r="AE278" i="2"/>
  <c r="AK277" i="2"/>
  <c r="AL276" i="2"/>
  <c r="Z278" i="2"/>
  <c r="W279" i="2"/>
  <c r="X279" i="2" s="1"/>
  <c r="Y279" i="2" s="1"/>
  <c r="M280" i="2"/>
  <c r="N279" i="2"/>
  <c r="S280" i="2"/>
  <c r="T279" i="2"/>
  <c r="P282" i="2"/>
  <c r="Q281" i="2"/>
  <c r="R281" i="2" s="1"/>
  <c r="J282" i="2"/>
  <c r="K281" i="2"/>
  <c r="L281" i="2" s="1"/>
  <c r="CG280" i="2" l="1"/>
  <c r="CH279" i="2"/>
  <c r="CB278" i="2"/>
  <c r="CA279" i="2"/>
  <c r="BI280" i="2"/>
  <c r="BJ279" i="2"/>
  <c r="BO279" i="2"/>
  <c r="BP278" i="2"/>
  <c r="BU279" i="2"/>
  <c r="BV278" i="2"/>
  <c r="BD276" i="2"/>
  <c r="BC277" i="2"/>
  <c r="CD288" i="2"/>
  <c r="CE287" i="2"/>
  <c r="CF287" i="2" s="1"/>
  <c r="BF286" i="2"/>
  <c r="BG285" i="2"/>
  <c r="BH285" i="2" s="1"/>
  <c r="AQ280" i="2"/>
  <c r="AR279" i="2"/>
  <c r="AK278" i="2"/>
  <c r="AL277" i="2"/>
  <c r="AF278" i="2"/>
  <c r="AE279" i="2"/>
  <c r="Z279" i="2"/>
  <c r="W280" i="2"/>
  <c r="X280" i="2" s="1"/>
  <c r="Y280" i="2" s="1"/>
  <c r="M281" i="2"/>
  <c r="N280" i="2"/>
  <c r="P283" i="2"/>
  <c r="Q282" i="2"/>
  <c r="R282" i="2" s="1"/>
  <c r="S281" i="2"/>
  <c r="T280" i="2"/>
  <c r="K282" i="2"/>
  <c r="L282" i="2" s="1"/>
  <c r="J283" i="2"/>
  <c r="BC278" i="2" l="1"/>
  <c r="BD277" i="2"/>
  <c r="CA280" i="2"/>
  <c r="CB279" i="2"/>
  <c r="BO280" i="2"/>
  <c r="BP279" i="2"/>
  <c r="BV279" i="2"/>
  <c r="BU280" i="2"/>
  <c r="BJ280" i="2"/>
  <c r="BI281" i="2"/>
  <c r="CG281" i="2"/>
  <c r="CH280" i="2"/>
  <c r="CD289" i="2"/>
  <c r="CE288" i="2"/>
  <c r="CF288" i="2" s="1"/>
  <c r="BF287" i="2"/>
  <c r="BG286" i="2"/>
  <c r="BH286" i="2" s="1"/>
  <c r="AR280" i="2"/>
  <c r="AQ281" i="2"/>
  <c r="AF279" i="2"/>
  <c r="AE280" i="2"/>
  <c r="AK279" i="2"/>
  <c r="AL278" i="2"/>
  <c r="Z280" i="2"/>
  <c r="W281" i="2"/>
  <c r="X281" i="2" s="1"/>
  <c r="Y281" i="2" s="1"/>
  <c r="M282" i="2"/>
  <c r="N281" i="2"/>
  <c r="S282" i="2"/>
  <c r="T281" i="2"/>
  <c r="P284" i="2"/>
  <c r="Q283" i="2"/>
  <c r="R283" i="2" s="1"/>
  <c r="J284" i="2"/>
  <c r="K283" i="2"/>
  <c r="L283" i="2" s="1"/>
  <c r="BU281" i="2" l="1"/>
  <c r="BV280" i="2"/>
  <c r="CG282" i="2"/>
  <c r="CH281" i="2"/>
  <c r="CA281" i="2"/>
  <c r="CB280" i="2"/>
  <c r="BI282" i="2"/>
  <c r="BJ281" i="2"/>
  <c r="BP280" i="2"/>
  <c r="BO281" i="2"/>
  <c r="BC279" i="2"/>
  <c r="BD278" i="2"/>
  <c r="CD290" i="2"/>
  <c r="CF289" i="2"/>
  <c r="CE289" i="2"/>
  <c r="BG287" i="2"/>
  <c r="BH287" i="2" s="1"/>
  <c r="BF288" i="2"/>
  <c r="AQ282" i="2"/>
  <c r="AR281" i="2"/>
  <c r="AK280" i="2"/>
  <c r="AL279" i="2"/>
  <c r="AF280" i="2"/>
  <c r="AE281" i="2"/>
  <c r="Z281" i="2"/>
  <c r="W282" i="2"/>
  <c r="X282" i="2" s="1"/>
  <c r="Y282" i="2" s="1"/>
  <c r="M283" i="2"/>
  <c r="N282" i="2"/>
  <c r="Q284" i="2"/>
  <c r="R284" i="2" s="1"/>
  <c r="P285" i="2"/>
  <c r="S283" i="2"/>
  <c r="T282" i="2"/>
  <c r="J285" i="2"/>
  <c r="K284" i="2"/>
  <c r="L284" i="2" s="1"/>
  <c r="BC280" i="2" l="1"/>
  <c r="BD279" i="2"/>
  <c r="BI283" i="2"/>
  <c r="BJ282" i="2"/>
  <c r="CG283" i="2"/>
  <c r="CH282" i="2"/>
  <c r="BP281" i="2"/>
  <c r="BO282" i="2"/>
  <c r="CA282" i="2"/>
  <c r="CB281" i="2"/>
  <c r="BU282" i="2"/>
  <c r="BV281" i="2"/>
  <c r="CE290" i="2"/>
  <c r="CF290" i="2" s="1"/>
  <c r="CD291" i="2"/>
  <c r="BF289" i="2"/>
  <c r="BG288" i="2"/>
  <c r="BH288" i="2" s="1"/>
  <c r="AQ283" i="2"/>
  <c r="AR282" i="2"/>
  <c r="AF281" i="2"/>
  <c r="AE282" i="2"/>
  <c r="AK281" i="2"/>
  <c r="AL280" i="2"/>
  <c r="Z282" i="2"/>
  <c r="W283" i="2"/>
  <c r="X283" i="2" s="1"/>
  <c r="Y283" i="2" s="1"/>
  <c r="M284" i="2"/>
  <c r="N283" i="2"/>
  <c r="S284" i="2"/>
  <c r="T283" i="2"/>
  <c r="P286" i="2"/>
  <c r="Q285" i="2"/>
  <c r="R285" i="2" s="1"/>
  <c r="J286" i="2"/>
  <c r="K285" i="2"/>
  <c r="L285" i="2" s="1"/>
  <c r="BO283" i="2" l="1"/>
  <c r="BP282" i="2"/>
  <c r="BU283" i="2"/>
  <c r="BV282" i="2"/>
  <c r="BI284" i="2"/>
  <c r="BJ283" i="2"/>
  <c r="CB282" i="2"/>
  <c r="CA283" i="2"/>
  <c r="CH283" i="2"/>
  <c r="CG284" i="2"/>
  <c r="BD280" i="2"/>
  <c r="BC281" i="2"/>
  <c r="CD292" i="2"/>
  <c r="CE291" i="2"/>
  <c r="CF291" i="2" s="1"/>
  <c r="BF290" i="2"/>
  <c r="BG289" i="2"/>
  <c r="BH289" i="2" s="1"/>
  <c r="AQ284" i="2"/>
  <c r="AR283" i="2"/>
  <c r="AK282" i="2"/>
  <c r="AL281" i="2"/>
  <c r="AE283" i="2"/>
  <c r="AF282" i="2"/>
  <c r="Z283" i="2"/>
  <c r="W284" i="2"/>
  <c r="X284" i="2" s="1"/>
  <c r="Y284" i="2" s="1"/>
  <c r="M285" i="2"/>
  <c r="N284" i="2"/>
  <c r="P287" i="2"/>
  <c r="Q286" i="2"/>
  <c r="R286" i="2" s="1"/>
  <c r="S285" i="2"/>
  <c r="T284" i="2"/>
  <c r="J287" i="2"/>
  <c r="K286" i="2"/>
  <c r="L286" i="2" s="1"/>
  <c r="BV283" i="2" l="1"/>
  <c r="BU284" i="2"/>
  <c r="BC282" i="2"/>
  <c r="BD281" i="2"/>
  <c r="CG285" i="2"/>
  <c r="CH284" i="2"/>
  <c r="CA284" i="2"/>
  <c r="CB283" i="2"/>
  <c r="BI285" i="2"/>
  <c r="BJ284" i="2"/>
  <c r="BO284" i="2"/>
  <c r="BP283" i="2"/>
  <c r="CD293" i="2"/>
  <c r="CE292" i="2"/>
  <c r="CF292" i="2" s="1"/>
  <c r="BF291" i="2"/>
  <c r="BG290" i="2"/>
  <c r="BH290" i="2" s="1"/>
  <c r="AR284" i="2"/>
  <c r="AQ285" i="2"/>
  <c r="AF283" i="2"/>
  <c r="AE284" i="2"/>
  <c r="AK283" i="2"/>
  <c r="AL282" i="2"/>
  <c r="Z284" i="2"/>
  <c r="W285" i="2"/>
  <c r="X285" i="2" s="1"/>
  <c r="Y285" i="2" s="1"/>
  <c r="M286" i="2"/>
  <c r="N285" i="2"/>
  <c r="S286" i="2"/>
  <c r="T285" i="2"/>
  <c r="P288" i="2"/>
  <c r="Q287" i="2"/>
  <c r="R287" i="2" s="1"/>
  <c r="J288" i="2"/>
  <c r="K287" i="2"/>
  <c r="L287" i="2" s="1"/>
  <c r="BP284" i="2" l="1"/>
  <c r="BO285" i="2"/>
  <c r="CA285" i="2"/>
  <c r="CB284" i="2"/>
  <c r="BC283" i="2"/>
  <c r="BD282" i="2"/>
  <c r="BV284" i="2"/>
  <c r="BU285" i="2"/>
  <c r="BJ285" i="2"/>
  <c r="BI286" i="2"/>
  <c r="CG286" i="2"/>
  <c r="CH285" i="2"/>
  <c r="CE293" i="2"/>
  <c r="CF293" i="2" s="1"/>
  <c r="CD294" i="2"/>
  <c r="BF292" i="2"/>
  <c r="BG291" i="2"/>
  <c r="BH291" i="2" s="1"/>
  <c r="AQ286" i="2"/>
  <c r="AR285" i="2"/>
  <c r="AK284" i="2"/>
  <c r="AL283" i="2"/>
  <c r="AF284" i="2"/>
  <c r="AE285" i="2"/>
  <c r="Z285" i="2"/>
  <c r="W286" i="2"/>
  <c r="X286" i="2" s="1"/>
  <c r="Y286" i="2" s="1"/>
  <c r="M287" i="2"/>
  <c r="N286" i="2"/>
  <c r="P289" i="2"/>
  <c r="Q288" i="2"/>
  <c r="R288" i="2" s="1"/>
  <c r="S287" i="2"/>
  <c r="T286" i="2"/>
  <c r="J289" i="2"/>
  <c r="K288" i="2"/>
  <c r="L288" i="2" s="1"/>
  <c r="CG287" i="2" l="1"/>
  <c r="CH286" i="2"/>
  <c r="CA286" i="2"/>
  <c r="CB285" i="2"/>
  <c r="BV285" i="2"/>
  <c r="BU286" i="2"/>
  <c r="BI287" i="2"/>
  <c r="BJ286" i="2"/>
  <c r="BP285" i="2"/>
  <c r="BO286" i="2"/>
  <c r="BD283" i="2"/>
  <c r="BC284" i="2"/>
  <c r="CD295" i="2"/>
  <c r="CE294" i="2"/>
  <c r="CF294" i="2" s="1"/>
  <c r="BG292" i="2"/>
  <c r="BH292" i="2" s="1"/>
  <c r="BF293" i="2"/>
  <c r="AQ287" i="2"/>
  <c r="AR286" i="2"/>
  <c r="AE286" i="2"/>
  <c r="AF285" i="2"/>
  <c r="AK285" i="2"/>
  <c r="AL284" i="2"/>
  <c r="Z286" i="2"/>
  <c r="W287" i="2"/>
  <c r="X287" i="2" s="1"/>
  <c r="Y287" i="2" s="1"/>
  <c r="M288" i="2"/>
  <c r="N287" i="2"/>
  <c r="S288" i="2"/>
  <c r="T287" i="2"/>
  <c r="P290" i="2"/>
  <c r="Q289" i="2"/>
  <c r="R289" i="2" s="1"/>
  <c r="J290" i="2"/>
  <c r="K289" i="2"/>
  <c r="L289" i="2" s="1"/>
  <c r="BJ287" i="2" l="1"/>
  <c r="BI288" i="2"/>
  <c r="CB286" i="2"/>
  <c r="CA287" i="2"/>
  <c r="BO287" i="2"/>
  <c r="BP286" i="2"/>
  <c r="BV286" i="2"/>
  <c r="BU287" i="2"/>
  <c r="BC285" i="2"/>
  <c r="BD284" i="2"/>
  <c r="CH287" i="2"/>
  <c r="CG288" i="2"/>
  <c r="CD296" i="2"/>
  <c r="CE295" i="2"/>
  <c r="CF295" i="2" s="1"/>
  <c r="BF294" i="2"/>
  <c r="BG293" i="2"/>
  <c r="BH293" i="2" s="1"/>
  <c r="AQ288" i="2"/>
  <c r="AR287" i="2"/>
  <c r="AK286" i="2"/>
  <c r="AL285" i="2"/>
  <c r="AF286" i="2"/>
  <c r="AE287" i="2"/>
  <c r="Z287" i="2"/>
  <c r="W288" i="2"/>
  <c r="X288" i="2" s="1"/>
  <c r="Y288" i="2" s="1"/>
  <c r="M289" i="2"/>
  <c r="N288" i="2"/>
  <c r="P291" i="2"/>
  <c r="Q290" i="2"/>
  <c r="R290" i="2" s="1"/>
  <c r="S289" i="2"/>
  <c r="T288" i="2"/>
  <c r="J291" i="2"/>
  <c r="K290" i="2"/>
  <c r="L290" i="2" s="1"/>
  <c r="CG289" i="2" l="1"/>
  <c r="CH288" i="2"/>
  <c r="BV287" i="2"/>
  <c r="BU288" i="2"/>
  <c r="CB287" i="2"/>
  <c r="CA288" i="2"/>
  <c r="BJ288" i="2"/>
  <c r="BI289" i="2"/>
  <c r="BD285" i="2"/>
  <c r="BC286" i="2"/>
  <c r="BO288" i="2"/>
  <c r="BP287" i="2"/>
  <c r="CD297" i="2"/>
  <c r="CE296" i="2"/>
  <c r="CF296" i="2" s="1"/>
  <c r="BF295" i="2"/>
  <c r="BG294" i="2"/>
  <c r="BH294" i="2" s="1"/>
  <c r="AR288" i="2"/>
  <c r="AQ289" i="2"/>
  <c r="AF287" i="2"/>
  <c r="AE288" i="2"/>
  <c r="AK287" i="2"/>
  <c r="AL286" i="2"/>
  <c r="Z288" i="2"/>
  <c r="W289" i="2"/>
  <c r="X289" i="2" s="1"/>
  <c r="Y289" i="2" s="1"/>
  <c r="M290" i="2"/>
  <c r="N289" i="2"/>
  <c r="S290" i="2"/>
  <c r="T289" i="2"/>
  <c r="P292" i="2"/>
  <c r="Q291" i="2"/>
  <c r="R291" i="2" s="1"/>
  <c r="J292" i="2"/>
  <c r="K291" i="2"/>
  <c r="L291" i="2" s="1"/>
  <c r="BJ289" i="2" l="1"/>
  <c r="BI290" i="2"/>
  <c r="BV288" i="2"/>
  <c r="BU289" i="2"/>
  <c r="BP288" i="2"/>
  <c r="BO289" i="2"/>
  <c r="BD286" i="2"/>
  <c r="BC287" i="2"/>
  <c r="CA289" i="2"/>
  <c r="CB288" i="2"/>
  <c r="CH289" i="2"/>
  <c r="CG290" i="2"/>
  <c r="CD298" i="2"/>
  <c r="CE297" i="2"/>
  <c r="CF297" i="2" s="1"/>
  <c r="BG295" i="2"/>
  <c r="BH295" i="2" s="1"/>
  <c r="BF296" i="2"/>
  <c r="AQ290" i="2"/>
  <c r="AR289" i="2"/>
  <c r="AK288" i="2"/>
  <c r="AL287" i="2"/>
  <c r="AE289" i="2"/>
  <c r="AF288" i="2"/>
  <c r="Z289" i="2"/>
  <c r="W290" i="2"/>
  <c r="X290" i="2" s="1"/>
  <c r="Y290" i="2" s="1"/>
  <c r="M291" i="2"/>
  <c r="N290" i="2"/>
  <c r="P293" i="2"/>
  <c r="Q292" i="2"/>
  <c r="R292" i="2" s="1"/>
  <c r="S291" i="2"/>
  <c r="T290" i="2"/>
  <c r="J293" i="2"/>
  <c r="K292" i="2"/>
  <c r="L292" i="2" s="1"/>
  <c r="CG291" i="2" l="1"/>
  <c r="CH290" i="2"/>
  <c r="BC288" i="2"/>
  <c r="BD287" i="2"/>
  <c r="BV289" i="2"/>
  <c r="BU290" i="2"/>
  <c r="BP289" i="2"/>
  <c r="BO290" i="2"/>
  <c r="BI291" i="2"/>
  <c r="BJ290" i="2"/>
  <c r="CA290" i="2"/>
  <c r="CB289" i="2"/>
  <c r="CE298" i="2"/>
  <c r="CF298" i="2" s="1"/>
  <c r="CD299" i="2"/>
  <c r="BF297" i="2"/>
  <c r="BG296" i="2"/>
  <c r="BH296" i="2" s="1"/>
  <c r="AQ291" i="2"/>
  <c r="AR290" i="2"/>
  <c r="AF289" i="2"/>
  <c r="AE290" i="2"/>
  <c r="AK289" i="2"/>
  <c r="AL288" i="2"/>
  <c r="Z290" i="2"/>
  <c r="W291" i="2"/>
  <c r="X291" i="2" s="1"/>
  <c r="Y291" i="2" s="1"/>
  <c r="M292" i="2"/>
  <c r="N291" i="2"/>
  <c r="S292" i="2"/>
  <c r="T291" i="2"/>
  <c r="P294" i="2"/>
  <c r="Q293" i="2"/>
  <c r="R293" i="2" s="1"/>
  <c r="K293" i="2"/>
  <c r="L293" i="2" s="1"/>
  <c r="J294" i="2"/>
  <c r="BO291" i="2" l="1"/>
  <c r="BP290" i="2"/>
  <c r="CB290" i="2"/>
  <c r="CA291" i="2"/>
  <c r="BD288" i="2"/>
  <c r="BC289" i="2"/>
  <c r="BU291" i="2"/>
  <c r="BV290" i="2"/>
  <c r="BI292" i="2"/>
  <c r="BJ291" i="2"/>
  <c r="CH291" i="2"/>
  <c r="CG292" i="2"/>
  <c r="CD300" i="2"/>
  <c r="CE299" i="2"/>
  <c r="CF299" i="2" s="1"/>
  <c r="BF298" i="2"/>
  <c r="BG297" i="2"/>
  <c r="BH297" i="2" s="1"/>
  <c r="AQ292" i="2"/>
  <c r="AR291" i="2"/>
  <c r="AK290" i="2"/>
  <c r="AL289" i="2"/>
  <c r="AF290" i="2"/>
  <c r="AE291" i="2"/>
  <c r="Z291" i="2"/>
  <c r="W292" i="2"/>
  <c r="X292" i="2" s="1"/>
  <c r="Y292" i="2" s="1"/>
  <c r="M293" i="2"/>
  <c r="N292" i="2"/>
  <c r="P295" i="2"/>
  <c r="Q294" i="2"/>
  <c r="R294" i="2" s="1"/>
  <c r="S293" i="2"/>
  <c r="T292" i="2"/>
  <c r="J295" i="2"/>
  <c r="K294" i="2"/>
  <c r="L294" i="2" s="1"/>
  <c r="CG293" i="2" l="1"/>
  <c r="CH292" i="2"/>
  <c r="CB291" i="2"/>
  <c r="CA292" i="2"/>
  <c r="BV291" i="2"/>
  <c r="BU292" i="2"/>
  <c r="BD289" i="2"/>
  <c r="BC290" i="2"/>
  <c r="BI293" i="2"/>
  <c r="BJ292" i="2"/>
  <c r="BO292" i="2"/>
  <c r="BP291" i="2"/>
  <c r="CD301" i="2"/>
  <c r="CE300" i="2"/>
  <c r="CF300" i="2" s="1"/>
  <c r="BF299" i="2"/>
  <c r="BG298" i="2"/>
  <c r="BH298" i="2"/>
  <c r="AQ293" i="2"/>
  <c r="AR292" i="2"/>
  <c r="AE292" i="2"/>
  <c r="AF291" i="2"/>
  <c r="AK291" i="2"/>
  <c r="AL290" i="2"/>
  <c r="Z292" i="2"/>
  <c r="W293" i="2"/>
  <c r="X293" i="2" s="1"/>
  <c r="Y293" i="2" s="1"/>
  <c r="M294" i="2"/>
  <c r="N293" i="2"/>
  <c r="T293" i="2"/>
  <c r="S294" i="2"/>
  <c r="P296" i="2"/>
  <c r="Q295" i="2"/>
  <c r="R295" i="2"/>
  <c r="J296" i="2"/>
  <c r="K295" i="2"/>
  <c r="L295" i="2" s="1"/>
  <c r="BC291" i="2" l="1"/>
  <c r="BD290" i="2"/>
  <c r="CA293" i="2"/>
  <c r="CB292" i="2"/>
  <c r="BP292" i="2"/>
  <c r="BO293" i="2"/>
  <c r="BU293" i="2"/>
  <c r="BV292" i="2"/>
  <c r="BJ293" i="2"/>
  <c r="BI294" i="2"/>
  <c r="CG294" i="2"/>
  <c r="CH293" i="2"/>
  <c r="CE301" i="2"/>
  <c r="CF301" i="2" s="1"/>
  <c r="CD302" i="2"/>
  <c r="BF300" i="2"/>
  <c r="BG299" i="2"/>
  <c r="BH299" i="2" s="1"/>
  <c r="AQ294" i="2"/>
  <c r="AR293" i="2"/>
  <c r="AK292" i="2"/>
  <c r="AL291" i="2"/>
  <c r="AE293" i="2"/>
  <c r="AF292" i="2"/>
  <c r="Z293" i="2"/>
  <c r="W294" i="2"/>
  <c r="X294" i="2" s="1"/>
  <c r="Y294" i="2" s="1"/>
  <c r="M295" i="2"/>
  <c r="N294" i="2"/>
  <c r="P297" i="2"/>
  <c r="Q296" i="2"/>
  <c r="R296" i="2" s="1"/>
  <c r="S295" i="2"/>
  <c r="T294" i="2"/>
  <c r="K296" i="2"/>
  <c r="L296" i="2" s="1"/>
  <c r="J297" i="2"/>
  <c r="CH294" i="2" l="1"/>
  <c r="CG295" i="2"/>
  <c r="BU294" i="2"/>
  <c r="BV293" i="2"/>
  <c r="CA294" i="2"/>
  <c r="CB293" i="2"/>
  <c r="BI295" i="2"/>
  <c r="BJ294" i="2"/>
  <c r="BP293" i="2"/>
  <c r="BO294" i="2"/>
  <c r="BC292" i="2"/>
  <c r="BD291" i="2"/>
  <c r="CD303" i="2"/>
  <c r="CE302" i="2"/>
  <c r="CF302" i="2" s="1"/>
  <c r="BG300" i="2"/>
  <c r="BH300" i="2" s="1"/>
  <c r="BF301" i="2"/>
  <c r="AQ295" i="2"/>
  <c r="AR294" i="2"/>
  <c r="AF293" i="2"/>
  <c r="AE294" i="2"/>
  <c r="AK293" i="2"/>
  <c r="AL292" i="2"/>
  <c r="Z294" i="2"/>
  <c r="W295" i="2"/>
  <c r="X295" i="2" s="1"/>
  <c r="Y295" i="2" s="1"/>
  <c r="M296" i="2"/>
  <c r="N295" i="2"/>
  <c r="S296" i="2"/>
  <c r="T295" i="2"/>
  <c r="P298" i="2"/>
  <c r="Q297" i="2"/>
  <c r="R297" i="2" s="1"/>
  <c r="J298" i="2"/>
  <c r="K297" i="2"/>
  <c r="L297" i="2" s="1"/>
  <c r="BC293" i="2" l="1"/>
  <c r="BD292" i="2"/>
  <c r="BI296" i="2"/>
  <c r="BJ295" i="2"/>
  <c r="BU295" i="2"/>
  <c r="BV294" i="2"/>
  <c r="BO295" i="2"/>
  <c r="BP294" i="2"/>
  <c r="CG296" i="2"/>
  <c r="CH295" i="2"/>
  <c r="CB294" i="2"/>
  <c r="CA295" i="2"/>
  <c r="CD304" i="2"/>
  <c r="CE303" i="2"/>
  <c r="CF303" i="2" s="1"/>
  <c r="BF302" i="2"/>
  <c r="BG301" i="2"/>
  <c r="BH301" i="2" s="1"/>
  <c r="AR295" i="2"/>
  <c r="AQ296" i="2"/>
  <c r="AK294" i="2"/>
  <c r="AL293" i="2"/>
  <c r="AE295" i="2"/>
  <c r="AF294" i="2"/>
  <c r="Z295" i="2"/>
  <c r="W296" i="2"/>
  <c r="X296" i="2" s="1"/>
  <c r="Y296" i="2" s="1"/>
  <c r="M297" i="2"/>
  <c r="N296" i="2"/>
  <c r="P299" i="2"/>
  <c r="Q298" i="2"/>
  <c r="R298" i="2" s="1"/>
  <c r="S297" i="2"/>
  <c r="T296" i="2"/>
  <c r="K298" i="2"/>
  <c r="L298" i="2" s="1"/>
  <c r="J299" i="2"/>
  <c r="CB295" i="2" l="1"/>
  <c r="CA296" i="2"/>
  <c r="BO296" i="2"/>
  <c r="BP295" i="2"/>
  <c r="BJ296" i="2"/>
  <c r="BI297" i="2"/>
  <c r="CG297" i="2"/>
  <c r="CH296" i="2"/>
  <c r="BV295" i="2"/>
  <c r="BU296" i="2"/>
  <c r="BC294" i="2"/>
  <c r="BD293" i="2"/>
  <c r="CD305" i="2"/>
  <c r="CE304" i="2"/>
  <c r="CF304" i="2" s="1"/>
  <c r="BF303" i="2"/>
  <c r="BG302" i="2"/>
  <c r="BH302" i="2" s="1"/>
  <c r="AR296" i="2"/>
  <c r="AQ297" i="2"/>
  <c r="AE296" i="2"/>
  <c r="AF295" i="2"/>
  <c r="AK295" i="2"/>
  <c r="AL294" i="2"/>
  <c r="Z296" i="2"/>
  <c r="W297" i="2"/>
  <c r="X297" i="2" s="1"/>
  <c r="Y297" i="2" s="1"/>
  <c r="M298" i="2"/>
  <c r="N297" i="2"/>
  <c r="S298" i="2"/>
  <c r="T297" i="2"/>
  <c r="P300" i="2"/>
  <c r="Q299" i="2"/>
  <c r="R299" i="2" s="1"/>
  <c r="J300" i="2"/>
  <c r="K299" i="2"/>
  <c r="L299" i="2" s="1"/>
  <c r="BC295" i="2" l="1"/>
  <c r="BD294" i="2"/>
  <c r="CG298" i="2"/>
  <c r="CH297" i="2"/>
  <c r="BP296" i="2"/>
  <c r="BO297" i="2"/>
  <c r="BU297" i="2"/>
  <c r="BV296" i="2"/>
  <c r="BI298" i="2"/>
  <c r="BJ297" i="2"/>
  <c r="CA297" i="2"/>
  <c r="CB296" i="2"/>
  <c r="CD306" i="2"/>
  <c r="CF305" i="2"/>
  <c r="CE305" i="2"/>
  <c r="BG303" i="2"/>
  <c r="BH303" i="2" s="1"/>
  <c r="BF304" i="2"/>
  <c r="AQ298" i="2"/>
  <c r="AR297" i="2"/>
  <c r="AK296" i="2"/>
  <c r="AL295" i="2"/>
  <c r="AE297" i="2"/>
  <c r="AF296" i="2"/>
  <c r="Z297" i="2"/>
  <c r="W298" i="2"/>
  <c r="X298" i="2" s="1"/>
  <c r="Y298" i="2" s="1"/>
  <c r="M299" i="2"/>
  <c r="N298" i="2"/>
  <c r="Q300" i="2"/>
  <c r="R300" i="2" s="1"/>
  <c r="P301" i="2"/>
  <c r="S299" i="2"/>
  <c r="T298" i="2"/>
  <c r="J301" i="2"/>
  <c r="K300" i="2"/>
  <c r="L300" i="2" s="1"/>
  <c r="CA298" i="2" l="1"/>
  <c r="CB297" i="2"/>
  <c r="BV297" i="2"/>
  <c r="BU298" i="2"/>
  <c r="CG299" i="2"/>
  <c r="CH298" i="2"/>
  <c r="BP297" i="2"/>
  <c r="BO298" i="2"/>
  <c r="BJ298" i="2"/>
  <c r="BI299" i="2"/>
  <c r="BC296" i="2"/>
  <c r="BD295" i="2"/>
  <c r="CE306" i="2"/>
  <c r="CF306" i="2" s="1"/>
  <c r="CD307" i="2"/>
  <c r="BF305" i="2"/>
  <c r="BG304" i="2"/>
  <c r="BH304" i="2" s="1"/>
  <c r="AQ299" i="2"/>
  <c r="AR298" i="2"/>
  <c r="AF297" i="2"/>
  <c r="AE298" i="2"/>
  <c r="AK297" i="2"/>
  <c r="AL296" i="2"/>
  <c r="Z298" i="2"/>
  <c r="W299" i="2"/>
  <c r="X299" i="2" s="1"/>
  <c r="Y299" i="2" s="1"/>
  <c r="M300" i="2"/>
  <c r="N299" i="2"/>
  <c r="S300" i="2"/>
  <c r="T299" i="2"/>
  <c r="P302" i="2"/>
  <c r="Q301" i="2"/>
  <c r="R301" i="2" s="1"/>
  <c r="J302" i="2"/>
  <c r="K301" i="2"/>
  <c r="L301" i="2" s="1"/>
  <c r="BO299" i="2" l="1"/>
  <c r="BP298" i="2"/>
  <c r="BU299" i="2"/>
  <c r="BV298" i="2"/>
  <c r="BD296" i="2"/>
  <c r="BC297" i="2"/>
  <c r="BI300" i="2"/>
  <c r="BJ299" i="2"/>
  <c r="CH299" i="2"/>
  <c r="CG300" i="2"/>
  <c r="CB298" i="2"/>
  <c r="CA299" i="2"/>
  <c r="CD308" i="2"/>
  <c r="CE307" i="2"/>
  <c r="CF307" i="2" s="1"/>
  <c r="BF306" i="2"/>
  <c r="BG305" i="2"/>
  <c r="BH305" i="2" s="1"/>
  <c r="AQ300" i="2"/>
  <c r="AR299" i="2"/>
  <c r="AK298" i="2"/>
  <c r="AL297" i="2"/>
  <c r="AE299" i="2"/>
  <c r="AF298" i="2"/>
  <c r="Z299" i="2"/>
  <c r="W300" i="2"/>
  <c r="X300" i="2" s="1"/>
  <c r="Y300" i="2" s="1"/>
  <c r="M301" i="2"/>
  <c r="N300" i="2"/>
  <c r="P303" i="2"/>
  <c r="Q302" i="2"/>
  <c r="R302" i="2" s="1"/>
  <c r="S301" i="2"/>
  <c r="T300" i="2"/>
  <c r="J303" i="2"/>
  <c r="K302" i="2"/>
  <c r="L302" i="2" s="1"/>
  <c r="CA300" i="2" l="1"/>
  <c r="CB299" i="2"/>
  <c r="BI301" i="2"/>
  <c r="BJ300" i="2"/>
  <c r="BV299" i="2"/>
  <c r="BU300" i="2"/>
  <c r="CG301" i="2"/>
  <c r="CH300" i="2"/>
  <c r="BC298" i="2"/>
  <c r="BD297" i="2"/>
  <c r="BO300" i="2"/>
  <c r="BP299" i="2"/>
  <c r="CD309" i="2"/>
  <c r="CE308" i="2"/>
  <c r="CF308" i="2" s="1"/>
  <c r="BF307" i="2"/>
  <c r="BG306" i="2"/>
  <c r="BH306" i="2" s="1"/>
  <c r="AR300" i="2"/>
  <c r="AQ301" i="2"/>
  <c r="AF299" i="2"/>
  <c r="AE300" i="2"/>
  <c r="AK299" i="2"/>
  <c r="AL298" i="2"/>
  <c r="Z300" i="2"/>
  <c r="W301" i="2"/>
  <c r="X301" i="2" s="1"/>
  <c r="Y301" i="2" s="1"/>
  <c r="M302" i="2"/>
  <c r="N301" i="2"/>
  <c r="S302" i="2"/>
  <c r="T301" i="2"/>
  <c r="P304" i="2"/>
  <c r="Q303" i="2"/>
  <c r="R303" i="2" s="1"/>
  <c r="J304" i="2"/>
  <c r="K303" i="2"/>
  <c r="L303" i="2" s="1"/>
  <c r="BP300" i="2" l="1"/>
  <c r="BO301" i="2"/>
  <c r="CG302" i="2"/>
  <c r="CH301" i="2"/>
  <c r="BI302" i="2"/>
  <c r="BJ301" i="2"/>
  <c r="BV300" i="2"/>
  <c r="BU301" i="2"/>
  <c r="BD298" i="2"/>
  <c r="BC299" i="2"/>
  <c r="CA301" i="2"/>
  <c r="CB300" i="2"/>
  <c r="CE309" i="2"/>
  <c r="CF309" i="2" s="1"/>
  <c r="CD310" i="2"/>
  <c r="BF308" i="2"/>
  <c r="BG307" i="2"/>
  <c r="BH307" i="2" s="1"/>
  <c r="AR301" i="2"/>
  <c r="AQ302" i="2"/>
  <c r="AK300" i="2"/>
  <c r="AL299" i="2"/>
  <c r="AE301" i="2"/>
  <c r="AF300" i="2"/>
  <c r="Z301" i="2"/>
  <c r="W302" i="2"/>
  <c r="X302" i="2" s="1"/>
  <c r="Y302" i="2" s="1"/>
  <c r="M303" i="2"/>
  <c r="N302" i="2"/>
  <c r="P305" i="2"/>
  <c r="Q304" i="2"/>
  <c r="R304" i="2" s="1"/>
  <c r="S303" i="2"/>
  <c r="T302" i="2"/>
  <c r="J305" i="2"/>
  <c r="K304" i="2"/>
  <c r="L304" i="2" s="1"/>
  <c r="BU302" i="2" l="1"/>
  <c r="BV301" i="2"/>
  <c r="CA302" i="2"/>
  <c r="CB301" i="2"/>
  <c r="CH302" i="2"/>
  <c r="CG303" i="2"/>
  <c r="BC300" i="2"/>
  <c r="BD299" i="2"/>
  <c r="BO302" i="2"/>
  <c r="BP301" i="2"/>
  <c r="BI303" i="2"/>
  <c r="BJ302" i="2"/>
  <c r="CD311" i="2"/>
  <c r="CE310" i="2"/>
  <c r="CF310" i="2" s="1"/>
  <c r="BG308" i="2"/>
  <c r="BH308" i="2" s="1"/>
  <c r="BF309" i="2"/>
  <c r="AQ303" i="2"/>
  <c r="AR302" i="2"/>
  <c r="AF301" i="2"/>
  <c r="AE302" i="2"/>
  <c r="AK301" i="2"/>
  <c r="AL300" i="2"/>
  <c r="Z302" i="2"/>
  <c r="W303" i="2"/>
  <c r="X303" i="2" s="1"/>
  <c r="Y303" i="2" s="1"/>
  <c r="M304" i="2"/>
  <c r="N303" i="2"/>
  <c r="S304" i="2"/>
  <c r="T303" i="2"/>
  <c r="P306" i="2"/>
  <c r="Q305" i="2"/>
  <c r="R305" i="2" s="1"/>
  <c r="J306" i="2"/>
  <c r="K305" i="2"/>
  <c r="L305" i="2" s="1"/>
  <c r="BI304" i="2" l="1"/>
  <c r="BJ303" i="2"/>
  <c r="BC301" i="2"/>
  <c r="BD300" i="2"/>
  <c r="CB302" i="2"/>
  <c r="CA303" i="2"/>
  <c r="CG304" i="2"/>
  <c r="CH303" i="2"/>
  <c r="BO303" i="2"/>
  <c r="BP302" i="2"/>
  <c r="BU303" i="2"/>
  <c r="BV302" i="2"/>
  <c r="CD312" i="2"/>
  <c r="CE311" i="2"/>
  <c r="CF311" i="2" s="1"/>
  <c r="BF310" i="2"/>
  <c r="BG309" i="2"/>
  <c r="BH309" i="2" s="1"/>
  <c r="AQ304" i="2"/>
  <c r="AR303" i="2"/>
  <c r="AK302" i="2"/>
  <c r="AL301" i="2"/>
  <c r="AE303" i="2"/>
  <c r="AF302" i="2"/>
  <c r="Z303" i="2"/>
  <c r="W304" i="2"/>
  <c r="X304" i="2" s="1"/>
  <c r="Y304" i="2" s="1"/>
  <c r="M305" i="2"/>
  <c r="N304" i="2"/>
  <c r="P307" i="2"/>
  <c r="Q306" i="2"/>
  <c r="R306" i="2" s="1"/>
  <c r="S305" i="2"/>
  <c r="T304" i="2"/>
  <c r="J307" i="2"/>
  <c r="K306" i="2"/>
  <c r="L306" i="2" s="1"/>
  <c r="BU304" i="2" l="1"/>
  <c r="BV303" i="2"/>
  <c r="CG305" i="2"/>
  <c r="CH304" i="2"/>
  <c r="BD301" i="2"/>
  <c r="BC302" i="2"/>
  <c r="CB303" i="2"/>
  <c r="CA304" i="2"/>
  <c r="BO304" i="2"/>
  <c r="BP303" i="2"/>
  <c r="BJ304" i="2"/>
  <c r="BI305" i="2"/>
  <c r="CD313" i="2"/>
  <c r="CE312" i="2"/>
  <c r="CF312" i="2" s="1"/>
  <c r="BF311" i="2"/>
  <c r="BG310" i="2"/>
  <c r="BH310" i="2" s="1"/>
  <c r="AQ305" i="2"/>
  <c r="AR304" i="2"/>
  <c r="AF303" i="2"/>
  <c r="AE304" i="2"/>
  <c r="AK303" i="2"/>
  <c r="AL302" i="2"/>
  <c r="Z304" i="2"/>
  <c r="W305" i="2"/>
  <c r="X305" i="2" s="1"/>
  <c r="Y305" i="2" s="1"/>
  <c r="M306" i="2"/>
  <c r="N305" i="2"/>
  <c r="S306" i="2"/>
  <c r="T305" i="2"/>
  <c r="P308" i="2"/>
  <c r="Q307" i="2"/>
  <c r="R307" i="2" s="1"/>
  <c r="J308" i="2"/>
  <c r="K307" i="2"/>
  <c r="L307" i="2" s="1"/>
  <c r="BI306" i="2" l="1"/>
  <c r="BJ305" i="2"/>
  <c r="CA305" i="2"/>
  <c r="CB304" i="2"/>
  <c r="CG306" i="2"/>
  <c r="CH305" i="2"/>
  <c r="BC303" i="2"/>
  <c r="BD302" i="2"/>
  <c r="BO305" i="2"/>
  <c r="BP304" i="2"/>
  <c r="BU305" i="2"/>
  <c r="BV304" i="2"/>
  <c r="CD314" i="2"/>
  <c r="CE313" i="2"/>
  <c r="CF313" i="2" s="1"/>
  <c r="BG311" i="2"/>
  <c r="BH311" i="2" s="1"/>
  <c r="BF312" i="2"/>
  <c r="AQ306" i="2"/>
  <c r="AR305" i="2"/>
  <c r="AK304" i="2"/>
  <c r="AL303" i="2"/>
  <c r="AE305" i="2"/>
  <c r="AF304" i="2"/>
  <c r="Z305" i="2"/>
  <c r="W306" i="2"/>
  <c r="X306" i="2" s="1"/>
  <c r="Y306" i="2" s="1"/>
  <c r="Z306" i="2" s="1"/>
  <c r="M307" i="2"/>
  <c r="N306" i="2"/>
  <c r="P309" i="2"/>
  <c r="Q308" i="2"/>
  <c r="R308" i="2" s="1"/>
  <c r="S307" i="2"/>
  <c r="T306" i="2"/>
  <c r="J309" i="2"/>
  <c r="K308" i="2"/>
  <c r="L308" i="2" s="1"/>
  <c r="BV305" i="2" l="1"/>
  <c r="BU306" i="2"/>
  <c r="BC304" i="2"/>
  <c r="BD303" i="2"/>
  <c r="CA306" i="2"/>
  <c r="CB305" i="2"/>
  <c r="BP305" i="2"/>
  <c r="BO306" i="2"/>
  <c r="CG307" i="2"/>
  <c r="CH306" i="2"/>
  <c r="BJ306" i="2"/>
  <c r="BI307" i="2"/>
  <c r="CE314" i="2"/>
  <c r="CF314" i="2" s="1"/>
  <c r="CD315" i="2"/>
  <c r="BF313" i="2"/>
  <c r="BG312" i="2"/>
  <c r="BH312" i="2" s="1"/>
  <c r="AQ307" i="2"/>
  <c r="AR306" i="2"/>
  <c r="AF305" i="2"/>
  <c r="AE306" i="2"/>
  <c r="AK305" i="2"/>
  <c r="AL304" i="2"/>
  <c r="W307" i="2"/>
  <c r="X307" i="2" s="1"/>
  <c r="Y307" i="2" s="1"/>
  <c r="M308" i="2"/>
  <c r="N307" i="2"/>
  <c r="S308" i="2"/>
  <c r="T307" i="2"/>
  <c r="P310" i="2"/>
  <c r="Q309" i="2"/>
  <c r="R309" i="2" s="1"/>
  <c r="K309" i="2"/>
  <c r="L309" i="2" s="1"/>
  <c r="J310" i="2"/>
  <c r="BI308" i="2" l="1"/>
  <c r="BJ307" i="2"/>
  <c r="BO307" i="2"/>
  <c r="BP306" i="2"/>
  <c r="BD304" i="2"/>
  <c r="BC305" i="2"/>
  <c r="BU307" i="2"/>
  <c r="BV306" i="2"/>
  <c r="CH307" i="2"/>
  <c r="CG308" i="2"/>
  <c r="CB306" i="2"/>
  <c r="CA307" i="2"/>
  <c r="CD316" i="2"/>
  <c r="CE315" i="2"/>
  <c r="CF315" i="2" s="1"/>
  <c r="BF314" i="2"/>
  <c r="BG313" i="2"/>
  <c r="BH313" i="2" s="1"/>
  <c r="AQ308" i="2"/>
  <c r="AR307" i="2"/>
  <c r="AE307" i="2"/>
  <c r="AF306" i="2"/>
  <c r="AK306" i="2"/>
  <c r="AL305" i="2"/>
  <c r="Z307" i="2"/>
  <c r="W308" i="2"/>
  <c r="X308" i="2" s="1"/>
  <c r="Y308" i="2" s="1"/>
  <c r="M309" i="2"/>
  <c r="N308" i="2"/>
  <c r="P311" i="2"/>
  <c r="Q310" i="2"/>
  <c r="R310" i="2" s="1"/>
  <c r="S309" i="2"/>
  <c r="T308" i="2"/>
  <c r="J311" i="2"/>
  <c r="K310" i="2"/>
  <c r="L310" i="2" s="1"/>
  <c r="CB307" i="2" l="1"/>
  <c r="CA308" i="2"/>
  <c r="BV307" i="2"/>
  <c r="BU308" i="2"/>
  <c r="BO308" i="2"/>
  <c r="BP307" i="2"/>
  <c r="CG309" i="2"/>
  <c r="CH308" i="2"/>
  <c r="BC306" i="2"/>
  <c r="BD305" i="2"/>
  <c r="BI309" i="2"/>
  <c r="BJ308" i="2"/>
  <c r="CD317" i="2"/>
  <c r="CE316" i="2"/>
  <c r="CF316" i="2" s="1"/>
  <c r="BF315" i="2"/>
  <c r="BG314" i="2"/>
  <c r="BH314" i="2" s="1"/>
  <c r="AQ309" i="2"/>
  <c r="AR308" i="2"/>
  <c r="AK307" i="2"/>
  <c r="AL306" i="2"/>
  <c r="AE308" i="2"/>
  <c r="AF307" i="2"/>
  <c r="Z308" i="2"/>
  <c r="W309" i="2"/>
  <c r="X309" i="2" s="1"/>
  <c r="Y309" i="2" s="1"/>
  <c r="M310" i="2"/>
  <c r="N309" i="2"/>
  <c r="T309" i="2"/>
  <c r="S310" i="2"/>
  <c r="P312" i="2"/>
  <c r="Q311" i="2"/>
  <c r="R311" i="2"/>
  <c r="J312" i="2"/>
  <c r="K311" i="2"/>
  <c r="L311" i="2" s="1"/>
  <c r="BU309" i="2" l="1"/>
  <c r="BV308" i="2"/>
  <c r="BJ309" i="2"/>
  <c r="BI310" i="2"/>
  <c r="CG310" i="2"/>
  <c r="CH309" i="2"/>
  <c r="CA309" i="2"/>
  <c r="CB308" i="2"/>
  <c r="BD306" i="2"/>
  <c r="BC307" i="2"/>
  <c r="BO309" i="2"/>
  <c r="BP308" i="2"/>
  <c r="CE317" i="2"/>
  <c r="CF317" i="2" s="1"/>
  <c r="CD318" i="2"/>
  <c r="BF316" i="2"/>
  <c r="BG315" i="2"/>
  <c r="BH315" i="2" s="1"/>
  <c r="AQ310" i="2"/>
  <c r="AR309" i="2"/>
  <c r="AE309" i="2"/>
  <c r="AF308" i="2"/>
  <c r="AK308" i="2"/>
  <c r="AL307" i="2"/>
  <c r="Z309" i="2"/>
  <c r="W310" i="2"/>
  <c r="X310" i="2" s="1"/>
  <c r="Y310" i="2" s="1"/>
  <c r="M311" i="2"/>
  <c r="N310" i="2"/>
  <c r="P313" i="2"/>
  <c r="Q312" i="2"/>
  <c r="R312" i="2" s="1"/>
  <c r="S311" i="2"/>
  <c r="T310" i="2"/>
  <c r="J313" i="2"/>
  <c r="K312" i="2"/>
  <c r="L312" i="2" s="1"/>
  <c r="BI311" i="2" l="1"/>
  <c r="BJ310" i="2"/>
  <c r="BP309" i="2"/>
  <c r="BO310" i="2"/>
  <c r="CA310" i="2"/>
  <c r="CB309" i="2"/>
  <c r="BC308" i="2"/>
  <c r="BD307" i="2"/>
  <c r="CH310" i="2"/>
  <c r="CG311" i="2"/>
  <c r="BU310" i="2"/>
  <c r="BV309" i="2"/>
  <c r="CD319" i="2"/>
  <c r="CE318" i="2"/>
  <c r="CF318" i="2" s="1"/>
  <c r="BG316" i="2"/>
  <c r="BH316" i="2" s="1"/>
  <c r="BF317" i="2"/>
  <c r="AR310" i="2"/>
  <c r="AQ311" i="2"/>
  <c r="AK309" i="2"/>
  <c r="AL308" i="2"/>
  <c r="AF309" i="2"/>
  <c r="AE310" i="2"/>
  <c r="Z310" i="2"/>
  <c r="W311" i="2"/>
  <c r="X311" i="2" s="1"/>
  <c r="Y311" i="2" s="1"/>
  <c r="M312" i="2"/>
  <c r="N311" i="2"/>
  <c r="S312" i="2"/>
  <c r="T311" i="2"/>
  <c r="P314" i="2"/>
  <c r="Q313" i="2"/>
  <c r="R313" i="2" s="1"/>
  <c r="J314" i="2"/>
  <c r="K313" i="2"/>
  <c r="L313" i="2" s="1"/>
  <c r="BO311" i="2" l="1"/>
  <c r="BP310" i="2"/>
  <c r="BU311" i="2"/>
  <c r="BV310" i="2"/>
  <c r="BC309" i="2"/>
  <c r="BD308" i="2"/>
  <c r="CG312" i="2"/>
  <c r="CH311" i="2"/>
  <c r="CB310" i="2"/>
  <c r="CA311" i="2"/>
  <c r="BI312" i="2"/>
  <c r="BJ311" i="2"/>
  <c r="CE319" i="2"/>
  <c r="CF319" i="2" s="1"/>
  <c r="CD320" i="2"/>
  <c r="BF318" i="2"/>
  <c r="BG317" i="2"/>
  <c r="BH317" i="2" s="1"/>
  <c r="AQ312" i="2"/>
  <c r="AR311" i="2"/>
  <c r="AE311" i="2"/>
  <c r="AF310" i="2"/>
  <c r="AK310" i="2"/>
  <c r="AL309" i="2"/>
  <c r="Z311" i="2"/>
  <c r="W312" i="2"/>
  <c r="X312" i="2" s="1"/>
  <c r="Y312" i="2" s="1"/>
  <c r="M313" i="2"/>
  <c r="N312" i="2"/>
  <c r="P315" i="2"/>
  <c r="Q314" i="2"/>
  <c r="R314" i="2" s="1"/>
  <c r="S313" i="2"/>
  <c r="T312" i="2"/>
  <c r="K314" i="2"/>
  <c r="L314" i="2" s="1"/>
  <c r="J315" i="2"/>
  <c r="BJ312" i="2" l="1"/>
  <c r="BI313" i="2"/>
  <c r="CG313" i="2"/>
  <c r="CH312" i="2"/>
  <c r="BV311" i="2"/>
  <c r="BU312" i="2"/>
  <c r="CA312" i="2"/>
  <c r="CB311" i="2"/>
  <c r="BC310" i="2"/>
  <c r="BD309" i="2"/>
  <c r="BO312" i="2"/>
  <c r="BP311" i="2"/>
  <c r="CD321" i="2"/>
  <c r="CE320" i="2"/>
  <c r="CF320" i="2" s="1"/>
  <c r="BF319" i="2"/>
  <c r="BG318" i="2"/>
  <c r="BH318" i="2" s="1"/>
  <c r="AR312" i="2"/>
  <c r="AQ313" i="2"/>
  <c r="AK311" i="2"/>
  <c r="AL310" i="2"/>
  <c r="AE312" i="2"/>
  <c r="AF311" i="2"/>
  <c r="Z312" i="2"/>
  <c r="W313" i="2"/>
  <c r="X313" i="2" s="1"/>
  <c r="Y313" i="2" s="1"/>
  <c r="M314" i="2"/>
  <c r="N313" i="2"/>
  <c r="S314" i="2"/>
  <c r="T313" i="2"/>
  <c r="P316" i="2"/>
  <c r="Q315" i="2"/>
  <c r="R315" i="2" s="1"/>
  <c r="J316" i="2"/>
  <c r="K315" i="2"/>
  <c r="L315" i="2" s="1"/>
  <c r="BO313" i="2" l="1"/>
  <c r="BP312" i="2"/>
  <c r="CA313" i="2"/>
  <c r="CB312" i="2"/>
  <c r="CG314" i="2"/>
  <c r="CH313" i="2"/>
  <c r="BU313" i="2"/>
  <c r="BV312" i="2"/>
  <c r="BI314" i="2"/>
  <c r="BJ313" i="2"/>
  <c r="BC311" i="2"/>
  <c r="BD310" i="2"/>
  <c r="CD322" i="2"/>
  <c r="CE321" i="2"/>
  <c r="CF321" i="2" s="1"/>
  <c r="BG319" i="2"/>
  <c r="BH319" i="2" s="1"/>
  <c r="BF320" i="2"/>
  <c r="AQ314" i="2"/>
  <c r="AR313" i="2"/>
  <c r="AE313" i="2"/>
  <c r="AF312" i="2"/>
  <c r="AK312" i="2"/>
  <c r="AL311" i="2"/>
  <c r="Z313" i="2"/>
  <c r="W314" i="2"/>
  <c r="X314" i="2" s="1"/>
  <c r="Y314" i="2" s="1"/>
  <c r="M315" i="2"/>
  <c r="N314" i="2"/>
  <c r="Q316" i="2"/>
  <c r="R316" i="2" s="1"/>
  <c r="P317" i="2"/>
  <c r="S315" i="2"/>
  <c r="T314" i="2"/>
  <c r="J317" i="2"/>
  <c r="K316" i="2"/>
  <c r="L316" i="2" s="1"/>
  <c r="BC312" i="2" l="1"/>
  <c r="BD311" i="2"/>
  <c r="BU314" i="2"/>
  <c r="BV313" i="2"/>
  <c r="CA314" i="2"/>
  <c r="CB313" i="2"/>
  <c r="BI315" i="2"/>
  <c r="BJ314" i="2"/>
  <c r="CG315" i="2"/>
  <c r="CH314" i="2"/>
  <c r="BP313" i="2"/>
  <c r="BO314" i="2"/>
  <c r="CD323" i="2"/>
  <c r="CE322" i="2"/>
  <c r="CF322" i="2" s="1"/>
  <c r="BF321" i="2"/>
  <c r="BG320" i="2"/>
  <c r="BH320" i="2" s="1"/>
  <c r="AQ315" i="2"/>
  <c r="AR314" i="2"/>
  <c r="AK313" i="2"/>
  <c r="AL312" i="2"/>
  <c r="AF313" i="2"/>
  <c r="AE314" i="2"/>
  <c r="Z314" i="2"/>
  <c r="W315" i="2"/>
  <c r="X315" i="2" s="1"/>
  <c r="Y315" i="2" s="1"/>
  <c r="M316" i="2"/>
  <c r="N315" i="2"/>
  <c r="S316" i="2"/>
  <c r="T315" i="2"/>
  <c r="P318" i="2"/>
  <c r="Q317" i="2"/>
  <c r="R317" i="2" s="1"/>
  <c r="J318" i="2"/>
  <c r="K317" i="2"/>
  <c r="L317" i="2" s="1"/>
  <c r="BO315" i="2" l="1"/>
  <c r="BP314" i="2"/>
  <c r="BI316" i="2"/>
  <c r="BJ315" i="2"/>
  <c r="BU315" i="2"/>
  <c r="BV314" i="2"/>
  <c r="CH315" i="2"/>
  <c r="CG316" i="2"/>
  <c r="CB314" i="2"/>
  <c r="CA315" i="2"/>
  <c r="BC313" i="2"/>
  <c r="BD312" i="2"/>
  <c r="CD324" i="2"/>
  <c r="CE323" i="2"/>
  <c r="CF323" i="2" s="1"/>
  <c r="BF322" i="2"/>
  <c r="BG321" i="2"/>
  <c r="BH321" i="2" s="1"/>
  <c r="AQ316" i="2"/>
  <c r="AR315" i="2"/>
  <c r="AE315" i="2"/>
  <c r="AF314" i="2"/>
  <c r="AK314" i="2"/>
  <c r="AL313" i="2"/>
  <c r="Z315" i="2"/>
  <c r="W316" i="2"/>
  <c r="X316" i="2" s="1"/>
  <c r="Y316" i="2" s="1"/>
  <c r="M317" i="2"/>
  <c r="N316" i="2"/>
  <c r="P319" i="2"/>
  <c r="Q318" i="2"/>
  <c r="R318" i="2" s="1"/>
  <c r="S317" i="2"/>
  <c r="T316" i="2"/>
  <c r="J319" i="2"/>
  <c r="K318" i="2"/>
  <c r="L318" i="2" s="1"/>
  <c r="CG317" i="2" l="1"/>
  <c r="CH316" i="2"/>
  <c r="BC314" i="2"/>
  <c r="BD313" i="2"/>
  <c r="BI317" i="2"/>
  <c r="BJ316" i="2"/>
  <c r="CA316" i="2"/>
  <c r="CB315" i="2"/>
  <c r="BV315" i="2"/>
  <c r="BU316" i="2"/>
  <c r="BO316" i="2"/>
  <c r="BP315" i="2"/>
  <c r="CD325" i="2"/>
  <c r="CE324" i="2"/>
  <c r="CF324" i="2" s="1"/>
  <c r="BF323" i="2"/>
  <c r="BG322" i="2"/>
  <c r="BH322" i="2" s="1"/>
  <c r="AR316" i="2"/>
  <c r="AQ317" i="2"/>
  <c r="AK315" i="2"/>
  <c r="AL314" i="2"/>
  <c r="AE316" i="2"/>
  <c r="AF315" i="2"/>
  <c r="Z316" i="2"/>
  <c r="W317" i="2"/>
  <c r="X317" i="2" s="1"/>
  <c r="Y317" i="2" s="1"/>
  <c r="M318" i="2"/>
  <c r="N317" i="2"/>
  <c r="S318" i="2"/>
  <c r="T317" i="2"/>
  <c r="P320" i="2"/>
  <c r="Q319" i="2"/>
  <c r="R319" i="2" s="1"/>
  <c r="J320" i="2"/>
  <c r="K319" i="2"/>
  <c r="L319" i="2" s="1"/>
  <c r="BO317" i="2" l="1"/>
  <c r="BP316" i="2"/>
  <c r="CA317" i="2"/>
  <c r="CB316" i="2"/>
  <c r="BC315" i="2"/>
  <c r="BD314" i="2"/>
  <c r="BU317" i="2"/>
  <c r="BV316" i="2"/>
  <c r="BJ317" i="2"/>
  <c r="BI318" i="2"/>
  <c r="CG318" i="2"/>
  <c r="CH317" i="2"/>
  <c r="CD326" i="2"/>
  <c r="CE325" i="2"/>
  <c r="CF325" i="2" s="1"/>
  <c r="BG323" i="2"/>
  <c r="BH323" i="2" s="1"/>
  <c r="BF324" i="2"/>
  <c r="AQ318" i="2"/>
  <c r="AR317" i="2"/>
  <c r="AE317" i="2"/>
  <c r="AF316" i="2"/>
  <c r="AK316" i="2"/>
  <c r="AL315" i="2"/>
  <c r="Z317" i="2"/>
  <c r="W318" i="2"/>
  <c r="X318" i="2" s="1"/>
  <c r="Y318" i="2" s="1"/>
  <c r="M319" i="2"/>
  <c r="N318" i="2"/>
  <c r="P321" i="2"/>
  <c r="Q320" i="2"/>
  <c r="R320" i="2" s="1"/>
  <c r="S319" i="2"/>
  <c r="T318" i="2"/>
  <c r="J321" i="2"/>
  <c r="K320" i="2"/>
  <c r="L320" i="2" s="1"/>
  <c r="CG319" i="2" l="1"/>
  <c r="CH318" i="2"/>
  <c r="BU318" i="2"/>
  <c r="BV317" i="2"/>
  <c r="CA318" i="2"/>
  <c r="CB317" i="2"/>
  <c r="BI319" i="2"/>
  <c r="BJ318" i="2"/>
  <c r="BD315" i="2"/>
  <c r="BC316" i="2"/>
  <c r="BP317" i="2"/>
  <c r="BO318" i="2"/>
  <c r="CD327" i="2"/>
  <c r="CE326" i="2"/>
  <c r="CF326" i="2" s="1"/>
  <c r="BF325" i="2"/>
  <c r="BG324" i="2"/>
  <c r="BH324" i="2" s="1"/>
  <c r="AQ319" i="2"/>
  <c r="AR318" i="2"/>
  <c r="AK317" i="2"/>
  <c r="AL316" i="2"/>
  <c r="AF317" i="2"/>
  <c r="AE318" i="2"/>
  <c r="W319" i="2"/>
  <c r="X319" i="2" s="1"/>
  <c r="Y319" i="2" s="1"/>
  <c r="Z318" i="2"/>
  <c r="M320" i="2"/>
  <c r="N319" i="2"/>
  <c r="S320" i="2"/>
  <c r="T319" i="2"/>
  <c r="R321" i="2"/>
  <c r="P322" i="2"/>
  <c r="Q321" i="2"/>
  <c r="J322" i="2"/>
  <c r="K321" i="2"/>
  <c r="L321" i="2" s="1"/>
  <c r="BO319" i="2" l="1"/>
  <c r="BP318" i="2"/>
  <c r="BI320" i="2"/>
  <c r="BJ319" i="2"/>
  <c r="BU319" i="2"/>
  <c r="BV318" i="2"/>
  <c r="BC317" i="2"/>
  <c r="BD316" i="2"/>
  <c r="CB318" i="2"/>
  <c r="CA319" i="2"/>
  <c r="CG320" i="2"/>
  <c r="CH319" i="2"/>
  <c r="CD328" i="2"/>
  <c r="CE327" i="2"/>
  <c r="CF327" i="2" s="1"/>
  <c r="BF326" i="2"/>
  <c r="BG325" i="2"/>
  <c r="BH325" i="2" s="1"/>
  <c r="AQ320" i="2"/>
  <c r="AR319" i="2"/>
  <c r="AE319" i="2"/>
  <c r="AF318" i="2"/>
  <c r="AK318" i="2"/>
  <c r="AL317" i="2"/>
  <c r="Z319" i="2"/>
  <c r="W320" i="2"/>
  <c r="X320" i="2" s="1"/>
  <c r="Y320" i="2" s="1"/>
  <c r="Z320" i="2" s="1"/>
  <c r="M321" i="2"/>
  <c r="N320" i="2"/>
  <c r="P323" i="2"/>
  <c r="Q322" i="2"/>
  <c r="R322" i="2" s="1"/>
  <c r="S321" i="2"/>
  <c r="T320" i="2"/>
  <c r="J323" i="2"/>
  <c r="K322" i="2"/>
  <c r="L322" i="2" s="1"/>
  <c r="CG321" i="2" l="1"/>
  <c r="CH320" i="2"/>
  <c r="BC318" i="2"/>
  <c r="BD317" i="2"/>
  <c r="BI321" i="2"/>
  <c r="BJ320" i="2"/>
  <c r="CB319" i="2"/>
  <c r="CA320" i="2"/>
  <c r="BU320" i="2"/>
  <c r="BV319" i="2"/>
  <c r="BO320" i="2"/>
  <c r="BP319" i="2"/>
  <c r="CD329" i="2"/>
  <c r="CE328" i="2"/>
  <c r="CF328" i="2" s="1"/>
  <c r="BF327" i="2"/>
  <c r="BG326" i="2"/>
  <c r="BH326" i="2" s="1"/>
  <c r="AQ321" i="2"/>
  <c r="AR320" i="2"/>
  <c r="AK319" i="2"/>
  <c r="AL318" i="2"/>
  <c r="AF319" i="2"/>
  <c r="AE320" i="2"/>
  <c r="W321" i="2"/>
  <c r="X321" i="2"/>
  <c r="Y321" i="2" s="1"/>
  <c r="M322" i="2"/>
  <c r="N321" i="2"/>
  <c r="S322" i="2"/>
  <c r="T321" i="2"/>
  <c r="P324" i="2"/>
  <c r="Q323" i="2"/>
  <c r="R323" i="2" s="1"/>
  <c r="K323" i="2"/>
  <c r="L323" i="2" s="1"/>
  <c r="J324" i="2"/>
  <c r="CA321" i="2" l="1"/>
  <c r="CB320" i="2"/>
  <c r="BO321" i="2"/>
  <c r="BP320" i="2"/>
  <c r="BC319" i="2"/>
  <c r="BD318" i="2"/>
  <c r="BU321" i="2"/>
  <c r="BV320" i="2"/>
  <c r="BJ321" i="2"/>
  <c r="BI322" i="2"/>
  <c r="CG322" i="2"/>
  <c r="CH321" i="2"/>
  <c r="CD330" i="2"/>
  <c r="CE329" i="2"/>
  <c r="CF329" i="2" s="1"/>
  <c r="BF328" i="2"/>
  <c r="BG327" i="2"/>
  <c r="BH327" i="2" s="1"/>
  <c r="AQ322" i="2"/>
  <c r="AR321" i="2"/>
  <c r="AE321" i="2"/>
  <c r="AF320" i="2"/>
  <c r="AK320" i="2"/>
  <c r="AL319" i="2"/>
  <c r="Z321" i="2"/>
  <c r="W322" i="2"/>
  <c r="X322" i="2" s="1"/>
  <c r="Y322" i="2" s="1"/>
  <c r="M323" i="2"/>
  <c r="N322" i="2"/>
  <c r="P325" i="2"/>
  <c r="Q324" i="2"/>
  <c r="R324" i="2" s="1"/>
  <c r="S323" i="2"/>
  <c r="T322" i="2"/>
  <c r="J325" i="2"/>
  <c r="K324" i="2"/>
  <c r="L324" i="2" s="1"/>
  <c r="CG323" i="2" l="1"/>
  <c r="CH322" i="2"/>
  <c r="BU322" i="2"/>
  <c r="BV321" i="2"/>
  <c r="BO322" i="2"/>
  <c r="BP321" i="2"/>
  <c r="BI323" i="2"/>
  <c r="BJ322" i="2"/>
  <c r="BD319" i="2"/>
  <c r="BC320" i="2"/>
  <c r="CA322" i="2"/>
  <c r="CB321" i="2"/>
  <c r="CD331" i="2"/>
  <c r="CE330" i="2"/>
  <c r="CF330" i="2" s="1"/>
  <c r="BG328" i="2"/>
  <c r="BH328" i="2" s="1"/>
  <c r="BF329" i="2"/>
  <c r="AQ323" i="2"/>
  <c r="AR322" i="2"/>
  <c r="AK321" i="2"/>
  <c r="AL320" i="2"/>
  <c r="AE322" i="2"/>
  <c r="AF321" i="2"/>
  <c r="Z322" i="2"/>
  <c r="W323" i="2"/>
  <c r="X323" i="2" s="1"/>
  <c r="Y323" i="2" s="1"/>
  <c r="M324" i="2"/>
  <c r="N323" i="2"/>
  <c r="S324" i="2"/>
  <c r="T323" i="2"/>
  <c r="P326" i="2"/>
  <c r="Q325" i="2"/>
  <c r="R325" i="2" s="1"/>
  <c r="J326" i="2"/>
  <c r="K325" i="2"/>
  <c r="L325" i="2" s="1"/>
  <c r="CA323" i="2" l="1"/>
  <c r="CB322" i="2"/>
  <c r="BJ323" i="2"/>
  <c r="BI324" i="2"/>
  <c r="BV322" i="2"/>
  <c r="BU323" i="2"/>
  <c r="BC321" i="2"/>
  <c r="BD320" i="2"/>
  <c r="BO323" i="2"/>
  <c r="BP322" i="2"/>
  <c r="CG324" i="2"/>
  <c r="CH323" i="2"/>
  <c r="CD332" i="2"/>
  <c r="CE331" i="2"/>
  <c r="CF331" i="2" s="1"/>
  <c r="BF330" i="2"/>
  <c r="BG329" i="2"/>
  <c r="BH329" i="2" s="1"/>
  <c r="AQ324" i="2"/>
  <c r="AR323" i="2"/>
  <c r="AF322" i="2"/>
  <c r="AE323" i="2"/>
  <c r="AK322" i="2"/>
  <c r="AL321" i="2"/>
  <c r="Z323" i="2"/>
  <c r="W324" i="2"/>
  <c r="X324" i="2" s="1"/>
  <c r="Y324" i="2" s="1"/>
  <c r="M325" i="2"/>
  <c r="N324" i="2"/>
  <c r="P327" i="2"/>
  <c r="Q326" i="2"/>
  <c r="R326" i="2" s="1"/>
  <c r="S325" i="2"/>
  <c r="T324" i="2"/>
  <c r="J327" i="2"/>
  <c r="K326" i="2"/>
  <c r="L326" i="2" s="1"/>
  <c r="BJ324" i="2" l="1"/>
  <c r="BI325" i="2"/>
  <c r="CG325" i="2"/>
  <c r="CH324" i="2"/>
  <c r="BC322" i="2"/>
  <c r="BD321" i="2"/>
  <c r="BV323" i="2"/>
  <c r="BU324" i="2"/>
  <c r="BO324" i="2"/>
  <c r="BP323" i="2"/>
  <c r="CA324" i="2"/>
  <c r="CB323" i="2"/>
  <c r="CD333" i="2"/>
  <c r="CE332" i="2"/>
  <c r="CF332" i="2" s="1"/>
  <c r="BF331" i="2"/>
  <c r="BG330" i="2"/>
  <c r="BH330" i="2" s="1"/>
  <c r="AR324" i="2"/>
  <c r="AQ325" i="2"/>
  <c r="AK323" i="2"/>
  <c r="AL322" i="2"/>
  <c r="AF323" i="2"/>
  <c r="AE324" i="2"/>
  <c r="Z324" i="2"/>
  <c r="W325" i="2"/>
  <c r="X325" i="2" s="1"/>
  <c r="Y325" i="2" s="1"/>
  <c r="M326" i="2"/>
  <c r="N325" i="2"/>
  <c r="T325" i="2"/>
  <c r="S326" i="2"/>
  <c r="P328" i="2"/>
  <c r="Q327" i="2"/>
  <c r="R327" i="2" s="1"/>
  <c r="J328" i="2"/>
  <c r="K327" i="2"/>
  <c r="L327" i="2" s="1"/>
  <c r="BU325" i="2" l="1"/>
  <c r="BV324" i="2"/>
  <c r="CA325" i="2"/>
  <c r="CB324" i="2"/>
  <c r="CG326" i="2"/>
  <c r="CH325" i="2"/>
  <c r="BI326" i="2"/>
  <c r="BJ325" i="2"/>
  <c r="BO325" i="2"/>
  <c r="BP324" i="2"/>
  <c r="BC323" i="2"/>
  <c r="BD322" i="2"/>
  <c r="CD334" i="2"/>
  <c r="CE333" i="2"/>
  <c r="CF333" i="2" s="1"/>
  <c r="BG331" i="2"/>
  <c r="BH331" i="2" s="1"/>
  <c r="BF332" i="2"/>
  <c r="AR325" i="2"/>
  <c r="AQ326" i="2"/>
  <c r="AF324" i="2"/>
  <c r="AE325" i="2"/>
  <c r="AK324" i="2"/>
  <c r="AL323" i="2"/>
  <c r="Z325" i="2"/>
  <c r="W326" i="2"/>
  <c r="X326" i="2" s="1"/>
  <c r="Y326" i="2" s="1"/>
  <c r="M327" i="2"/>
  <c r="N326" i="2"/>
  <c r="P329" i="2"/>
  <c r="Q328" i="2"/>
  <c r="R328" i="2" s="1"/>
  <c r="S327" i="2"/>
  <c r="T326" i="2"/>
  <c r="J329" i="2"/>
  <c r="K328" i="2"/>
  <c r="L328" i="2" s="1"/>
  <c r="BD323" i="2" l="1"/>
  <c r="BC324" i="2"/>
  <c r="BI327" i="2"/>
  <c r="BJ326" i="2"/>
  <c r="CA326" i="2"/>
  <c r="CB325" i="2"/>
  <c r="BO326" i="2"/>
  <c r="BP325" i="2"/>
  <c r="CG327" i="2"/>
  <c r="CH326" i="2"/>
  <c r="BU326" i="2"/>
  <c r="BV325" i="2"/>
  <c r="CD335" i="2"/>
  <c r="CE334" i="2"/>
  <c r="CF334" i="2" s="1"/>
  <c r="BF333" i="2"/>
  <c r="BG332" i="2"/>
  <c r="BH332" i="2" s="1"/>
  <c r="AQ327" i="2"/>
  <c r="AR326" i="2"/>
  <c r="AK325" i="2"/>
  <c r="AL324" i="2"/>
  <c r="AE326" i="2"/>
  <c r="AF325" i="2"/>
  <c r="Z326" i="2"/>
  <c r="W327" i="2"/>
  <c r="X327" i="2" s="1"/>
  <c r="Y327" i="2" s="1"/>
  <c r="M328" i="2"/>
  <c r="N327" i="2"/>
  <c r="S328" i="2"/>
  <c r="T327" i="2"/>
  <c r="P330" i="2"/>
  <c r="Q329" i="2"/>
  <c r="R329" i="2" s="1"/>
  <c r="J330" i="2"/>
  <c r="K329" i="2"/>
  <c r="L329" i="2" s="1"/>
  <c r="BU327" i="2" l="1"/>
  <c r="BV326" i="2"/>
  <c r="BO327" i="2"/>
  <c r="BP326" i="2"/>
  <c r="BI328" i="2"/>
  <c r="BJ327" i="2"/>
  <c r="BC325" i="2"/>
  <c r="BD324" i="2"/>
  <c r="CG328" i="2"/>
  <c r="CH327" i="2"/>
  <c r="CA327" i="2"/>
  <c r="CB326" i="2"/>
  <c r="CD336" i="2"/>
  <c r="CE335" i="2"/>
  <c r="CF335" i="2" s="1"/>
  <c r="BF334" i="2"/>
  <c r="BG333" i="2"/>
  <c r="BH333" i="2" s="1"/>
  <c r="AQ328" i="2"/>
  <c r="AR327" i="2"/>
  <c r="AE327" i="2"/>
  <c r="AF326" i="2"/>
  <c r="AK326" i="2"/>
  <c r="AL325" i="2"/>
  <c r="Z327" i="2"/>
  <c r="W328" i="2"/>
  <c r="X328" i="2" s="1"/>
  <c r="Y328" i="2" s="1"/>
  <c r="M329" i="2"/>
  <c r="N328" i="2"/>
  <c r="P331" i="2"/>
  <c r="Q330" i="2"/>
  <c r="R330" i="2" s="1"/>
  <c r="S329" i="2"/>
  <c r="T328" i="2"/>
  <c r="J331" i="2"/>
  <c r="K330" i="2"/>
  <c r="L330" i="2" s="1"/>
  <c r="CA328" i="2" l="1"/>
  <c r="CB327" i="2"/>
  <c r="BC326" i="2"/>
  <c r="BD325" i="2"/>
  <c r="BO328" i="2"/>
  <c r="BP327" i="2"/>
  <c r="CG329" i="2"/>
  <c r="CH328" i="2"/>
  <c r="BI329" i="2"/>
  <c r="BJ328" i="2"/>
  <c r="BU328" i="2"/>
  <c r="BV327" i="2"/>
  <c r="CD337" i="2"/>
  <c r="CE336" i="2"/>
  <c r="CF336" i="2" s="1"/>
  <c r="BF335" i="2"/>
  <c r="BG334" i="2"/>
  <c r="BH334" i="2" s="1"/>
  <c r="AR328" i="2"/>
  <c r="AQ329" i="2"/>
  <c r="AK327" i="2"/>
  <c r="AL326" i="2"/>
  <c r="AF327" i="2"/>
  <c r="AE328" i="2"/>
  <c r="Z328" i="2"/>
  <c r="W329" i="2"/>
  <c r="X329" i="2" s="1"/>
  <c r="Y329" i="2" s="1"/>
  <c r="M330" i="2"/>
  <c r="N329" i="2"/>
  <c r="S330" i="2"/>
  <c r="T329" i="2"/>
  <c r="P332" i="2"/>
  <c r="Q331" i="2"/>
  <c r="R331" i="2" s="1"/>
  <c r="J332" i="2"/>
  <c r="K331" i="2"/>
  <c r="L331" i="2" s="1"/>
  <c r="BV328" i="2" l="1"/>
  <c r="BU329" i="2"/>
  <c r="CG330" i="2"/>
  <c r="CH329" i="2"/>
  <c r="BC327" i="2"/>
  <c r="BD326" i="2"/>
  <c r="BJ329" i="2"/>
  <c r="BI330" i="2"/>
  <c r="BO329" i="2"/>
  <c r="BP328" i="2"/>
  <c r="CA329" i="2"/>
  <c r="CB328" i="2"/>
  <c r="CD338" i="2"/>
  <c r="CE337" i="2"/>
  <c r="CF337" i="2" s="1"/>
  <c r="BF336" i="2"/>
  <c r="BG335" i="2"/>
  <c r="BH335" i="2" s="1"/>
  <c r="AQ330" i="2"/>
  <c r="AR329" i="2"/>
  <c r="AE329" i="2"/>
  <c r="AF328" i="2"/>
  <c r="AK328" i="2"/>
  <c r="AL327" i="2"/>
  <c r="Z329" i="2"/>
  <c r="W330" i="2"/>
  <c r="X330" i="2" s="1"/>
  <c r="Y330" i="2" s="1"/>
  <c r="M331" i="2"/>
  <c r="N330" i="2"/>
  <c r="Q332" i="2"/>
  <c r="R332" i="2" s="1"/>
  <c r="P333" i="2"/>
  <c r="S331" i="2"/>
  <c r="T330" i="2"/>
  <c r="J333" i="2"/>
  <c r="K332" i="2"/>
  <c r="L332" i="2" s="1"/>
  <c r="BI331" i="2" l="1"/>
  <c r="BJ330" i="2"/>
  <c r="CB329" i="2"/>
  <c r="CA330" i="2"/>
  <c r="CG331" i="2"/>
  <c r="CH330" i="2"/>
  <c r="BU330" i="2"/>
  <c r="BV329" i="2"/>
  <c r="BP329" i="2"/>
  <c r="BO330" i="2"/>
  <c r="BD327" i="2"/>
  <c r="BC328" i="2"/>
  <c r="CD339" i="2"/>
  <c r="CE338" i="2"/>
  <c r="CF338" i="2" s="1"/>
  <c r="BG336" i="2"/>
  <c r="BH336" i="2" s="1"/>
  <c r="BF337" i="2"/>
  <c r="AQ331" i="2"/>
  <c r="AR330" i="2"/>
  <c r="AK329" i="2"/>
  <c r="AL328" i="2"/>
  <c r="AE330" i="2"/>
  <c r="AF329" i="2"/>
  <c r="Z330" i="2"/>
  <c r="W331" i="2"/>
  <c r="X331" i="2" s="1"/>
  <c r="Y331" i="2" s="1"/>
  <c r="M332" i="2"/>
  <c r="N331" i="2"/>
  <c r="S332" i="2"/>
  <c r="T331" i="2"/>
  <c r="P334" i="2"/>
  <c r="Q333" i="2"/>
  <c r="R333" i="2" s="1"/>
  <c r="K333" i="2"/>
  <c r="L333" i="2" s="1"/>
  <c r="J334" i="2"/>
  <c r="BC329" i="2" l="1"/>
  <c r="BD328" i="2"/>
  <c r="CA331" i="2"/>
  <c r="CB330" i="2"/>
  <c r="BV330" i="2"/>
  <c r="BU331" i="2"/>
  <c r="BO331" i="2"/>
  <c r="BP330" i="2"/>
  <c r="CG332" i="2"/>
  <c r="CH331" i="2"/>
  <c r="BI332" i="2"/>
  <c r="BJ331" i="2"/>
  <c r="CD340" i="2"/>
  <c r="CE339" i="2"/>
  <c r="CF339" i="2" s="1"/>
  <c r="BF338" i="2"/>
  <c r="BG337" i="2"/>
  <c r="BH337" i="2" s="1"/>
  <c r="AQ332" i="2"/>
  <c r="AR331" i="2"/>
  <c r="AE331" i="2"/>
  <c r="AF330" i="2"/>
  <c r="AK330" i="2"/>
  <c r="AL329" i="2"/>
  <c r="Z331" i="2"/>
  <c r="W332" i="2"/>
  <c r="X332" i="2" s="1"/>
  <c r="Y332" i="2" s="1"/>
  <c r="M333" i="2"/>
  <c r="N332" i="2"/>
  <c r="P335" i="2"/>
  <c r="Q334" i="2"/>
  <c r="R334" i="2" s="1"/>
  <c r="S333" i="2"/>
  <c r="T332" i="2"/>
  <c r="J335" i="2"/>
  <c r="K334" i="2"/>
  <c r="L334" i="2" s="1"/>
  <c r="BJ332" i="2" l="1"/>
  <c r="BI333" i="2"/>
  <c r="BO332" i="2"/>
  <c r="BP331" i="2"/>
  <c r="CA332" i="2"/>
  <c r="CB331" i="2"/>
  <c r="BU332" i="2"/>
  <c r="BV331" i="2"/>
  <c r="CG333" i="2"/>
  <c r="CH332" i="2"/>
  <c r="BC330" i="2"/>
  <c r="BD329" i="2"/>
  <c r="CD341" i="2"/>
  <c r="CE340" i="2"/>
  <c r="CF340" i="2" s="1"/>
  <c r="BF339" i="2"/>
  <c r="BG338" i="2"/>
  <c r="BH338" i="2" s="1"/>
  <c r="AR332" i="2"/>
  <c r="AQ333" i="2"/>
  <c r="AK331" i="2"/>
  <c r="AL330" i="2"/>
  <c r="AF331" i="2"/>
  <c r="AE332" i="2"/>
  <c r="Z332" i="2"/>
  <c r="W333" i="2"/>
  <c r="X333" i="2" s="1"/>
  <c r="Y333" i="2" s="1"/>
  <c r="M334" i="2"/>
  <c r="N333" i="2"/>
  <c r="S334" i="2"/>
  <c r="T333" i="2"/>
  <c r="P336" i="2"/>
  <c r="Q335" i="2"/>
  <c r="R335" i="2" s="1"/>
  <c r="J336" i="2"/>
  <c r="K335" i="2"/>
  <c r="L335" i="2" s="1"/>
  <c r="BC331" i="2" l="1"/>
  <c r="BD330" i="2"/>
  <c r="BV332" i="2"/>
  <c r="BU333" i="2"/>
  <c r="BP332" i="2"/>
  <c r="BO333" i="2"/>
  <c r="BI334" i="2"/>
  <c r="BJ333" i="2"/>
  <c r="CG334" i="2"/>
  <c r="CH333" i="2"/>
  <c r="CA333" i="2"/>
  <c r="CB332" i="2"/>
  <c r="CD342" i="2"/>
  <c r="CE341" i="2"/>
  <c r="CF341" i="2" s="1"/>
  <c r="BG339" i="2"/>
  <c r="BH339" i="2" s="1"/>
  <c r="BF340" i="2"/>
  <c r="AR333" i="2"/>
  <c r="AQ334" i="2"/>
  <c r="AK332" i="2"/>
  <c r="AL331" i="2"/>
  <c r="AE333" i="2"/>
  <c r="AF332" i="2"/>
  <c r="Z333" i="2"/>
  <c r="W334" i="2"/>
  <c r="X334" i="2" s="1"/>
  <c r="Y334" i="2" s="1"/>
  <c r="M335" i="2"/>
  <c r="N334" i="2"/>
  <c r="P337" i="2"/>
  <c r="Q336" i="2"/>
  <c r="R336" i="2" s="1"/>
  <c r="S335" i="2"/>
  <c r="T334" i="2"/>
  <c r="J337" i="2"/>
  <c r="K336" i="2"/>
  <c r="L336" i="2" s="1"/>
  <c r="BU334" i="2" l="1"/>
  <c r="BV333" i="2"/>
  <c r="CB333" i="2"/>
  <c r="CA334" i="2"/>
  <c r="BI335" i="2"/>
  <c r="BJ334" i="2"/>
  <c r="BO334" i="2"/>
  <c r="BP333" i="2"/>
  <c r="CG335" i="2"/>
  <c r="CH334" i="2"/>
  <c r="BC332" i="2"/>
  <c r="BD331" i="2"/>
  <c r="CD343" i="2"/>
  <c r="CE342" i="2"/>
  <c r="CF342" i="2" s="1"/>
  <c r="BF341" i="2"/>
  <c r="BG340" i="2"/>
  <c r="BH340" i="2" s="1"/>
  <c r="AQ335" i="2"/>
  <c r="AR334" i="2"/>
  <c r="AE334" i="2"/>
  <c r="AF333" i="2"/>
  <c r="AK333" i="2"/>
  <c r="AL332" i="2"/>
  <c r="Z334" i="2"/>
  <c r="W335" i="2"/>
  <c r="X335" i="2" s="1"/>
  <c r="Y335" i="2" s="1"/>
  <c r="M336" i="2"/>
  <c r="N335" i="2"/>
  <c r="S336" i="2"/>
  <c r="T335" i="2"/>
  <c r="P338" i="2"/>
  <c r="Q337" i="2"/>
  <c r="R337" i="2" s="1"/>
  <c r="J338" i="2"/>
  <c r="K337" i="2"/>
  <c r="L337" i="2" s="1"/>
  <c r="CA335" i="2" l="1"/>
  <c r="CB334" i="2"/>
  <c r="BC333" i="2"/>
  <c r="BD332" i="2"/>
  <c r="BO335" i="2"/>
  <c r="BP334" i="2"/>
  <c r="CG336" i="2"/>
  <c r="CH335" i="2"/>
  <c r="BI336" i="2"/>
  <c r="BJ335" i="2"/>
  <c r="BV334" i="2"/>
  <c r="BU335" i="2"/>
  <c r="CD344" i="2"/>
  <c r="CE343" i="2"/>
  <c r="CF343" i="2" s="1"/>
  <c r="BF342" i="2"/>
  <c r="BG341" i="2"/>
  <c r="BH341" i="2" s="1"/>
  <c r="AQ336" i="2"/>
  <c r="AR335" i="2"/>
  <c r="AL333" i="2"/>
  <c r="AK334" i="2"/>
  <c r="AE335" i="2"/>
  <c r="AF334" i="2"/>
  <c r="Z335" i="2"/>
  <c r="W336" i="2"/>
  <c r="X336" i="2" s="1"/>
  <c r="Y336" i="2" s="1"/>
  <c r="M337" i="2"/>
  <c r="N336" i="2"/>
  <c r="P339" i="2"/>
  <c r="Q338" i="2"/>
  <c r="R338" i="2" s="1"/>
  <c r="S337" i="2"/>
  <c r="T336" i="2"/>
  <c r="J339" i="2"/>
  <c r="K338" i="2"/>
  <c r="L338" i="2" s="1"/>
  <c r="BU336" i="2" l="1"/>
  <c r="BV335" i="2"/>
  <c r="CG337" i="2"/>
  <c r="CH336" i="2"/>
  <c r="BC334" i="2"/>
  <c r="BD333" i="2"/>
  <c r="BI337" i="2"/>
  <c r="BJ336" i="2"/>
  <c r="BO336" i="2"/>
  <c r="BP335" i="2"/>
  <c r="CA336" i="2"/>
  <c r="CB335" i="2"/>
  <c r="CD345" i="2"/>
  <c r="CE344" i="2"/>
  <c r="CF344" i="2" s="1"/>
  <c r="BF343" i="2"/>
  <c r="BG342" i="2"/>
  <c r="BH342" i="2" s="1"/>
  <c r="AR336" i="2"/>
  <c r="AQ337" i="2"/>
  <c r="AE336" i="2"/>
  <c r="AF335" i="2"/>
  <c r="AK335" i="2"/>
  <c r="AL334" i="2"/>
  <c r="Z336" i="2"/>
  <c r="W337" i="2"/>
  <c r="X337" i="2" s="1"/>
  <c r="Y337" i="2" s="1"/>
  <c r="M338" i="2"/>
  <c r="N337" i="2"/>
  <c r="S338" i="2"/>
  <c r="T337" i="2"/>
  <c r="P340" i="2"/>
  <c r="Q339" i="2"/>
  <c r="R339" i="2" s="1"/>
  <c r="J340" i="2"/>
  <c r="K339" i="2"/>
  <c r="L339" i="2" s="1"/>
  <c r="CA337" i="2" l="1"/>
  <c r="CB336" i="2"/>
  <c r="BJ337" i="2"/>
  <c r="BI338" i="2"/>
  <c r="CG338" i="2"/>
  <c r="CH337" i="2"/>
  <c r="BP336" i="2"/>
  <c r="BO337" i="2"/>
  <c r="BC335" i="2"/>
  <c r="BD334" i="2"/>
  <c r="BV336" i="2"/>
  <c r="BU337" i="2"/>
  <c r="CD346" i="2"/>
  <c r="CE345" i="2"/>
  <c r="CF345" i="2" s="1"/>
  <c r="BF344" i="2"/>
  <c r="BG343" i="2"/>
  <c r="BH343" i="2" s="1"/>
  <c r="AQ338" i="2"/>
  <c r="AR337" i="2"/>
  <c r="AK336" i="2"/>
  <c r="AL335" i="2"/>
  <c r="AE337" i="2"/>
  <c r="AF336" i="2"/>
  <c r="Z337" i="2"/>
  <c r="W338" i="2"/>
  <c r="X338" i="2" s="1"/>
  <c r="Y338" i="2" s="1"/>
  <c r="M339" i="2"/>
  <c r="N338" i="2"/>
  <c r="P341" i="2"/>
  <c r="Q340" i="2"/>
  <c r="R340" i="2" s="1"/>
  <c r="S339" i="2"/>
  <c r="T338" i="2"/>
  <c r="J341" i="2"/>
  <c r="K340" i="2"/>
  <c r="L340" i="2" s="1"/>
  <c r="BU338" i="2" l="1"/>
  <c r="BV337" i="2"/>
  <c r="BO338" i="2"/>
  <c r="BP337" i="2"/>
  <c r="BI339" i="2"/>
  <c r="BJ338" i="2"/>
  <c r="BC336" i="2"/>
  <c r="BD335" i="2"/>
  <c r="CG339" i="2"/>
  <c r="CH338" i="2"/>
  <c r="CB337" i="2"/>
  <c r="CA338" i="2"/>
  <c r="CD347" i="2"/>
  <c r="CE346" i="2"/>
  <c r="CF346" i="2" s="1"/>
  <c r="BG344" i="2"/>
  <c r="BH344" i="2" s="1"/>
  <c r="BF345" i="2"/>
  <c r="AQ339" i="2"/>
  <c r="AR338" i="2"/>
  <c r="AF337" i="2"/>
  <c r="AE338" i="2"/>
  <c r="AK337" i="2"/>
  <c r="AL336" i="2"/>
  <c r="Z338" i="2"/>
  <c r="W339" i="2"/>
  <c r="X339" i="2" s="1"/>
  <c r="Y339" i="2" s="1"/>
  <c r="M340" i="2"/>
  <c r="N339" i="2"/>
  <c r="S340" i="2"/>
  <c r="T339" i="2"/>
  <c r="P342" i="2"/>
  <c r="Q341" i="2"/>
  <c r="R341" i="2" s="1"/>
  <c r="J342" i="2"/>
  <c r="K341" i="2"/>
  <c r="L341" i="2" s="1"/>
  <c r="CA339" i="2" l="1"/>
  <c r="CB338" i="2"/>
  <c r="BC337" i="2"/>
  <c r="BD336" i="2"/>
  <c r="BO339" i="2"/>
  <c r="BP338" i="2"/>
  <c r="CG340" i="2"/>
  <c r="CH339" i="2"/>
  <c r="BI340" i="2"/>
  <c r="BJ339" i="2"/>
  <c r="BV338" i="2"/>
  <c r="BU339" i="2"/>
  <c r="CF347" i="2"/>
  <c r="CD348" i="2"/>
  <c r="CE347" i="2"/>
  <c r="BF346" i="2"/>
  <c r="BG345" i="2"/>
  <c r="BH345" i="2" s="1"/>
  <c r="AQ340" i="2"/>
  <c r="AR339" i="2"/>
  <c r="AK338" i="2"/>
  <c r="AL337" i="2"/>
  <c r="AE339" i="2"/>
  <c r="AF338" i="2"/>
  <c r="Z339" i="2"/>
  <c r="W340" i="2"/>
  <c r="X340" i="2" s="1"/>
  <c r="Y340" i="2" s="1"/>
  <c r="M341" i="2"/>
  <c r="N340" i="2"/>
  <c r="P343" i="2"/>
  <c r="Q342" i="2"/>
  <c r="R342" i="2" s="1"/>
  <c r="S341" i="2"/>
  <c r="T340" i="2"/>
  <c r="K342" i="2"/>
  <c r="L342" i="2" s="1"/>
  <c r="J343" i="2"/>
  <c r="BU340" i="2" l="1"/>
  <c r="BV339" i="2"/>
  <c r="CG341" i="2"/>
  <c r="CH340" i="2"/>
  <c r="BC338" i="2"/>
  <c r="BD337" i="2"/>
  <c r="BJ340" i="2"/>
  <c r="BI341" i="2"/>
  <c r="BO340" i="2"/>
  <c r="BP339" i="2"/>
  <c r="CA340" i="2"/>
  <c r="CB339" i="2"/>
  <c r="CD349" i="2"/>
  <c r="CE348" i="2"/>
  <c r="CF348" i="2" s="1"/>
  <c r="BF347" i="2"/>
  <c r="BG346" i="2"/>
  <c r="BH346" i="2" s="1"/>
  <c r="AQ341" i="2"/>
  <c r="AR340" i="2"/>
  <c r="AF339" i="2"/>
  <c r="AE340" i="2"/>
  <c r="AK339" i="2"/>
  <c r="AL338" i="2"/>
  <c r="Z340" i="2"/>
  <c r="W341" i="2"/>
  <c r="X341" i="2" s="1"/>
  <c r="Y341" i="2" s="1"/>
  <c r="M342" i="2"/>
  <c r="N341" i="2"/>
  <c r="T341" i="2"/>
  <c r="S342" i="2"/>
  <c r="P344" i="2"/>
  <c r="Q343" i="2"/>
  <c r="R343" i="2"/>
  <c r="K343" i="2"/>
  <c r="L343" i="2" s="1"/>
  <c r="J344" i="2"/>
  <c r="BI342" i="2" l="1"/>
  <c r="BJ341" i="2"/>
  <c r="CA341" i="2"/>
  <c r="CB340" i="2"/>
  <c r="CG342" i="2"/>
  <c r="CH341" i="2"/>
  <c r="BO341" i="2"/>
  <c r="BP340" i="2"/>
  <c r="BC339" i="2"/>
  <c r="BD338" i="2"/>
  <c r="BV340" i="2"/>
  <c r="BU341" i="2"/>
  <c r="CD350" i="2"/>
  <c r="CE349" i="2"/>
  <c r="CF349" i="2" s="1"/>
  <c r="BG347" i="2"/>
  <c r="BH347" i="2" s="1"/>
  <c r="BF348" i="2"/>
  <c r="AQ342" i="2"/>
  <c r="AR341" i="2"/>
  <c r="AK340" i="2"/>
  <c r="AL339" i="2"/>
  <c r="AE341" i="2"/>
  <c r="AF340" i="2"/>
  <c r="Z341" i="2"/>
  <c r="W342" i="2"/>
  <c r="X342" i="2" s="1"/>
  <c r="Y342" i="2" s="1"/>
  <c r="M343" i="2"/>
  <c r="N342" i="2"/>
  <c r="P345" i="2"/>
  <c r="Q344" i="2"/>
  <c r="R344" i="2" s="1"/>
  <c r="S343" i="2"/>
  <c r="T342" i="2"/>
  <c r="J345" i="2"/>
  <c r="K344" i="2"/>
  <c r="L344" i="2" s="1"/>
  <c r="BU342" i="2" l="1"/>
  <c r="BV341" i="2"/>
  <c r="BP341" i="2"/>
  <c r="BO342" i="2"/>
  <c r="CA342" i="2"/>
  <c r="CB341" i="2"/>
  <c r="BD339" i="2"/>
  <c r="BC340" i="2"/>
  <c r="CG343" i="2"/>
  <c r="CH342" i="2"/>
  <c r="BI343" i="2"/>
  <c r="BJ342" i="2"/>
  <c r="CD351" i="2"/>
  <c r="CE350" i="2"/>
  <c r="CF350" i="2" s="1"/>
  <c r="BF349" i="2"/>
  <c r="BG348" i="2"/>
  <c r="BH348" i="2" s="1"/>
  <c r="AQ343" i="2"/>
  <c r="AR342" i="2"/>
  <c r="AF341" i="2"/>
  <c r="AE342" i="2"/>
  <c r="AK341" i="2"/>
  <c r="AL340" i="2"/>
  <c r="Z342" i="2"/>
  <c r="W343" i="2"/>
  <c r="X343" i="2" s="1"/>
  <c r="Y343" i="2" s="1"/>
  <c r="M344" i="2"/>
  <c r="N343" i="2"/>
  <c r="S344" i="2"/>
  <c r="T343" i="2"/>
  <c r="P346" i="2"/>
  <c r="Q345" i="2"/>
  <c r="R345" i="2" s="1"/>
  <c r="J346" i="2"/>
  <c r="K345" i="2"/>
  <c r="L345" i="2" s="1"/>
  <c r="BC341" i="2" l="1"/>
  <c r="BD340" i="2"/>
  <c r="BO343" i="2"/>
  <c r="BP342" i="2"/>
  <c r="BI344" i="2"/>
  <c r="BJ343" i="2"/>
  <c r="CG344" i="2"/>
  <c r="CH343" i="2"/>
  <c r="CA343" i="2"/>
  <c r="CB342" i="2"/>
  <c r="BU343" i="2"/>
  <c r="BV342" i="2"/>
  <c r="CD352" i="2"/>
  <c r="CE351" i="2"/>
  <c r="CF351" i="2" s="1"/>
  <c r="BF350" i="2"/>
  <c r="BG349" i="2"/>
  <c r="BH349" i="2" s="1"/>
  <c r="AQ344" i="2"/>
  <c r="AR343" i="2"/>
  <c r="AK342" i="2"/>
  <c r="AL341" i="2"/>
  <c r="AE343" i="2"/>
  <c r="AF342" i="2"/>
  <c r="Z343" i="2"/>
  <c r="W344" i="2"/>
  <c r="X344" i="2" s="1"/>
  <c r="Y344" i="2" s="1"/>
  <c r="M345" i="2"/>
  <c r="N344" i="2"/>
  <c r="Q346" i="2"/>
  <c r="R346" i="2" s="1"/>
  <c r="P347" i="2"/>
  <c r="S345" i="2"/>
  <c r="T344" i="2"/>
  <c r="K346" i="2"/>
  <c r="L346" i="2" s="1"/>
  <c r="J347" i="2"/>
  <c r="BV343" i="2" l="1"/>
  <c r="BU344" i="2"/>
  <c r="CH344" i="2"/>
  <c r="CG345" i="2"/>
  <c r="BO344" i="2"/>
  <c r="BP343" i="2"/>
  <c r="CA344" i="2"/>
  <c r="CB343" i="2"/>
  <c r="BJ344" i="2"/>
  <c r="BI345" i="2"/>
  <c r="BC342" i="2"/>
  <c r="BD341" i="2"/>
  <c r="CD353" i="2"/>
  <c r="CE352" i="2"/>
  <c r="CF352" i="2" s="1"/>
  <c r="BF351" i="2"/>
  <c r="BG350" i="2"/>
  <c r="BH350" i="2" s="1"/>
  <c r="AR344" i="2"/>
  <c r="AQ345" i="2"/>
  <c r="AF343" i="2"/>
  <c r="AE344" i="2"/>
  <c r="AK343" i="2"/>
  <c r="AL342" i="2"/>
  <c r="Z344" i="2"/>
  <c r="W345" i="2"/>
  <c r="X345" i="2" s="1"/>
  <c r="Y345" i="2" s="1"/>
  <c r="M346" i="2"/>
  <c r="N345" i="2"/>
  <c r="S346" i="2"/>
  <c r="T345" i="2"/>
  <c r="P348" i="2"/>
  <c r="Q347" i="2"/>
  <c r="R347" i="2" s="1"/>
  <c r="J348" i="2"/>
  <c r="K347" i="2"/>
  <c r="L347" i="2" s="1"/>
  <c r="CG346" i="2" l="1"/>
  <c r="CH345" i="2"/>
  <c r="BC343" i="2"/>
  <c r="BD342" i="2"/>
  <c r="CA345" i="2"/>
  <c r="CB344" i="2"/>
  <c r="BJ345" i="2"/>
  <c r="BI346" i="2"/>
  <c r="BV344" i="2"/>
  <c r="BU345" i="2"/>
  <c r="BO345" i="2"/>
  <c r="BP344" i="2"/>
  <c r="CD354" i="2"/>
  <c r="CE353" i="2"/>
  <c r="CF353" i="2" s="1"/>
  <c r="BF352" i="2"/>
  <c r="BG351" i="2"/>
  <c r="BH351" i="2" s="1"/>
  <c r="AQ346" i="2"/>
  <c r="AR345" i="2"/>
  <c r="AK344" i="2"/>
  <c r="AL343" i="2"/>
  <c r="AF344" i="2"/>
  <c r="AE345" i="2"/>
  <c r="Z345" i="2"/>
  <c r="W346" i="2"/>
  <c r="X346" i="2" s="1"/>
  <c r="Y346" i="2" s="1"/>
  <c r="M347" i="2"/>
  <c r="N346" i="2"/>
  <c r="P349" i="2"/>
  <c r="Q348" i="2"/>
  <c r="R348" i="2" s="1"/>
  <c r="S347" i="2"/>
  <c r="T346" i="2"/>
  <c r="J349" i="2"/>
  <c r="K348" i="2"/>
  <c r="L348" i="2" s="1"/>
  <c r="BI347" i="2" l="1"/>
  <c r="BJ346" i="2"/>
  <c r="BP345" i="2"/>
  <c r="BO346" i="2"/>
  <c r="BC344" i="2"/>
  <c r="BD343" i="2"/>
  <c r="BU346" i="2"/>
  <c r="BV345" i="2"/>
  <c r="CB345" i="2"/>
  <c r="CA346" i="2"/>
  <c r="CG347" i="2"/>
  <c r="CH346" i="2"/>
  <c r="CD355" i="2"/>
  <c r="CE354" i="2"/>
  <c r="CF354" i="2" s="1"/>
  <c r="BG352" i="2"/>
  <c r="BH352" i="2" s="1"/>
  <c r="BF353" i="2"/>
  <c r="AQ347" i="2"/>
  <c r="AR346" i="2"/>
  <c r="AF345" i="2"/>
  <c r="AE346" i="2"/>
  <c r="AK345" i="2"/>
  <c r="AL344" i="2"/>
  <c r="Z346" i="2"/>
  <c r="W347" i="2"/>
  <c r="X347" i="2" s="1"/>
  <c r="Y347" i="2" s="1"/>
  <c r="M348" i="2"/>
  <c r="N347" i="2"/>
  <c r="S348" i="2"/>
  <c r="T347" i="2"/>
  <c r="P350" i="2"/>
  <c r="Q349" i="2"/>
  <c r="R349" i="2" s="1"/>
  <c r="J350" i="2"/>
  <c r="K349" i="2"/>
  <c r="L349" i="2" s="1"/>
  <c r="BO347" i="2" l="1"/>
  <c r="BP346" i="2"/>
  <c r="CG348" i="2"/>
  <c r="CH347" i="2"/>
  <c r="BU347" i="2"/>
  <c r="BV346" i="2"/>
  <c r="CA347" i="2"/>
  <c r="CB346" i="2"/>
  <c r="BD344" i="2"/>
  <c r="BC345" i="2"/>
  <c r="BI348" i="2"/>
  <c r="BJ347" i="2"/>
  <c r="CD356" i="2"/>
  <c r="CE355" i="2"/>
  <c r="CF355" i="2" s="1"/>
  <c r="BF354" i="2"/>
  <c r="BG353" i="2"/>
  <c r="BH353" i="2" s="1"/>
  <c r="AQ348" i="2"/>
  <c r="AR347" i="2"/>
  <c r="AK346" i="2"/>
  <c r="AL345" i="2"/>
  <c r="AE347" i="2"/>
  <c r="AF346" i="2"/>
  <c r="Z347" i="2"/>
  <c r="W348" i="2"/>
  <c r="X348" i="2" s="1"/>
  <c r="Y348" i="2" s="1"/>
  <c r="M349" i="2"/>
  <c r="N348" i="2"/>
  <c r="P351" i="2"/>
  <c r="Q350" i="2"/>
  <c r="R350" i="2" s="1"/>
  <c r="S349" i="2"/>
  <c r="T348" i="2"/>
  <c r="J351" i="2"/>
  <c r="K350" i="2"/>
  <c r="L350" i="2" s="1"/>
  <c r="BJ348" i="2" l="1"/>
  <c r="BI349" i="2"/>
  <c r="CA348" i="2"/>
  <c r="CB347" i="2"/>
  <c r="CG349" i="2"/>
  <c r="CH348" i="2"/>
  <c r="BC346" i="2"/>
  <c r="BD345" i="2"/>
  <c r="BU348" i="2"/>
  <c r="BV347" i="2"/>
  <c r="BO348" i="2"/>
  <c r="BP347" i="2"/>
  <c r="CD357" i="2"/>
  <c r="CE356" i="2"/>
  <c r="CF356" i="2" s="1"/>
  <c r="BF355" i="2"/>
  <c r="BG354" i="2"/>
  <c r="BH354" i="2" s="1"/>
  <c r="AR348" i="2"/>
  <c r="AQ349" i="2"/>
  <c r="AF347" i="2"/>
  <c r="AE348" i="2"/>
  <c r="AK347" i="2"/>
  <c r="AL346" i="2"/>
  <c r="Z348" i="2"/>
  <c r="W349" i="2"/>
  <c r="X349" i="2" s="1"/>
  <c r="Y349" i="2" s="1"/>
  <c r="M350" i="2"/>
  <c r="N349" i="2"/>
  <c r="T349" i="2"/>
  <c r="S350" i="2"/>
  <c r="P352" i="2"/>
  <c r="Q351" i="2"/>
  <c r="R351" i="2"/>
  <c r="J352" i="2"/>
  <c r="K351" i="2"/>
  <c r="L351" i="2" s="1"/>
  <c r="BO349" i="2" l="1"/>
  <c r="BP348" i="2"/>
  <c r="BC347" i="2"/>
  <c r="BD346" i="2"/>
  <c r="CA349" i="2"/>
  <c r="CB348" i="2"/>
  <c r="BI350" i="2"/>
  <c r="BJ349" i="2"/>
  <c r="BV348" i="2"/>
  <c r="BU349" i="2"/>
  <c r="CG350" i="2"/>
  <c r="CH349" i="2"/>
  <c r="CD358" i="2"/>
  <c r="CE357" i="2"/>
  <c r="CF357" i="2" s="1"/>
  <c r="BG355" i="2"/>
  <c r="BH355" i="2" s="1"/>
  <c r="BF356" i="2"/>
  <c r="AQ350" i="2"/>
  <c r="AR349" i="2"/>
  <c r="AK348" i="2"/>
  <c r="AL347" i="2"/>
  <c r="AF348" i="2"/>
  <c r="AE349" i="2"/>
  <c r="Z349" i="2"/>
  <c r="W350" i="2"/>
  <c r="X350" i="2" s="1"/>
  <c r="Y350" i="2" s="1"/>
  <c r="M351" i="2"/>
  <c r="N350" i="2"/>
  <c r="P353" i="2"/>
  <c r="Q352" i="2"/>
  <c r="R352" i="2" s="1"/>
  <c r="S351" i="2"/>
  <c r="T350" i="2"/>
  <c r="K352" i="2"/>
  <c r="L352" i="2" s="1"/>
  <c r="J353" i="2"/>
  <c r="CG351" i="2" l="1"/>
  <c r="CH350" i="2"/>
  <c r="BI351" i="2"/>
  <c r="BJ350" i="2"/>
  <c r="BC348" i="2"/>
  <c r="BD347" i="2"/>
  <c r="BV349" i="2"/>
  <c r="BU350" i="2"/>
  <c r="CB349" i="2"/>
  <c r="CA350" i="2"/>
  <c r="BP349" i="2"/>
  <c r="BO350" i="2"/>
  <c r="CD359" i="2"/>
  <c r="CE358" i="2"/>
  <c r="CF358" i="2" s="1"/>
  <c r="BF357" i="2"/>
  <c r="BG356" i="2"/>
  <c r="BH356" i="2" s="1"/>
  <c r="AQ351" i="2"/>
  <c r="AR350" i="2"/>
  <c r="AE350" i="2"/>
  <c r="AF349" i="2"/>
  <c r="AK349" i="2"/>
  <c r="AL348" i="2"/>
  <c r="Z350" i="2"/>
  <c r="W351" i="2"/>
  <c r="X351" i="2" s="1"/>
  <c r="Y351" i="2" s="1"/>
  <c r="M352" i="2"/>
  <c r="N351" i="2"/>
  <c r="S352" i="2"/>
  <c r="T351" i="2"/>
  <c r="P354" i="2"/>
  <c r="Q353" i="2"/>
  <c r="R353" i="2" s="1"/>
  <c r="J354" i="2"/>
  <c r="K353" i="2"/>
  <c r="L353" i="2" s="1"/>
  <c r="BO351" i="2" l="1"/>
  <c r="BP350" i="2"/>
  <c r="BU351" i="2"/>
  <c r="BV350" i="2"/>
  <c r="BI352" i="2"/>
  <c r="BJ351" i="2"/>
  <c r="CA351" i="2"/>
  <c r="CB350" i="2"/>
  <c r="BC349" i="2"/>
  <c r="BD348" i="2"/>
  <c r="CG352" i="2"/>
  <c r="CH351" i="2"/>
  <c r="CD360" i="2"/>
  <c r="CE359" i="2"/>
  <c r="CF359" i="2" s="1"/>
  <c r="BF358" i="2"/>
  <c r="BG357" i="2"/>
  <c r="BH357" i="2" s="1"/>
  <c r="AQ352" i="2"/>
  <c r="AR351" i="2"/>
  <c r="AK350" i="2"/>
  <c r="AL349" i="2"/>
  <c r="AE351" i="2"/>
  <c r="AF350" i="2"/>
  <c r="Z351" i="2"/>
  <c r="W352" i="2"/>
  <c r="X352" i="2" s="1"/>
  <c r="Y352" i="2" s="1"/>
  <c r="M353" i="2"/>
  <c r="N352" i="2"/>
  <c r="P355" i="2"/>
  <c r="Q354" i="2"/>
  <c r="R354" i="2" s="1"/>
  <c r="S353" i="2"/>
  <c r="T352" i="2"/>
  <c r="J355" i="2"/>
  <c r="K354" i="2"/>
  <c r="L354" i="2" s="1"/>
  <c r="CG353" i="2" l="1"/>
  <c r="CH352" i="2"/>
  <c r="CA352" i="2"/>
  <c r="CB351" i="2"/>
  <c r="BU352" i="2"/>
  <c r="BV351" i="2"/>
  <c r="BC350" i="2"/>
  <c r="BD349" i="2"/>
  <c r="BI353" i="2"/>
  <c r="BJ352" i="2"/>
  <c r="BO352" i="2"/>
  <c r="BP351" i="2"/>
  <c r="CD361" i="2"/>
  <c r="CE360" i="2"/>
  <c r="CF360" i="2" s="1"/>
  <c r="BF359" i="2"/>
  <c r="BG358" i="2"/>
  <c r="BH358" i="2" s="1"/>
  <c r="AQ353" i="2"/>
  <c r="AR352" i="2"/>
  <c r="AE352" i="2"/>
  <c r="AF351" i="2"/>
  <c r="AK351" i="2"/>
  <c r="AL350" i="2"/>
  <c r="Z352" i="2"/>
  <c r="W353" i="2"/>
  <c r="X353" i="2" s="1"/>
  <c r="Y353" i="2" s="1"/>
  <c r="M354" i="2"/>
  <c r="N353" i="2"/>
  <c r="S354" i="2"/>
  <c r="T353" i="2"/>
  <c r="P356" i="2"/>
  <c r="Q355" i="2"/>
  <c r="R355" i="2" s="1"/>
  <c r="J356" i="2"/>
  <c r="K355" i="2"/>
  <c r="L355" i="2" s="1"/>
  <c r="BO353" i="2" l="1"/>
  <c r="BP352" i="2"/>
  <c r="BD350" i="2"/>
  <c r="BC351" i="2"/>
  <c r="CA353" i="2"/>
  <c r="CB352" i="2"/>
  <c r="BJ353" i="2"/>
  <c r="BI354" i="2"/>
  <c r="BV352" i="2"/>
  <c r="BU353" i="2"/>
  <c r="CG354" i="2"/>
  <c r="CH353" i="2"/>
  <c r="CD362" i="2"/>
  <c r="CE361" i="2"/>
  <c r="CF361" i="2" s="1"/>
  <c r="BF360" i="2"/>
  <c r="BG359" i="2"/>
  <c r="BH359" i="2" s="1"/>
  <c r="AQ354" i="2"/>
  <c r="AR353" i="2"/>
  <c r="AK352" i="2"/>
  <c r="AL351" i="2"/>
  <c r="AF352" i="2"/>
  <c r="AE353" i="2"/>
  <c r="Z353" i="2"/>
  <c r="W354" i="2"/>
  <c r="X354" i="2" s="1"/>
  <c r="Y354" i="2" s="1"/>
  <c r="M355" i="2"/>
  <c r="N354" i="2"/>
  <c r="Q356" i="2"/>
  <c r="R356" i="2" s="1"/>
  <c r="P357" i="2"/>
  <c r="S355" i="2"/>
  <c r="T354" i="2"/>
  <c r="K356" i="2"/>
  <c r="L356" i="2" s="1"/>
  <c r="J357" i="2"/>
  <c r="BI355" i="2" l="1"/>
  <c r="BJ354" i="2"/>
  <c r="BC352" i="2"/>
  <c r="BD351" i="2"/>
  <c r="CG355" i="2"/>
  <c r="CH354" i="2"/>
  <c r="BU354" i="2"/>
  <c r="BV353" i="2"/>
  <c r="CB353" i="2"/>
  <c r="CA354" i="2"/>
  <c r="BO354" i="2"/>
  <c r="BP353" i="2"/>
  <c r="CD363" i="2"/>
  <c r="CE362" i="2"/>
  <c r="CF362" i="2" s="1"/>
  <c r="BG360" i="2"/>
  <c r="BH360" i="2" s="1"/>
  <c r="BF361" i="2"/>
  <c r="AQ355" i="2"/>
  <c r="AR354" i="2"/>
  <c r="AE354" i="2"/>
  <c r="AF353" i="2"/>
  <c r="AK353" i="2"/>
  <c r="AL352" i="2"/>
  <c r="Z354" i="2"/>
  <c r="W355" i="2"/>
  <c r="X355" i="2" s="1"/>
  <c r="Y355" i="2" s="1"/>
  <c r="M356" i="2"/>
  <c r="N355" i="2"/>
  <c r="S356" i="2"/>
  <c r="T355" i="2"/>
  <c r="P358" i="2"/>
  <c r="Q357" i="2"/>
  <c r="R357" i="2" s="1"/>
  <c r="J358" i="2"/>
  <c r="K357" i="2"/>
  <c r="L357" i="2" s="1"/>
  <c r="BO355" i="2" l="1"/>
  <c r="BP354" i="2"/>
  <c r="BU355" i="2"/>
  <c r="BV354" i="2"/>
  <c r="BC353" i="2"/>
  <c r="BD352" i="2"/>
  <c r="CA355" i="2"/>
  <c r="CB354" i="2"/>
  <c r="CG356" i="2"/>
  <c r="CH355" i="2"/>
  <c r="BI356" i="2"/>
  <c r="BJ355" i="2"/>
  <c r="CD364" i="2"/>
  <c r="CE363" i="2"/>
  <c r="CF363" i="2" s="1"/>
  <c r="BF362" i="2"/>
  <c r="BG361" i="2"/>
  <c r="BH361" i="2" s="1"/>
  <c r="AQ356" i="2"/>
  <c r="AR355" i="2"/>
  <c r="AK354" i="2"/>
  <c r="AL353" i="2"/>
  <c r="AE355" i="2"/>
  <c r="AF354" i="2"/>
  <c r="Z355" i="2"/>
  <c r="W356" i="2"/>
  <c r="X356" i="2" s="1"/>
  <c r="Y356" i="2" s="1"/>
  <c r="M357" i="2"/>
  <c r="N356" i="2"/>
  <c r="P359" i="2"/>
  <c r="Q358" i="2"/>
  <c r="R358" i="2" s="1"/>
  <c r="S357" i="2"/>
  <c r="T356" i="2"/>
  <c r="K358" i="2"/>
  <c r="L358" i="2" s="1"/>
  <c r="J359" i="2"/>
  <c r="BJ356" i="2" l="1"/>
  <c r="BI357" i="2"/>
  <c r="CA356" i="2"/>
  <c r="CB355" i="2"/>
  <c r="BU356" i="2"/>
  <c r="BV355" i="2"/>
  <c r="CG357" i="2"/>
  <c r="CH356" i="2"/>
  <c r="BC354" i="2"/>
  <c r="BD353" i="2"/>
  <c r="BO356" i="2"/>
  <c r="BP355" i="2"/>
  <c r="CD365" i="2"/>
  <c r="CE364" i="2"/>
  <c r="CF364" i="2" s="1"/>
  <c r="BF363" i="2"/>
  <c r="BG362" i="2"/>
  <c r="BH362" i="2" s="1"/>
  <c r="AQ357" i="2"/>
  <c r="AR356" i="2"/>
  <c r="AE356" i="2"/>
  <c r="AF355" i="2"/>
  <c r="AK355" i="2"/>
  <c r="AL354" i="2"/>
  <c r="Z356" i="2"/>
  <c r="W357" i="2"/>
  <c r="X357" i="2" s="1"/>
  <c r="Y357" i="2" s="1"/>
  <c r="M358" i="2"/>
  <c r="N357" i="2"/>
  <c r="S358" i="2"/>
  <c r="T357" i="2"/>
  <c r="P360" i="2"/>
  <c r="Q359" i="2"/>
  <c r="R359" i="2" s="1"/>
  <c r="J360" i="2"/>
  <c r="K359" i="2"/>
  <c r="L359" i="2" s="1"/>
  <c r="BO357" i="2" l="1"/>
  <c r="BP356" i="2"/>
  <c r="CG358" i="2"/>
  <c r="CH357" i="2"/>
  <c r="CA357" i="2"/>
  <c r="CB356" i="2"/>
  <c r="BI358" i="2"/>
  <c r="BJ357" i="2"/>
  <c r="BC355" i="2"/>
  <c r="BD354" i="2"/>
  <c r="BV356" i="2"/>
  <c r="BU357" i="2"/>
  <c r="CD366" i="2"/>
  <c r="CE365" i="2"/>
  <c r="CF365" i="2" s="1"/>
  <c r="BG363" i="2"/>
  <c r="BH363" i="2" s="1"/>
  <c r="BF364" i="2"/>
  <c r="AQ358" i="2"/>
  <c r="AR357" i="2"/>
  <c r="AK356" i="2"/>
  <c r="AL355" i="2"/>
  <c r="AE357" i="2"/>
  <c r="AF356" i="2"/>
  <c r="Z357" i="2"/>
  <c r="W358" i="2"/>
  <c r="X358" i="2" s="1"/>
  <c r="Y358" i="2" s="1"/>
  <c r="M359" i="2"/>
  <c r="N358" i="2"/>
  <c r="S359" i="2"/>
  <c r="T358" i="2"/>
  <c r="P361" i="2"/>
  <c r="Q360" i="2"/>
  <c r="R360" i="2" s="1"/>
  <c r="K360" i="2"/>
  <c r="L360" i="2" s="1"/>
  <c r="J361" i="2"/>
  <c r="BU358" i="2" l="1"/>
  <c r="BV357" i="2"/>
  <c r="BI359" i="2"/>
  <c r="BJ358" i="2"/>
  <c r="CG359" i="2"/>
  <c r="CH358" i="2"/>
  <c r="BC356" i="2"/>
  <c r="BD355" i="2"/>
  <c r="CA358" i="2"/>
  <c r="CB357" i="2"/>
  <c r="BO358" i="2"/>
  <c r="BP357" i="2"/>
  <c r="CF366" i="2"/>
  <c r="CD367" i="2"/>
  <c r="CE366" i="2"/>
  <c r="BF365" i="2"/>
  <c r="BG364" i="2"/>
  <c r="BH364" i="2" s="1"/>
  <c r="AQ359" i="2"/>
  <c r="AR358" i="2"/>
  <c r="AE358" i="2"/>
  <c r="AF357" i="2"/>
  <c r="AK357" i="2"/>
  <c r="AL356" i="2"/>
  <c r="Z358" i="2"/>
  <c r="W359" i="2"/>
  <c r="X359" i="2" s="1"/>
  <c r="Y359" i="2" s="1"/>
  <c r="M360" i="2"/>
  <c r="N359" i="2"/>
  <c r="P362" i="2"/>
  <c r="Q361" i="2"/>
  <c r="R361" i="2" s="1"/>
  <c r="S360" i="2"/>
  <c r="T359" i="2"/>
  <c r="J362" i="2"/>
  <c r="K361" i="2"/>
  <c r="L361" i="2" s="1"/>
  <c r="BO359" i="2" l="1"/>
  <c r="BP358" i="2"/>
  <c r="BC357" i="2"/>
  <c r="BD356" i="2"/>
  <c r="BI360" i="2"/>
  <c r="BJ359" i="2"/>
  <c r="CA359" i="2"/>
  <c r="CB358" i="2"/>
  <c r="CG360" i="2"/>
  <c r="CH359" i="2"/>
  <c r="BU359" i="2"/>
  <c r="BV358" i="2"/>
  <c r="CD368" i="2"/>
  <c r="CE367" i="2"/>
  <c r="CF367" i="2" s="1"/>
  <c r="BF366" i="2"/>
  <c r="BG365" i="2"/>
  <c r="BH365" i="2" s="1"/>
  <c r="AQ360" i="2"/>
  <c r="AR359" i="2"/>
  <c r="AK358" i="2"/>
  <c r="AL357" i="2"/>
  <c r="AE359" i="2"/>
  <c r="AF358" i="2"/>
  <c r="Z359" i="2"/>
  <c r="W360" i="2"/>
  <c r="X360" i="2" s="1"/>
  <c r="Y360" i="2" s="1"/>
  <c r="M361" i="2"/>
  <c r="N360" i="2"/>
  <c r="S361" i="2"/>
  <c r="T360" i="2"/>
  <c r="P363" i="2"/>
  <c r="Q362" i="2"/>
  <c r="R362" i="2" s="1"/>
  <c r="J363" i="2"/>
  <c r="K362" i="2"/>
  <c r="L362" i="2" s="1"/>
  <c r="BV359" i="2" l="1"/>
  <c r="BU360" i="2"/>
  <c r="CA360" i="2"/>
  <c r="CB359" i="2"/>
  <c r="BC358" i="2"/>
  <c r="BD357" i="2"/>
  <c r="CG361" i="2"/>
  <c r="CH360" i="2"/>
  <c r="BJ360" i="2"/>
  <c r="BI361" i="2"/>
  <c r="BO360" i="2"/>
  <c r="BP359" i="2"/>
  <c r="CD369" i="2"/>
  <c r="CE368" i="2"/>
  <c r="CF368" i="2" s="1"/>
  <c r="BF367" i="2"/>
  <c r="BG366" i="2"/>
  <c r="BH366" i="2" s="1"/>
  <c r="AR360" i="2"/>
  <c r="AQ361" i="2"/>
  <c r="AE360" i="2"/>
  <c r="AF359" i="2"/>
  <c r="AK359" i="2"/>
  <c r="AL358" i="2"/>
  <c r="Z360" i="2"/>
  <c r="W361" i="2"/>
  <c r="X361" i="2" s="1"/>
  <c r="Y361" i="2" s="1"/>
  <c r="M362" i="2"/>
  <c r="N361" i="2"/>
  <c r="P364" i="2"/>
  <c r="Q363" i="2"/>
  <c r="R363" i="2" s="1"/>
  <c r="S362" i="2"/>
  <c r="T361" i="2"/>
  <c r="K363" i="2"/>
  <c r="L363" i="2" s="1"/>
  <c r="J364" i="2"/>
  <c r="BP360" i="2" l="1"/>
  <c r="BO361" i="2"/>
  <c r="CG362" i="2"/>
  <c r="CH361" i="2"/>
  <c r="CA361" i="2"/>
  <c r="CB360" i="2"/>
  <c r="BJ361" i="2"/>
  <c r="BI362" i="2"/>
  <c r="BU361" i="2"/>
  <c r="BV360" i="2"/>
  <c r="BC359" i="2"/>
  <c r="BD358" i="2"/>
  <c r="CD370" i="2"/>
  <c r="CE369" i="2"/>
  <c r="CF369" i="2" s="1"/>
  <c r="BF368" i="2"/>
  <c r="BG367" i="2"/>
  <c r="BH367" i="2" s="1"/>
  <c r="AR361" i="2"/>
  <c r="AQ362" i="2"/>
  <c r="AK360" i="2"/>
  <c r="AL359" i="2"/>
  <c r="AF360" i="2"/>
  <c r="AE361" i="2"/>
  <c r="Z361" i="2"/>
  <c r="W362" i="2"/>
  <c r="X362" i="2" s="1"/>
  <c r="Y362" i="2" s="1"/>
  <c r="M363" i="2"/>
  <c r="N362" i="2"/>
  <c r="S363" i="2"/>
  <c r="T362" i="2"/>
  <c r="P365" i="2"/>
  <c r="Q364" i="2"/>
  <c r="R364" i="2" s="1"/>
  <c r="J365" i="2"/>
  <c r="K364" i="2"/>
  <c r="L364" i="2" s="1"/>
  <c r="BI363" i="2" l="1"/>
  <c r="BJ362" i="2"/>
  <c r="BC360" i="2"/>
  <c r="BD359" i="2"/>
  <c r="CG363" i="2"/>
  <c r="CH362" i="2"/>
  <c r="BO362" i="2"/>
  <c r="BP361" i="2"/>
  <c r="BV361" i="2"/>
  <c r="BU362" i="2"/>
  <c r="CB361" i="2"/>
  <c r="CA362" i="2"/>
  <c r="CD371" i="2"/>
  <c r="CE370" i="2"/>
  <c r="CF370" i="2" s="1"/>
  <c r="BG368" i="2"/>
  <c r="BH368" i="2" s="1"/>
  <c r="BF369" i="2"/>
  <c r="AQ363" i="2"/>
  <c r="AR362" i="2"/>
  <c r="AF361" i="2"/>
  <c r="AE362" i="2"/>
  <c r="AK361" i="2"/>
  <c r="AL360" i="2"/>
  <c r="Z362" i="2"/>
  <c r="W363" i="2"/>
  <c r="X363" i="2" s="1"/>
  <c r="Y363" i="2" s="1"/>
  <c r="M364" i="2"/>
  <c r="N363" i="2"/>
  <c r="P366" i="2"/>
  <c r="Q365" i="2"/>
  <c r="R365" i="2" s="1"/>
  <c r="S364" i="2"/>
  <c r="T363" i="2"/>
  <c r="J366" i="2"/>
  <c r="K365" i="2"/>
  <c r="L365" i="2" s="1"/>
  <c r="CA363" i="2" l="1"/>
  <c r="CB362" i="2"/>
  <c r="BO363" i="2"/>
  <c r="BP362" i="2"/>
  <c r="BD360" i="2"/>
  <c r="BC361" i="2"/>
  <c r="BU363" i="2"/>
  <c r="BV362" i="2"/>
  <c r="CG364" i="2"/>
  <c r="CH363" i="2"/>
  <c r="BI364" i="2"/>
  <c r="BJ363" i="2"/>
  <c r="CD372" i="2"/>
  <c r="CE371" i="2"/>
  <c r="CF371" i="2" s="1"/>
  <c r="BF370" i="2"/>
  <c r="BG369" i="2"/>
  <c r="BH369" i="2" s="1"/>
  <c r="AQ364" i="2"/>
  <c r="AR363" i="2"/>
  <c r="AK362" i="2"/>
  <c r="AL361" i="2"/>
  <c r="AE363" i="2"/>
  <c r="AF362" i="2"/>
  <c r="Z363" i="2"/>
  <c r="W364" i="2"/>
  <c r="X364" i="2" s="1"/>
  <c r="Y364" i="2" s="1"/>
  <c r="M365" i="2"/>
  <c r="N364" i="2"/>
  <c r="S365" i="2"/>
  <c r="T364" i="2"/>
  <c r="P367" i="2"/>
  <c r="Q366" i="2"/>
  <c r="R366" i="2" s="1"/>
  <c r="J367" i="2"/>
  <c r="K366" i="2"/>
  <c r="L366" i="2" s="1"/>
  <c r="BJ364" i="2" l="1"/>
  <c r="BI365" i="2"/>
  <c r="BV363" i="2"/>
  <c r="BU364" i="2"/>
  <c r="BO364" i="2"/>
  <c r="BP363" i="2"/>
  <c r="BC362" i="2"/>
  <c r="BD361" i="2"/>
  <c r="CG365" i="2"/>
  <c r="CH364" i="2"/>
  <c r="CA364" i="2"/>
  <c r="CB363" i="2"/>
  <c r="CD373" i="2"/>
  <c r="CE372" i="2"/>
  <c r="CF372" i="2" s="1"/>
  <c r="BF371" i="2"/>
  <c r="BG370" i="2"/>
  <c r="BH370" i="2" s="1"/>
  <c r="AQ365" i="2"/>
  <c r="AR364" i="2"/>
  <c r="AE364" i="2"/>
  <c r="AF363" i="2"/>
  <c r="AK363" i="2"/>
  <c r="AL362" i="2"/>
  <c r="Z364" i="2"/>
  <c r="W365" i="2"/>
  <c r="X365" i="2" s="1"/>
  <c r="Y365" i="2" s="1"/>
  <c r="M366" i="2"/>
  <c r="N365" i="2"/>
  <c r="P368" i="2"/>
  <c r="Q367" i="2"/>
  <c r="R367" i="2" s="1"/>
  <c r="T365" i="2"/>
  <c r="S366" i="2"/>
  <c r="J368" i="2"/>
  <c r="K367" i="2"/>
  <c r="L367" i="2" s="1"/>
  <c r="BV364" i="2" l="1"/>
  <c r="BU365" i="2"/>
  <c r="CA365" i="2"/>
  <c r="CB364" i="2"/>
  <c r="BD362" i="2"/>
  <c r="BC363" i="2"/>
  <c r="BI366" i="2"/>
  <c r="BJ365" i="2"/>
  <c r="CG366" i="2"/>
  <c r="CH365" i="2"/>
  <c r="BP364" i="2"/>
  <c r="BO365" i="2"/>
  <c r="CD374" i="2"/>
  <c r="CE373" i="2"/>
  <c r="CF373" i="2" s="1"/>
  <c r="BG371" i="2"/>
  <c r="BH371" i="2" s="1"/>
  <c r="BF372" i="2"/>
  <c r="AQ366" i="2"/>
  <c r="AR365" i="2"/>
  <c r="AK364" i="2"/>
  <c r="AL363" i="2"/>
  <c r="AF364" i="2"/>
  <c r="AE365" i="2"/>
  <c r="Z365" i="2"/>
  <c r="W366" i="2"/>
  <c r="X366" i="2" s="1"/>
  <c r="Y366" i="2" s="1"/>
  <c r="Z366" i="2" s="1"/>
  <c r="M367" i="2"/>
  <c r="N366" i="2"/>
  <c r="S367" i="2"/>
  <c r="T366" i="2"/>
  <c r="R368" i="2"/>
  <c r="P369" i="2"/>
  <c r="Q368" i="2"/>
  <c r="J369" i="2"/>
  <c r="K368" i="2"/>
  <c r="L368" i="2" s="1"/>
  <c r="BO366" i="2" l="1"/>
  <c r="BP365" i="2"/>
  <c r="BI367" i="2"/>
  <c r="BJ366" i="2"/>
  <c r="CB365" i="2"/>
  <c r="CA366" i="2"/>
  <c r="BD363" i="2"/>
  <c r="BC364" i="2"/>
  <c r="BU366" i="2"/>
  <c r="BV365" i="2"/>
  <c r="CG367" i="2"/>
  <c r="CH366" i="2"/>
  <c r="CD375" i="2"/>
  <c r="CE374" i="2"/>
  <c r="CF374" i="2" s="1"/>
  <c r="BF373" i="2"/>
  <c r="BG372" i="2"/>
  <c r="BH372" i="2" s="1"/>
  <c r="AQ367" i="2"/>
  <c r="AR366" i="2"/>
  <c r="AE366" i="2"/>
  <c r="AF365" i="2"/>
  <c r="AL364" i="2"/>
  <c r="AK365" i="2"/>
  <c r="W367" i="2"/>
  <c r="X367" i="2" s="1"/>
  <c r="Y367" i="2" s="1"/>
  <c r="M368" i="2"/>
  <c r="N367" i="2"/>
  <c r="P370" i="2"/>
  <c r="Q369" i="2"/>
  <c r="R369" i="2" s="1"/>
  <c r="S368" i="2"/>
  <c r="T367" i="2"/>
  <c r="J370" i="2"/>
  <c r="K369" i="2"/>
  <c r="L369" i="2" s="1"/>
  <c r="BD364" i="2" l="1"/>
  <c r="BC365" i="2"/>
  <c r="CG368" i="2"/>
  <c r="CH367" i="2"/>
  <c r="BI368" i="2"/>
  <c r="BJ367" i="2"/>
  <c r="CA367" i="2"/>
  <c r="CB366" i="2"/>
  <c r="BU367" i="2"/>
  <c r="BV366" i="2"/>
  <c r="BO367" i="2"/>
  <c r="BP366" i="2"/>
  <c r="CD376" i="2"/>
  <c r="CE375" i="2"/>
  <c r="CF375" i="2" s="1"/>
  <c r="BF374" i="2"/>
  <c r="BG373" i="2"/>
  <c r="BH373" i="2" s="1"/>
  <c r="AQ368" i="2"/>
  <c r="AR367" i="2"/>
  <c r="AL365" i="2"/>
  <c r="AK366" i="2"/>
  <c r="AE367" i="2"/>
  <c r="AF366" i="2"/>
  <c r="Z367" i="2"/>
  <c r="W368" i="2"/>
  <c r="X368" i="2" s="1"/>
  <c r="Y368" i="2" s="1"/>
  <c r="M369" i="2"/>
  <c r="N368" i="2"/>
  <c r="S369" i="2"/>
  <c r="T368" i="2"/>
  <c r="P371" i="2"/>
  <c r="Q370" i="2"/>
  <c r="R370" i="2" s="1"/>
  <c r="J371" i="2"/>
  <c r="K370" i="2"/>
  <c r="L370" i="2" s="1"/>
  <c r="BO368" i="2" l="1"/>
  <c r="BP367" i="2"/>
  <c r="CA368" i="2"/>
  <c r="CB367" i="2"/>
  <c r="CG369" i="2"/>
  <c r="CH368" i="2"/>
  <c r="BC366" i="2"/>
  <c r="BD365" i="2"/>
  <c r="BV367" i="2"/>
  <c r="BU368" i="2"/>
  <c r="BI369" i="2"/>
  <c r="BJ368" i="2"/>
  <c r="CD377" i="2"/>
  <c r="CE376" i="2"/>
  <c r="CF376" i="2" s="1"/>
  <c r="BF375" i="2"/>
  <c r="BG374" i="2"/>
  <c r="BH374" i="2" s="1"/>
  <c r="AQ369" i="2"/>
  <c r="AR368" i="2"/>
  <c r="AE368" i="2"/>
  <c r="AF367" i="2"/>
  <c r="AK367" i="2"/>
  <c r="AL366" i="2"/>
  <c r="Z368" i="2"/>
  <c r="W369" i="2"/>
  <c r="X369" i="2" s="1"/>
  <c r="Y369" i="2" s="1"/>
  <c r="M370" i="2"/>
  <c r="N369" i="2"/>
  <c r="P372" i="2"/>
  <c r="Q371" i="2"/>
  <c r="R371" i="2" s="1"/>
  <c r="S370" i="2"/>
  <c r="T369" i="2"/>
  <c r="J372" i="2"/>
  <c r="K371" i="2"/>
  <c r="L371" i="2" s="1"/>
  <c r="BJ369" i="2" l="1"/>
  <c r="BI370" i="2"/>
  <c r="BC367" i="2"/>
  <c r="BD366" i="2"/>
  <c r="CA369" i="2"/>
  <c r="CB368" i="2"/>
  <c r="BV368" i="2"/>
  <c r="BU369" i="2"/>
  <c r="CG370" i="2"/>
  <c r="CH369" i="2"/>
  <c r="BO369" i="2"/>
  <c r="BP368" i="2"/>
  <c r="CD378" i="2"/>
  <c r="CE377" i="2"/>
  <c r="CF377" i="2" s="1"/>
  <c r="BF376" i="2"/>
  <c r="BG375" i="2"/>
  <c r="BH375" i="2" s="1"/>
  <c r="AQ370" i="2"/>
  <c r="AR369" i="2"/>
  <c r="AK368" i="2"/>
  <c r="AL367" i="2"/>
  <c r="AE369" i="2"/>
  <c r="AF368" i="2"/>
  <c r="Z369" i="2"/>
  <c r="W370" i="2"/>
  <c r="X370" i="2" s="1"/>
  <c r="Y370" i="2" s="1"/>
  <c r="M371" i="2"/>
  <c r="N370" i="2"/>
  <c r="S371" i="2"/>
  <c r="T370" i="2"/>
  <c r="Q372" i="2"/>
  <c r="R372" i="2" s="1"/>
  <c r="P373" i="2"/>
  <c r="K372" i="2"/>
  <c r="L372" i="2" s="1"/>
  <c r="J373" i="2"/>
  <c r="BU370" i="2" l="1"/>
  <c r="BV369" i="2"/>
  <c r="BO370" i="2"/>
  <c r="BP369" i="2"/>
  <c r="BC368" i="2"/>
  <c r="BD367" i="2"/>
  <c r="BI371" i="2"/>
  <c r="BJ370" i="2"/>
  <c r="CG371" i="2"/>
  <c r="CH370" i="2"/>
  <c r="CB369" i="2"/>
  <c r="CA370" i="2"/>
  <c r="CF378" i="2"/>
  <c r="CD379" i="2"/>
  <c r="CE378" i="2"/>
  <c r="BG376" i="2"/>
  <c r="BH376" i="2" s="1"/>
  <c r="BF377" i="2"/>
  <c r="AQ371" i="2"/>
  <c r="AR370" i="2"/>
  <c r="AF369" i="2"/>
  <c r="AE370" i="2"/>
  <c r="AL368" i="2"/>
  <c r="AK369" i="2"/>
  <c r="Z370" i="2"/>
  <c r="W371" i="2"/>
  <c r="X371" i="2" s="1"/>
  <c r="Y371" i="2" s="1"/>
  <c r="M372" i="2"/>
  <c r="N371" i="2"/>
  <c r="P374" i="2"/>
  <c r="Q373" i="2"/>
  <c r="R373" i="2" s="1"/>
  <c r="S372" i="2"/>
  <c r="T371" i="2"/>
  <c r="J374" i="2"/>
  <c r="K373" i="2"/>
  <c r="L373" i="2" s="1"/>
  <c r="CA371" i="2" l="1"/>
  <c r="CB370" i="2"/>
  <c r="BI372" i="2"/>
  <c r="BJ371" i="2"/>
  <c r="BO371" i="2"/>
  <c r="BP370" i="2"/>
  <c r="CG372" i="2"/>
  <c r="CH371" i="2"/>
  <c r="BD368" i="2"/>
  <c r="BC369" i="2"/>
  <c r="BU371" i="2"/>
  <c r="BV370" i="2"/>
  <c r="CD380" i="2"/>
  <c r="CE379" i="2"/>
  <c r="CF379" i="2" s="1"/>
  <c r="BF378" i="2"/>
  <c r="BG377" i="2"/>
  <c r="BH377" i="2" s="1"/>
  <c r="AQ372" i="2"/>
  <c r="AR371" i="2"/>
  <c r="AL369" i="2"/>
  <c r="AK370" i="2"/>
  <c r="AE371" i="2"/>
  <c r="AF370" i="2"/>
  <c r="Z371" i="2"/>
  <c r="W372" i="2"/>
  <c r="X372" i="2" s="1"/>
  <c r="Y372" i="2" s="1"/>
  <c r="M373" i="2"/>
  <c r="N372" i="2"/>
  <c r="S373" i="2"/>
  <c r="T372" i="2"/>
  <c r="P375" i="2"/>
  <c r="Q374" i="2"/>
  <c r="R374" i="2" s="1"/>
  <c r="J375" i="2"/>
  <c r="K374" i="2"/>
  <c r="L374" i="2" s="1"/>
  <c r="BV371" i="2" l="1"/>
  <c r="BU372" i="2"/>
  <c r="CG373" i="2"/>
  <c r="CH372" i="2"/>
  <c r="BI373" i="2"/>
  <c r="BJ372" i="2"/>
  <c r="BC370" i="2"/>
  <c r="BD369" i="2"/>
  <c r="BO372" i="2"/>
  <c r="BP371" i="2"/>
  <c r="CA372" i="2"/>
  <c r="CB371" i="2"/>
  <c r="CD381" i="2"/>
  <c r="CE380" i="2"/>
  <c r="CF380" i="2" s="1"/>
  <c r="BF379" i="2"/>
  <c r="BG378" i="2"/>
  <c r="BH378" i="2" s="1"/>
  <c r="AQ373" i="2"/>
  <c r="AR372" i="2"/>
  <c r="AE372" i="2"/>
  <c r="AF371" i="2"/>
  <c r="AK371" i="2"/>
  <c r="AL370" i="2"/>
  <c r="Z372" i="2"/>
  <c r="W373" i="2"/>
  <c r="X373" i="2" s="1"/>
  <c r="Y373" i="2" s="1"/>
  <c r="M374" i="2"/>
  <c r="N373" i="2"/>
  <c r="P376" i="2"/>
  <c r="Q375" i="2"/>
  <c r="R375" i="2" s="1"/>
  <c r="S374" i="2"/>
  <c r="T373" i="2"/>
  <c r="J376" i="2"/>
  <c r="K375" i="2"/>
  <c r="L375" i="2" s="1"/>
  <c r="CA373" i="2" l="1"/>
  <c r="CB372" i="2"/>
  <c r="BC371" i="2"/>
  <c r="BD370" i="2"/>
  <c r="CG374" i="2"/>
  <c r="CH373" i="2"/>
  <c r="BV372" i="2"/>
  <c r="BU373" i="2"/>
  <c r="BO373" i="2"/>
  <c r="BP372" i="2"/>
  <c r="BI374" i="2"/>
  <c r="BJ373" i="2"/>
  <c r="CD382" i="2"/>
  <c r="CE381" i="2"/>
  <c r="CF381" i="2" s="1"/>
  <c r="BG379" i="2"/>
  <c r="BH379" i="2" s="1"/>
  <c r="BF380" i="2"/>
  <c r="AR373" i="2"/>
  <c r="AQ374" i="2"/>
  <c r="AK372" i="2"/>
  <c r="AL371" i="2"/>
  <c r="AF372" i="2"/>
  <c r="AE373" i="2"/>
  <c r="Z373" i="2"/>
  <c r="W374" i="2"/>
  <c r="X374" i="2" s="1"/>
  <c r="Y374" i="2" s="1"/>
  <c r="M375" i="2"/>
  <c r="N374" i="2"/>
  <c r="S375" i="2"/>
  <c r="T374" i="2"/>
  <c r="P377" i="2"/>
  <c r="Q376" i="2"/>
  <c r="R376" i="2" s="1"/>
  <c r="J377" i="2"/>
  <c r="K376" i="2"/>
  <c r="L376" i="2" s="1"/>
  <c r="BV373" i="2" l="1"/>
  <c r="BU374" i="2"/>
  <c r="BJ374" i="2"/>
  <c r="BI375" i="2"/>
  <c r="BD371" i="2"/>
  <c r="BC372" i="2"/>
  <c r="BO374" i="2"/>
  <c r="BP373" i="2"/>
  <c r="CG375" i="2"/>
  <c r="CH374" i="2"/>
  <c r="CA374" i="2"/>
  <c r="CB373" i="2"/>
  <c r="CD383" i="2"/>
  <c r="CE382" i="2"/>
  <c r="CF382" i="2" s="1"/>
  <c r="BF381" i="2"/>
  <c r="BG380" i="2"/>
  <c r="BH380" i="2" s="1"/>
  <c r="AQ375" i="2"/>
  <c r="AR374" i="2"/>
  <c r="AE374" i="2"/>
  <c r="AF373" i="2"/>
  <c r="AK373" i="2"/>
  <c r="AL372" i="2"/>
  <c r="Z374" i="2"/>
  <c r="W375" i="2"/>
  <c r="X375" i="2" s="1"/>
  <c r="Y375" i="2" s="1"/>
  <c r="M376" i="2"/>
  <c r="N375" i="2"/>
  <c r="P378" i="2"/>
  <c r="Q377" i="2"/>
  <c r="R377" i="2" s="1"/>
  <c r="S376" i="2"/>
  <c r="T375" i="2"/>
  <c r="J378" i="2"/>
  <c r="K377" i="2"/>
  <c r="L377" i="2" s="1"/>
  <c r="BI376" i="2" l="1"/>
  <c r="BJ375" i="2"/>
  <c r="CA375" i="2"/>
  <c r="CB374" i="2"/>
  <c r="BO375" i="2"/>
  <c r="BP374" i="2"/>
  <c r="BD372" i="2"/>
  <c r="BC373" i="2"/>
  <c r="BU375" i="2"/>
  <c r="BV374" i="2"/>
  <c r="CG376" i="2"/>
  <c r="CH375" i="2"/>
  <c r="CD384" i="2"/>
  <c r="CE383" i="2"/>
  <c r="CF383" i="2" s="1"/>
  <c r="BF382" i="2"/>
  <c r="BG381" i="2"/>
  <c r="BH381" i="2" s="1"/>
  <c r="AQ376" i="2"/>
  <c r="AR375" i="2"/>
  <c r="AL373" i="2"/>
  <c r="AK374" i="2"/>
  <c r="AE375" i="2"/>
  <c r="AF374" i="2"/>
  <c r="Z375" i="2"/>
  <c r="W376" i="2"/>
  <c r="X376" i="2" s="1"/>
  <c r="Y376" i="2" s="1"/>
  <c r="M377" i="2"/>
  <c r="N376" i="2"/>
  <c r="S377" i="2"/>
  <c r="T376" i="2"/>
  <c r="P379" i="2"/>
  <c r="Q378" i="2"/>
  <c r="R378" i="2" s="1"/>
  <c r="J379" i="2"/>
  <c r="K378" i="2"/>
  <c r="L378" i="2" s="1"/>
  <c r="BC374" i="2" l="1"/>
  <c r="BD373" i="2"/>
  <c r="CG377" i="2"/>
  <c r="CH376" i="2"/>
  <c r="CA376" i="2"/>
  <c r="CB375" i="2"/>
  <c r="BV375" i="2"/>
  <c r="BU376" i="2"/>
  <c r="BO376" i="2"/>
  <c r="BP375" i="2"/>
  <c r="BJ376" i="2"/>
  <c r="BI377" i="2"/>
  <c r="CD385" i="2"/>
  <c r="CE384" i="2"/>
  <c r="CF384" i="2" s="1"/>
  <c r="BF383" i="2"/>
  <c r="BG382" i="2"/>
  <c r="BH382" i="2" s="1"/>
  <c r="AQ377" i="2"/>
  <c r="AR376" i="2"/>
  <c r="AF375" i="2"/>
  <c r="AE376" i="2"/>
  <c r="AK375" i="2"/>
  <c r="AL374" i="2"/>
  <c r="Z376" i="2"/>
  <c r="W377" i="2"/>
  <c r="X377" i="2" s="1"/>
  <c r="Y377" i="2" s="1"/>
  <c r="Z377" i="2" s="1"/>
  <c r="M378" i="2"/>
  <c r="N377" i="2"/>
  <c r="P380" i="2"/>
  <c r="Q379" i="2"/>
  <c r="R379" i="2" s="1"/>
  <c r="S378" i="2"/>
  <c r="T377" i="2"/>
  <c r="K379" i="2"/>
  <c r="L379" i="2" s="1"/>
  <c r="J380" i="2"/>
  <c r="BJ377" i="2" l="1"/>
  <c r="BI378" i="2"/>
  <c r="BU377" i="2"/>
  <c r="BV376" i="2"/>
  <c r="CG378" i="2"/>
  <c r="CH377" i="2"/>
  <c r="BP376" i="2"/>
  <c r="BO377" i="2"/>
  <c r="CA377" i="2"/>
  <c r="CB376" i="2"/>
  <c r="BD374" i="2"/>
  <c r="BC375" i="2"/>
  <c r="CD386" i="2"/>
  <c r="CE385" i="2"/>
  <c r="CF385" i="2"/>
  <c r="BF384" i="2"/>
  <c r="BG383" i="2"/>
  <c r="BH383" i="2" s="1"/>
  <c r="AR377" i="2"/>
  <c r="AQ378" i="2"/>
  <c r="AK376" i="2"/>
  <c r="AL375" i="2"/>
  <c r="AE377" i="2"/>
  <c r="AF376" i="2"/>
  <c r="W378" i="2"/>
  <c r="X378" i="2" s="1"/>
  <c r="Y378" i="2" s="1"/>
  <c r="Z378" i="2" s="1"/>
  <c r="M379" i="2"/>
  <c r="N378" i="2"/>
  <c r="S379" i="2"/>
  <c r="T378" i="2"/>
  <c r="P381" i="2"/>
  <c r="Q380" i="2"/>
  <c r="R380" i="2" s="1"/>
  <c r="J381" i="2"/>
  <c r="K380" i="2"/>
  <c r="L380" i="2" s="1"/>
  <c r="BD375" i="2" l="1"/>
  <c r="BC376" i="2"/>
  <c r="BO378" i="2"/>
  <c r="BP377" i="2"/>
  <c r="BV377" i="2"/>
  <c r="BU378" i="2"/>
  <c r="BI379" i="2"/>
  <c r="BJ378" i="2"/>
  <c r="CB377" i="2"/>
  <c r="CA378" i="2"/>
  <c r="CG379" i="2"/>
  <c r="CH378" i="2"/>
  <c r="CD387" i="2"/>
  <c r="CE386" i="2"/>
  <c r="CF386" i="2" s="1"/>
  <c r="BG384" i="2"/>
  <c r="BH384" i="2" s="1"/>
  <c r="BF385" i="2"/>
  <c r="AQ379" i="2"/>
  <c r="AR378" i="2"/>
  <c r="AF377" i="2"/>
  <c r="AE378" i="2"/>
  <c r="AK377" i="2"/>
  <c r="AL376" i="2"/>
  <c r="W379" i="2"/>
  <c r="X379" i="2" s="1"/>
  <c r="Y379" i="2" s="1"/>
  <c r="M380" i="2"/>
  <c r="N379" i="2"/>
  <c r="P382" i="2"/>
  <c r="Q381" i="2"/>
  <c r="R381" i="2" s="1"/>
  <c r="S380" i="2"/>
  <c r="T379" i="2"/>
  <c r="K381" i="2"/>
  <c r="L381" i="2" s="1"/>
  <c r="J382" i="2"/>
  <c r="CG380" i="2" l="1"/>
  <c r="CH379" i="2"/>
  <c r="BI380" i="2"/>
  <c r="BJ379" i="2"/>
  <c r="BO379" i="2"/>
  <c r="BP378" i="2"/>
  <c r="CA379" i="2"/>
  <c r="CB378" i="2"/>
  <c r="BU379" i="2"/>
  <c r="BV378" i="2"/>
  <c r="BD376" i="2"/>
  <c r="BC377" i="2"/>
  <c r="CD388" i="2"/>
  <c r="CE387" i="2"/>
  <c r="CF387" i="2" s="1"/>
  <c r="BF386" i="2"/>
  <c r="BG385" i="2"/>
  <c r="BH385" i="2" s="1"/>
  <c r="AQ380" i="2"/>
  <c r="AR379" i="2"/>
  <c r="AK378" i="2"/>
  <c r="AL377" i="2"/>
  <c r="AF378" i="2"/>
  <c r="AE379" i="2"/>
  <c r="Z379" i="2"/>
  <c r="W380" i="2"/>
  <c r="X380" i="2" s="1"/>
  <c r="Y380" i="2" s="1"/>
  <c r="M381" i="2"/>
  <c r="N380" i="2"/>
  <c r="S381" i="2"/>
  <c r="T380" i="2"/>
  <c r="P383" i="2"/>
  <c r="Q382" i="2"/>
  <c r="R382" i="2" s="1"/>
  <c r="J383" i="2"/>
  <c r="K382" i="2"/>
  <c r="L382" i="2" s="1"/>
  <c r="BC378" i="2" l="1"/>
  <c r="BD377" i="2"/>
  <c r="CA380" i="2"/>
  <c r="CB379" i="2"/>
  <c r="BJ380" i="2"/>
  <c r="BI381" i="2"/>
  <c r="BU380" i="2"/>
  <c r="BV379" i="2"/>
  <c r="BO380" i="2"/>
  <c r="BP379" i="2"/>
  <c r="CG381" i="2"/>
  <c r="CH380" i="2"/>
  <c r="CD389" i="2"/>
  <c r="CF388" i="2"/>
  <c r="CE388" i="2"/>
  <c r="BF387" i="2"/>
  <c r="BG386" i="2"/>
  <c r="BH386" i="2" s="1"/>
  <c r="AQ381" i="2"/>
  <c r="AR380" i="2"/>
  <c r="AE380" i="2"/>
  <c r="AF379" i="2"/>
  <c r="AK379" i="2"/>
  <c r="AL378" i="2"/>
  <c r="Z380" i="2"/>
  <c r="W381" i="2"/>
  <c r="X381" i="2" s="1"/>
  <c r="Y381" i="2" s="1"/>
  <c r="M382" i="2"/>
  <c r="N381" i="2"/>
  <c r="P384" i="2"/>
  <c r="Q383" i="2"/>
  <c r="R383" i="2"/>
  <c r="T381" i="2"/>
  <c r="S382" i="2"/>
  <c r="K383" i="2"/>
  <c r="L383" i="2" s="1"/>
  <c r="J384" i="2"/>
  <c r="CH381" i="2" l="1"/>
  <c r="CG382" i="2"/>
  <c r="BU381" i="2"/>
  <c r="BV380" i="2"/>
  <c r="CA381" i="2"/>
  <c r="CB380" i="2"/>
  <c r="BJ381" i="2"/>
  <c r="BI382" i="2"/>
  <c r="BP380" i="2"/>
  <c r="BO381" i="2"/>
  <c r="BD378" i="2"/>
  <c r="BC379" i="2"/>
  <c r="CD390" i="2"/>
  <c r="CE389" i="2"/>
  <c r="CF389" i="2" s="1"/>
  <c r="BG387" i="2"/>
  <c r="BH387" i="2" s="1"/>
  <c r="BF388" i="2"/>
  <c r="AQ382" i="2"/>
  <c r="AR381" i="2"/>
  <c r="AK380" i="2"/>
  <c r="AL379" i="2"/>
  <c r="AF380" i="2"/>
  <c r="AE381" i="2"/>
  <c r="Z381" i="2"/>
  <c r="W382" i="2"/>
  <c r="X382" i="2" s="1"/>
  <c r="Y382" i="2" s="1"/>
  <c r="M383" i="2"/>
  <c r="N382" i="2"/>
  <c r="S383" i="2"/>
  <c r="T382" i="2"/>
  <c r="P385" i="2"/>
  <c r="Q384" i="2"/>
  <c r="R384" i="2" s="1"/>
  <c r="K384" i="2"/>
  <c r="L384" i="2" s="1"/>
  <c r="J385" i="2"/>
  <c r="BD379" i="2" l="1"/>
  <c r="BC380" i="2"/>
  <c r="BI383" i="2"/>
  <c r="BJ382" i="2"/>
  <c r="BV381" i="2"/>
  <c r="BU382" i="2"/>
  <c r="BO382" i="2"/>
  <c r="BP381" i="2"/>
  <c r="CG383" i="2"/>
  <c r="CH382" i="2"/>
  <c r="CB381" i="2"/>
  <c r="CA382" i="2"/>
  <c r="CD391" i="2"/>
  <c r="CE390" i="2"/>
  <c r="CF390" i="2" s="1"/>
  <c r="BF389" i="2"/>
  <c r="BG388" i="2"/>
  <c r="BH388" i="2" s="1"/>
  <c r="AQ383" i="2"/>
  <c r="AR382" i="2"/>
  <c r="AF381" i="2"/>
  <c r="AE382" i="2"/>
  <c r="AK381" i="2"/>
  <c r="AL380" i="2"/>
  <c r="Z382" i="2"/>
  <c r="W383" i="2"/>
  <c r="X383" i="2" s="1"/>
  <c r="Y383" i="2" s="1"/>
  <c r="M384" i="2"/>
  <c r="N383" i="2"/>
  <c r="P386" i="2"/>
  <c r="Q385" i="2"/>
  <c r="R385" i="2" s="1"/>
  <c r="S384" i="2"/>
  <c r="T383" i="2"/>
  <c r="J386" i="2"/>
  <c r="K385" i="2"/>
  <c r="L385" i="2" s="1"/>
  <c r="CA383" i="2" l="1"/>
  <c r="CB382" i="2"/>
  <c r="BO383" i="2"/>
  <c r="BP382" i="2"/>
  <c r="BI384" i="2"/>
  <c r="BJ383" i="2"/>
  <c r="BU383" i="2"/>
  <c r="BV382" i="2"/>
  <c r="BC381" i="2"/>
  <c r="BD380" i="2"/>
  <c r="CG384" i="2"/>
  <c r="CH383" i="2"/>
  <c r="CD392" i="2"/>
  <c r="CE391" i="2"/>
  <c r="CF391" i="2" s="1"/>
  <c r="BF390" i="2"/>
  <c r="BG389" i="2"/>
  <c r="BH389" i="2" s="1"/>
  <c r="AQ384" i="2"/>
  <c r="AR383" i="2"/>
  <c r="AK382" i="2"/>
  <c r="AL381" i="2"/>
  <c r="AF382" i="2"/>
  <c r="AE383" i="2"/>
  <c r="Z383" i="2"/>
  <c r="W384" i="2"/>
  <c r="X384" i="2" s="1"/>
  <c r="Y384" i="2" s="1"/>
  <c r="M385" i="2"/>
  <c r="N384" i="2"/>
  <c r="S385" i="2"/>
  <c r="T384" i="2"/>
  <c r="P387" i="2"/>
  <c r="Q386" i="2"/>
  <c r="R386" i="2" s="1"/>
  <c r="J387" i="2"/>
  <c r="K386" i="2"/>
  <c r="L386" i="2" s="1"/>
  <c r="CG385" i="2" l="1"/>
  <c r="CH384" i="2"/>
  <c r="BV383" i="2"/>
  <c r="BU384" i="2"/>
  <c r="BO384" i="2"/>
  <c r="BP383" i="2"/>
  <c r="BD381" i="2"/>
  <c r="BC382" i="2"/>
  <c r="BJ384" i="2"/>
  <c r="BI385" i="2"/>
  <c r="CA384" i="2"/>
  <c r="CB383" i="2"/>
  <c r="CD393" i="2"/>
  <c r="CE392" i="2"/>
  <c r="CF392" i="2" s="1"/>
  <c r="BF391" i="2"/>
  <c r="BG390" i="2"/>
  <c r="BH390" i="2" s="1"/>
  <c r="AQ385" i="2"/>
  <c r="AR384" i="2"/>
  <c r="AF383" i="2"/>
  <c r="AE384" i="2"/>
  <c r="AK383" i="2"/>
  <c r="AL382" i="2"/>
  <c r="Z384" i="2"/>
  <c r="W385" i="2"/>
  <c r="X385" i="2" s="1"/>
  <c r="Y385" i="2" s="1"/>
  <c r="M386" i="2"/>
  <c r="N385" i="2"/>
  <c r="P388" i="2"/>
  <c r="Q387" i="2"/>
  <c r="R387" i="2" s="1"/>
  <c r="S386" i="2"/>
  <c r="T385" i="2"/>
  <c r="K387" i="2"/>
  <c r="L387" i="2" s="1"/>
  <c r="J388" i="2"/>
  <c r="BD382" i="2" l="1"/>
  <c r="BC383" i="2"/>
  <c r="BV384" i="2"/>
  <c r="BU385" i="2"/>
  <c r="CA385" i="2"/>
  <c r="CB384" i="2"/>
  <c r="BJ385" i="2"/>
  <c r="BI386" i="2"/>
  <c r="BO385" i="2"/>
  <c r="BP384" i="2"/>
  <c r="CG386" i="2"/>
  <c r="CH385" i="2"/>
  <c r="CD394" i="2"/>
  <c r="CE393" i="2"/>
  <c r="CF393" i="2" s="1"/>
  <c r="BG391" i="2"/>
  <c r="BH391" i="2" s="1"/>
  <c r="BF392" i="2"/>
  <c r="AQ386" i="2"/>
  <c r="AR385" i="2"/>
  <c r="AK384" i="2"/>
  <c r="AL383" i="2"/>
  <c r="AE385" i="2"/>
  <c r="AF384" i="2"/>
  <c r="Z385" i="2"/>
  <c r="W386" i="2"/>
  <c r="X386" i="2" s="1"/>
  <c r="Y386" i="2" s="1"/>
  <c r="M387" i="2"/>
  <c r="N386" i="2"/>
  <c r="S387" i="2"/>
  <c r="T386" i="2"/>
  <c r="Q388" i="2"/>
  <c r="R388" i="2" s="1"/>
  <c r="P389" i="2"/>
  <c r="K388" i="2"/>
  <c r="L388" i="2" s="1"/>
  <c r="J389" i="2"/>
  <c r="BI387" i="2" l="1"/>
  <c r="BJ386" i="2"/>
  <c r="BU386" i="2"/>
  <c r="BV385" i="2"/>
  <c r="CG387" i="2"/>
  <c r="CH386" i="2"/>
  <c r="BD383" i="2"/>
  <c r="BC384" i="2"/>
  <c r="BO386" i="2"/>
  <c r="BP385" i="2"/>
  <c r="CB385" i="2"/>
  <c r="CA386" i="2"/>
  <c r="CD395" i="2"/>
  <c r="CE394" i="2"/>
  <c r="CF394" i="2" s="1"/>
  <c r="BF393" i="2"/>
  <c r="BG392" i="2"/>
  <c r="BH392" i="2" s="1"/>
  <c r="AQ387" i="2"/>
  <c r="AR386" i="2"/>
  <c r="AE386" i="2"/>
  <c r="AF385" i="2"/>
  <c r="AK385" i="2"/>
  <c r="AL384" i="2"/>
  <c r="Z386" i="2"/>
  <c r="W387" i="2"/>
  <c r="X387" i="2" s="1"/>
  <c r="Y387" i="2" s="1"/>
  <c r="M388" i="2"/>
  <c r="N387" i="2"/>
  <c r="P390" i="2"/>
  <c r="Q389" i="2"/>
  <c r="R389" i="2" s="1"/>
  <c r="S388" i="2"/>
  <c r="T387" i="2"/>
  <c r="J390" i="2"/>
  <c r="K389" i="2"/>
  <c r="L389" i="2" s="1"/>
  <c r="CA387" i="2" l="1"/>
  <c r="CB386" i="2"/>
  <c r="BD384" i="2"/>
  <c r="BC385" i="2"/>
  <c r="BU387" i="2"/>
  <c r="BV386" i="2"/>
  <c r="BO387" i="2"/>
  <c r="BP386" i="2"/>
  <c r="CG388" i="2"/>
  <c r="CH387" i="2"/>
  <c r="BI388" i="2"/>
  <c r="BJ387" i="2"/>
  <c r="CD396" i="2"/>
  <c r="CE395" i="2"/>
  <c r="CF395" i="2" s="1"/>
  <c r="BF394" i="2"/>
  <c r="BG393" i="2"/>
  <c r="BH393" i="2" s="1"/>
  <c r="AQ388" i="2"/>
  <c r="AR387" i="2"/>
  <c r="AL385" i="2"/>
  <c r="AK386" i="2"/>
  <c r="AE387" i="2"/>
  <c r="AF386" i="2"/>
  <c r="Z387" i="2"/>
  <c r="W388" i="2"/>
  <c r="X388" i="2" s="1"/>
  <c r="Y388" i="2" s="1"/>
  <c r="M389" i="2"/>
  <c r="N388" i="2"/>
  <c r="S389" i="2"/>
  <c r="T388" i="2"/>
  <c r="P391" i="2"/>
  <c r="Q390" i="2"/>
  <c r="R390" i="2" s="1"/>
  <c r="J391" i="2"/>
  <c r="K390" i="2"/>
  <c r="L390" i="2" s="1"/>
  <c r="BC386" i="2" l="1"/>
  <c r="BD385" i="2"/>
  <c r="BI389" i="2"/>
  <c r="BJ388" i="2"/>
  <c r="BO388" i="2"/>
  <c r="BP387" i="2"/>
  <c r="CG389" i="2"/>
  <c r="CH388" i="2"/>
  <c r="BU388" i="2"/>
  <c r="BV387" i="2"/>
  <c r="CA388" i="2"/>
  <c r="CB387" i="2"/>
  <c r="CD397" i="2"/>
  <c r="CE396" i="2"/>
  <c r="CF396" i="2" s="1"/>
  <c r="BF395" i="2"/>
  <c r="BG394" i="2"/>
  <c r="BH394" i="2" s="1"/>
  <c r="AQ389" i="2"/>
  <c r="AR388" i="2"/>
  <c r="AF387" i="2"/>
  <c r="AE388" i="2"/>
  <c r="AK387" i="2"/>
  <c r="AL386" i="2"/>
  <c r="Z388" i="2"/>
  <c r="W389" i="2"/>
  <c r="X389" i="2" s="1"/>
  <c r="Y389" i="2" s="1"/>
  <c r="M390" i="2"/>
  <c r="N389" i="2"/>
  <c r="P392" i="2"/>
  <c r="Q391" i="2"/>
  <c r="R391" i="2" s="1"/>
  <c r="S390" i="2"/>
  <c r="T389" i="2"/>
  <c r="J392" i="2"/>
  <c r="K391" i="2"/>
  <c r="L391" i="2" s="1"/>
  <c r="CA389" i="2" l="1"/>
  <c r="CB388" i="2"/>
  <c r="CG390" i="2"/>
  <c r="CH389" i="2"/>
  <c r="BJ389" i="2"/>
  <c r="BI390" i="2"/>
  <c r="BV388" i="2"/>
  <c r="BU389" i="2"/>
  <c r="BO389" i="2"/>
  <c r="BP388" i="2"/>
  <c r="BC387" i="2"/>
  <c r="BD386" i="2"/>
  <c r="CD398" i="2"/>
  <c r="CE397" i="2"/>
  <c r="CF397" i="2" s="1"/>
  <c r="BF396" i="2"/>
  <c r="BG395" i="2"/>
  <c r="BH395" i="2" s="1"/>
  <c r="AR389" i="2"/>
  <c r="AQ390" i="2"/>
  <c r="AK388" i="2"/>
  <c r="AL387" i="2"/>
  <c r="AE389" i="2"/>
  <c r="AF388" i="2"/>
  <c r="Z389" i="2"/>
  <c r="W390" i="2"/>
  <c r="X390" i="2" s="1"/>
  <c r="Y390" i="2" s="1"/>
  <c r="M391" i="2"/>
  <c r="N390" i="2"/>
  <c r="S391" i="2"/>
  <c r="T390" i="2"/>
  <c r="P393" i="2"/>
  <c r="Q392" i="2"/>
  <c r="R392" i="2" s="1"/>
  <c r="J393" i="2"/>
  <c r="K392" i="2"/>
  <c r="L392" i="2" s="1"/>
  <c r="BU390" i="2" l="1"/>
  <c r="BV389" i="2"/>
  <c r="BC388" i="2"/>
  <c r="BD387" i="2"/>
  <c r="CG391" i="2"/>
  <c r="CH390" i="2"/>
  <c r="BI391" i="2"/>
  <c r="BJ390" i="2"/>
  <c r="BO390" i="2"/>
  <c r="BP389" i="2"/>
  <c r="CA390" i="2"/>
  <c r="CB389" i="2"/>
  <c r="CD399" i="2"/>
  <c r="CE398" i="2"/>
  <c r="CF398" i="2" s="1"/>
  <c r="BG396" i="2"/>
  <c r="BH396" i="2" s="1"/>
  <c r="BF397" i="2"/>
  <c r="AQ391" i="2"/>
  <c r="AR390" i="2"/>
  <c r="AE390" i="2"/>
  <c r="AF389" i="2"/>
  <c r="AK389" i="2"/>
  <c r="AL388" i="2"/>
  <c r="Z390" i="2"/>
  <c r="W391" i="2"/>
  <c r="X391" i="2" s="1"/>
  <c r="Y391" i="2" s="1"/>
  <c r="M392" i="2"/>
  <c r="N391" i="2"/>
  <c r="P394" i="2"/>
  <c r="Q393" i="2"/>
  <c r="R393" i="2" s="1"/>
  <c r="S392" i="2"/>
  <c r="T391" i="2"/>
  <c r="J394" i="2"/>
  <c r="K393" i="2"/>
  <c r="L393" i="2" s="1"/>
  <c r="CA391" i="2" l="1"/>
  <c r="CB390" i="2"/>
  <c r="BI392" i="2"/>
  <c r="BJ391" i="2"/>
  <c r="BC389" i="2"/>
  <c r="BD388" i="2"/>
  <c r="BO391" i="2"/>
  <c r="BP390" i="2"/>
  <c r="CG392" i="2"/>
  <c r="CH391" i="2"/>
  <c r="BU391" i="2"/>
  <c r="BV390" i="2"/>
  <c r="CD400" i="2"/>
  <c r="CE399" i="2"/>
  <c r="CF399" i="2" s="1"/>
  <c r="BF398" i="2"/>
  <c r="BG397" i="2"/>
  <c r="BH397" i="2" s="1"/>
  <c r="AQ392" i="2"/>
  <c r="AR391" i="2"/>
  <c r="AL389" i="2"/>
  <c r="AK390" i="2"/>
  <c r="AF390" i="2"/>
  <c r="AE391" i="2"/>
  <c r="Z391" i="2"/>
  <c r="W392" i="2"/>
  <c r="X392" i="2" s="1"/>
  <c r="Y392" i="2" s="1"/>
  <c r="M393" i="2"/>
  <c r="N392" i="2"/>
  <c r="S393" i="2"/>
  <c r="T392" i="2"/>
  <c r="P395" i="2"/>
  <c r="Q394" i="2"/>
  <c r="R394" i="2" s="1"/>
  <c r="J395" i="2"/>
  <c r="K394" i="2"/>
  <c r="L394" i="2" s="1"/>
  <c r="BU392" i="2" l="1"/>
  <c r="BV391" i="2"/>
  <c r="BO392" i="2"/>
  <c r="BP391" i="2"/>
  <c r="BJ392" i="2"/>
  <c r="BI393" i="2"/>
  <c r="CG393" i="2"/>
  <c r="CH392" i="2"/>
  <c r="BC390" i="2"/>
  <c r="BD389" i="2"/>
  <c r="CA392" i="2"/>
  <c r="CB391" i="2"/>
  <c r="CD401" i="2"/>
  <c r="CE400" i="2"/>
  <c r="CF400" i="2" s="1"/>
  <c r="BF399" i="2"/>
  <c r="BG398" i="2"/>
  <c r="BH398" i="2" s="1"/>
  <c r="AQ393" i="2"/>
  <c r="AR392" i="2"/>
  <c r="AE392" i="2"/>
  <c r="AF391" i="2"/>
  <c r="AK391" i="2"/>
  <c r="AL390" i="2"/>
  <c r="Z392" i="2"/>
  <c r="W393" i="2"/>
  <c r="X393" i="2" s="1"/>
  <c r="Y393" i="2" s="1"/>
  <c r="M394" i="2"/>
  <c r="N393" i="2"/>
  <c r="P396" i="2"/>
  <c r="Q395" i="2"/>
  <c r="R395" i="2" s="1"/>
  <c r="S394" i="2"/>
  <c r="T393" i="2"/>
  <c r="K395" i="2"/>
  <c r="L395" i="2" s="1"/>
  <c r="J396" i="2"/>
  <c r="CA393" i="2" l="1"/>
  <c r="CB392" i="2"/>
  <c r="CG394" i="2"/>
  <c r="CH393" i="2"/>
  <c r="BP392" i="2"/>
  <c r="BO393" i="2"/>
  <c r="BI394" i="2"/>
  <c r="BJ393" i="2"/>
  <c r="BC391" i="2"/>
  <c r="BD390" i="2"/>
  <c r="BU393" i="2"/>
  <c r="BV392" i="2"/>
  <c r="CD402" i="2"/>
  <c r="CE401" i="2"/>
  <c r="CF401" i="2" s="1"/>
  <c r="BG399" i="2"/>
  <c r="BH399" i="2" s="1"/>
  <c r="BF400" i="2"/>
  <c r="AR393" i="2"/>
  <c r="AQ394" i="2"/>
  <c r="AK392" i="2"/>
  <c r="AL391" i="2"/>
  <c r="AE393" i="2"/>
  <c r="AF392" i="2"/>
  <c r="Z393" i="2"/>
  <c r="W394" i="2"/>
  <c r="X394" i="2" s="1"/>
  <c r="Y394" i="2" s="1"/>
  <c r="M395" i="2"/>
  <c r="N394" i="2"/>
  <c r="S395" i="2"/>
  <c r="T394" i="2"/>
  <c r="R396" i="2"/>
  <c r="P397" i="2"/>
  <c r="Q396" i="2"/>
  <c r="J397" i="2"/>
  <c r="K396" i="2"/>
  <c r="L396" i="2" s="1"/>
  <c r="BU394" i="2" l="1"/>
  <c r="BV393" i="2"/>
  <c r="BI395" i="2"/>
  <c r="BJ394" i="2"/>
  <c r="CG395" i="2"/>
  <c r="CH394" i="2"/>
  <c r="BO394" i="2"/>
  <c r="BP393" i="2"/>
  <c r="BC392" i="2"/>
  <c r="BD391" i="2"/>
  <c r="CB393" i="2"/>
  <c r="CA394" i="2"/>
  <c r="CD403" i="2"/>
  <c r="CE402" i="2"/>
  <c r="CF402" i="2" s="1"/>
  <c r="BF401" i="2"/>
  <c r="BG400" i="2"/>
  <c r="BH400" i="2" s="1"/>
  <c r="AQ395" i="2"/>
  <c r="AR394" i="2"/>
  <c r="AE394" i="2"/>
  <c r="AF393" i="2"/>
  <c r="AK393" i="2"/>
  <c r="AL392" i="2"/>
  <c r="Z394" i="2"/>
  <c r="W395" i="2"/>
  <c r="X395" i="2" s="1"/>
  <c r="Y395" i="2" s="1"/>
  <c r="M396" i="2"/>
  <c r="N395" i="2"/>
  <c r="P398" i="2"/>
  <c r="Q397" i="2"/>
  <c r="R397" i="2" s="1"/>
  <c r="S396" i="2"/>
  <c r="T395" i="2"/>
  <c r="J398" i="2"/>
  <c r="K397" i="2"/>
  <c r="L397" i="2" s="1"/>
  <c r="CA395" i="2" l="1"/>
  <c r="CB394" i="2"/>
  <c r="BO395" i="2"/>
  <c r="BP394" i="2"/>
  <c r="BI396" i="2"/>
  <c r="BJ395" i="2"/>
  <c r="BC393" i="2"/>
  <c r="BD392" i="2"/>
  <c r="CG396" i="2"/>
  <c r="CH395" i="2"/>
  <c r="BU395" i="2"/>
  <c r="BV394" i="2"/>
  <c r="CD404" i="2"/>
  <c r="CE403" i="2"/>
  <c r="CF403" i="2" s="1"/>
  <c r="BF402" i="2"/>
  <c r="BG401" i="2"/>
  <c r="BH401" i="2" s="1"/>
  <c r="AQ396" i="2"/>
  <c r="AR395" i="2"/>
  <c r="AK394" i="2"/>
  <c r="AL393" i="2"/>
  <c r="AF394" i="2"/>
  <c r="AE395" i="2"/>
  <c r="Z395" i="2"/>
  <c r="W396" i="2"/>
  <c r="X396" i="2" s="1"/>
  <c r="Y396" i="2" s="1"/>
  <c r="M397" i="2"/>
  <c r="N396" i="2"/>
  <c r="S397" i="2"/>
  <c r="T396" i="2"/>
  <c r="P399" i="2"/>
  <c r="Q398" i="2"/>
  <c r="R398" i="2" s="1"/>
  <c r="J399" i="2"/>
  <c r="K398" i="2"/>
  <c r="L398" i="2" s="1"/>
  <c r="BU396" i="2" l="1"/>
  <c r="BV395" i="2"/>
  <c r="BC394" i="2"/>
  <c r="BD393" i="2"/>
  <c r="BO396" i="2"/>
  <c r="BP395" i="2"/>
  <c r="CG397" i="2"/>
  <c r="CH396" i="2"/>
  <c r="BI397" i="2"/>
  <c r="BJ396" i="2"/>
  <c r="CA396" i="2"/>
  <c r="CB395" i="2"/>
  <c r="CD405" i="2"/>
  <c r="CE404" i="2"/>
  <c r="CF404" i="2" s="1"/>
  <c r="BF403" i="2"/>
  <c r="BG402" i="2"/>
  <c r="BH402" i="2" s="1"/>
  <c r="AQ397" i="2"/>
  <c r="AR396" i="2"/>
  <c r="AF395" i="2"/>
  <c r="AE396" i="2"/>
  <c r="AK395" i="2"/>
  <c r="AL394" i="2"/>
  <c r="Z396" i="2"/>
  <c r="W397" i="2"/>
  <c r="X397" i="2" s="1"/>
  <c r="Y397" i="2" s="1"/>
  <c r="M398" i="2"/>
  <c r="N397" i="2"/>
  <c r="P400" i="2"/>
  <c r="Q399" i="2"/>
  <c r="R399" i="2" s="1"/>
  <c r="T397" i="2"/>
  <c r="S398" i="2"/>
  <c r="J400" i="2"/>
  <c r="K399" i="2"/>
  <c r="L399" i="2" s="1"/>
  <c r="CA397" i="2" l="1"/>
  <c r="CB396" i="2"/>
  <c r="CG398" i="2"/>
  <c r="CH397" i="2"/>
  <c r="BC395" i="2"/>
  <c r="BD394" i="2"/>
  <c r="BJ397" i="2"/>
  <c r="BI398" i="2"/>
  <c r="BO397" i="2"/>
  <c r="BP396" i="2"/>
  <c r="BV396" i="2"/>
  <c r="BU397" i="2"/>
  <c r="CD406" i="2"/>
  <c r="CE405" i="2"/>
  <c r="CF405" i="2" s="1"/>
  <c r="BF404" i="2"/>
  <c r="BG403" i="2"/>
  <c r="BH403" i="2" s="1"/>
  <c r="AQ398" i="2"/>
  <c r="AR397" i="2"/>
  <c r="AK396" i="2"/>
  <c r="AL395" i="2"/>
  <c r="AF396" i="2"/>
  <c r="AE397" i="2"/>
  <c r="Z397" i="2"/>
  <c r="W398" i="2"/>
  <c r="X398" i="2" s="1"/>
  <c r="Y398" i="2" s="1"/>
  <c r="M399" i="2"/>
  <c r="N398" i="2"/>
  <c r="S399" i="2"/>
  <c r="T398" i="2"/>
  <c r="R400" i="2"/>
  <c r="P401" i="2"/>
  <c r="Q400" i="2"/>
  <c r="J401" i="2"/>
  <c r="K400" i="2"/>
  <c r="L400" i="2" s="1"/>
  <c r="BU398" i="2" l="1"/>
  <c r="BV397" i="2"/>
  <c r="BI399" i="2"/>
  <c r="BJ398" i="2"/>
  <c r="CG399" i="2"/>
  <c r="CH398" i="2"/>
  <c r="BO398" i="2"/>
  <c r="BP397" i="2"/>
  <c r="BC396" i="2"/>
  <c r="BD395" i="2"/>
  <c r="CB397" i="2"/>
  <c r="CA398" i="2"/>
  <c r="CD407" i="2"/>
  <c r="CE406" i="2"/>
  <c r="CF406" i="2" s="1"/>
  <c r="BG404" i="2"/>
  <c r="BH404" i="2" s="1"/>
  <c r="BF405" i="2"/>
  <c r="AQ399" i="2"/>
  <c r="AR398" i="2"/>
  <c r="AE398" i="2"/>
  <c r="AF397" i="2"/>
  <c r="AK397" i="2"/>
  <c r="AL396" i="2"/>
  <c r="Z398" i="2"/>
  <c r="W399" i="2"/>
  <c r="X399" i="2" s="1"/>
  <c r="Y399" i="2" s="1"/>
  <c r="M400" i="2"/>
  <c r="N399" i="2"/>
  <c r="P402" i="2"/>
  <c r="Q401" i="2"/>
  <c r="R401" i="2" s="1"/>
  <c r="S400" i="2"/>
  <c r="T399" i="2"/>
  <c r="K401" i="2"/>
  <c r="L401" i="2" s="1"/>
  <c r="J402" i="2"/>
  <c r="CA399" i="2" l="1"/>
  <c r="CB398" i="2"/>
  <c r="BO399" i="2"/>
  <c r="BP398" i="2"/>
  <c r="BI400" i="2"/>
  <c r="BJ399" i="2"/>
  <c r="BC397" i="2"/>
  <c r="BD396" i="2"/>
  <c r="CG400" i="2"/>
  <c r="CH399" i="2"/>
  <c r="BU399" i="2"/>
  <c r="BV398" i="2"/>
  <c r="CD408" i="2"/>
  <c r="CE407" i="2"/>
  <c r="CF407" i="2" s="1"/>
  <c r="BF406" i="2"/>
  <c r="BG405" i="2"/>
  <c r="BH405" i="2" s="1"/>
  <c r="AQ400" i="2"/>
  <c r="AR399" i="2"/>
  <c r="AK398" i="2"/>
  <c r="AL397" i="2"/>
  <c r="AF398" i="2"/>
  <c r="AE399" i="2"/>
  <c r="Z399" i="2"/>
  <c r="W400" i="2"/>
  <c r="X400" i="2" s="1"/>
  <c r="Y400" i="2" s="1"/>
  <c r="M401" i="2"/>
  <c r="N400" i="2"/>
  <c r="S401" i="2"/>
  <c r="T400" i="2"/>
  <c r="P403" i="2"/>
  <c r="Q402" i="2"/>
  <c r="R402" i="2" s="1"/>
  <c r="J403" i="2"/>
  <c r="K402" i="2"/>
  <c r="L402" i="2" s="1"/>
  <c r="BV399" i="2" l="1"/>
  <c r="BU400" i="2"/>
  <c r="BC398" i="2"/>
  <c r="BD397" i="2"/>
  <c r="BO400" i="2"/>
  <c r="BP399" i="2"/>
  <c r="CG401" i="2"/>
  <c r="CH400" i="2"/>
  <c r="BI401" i="2"/>
  <c r="BJ400" i="2"/>
  <c r="CA400" i="2"/>
  <c r="CB399" i="2"/>
  <c r="CD409" i="2"/>
  <c r="CE408" i="2"/>
  <c r="CF408" i="2" s="1"/>
  <c r="BF407" i="2"/>
  <c r="BG406" i="2"/>
  <c r="BH406" i="2" s="1"/>
  <c r="AQ401" i="2"/>
  <c r="AR400" i="2"/>
  <c r="AF399" i="2"/>
  <c r="AE400" i="2"/>
  <c r="AK399" i="2"/>
  <c r="AL398" i="2"/>
  <c r="Z400" i="2"/>
  <c r="W401" i="2"/>
  <c r="X401" i="2" s="1"/>
  <c r="Y401" i="2" s="1"/>
  <c r="M402" i="2"/>
  <c r="N401" i="2"/>
  <c r="P404" i="2"/>
  <c r="Q403" i="2"/>
  <c r="R403" i="2" s="1"/>
  <c r="S402" i="2"/>
  <c r="T401" i="2"/>
  <c r="K403" i="2"/>
  <c r="L403" i="2" s="1"/>
  <c r="J404" i="2"/>
  <c r="CA401" i="2" l="1"/>
  <c r="CB400" i="2"/>
  <c r="CH401" i="2"/>
  <c r="CG402" i="2"/>
  <c r="BC399" i="2"/>
  <c r="BD398" i="2"/>
  <c r="BU401" i="2"/>
  <c r="BV400" i="2"/>
  <c r="BJ401" i="2"/>
  <c r="BI402" i="2"/>
  <c r="BP400" i="2"/>
  <c r="BO401" i="2"/>
  <c r="CD410" i="2"/>
  <c r="CE409" i="2"/>
  <c r="CF409" i="2" s="1"/>
  <c r="BG407" i="2"/>
  <c r="BH407" i="2" s="1"/>
  <c r="BF408" i="2"/>
  <c r="AQ402" i="2"/>
  <c r="AR401" i="2"/>
  <c r="AK400" i="2"/>
  <c r="AL399" i="2"/>
  <c r="AF400" i="2"/>
  <c r="AE401" i="2"/>
  <c r="Z401" i="2"/>
  <c r="W402" i="2"/>
  <c r="X402" i="2" s="1"/>
  <c r="Y402" i="2" s="1"/>
  <c r="M403" i="2"/>
  <c r="N402" i="2"/>
  <c r="S403" i="2"/>
  <c r="T402" i="2"/>
  <c r="Q404" i="2"/>
  <c r="R404" i="2" s="1"/>
  <c r="P405" i="2"/>
  <c r="J405" i="2"/>
  <c r="K404" i="2"/>
  <c r="L404" i="2" s="1"/>
  <c r="BO402" i="2" l="1"/>
  <c r="BP401" i="2"/>
  <c r="CG403" i="2"/>
  <c r="CH402" i="2"/>
  <c r="BU402" i="2"/>
  <c r="BV401" i="2"/>
  <c r="BI403" i="2"/>
  <c r="BJ402" i="2"/>
  <c r="BC400" i="2"/>
  <c r="BD399" i="2"/>
  <c r="CA402" i="2"/>
  <c r="CB401" i="2"/>
  <c r="CD411" i="2"/>
  <c r="CE410" i="2"/>
  <c r="CF410" i="2" s="1"/>
  <c r="BF409" i="2"/>
  <c r="BG408" i="2"/>
  <c r="BH408" i="2" s="1"/>
  <c r="AQ403" i="2"/>
  <c r="AR402" i="2"/>
  <c r="AF401" i="2"/>
  <c r="AE402" i="2"/>
  <c r="AK401" i="2"/>
  <c r="AL400" i="2"/>
  <c r="Z402" i="2"/>
  <c r="W403" i="2"/>
  <c r="X403" i="2" s="1"/>
  <c r="Y403" i="2" s="1"/>
  <c r="M404" i="2"/>
  <c r="N403" i="2"/>
  <c r="P406" i="2"/>
  <c r="Q405" i="2"/>
  <c r="R405" i="2" s="1"/>
  <c r="S404" i="2"/>
  <c r="T403" i="2"/>
  <c r="J406" i="2"/>
  <c r="K405" i="2"/>
  <c r="L405" i="2" s="1"/>
  <c r="CA403" i="2" l="1"/>
  <c r="CB402" i="2"/>
  <c r="BI404" i="2"/>
  <c r="BJ403" i="2"/>
  <c r="CG404" i="2"/>
  <c r="CH403" i="2"/>
  <c r="BC401" i="2"/>
  <c r="BD400" i="2"/>
  <c r="BU403" i="2"/>
  <c r="BV402" i="2"/>
  <c r="BO403" i="2"/>
  <c r="BP402" i="2"/>
  <c r="CD412" i="2"/>
  <c r="CE411" i="2"/>
  <c r="CF411" i="2" s="1"/>
  <c r="BF410" i="2"/>
  <c r="BG409" i="2"/>
  <c r="BH409" i="2" s="1"/>
  <c r="AQ404" i="2"/>
  <c r="AR403" i="2"/>
  <c r="AL401" i="2"/>
  <c r="AK402" i="2"/>
  <c r="AF402" i="2"/>
  <c r="AE403" i="2"/>
  <c r="Z403" i="2"/>
  <c r="W404" i="2"/>
  <c r="X404" i="2" s="1"/>
  <c r="Y404" i="2" s="1"/>
  <c r="M405" i="2"/>
  <c r="N404" i="2"/>
  <c r="S405" i="2"/>
  <c r="T404" i="2"/>
  <c r="P407" i="2"/>
  <c r="Q406" i="2"/>
  <c r="R406" i="2" s="1"/>
  <c r="J407" i="2"/>
  <c r="K406" i="2"/>
  <c r="L406" i="2" s="1"/>
  <c r="BO404" i="2" l="1"/>
  <c r="BP403" i="2"/>
  <c r="BD401" i="2"/>
  <c r="BC402" i="2"/>
  <c r="BI405" i="2"/>
  <c r="BJ404" i="2"/>
  <c r="BU404" i="2"/>
  <c r="BV403" i="2"/>
  <c r="CG405" i="2"/>
  <c r="CH404" i="2"/>
  <c r="CA404" i="2"/>
  <c r="CB403" i="2"/>
  <c r="CF412" i="2"/>
  <c r="CD413" i="2"/>
  <c r="CE412" i="2"/>
  <c r="BF411" i="2"/>
  <c r="BG410" i="2"/>
  <c r="BH410" i="2" s="1"/>
  <c r="AQ405" i="2"/>
  <c r="AR404" i="2"/>
  <c r="AE404" i="2"/>
  <c r="AF403" i="2"/>
  <c r="AK403" i="2"/>
  <c r="AL402" i="2"/>
  <c r="Z404" i="2"/>
  <c r="W405" i="2"/>
  <c r="X405" i="2" s="1"/>
  <c r="Y405" i="2" s="1"/>
  <c r="M406" i="2"/>
  <c r="N405" i="2"/>
  <c r="P408" i="2"/>
  <c r="Q407" i="2"/>
  <c r="R407" i="2" s="1"/>
  <c r="S406" i="2"/>
  <c r="T405" i="2"/>
  <c r="J408" i="2"/>
  <c r="K407" i="2"/>
  <c r="L407" i="2" s="1"/>
  <c r="BC403" i="2" l="1"/>
  <c r="BD402" i="2"/>
  <c r="CA405" i="2"/>
  <c r="CB404" i="2"/>
  <c r="BV404" i="2"/>
  <c r="BU405" i="2"/>
  <c r="CG406" i="2"/>
  <c r="CH405" i="2"/>
  <c r="BJ405" i="2"/>
  <c r="BI406" i="2"/>
  <c r="BP404" i="2"/>
  <c r="BO405" i="2"/>
  <c r="CD414" i="2"/>
  <c r="CE413" i="2"/>
  <c r="CF413" i="2" s="1"/>
  <c r="BF412" i="2"/>
  <c r="BG411" i="2"/>
  <c r="BH411" i="2" s="1"/>
  <c r="AR405" i="2"/>
  <c r="AQ406" i="2"/>
  <c r="AK404" i="2"/>
  <c r="AL403" i="2"/>
  <c r="AF404" i="2"/>
  <c r="AE405" i="2"/>
  <c r="Z405" i="2"/>
  <c r="W406" i="2"/>
  <c r="X406" i="2" s="1"/>
  <c r="Y406" i="2" s="1"/>
  <c r="M407" i="2"/>
  <c r="N406" i="2"/>
  <c r="S407" i="2"/>
  <c r="T406" i="2"/>
  <c r="R408" i="2"/>
  <c r="P409" i="2"/>
  <c r="Q408" i="2"/>
  <c r="J409" i="2"/>
  <c r="K408" i="2"/>
  <c r="L408" i="2" s="1"/>
  <c r="BP405" i="2" l="1"/>
  <c r="BO406" i="2"/>
  <c r="CG407" i="2"/>
  <c r="CH406" i="2"/>
  <c r="CA406" i="2"/>
  <c r="CB405" i="2"/>
  <c r="BI407" i="2"/>
  <c r="BJ406" i="2"/>
  <c r="BU406" i="2"/>
  <c r="BV405" i="2"/>
  <c r="BC404" i="2"/>
  <c r="BD403" i="2"/>
  <c r="CD415" i="2"/>
  <c r="CE414" i="2"/>
  <c r="CF414" i="2" s="1"/>
  <c r="BG412" i="2"/>
  <c r="BH412" i="2" s="1"/>
  <c r="BF413" i="2"/>
  <c r="AQ407" i="2"/>
  <c r="AR406" i="2"/>
  <c r="AE406" i="2"/>
  <c r="AF405" i="2"/>
  <c r="AK405" i="2"/>
  <c r="AL404" i="2"/>
  <c r="Z406" i="2"/>
  <c r="W407" i="2"/>
  <c r="X407" i="2" s="1"/>
  <c r="Y407" i="2" s="1"/>
  <c r="M408" i="2"/>
  <c r="N407" i="2"/>
  <c r="P410" i="2"/>
  <c r="Q409" i="2"/>
  <c r="R409" i="2" s="1"/>
  <c r="S408" i="2"/>
  <c r="T407" i="2"/>
  <c r="J410" i="2"/>
  <c r="K409" i="2"/>
  <c r="L409" i="2" s="1"/>
  <c r="BC405" i="2" l="1"/>
  <c r="BD404" i="2"/>
  <c r="BI408" i="2"/>
  <c r="BJ407" i="2"/>
  <c r="CG408" i="2"/>
  <c r="CH407" i="2"/>
  <c r="BO407" i="2"/>
  <c r="BP406" i="2"/>
  <c r="BU407" i="2"/>
  <c r="BV406" i="2"/>
  <c r="CA407" i="2"/>
  <c r="CB406" i="2"/>
  <c r="CD416" i="2"/>
  <c r="CE415" i="2"/>
  <c r="CF415" i="2" s="1"/>
  <c r="BF414" i="2"/>
  <c r="BG413" i="2"/>
  <c r="BH413" i="2" s="1"/>
  <c r="AQ408" i="2"/>
  <c r="AR407" i="2"/>
  <c r="AL405" i="2"/>
  <c r="AK406" i="2"/>
  <c r="AF406" i="2"/>
  <c r="AE407" i="2"/>
  <c r="Z407" i="2"/>
  <c r="W408" i="2"/>
  <c r="X408" i="2" s="1"/>
  <c r="Y408" i="2" s="1"/>
  <c r="M409" i="2"/>
  <c r="N408" i="2"/>
  <c r="S409" i="2"/>
  <c r="T408" i="2"/>
  <c r="P411" i="2"/>
  <c r="Q410" i="2"/>
  <c r="R410" i="2" s="1"/>
  <c r="J411" i="2"/>
  <c r="K410" i="2"/>
  <c r="L410" i="2" s="1"/>
  <c r="CA408" i="2" l="1"/>
  <c r="CB407" i="2"/>
  <c r="BO408" i="2"/>
  <c r="BP407" i="2"/>
  <c r="BJ408" i="2"/>
  <c r="BI409" i="2"/>
  <c r="BV407" i="2"/>
  <c r="BU408" i="2"/>
  <c r="CG409" i="2"/>
  <c r="CH408" i="2"/>
  <c r="BC406" i="2"/>
  <c r="BD405" i="2"/>
  <c r="CD417" i="2"/>
  <c r="CE416" i="2"/>
  <c r="CF416" i="2" s="1"/>
  <c r="BF415" i="2"/>
  <c r="BG414" i="2"/>
  <c r="BH414" i="2" s="1"/>
  <c r="AQ409" i="2"/>
  <c r="AR408" i="2"/>
  <c r="AF407" i="2"/>
  <c r="AE408" i="2"/>
  <c r="AK407" i="2"/>
  <c r="AL406" i="2"/>
  <c r="Z408" i="2"/>
  <c r="W409" i="2"/>
  <c r="X409" i="2" s="1"/>
  <c r="Y409" i="2" s="1"/>
  <c r="M410" i="2"/>
  <c r="N409" i="2"/>
  <c r="P412" i="2"/>
  <c r="Q411" i="2"/>
  <c r="R411" i="2" s="1"/>
  <c r="S410" i="2"/>
  <c r="T409" i="2"/>
  <c r="J412" i="2"/>
  <c r="K411" i="2"/>
  <c r="L411" i="2" s="1"/>
  <c r="BU409" i="2" l="1"/>
  <c r="BV408" i="2"/>
  <c r="BC407" i="2"/>
  <c r="BD406" i="2"/>
  <c r="BP408" i="2"/>
  <c r="BO409" i="2"/>
  <c r="BI410" i="2"/>
  <c r="BJ409" i="2"/>
  <c r="CG410" i="2"/>
  <c r="CH409" i="2"/>
  <c r="CA409" i="2"/>
  <c r="CB408" i="2"/>
  <c r="CD418" i="2"/>
  <c r="CE417" i="2"/>
  <c r="CF417" i="2" s="1"/>
  <c r="BG415" i="2"/>
  <c r="BH415" i="2" s="1"/>
  <c r="BF416" i="2"/>
  <c r="AR409" i="2"/>
  <c r="AQ410" i="2"/>
  <c r="AK408" i="2"/>
  <c r="AL407" i="2"/>
  <c r="AF408" i="2"/>
  <c r="AE409" i="2"/>
  <c r="Z409" i="2"/>
  <c r="W410" i="2"/>
  <c r="X410" i="2" s="1"/>
  <c r="Y410" i="2" s="1"/>
  <c r="M411" i="2"/>
  <c r="N410" i="2"/>
  <c r="S411" i="2"/>
  <c r="T410" i="2"/>
  <c r="R412" i="2"/>
  <c r="P413" i="2"/>
  <c r="Q412" i="2"/>
  <c r="K412" i="2"/>
  <c r="L412" i="2" s="1"/>
  <c r="J413" i="2"/>
  <c r="CB409" i="2" l="1"/>
  <c r="CA410" i="2"/>
  <c r="BI411" i="2"/>
  <c r="BJ410" i="2"/>
  <c r="BC408" i="2"/>
  <c r="BD407" i="2"/>
  <c r="BP409" i="2"/>
  <c r="BO410" i="2"/>
  <c r="CG411" i="2"/>
  <c r="CH410" i="2"/>
  <c r="BV409" i="2"/>
  <c r="BU410" i="2"/>
  <c r="CF418" i="2"/>
  <c r="CD419" i="2"/>
  <c r="CE418" i="2"/>
  <c r="BF417" i="2"/>
  <c r="BG416" i="2"/>
  <c r="BH416" i="2" s="1"/>
  <c r="AQ411" i="2"/>
  <c r="AR410" i="2"/>
  <c r="AF409" i="2"/>
  <c r="AE410" i="2"/>
  <c r="AK409" i="2"/>
  <c r="AL408" i="2"/>
  <c r="Z410" i="2"/>
  <c r="W411" i="2"/>
  <c r="X411" i="2" s="1"/>
  <c r="Y411" i="2" s="1"/>
  <c r="M412" i="2"/>
  <c r="N411" i="2"/>
  <c r="P414" i="2"/>
  <c r="Q413" i="2"/>
  <c r="R413" i="2" s="1"/>
  <c r="S412" i="2"/>
  <c r="T411" i="2"/>
  <c r="J414" i="2"/>
  <c r="K413" i="2"/>
  <c r="L413" i="2" s="1"/>
  <c r="BU411" i="2" l="1"/>
  <c r="BV410" i="2"/>
  <c r="BO411" i="2"/>
  <c r="BP410" i="2"/>
  <c r="BI412" i="2"/>
  <c r="BJ411" i="2"/>
  <c r="CA411" i="2"/>
  <c r="CB410" i="2"/>
  <c r="CG412" i="2"/>
  <c r="CH411" i="2"/>
  <c r="BD408" i="2"/>
  <c r="BC409" i="2"/>
  <c r="CD420" i="2"/>
  <c r="CE419" i="2"/>
  <c r="CF419" i="2" s="1"/>
  <c r="BF418" i="2"/>
  <c r="BG417" i="2"/>
  <c r="BH417" i="2" s="1"/>
  <c r="AQ412" i="2"/>
  <c r="AR411" i="2"/>
  <c r="AK410" i="2"/>
  <c r="AL409" i="2"/>
  <c r="AF410" i="2"/>
  <c r="AE411" i="2"/>
  <c r="Z411" i="2"/>
  <c r="W412" i="2"/>
  <c r="X412" i="2" s="1"/>
  <c r="Y412" i="2" s="1"/>
  <c r="M413" i="2"/>
  <c r="N412" i="2"/>
  <c r="S413" i="2"/>
  <c r="T412" i="2"/>
  <c r="P415" i="2"/>
  <c r="Q414" i="2"/>
  <c r="R414" i="2" s="1"/>
  <c r="J415" i="2"/>
  <c r="K414" i="2"/>
  <c r="L414" i="2" s="1"/>
  <c r="BC410" i="2" l="1"/>
  <c r="BD409" i="2"/>
  <c r="CA412" i="2"/>
  <c r="CB411" i="2"/>
  <c r="BO412" i="2"/>
  <c r="BP411" i="2"/>
  <c r="CG413" i="2"/>
  <c r="CH412" i="2"/>
  <c r="BI413" i="2"/>
  <c r="BJ412" i="2"/>
  <c r="BU412" i="2"/>
  <c r="BV411" i="2"/>
  <c r="CD421" i="2"/>
  <c r="CE420" i="2"/>
  <c r="CF420" i="2" s="1"/>
  <c r="BF419" i="2"/>
  <c r="BG418" i="2"/>
  <c r="BH418" i="2" s="1"/>
  <c r="AQ413" i="2"/>
  <c r="AR412" i="2"/>
  <c r="AF411" i="2"/>
  <c r="AE412" i="2"/>
  <c r="AK411" i="2"/>
  <c r="AL410" i="2"/>
  <c r="Z412" i="2"/>
  <c r="W413" i="2"/>
  <c r="X413" i="2" s="1"/>
  <c r="Y413" i="2" s="1"/>
  <c r="M414" i="2"/>
  <c r="N413" i="2"/>
  <c r="P416" i="2"/>
  <c r="Q415" i="2"/>
  <c r="R415" i="2" s="1"/>
  <c r="T413" i="2"/>
  <c r="S414" i="2"/>
  <c r="J416" i="2"/>
  <c r="K415" i="2"/>
  <c r="L415" i="2" s="1"/>
  <c r="BV412" i="2" l="1"/>
  <c r="BU413" i="2"/>
  <c r="CG414" i="2"/>
  <c r="CH413" i="2"/>
  <c r="CA413" i="2"/>
  <c r="CB412" i="2"/>
  <c r="BJ413" i="2"/>
  <c r="BI414" i="2"/>
  <c r="BP412" i="2"/>
  <c r="BO413" i="2"/>
  <c r="BD410" i="2"/>
  <c r="BC411" i="2"/>
  <c r="CD422" i="2"/>
  <c r="CE421" i="2"/>
  <c r="CF421" i="2" s="1"/>
  <c r="BF420" i="2"/>
  <c r="BG419" i="2"/>
  <c r="BH419" i="2" s="1"/>
  <c r="AQ414" i="2"/>
  <c r="AR413" i="2"/>
  <c r="AK412" i="2"/>
  <c r="AL411" i="2"/>
  <c r="AE413" i="2"/>
  <c r="AF412" i="2"/>
  <c r="Z413" i="2"/>
  <c r="W414" i="2"/>
  <c r="X414" i="2" s="1"/>
  <c r="Y414" i="2" s="1"/>
  <c r="M415" i="2"/>
  <c r="N414" i="2"/>
  <c r="S415" i="2"/>
  <c r="T414" i="2"/>
  <c r="P417" i="2"/>
  <c r="Q416" i="2"/>
  <c r="R416" i="2" s="1"/>
  <c r="K416" i="2"/>
  <c r="L416" i="2" s="1"/>
  <c r="J417" i="2"/>
  <c r="BC412" i="2" l="1"/>
  <c r="BD411" i="2"/>
  <c r="BJ414" i="2"/>
  <c r="BI415" i="2"/>
  <c r="CG415" i="2"/>
  <c r="CH414" i="2"/>
  <c r="BP413" i="2"/>
  <c r="BO414" i="2"/>
  <c r="BV413" i="2"/>
  <c r="BU414" i="2"/>
  <c r="CB413" i="2"/>
  <c r="CA414" i="2"/>
  <c r="CD423" i="2"/>
  <c r="CE422" i="2"/>
  <c r="CF422" i="2" s="1"/>
  <c r="BG420" i="2"/>
  <c r="BH420" i="2" s="1"/>
  <c r="BF421" i="2"/>
  <c r="AQ415" i="2"/>
  <c r="AR414" i="2"/>
  <c r="AF413" i="2"/>
  <c r="AE414" i="2"/>
  <c r="AK413" i="2"/>
  <c r="AL412" i="2"/>
  <c r="Z414" i="2"/>
  <c r="W415" i="2"/>
  <c r="X415" i="2" s="1"/>
  <c r="Y415" i="2" s="1"/>
  <c r="M416" i="2"/>
  <c r="N415" i="2"/>
  <c r="P418" i="2"/>
  <c r="Q417" i="2"/>
  <c r="R417" i="2" s="1"/>
  <c r="S416" i="2"/>
  <c r="T415" i="2"/>
  <c r="J418" i="2"/>
  <c r="K417" i="2"/>
  <c r="L417" i="2" s="1"/>
  <c r="BU415" i="2" l="1"/>
  <c r="BV414" i="2"/>
  <c r="CA415" i="2"/>
  <c r="CB414" i="2"/>
  <c r="BO415" i="2"/>
  <c r="BP414" i="2"/>
  <c r="BI416" i="2"/>
  <c r="BJ415" i="2"/>
  <c r="CG416" i="2"/>
  <c r="CH415" i="2"/>
  <c r="BC413" i="2"/>
  <c r="BD412" i="2"/>
  <c r="CD424" i="2"/>
  <c r="CE423" i="2"/>
  <c r="CF423" i="2" s="1"/>
  <c r="BF422" i="2"/>
  <c r="BG421" i="2"/>
  <c r="BH421" i="2" s="1"/>
  <c r="AQ416" i="2"/>
  <c r="AR415" i="2"/>
  <c r="AL413" i="2"/>
  <c r="AK414" i="2"/>
  <c r="AF414" i="2"/>
  <c r="AE415" i="2"/>
  <c r="Z415" i="2"/>
  <c r="W416" i="2"/>
  <c r="X416" i="2" s="1"/>
  <c r="Y416" i="2" s="1"/>
  <c r="M417" i="2"/>
  <c r="N416" i="2"/>
  <c r="S417" i="2"/>
  <c r="T416" i="2"/>
  <c r="P419" i="2"/>
  <c r="Q418" i="2"/>
  <c r="R418" i="2" s="1"/>
  <c r="J419" i="2"/>
  <c r="K418" i="2"/>
  <c r="L418" i="2" s="1"/>
  <c r="BC414" i="2" l="1"/>
  <c r="BD413" i="2"/>
  <c r="BJ416" i="2"/>
  <c r="BI417" i="2"/>
  <c r="CA416" i="2"/>
  <c r="CB415" i="2"/>
  <c r="CG417" i="2"/>
  <c r="CH416" i="2"/>
  <c r="BO416" i="2"/>
  <c r="BP415" i="2"/>
  <c r="BU416" i="2"/>
  <c r="BV415" i="2"/>
  <c r="CD425" i="2"/>
  <c r="CE424" i="2"/>
  <c r="CF424" i="2" s="1"/>
  <c r="BF423" i="2"/>
  <c r="BG422" i="2"/>
  <c r="BH422" i="2" s="1"/>
  <c r="AR416" i="2"/>
  <c r="AQ417" i="2"/>
  <c r="AF415" i="2"/>
  <c r="AE416" i="2"/>
  <c r="AK415" i="2"/>
  <c r="AL414" i="2"/>
  <c r="Z416" i="2"/>
  <c r="W417" i="2"/>
  <c r="X417" i="2" s="1"/>
  <c r="Y417" i="2" s="1"/>
  <c r="Z417" i="2" s="1"/>
  <c r="M418" i="2"/>
  <c r="N417" i="2"/>
  <c r="P420" i="2"/>
  <c r="Q419" i="2"/>
  <c r="R419" i="2" s="1"/>
  <c r="S418" i="2"/>
  <c r="T417" i="2"/>
  <c r="J420" i="2"/>
  <c r="K419" i="2"/>
  <c r="L419" i="2" s="1"/>
  <c r="BI418" i="2" l="1"/>
  <c r="BJ417" i="2"/>
  <c r="BV416" i="2"/>
  <c r="BU417" i="2"/>
  <c r="CG418" i="2"/>
  <c r="CH417" i="2"/>
  <c r="BP416" i="2"/>
  <c r="BO417" i="2"/>
  <c r="CA417" i="2"/>
  <c r="CB416" i="2"/>
  <c r="BD414" i="2"/>
  <c r="BC415" i="2"/>
  <c r="CD426" i="2"/>
  <c r="CE425" i="2"/>
  <c r="CF425" i="2" s="1"/>
  <c r="BG423" i="2"/>
  <c r="BH423" i="2" s="1"/>
  <c r="BF424" i="2"/>
  <c r="AQ418" i="2"/>
  <c r="AR417" i="2"/>
  <c r="AK416" i="2"/>
  <c r="AL415" i="2"/>
  <c r="AE417" i="2"/>
  <c r="AF416" i="2"/>
  <c r="W418" i="2"/>
  <c r="X418" i="2" s="1"/>
  <c r="Y418" i="2" s="1"/>
  <c r="M419" i="2"/>
  <c r="N418" i="2"/>
  <c r="S419" i="2"/>
  <c r="T418" i="2"/>
  <c r="Q420" i="2"/>
  <c r="R420" i="2" s="1"/>
  <c r="P421" i="2"/>
  <c r="K420" i="2"/>
  <c r="L420" i="2" s="1"/>
  <c r="J421" i="2"/>
  <c r="BC416" i="2" l="1"/>
  <c r="BD415" i="2"/>
  <c r="BP417" i="2"/>
  <c r="BO418" i="2"/>
  <c r="BU418" i="2"/>
  <c r="BV417" i="2"/>
  <c r="CB417" i="2"/>
  <c r="CA418" i="2"/>
  <c r="CG419" i="2"/>
  <c r="CH418" i="2"/>
  <c r="BI419" i="2"/>
  <c r="BJ418" i="2"/>
  <c r="CF426" i="2"/>
  <c r="CD427" i="2"/>
  <c r="CE426" i="2"/>
  <c r="BF425" i="2"/>
  <c r="BG424" i="2"/>
  <c r="BH424" i="2" s="1"/>
  <c r="AQ419" i="2"/>
  <c r="AR418" i="2"/>
  <c r="AE418" i="2"/>
  <c r="AF417" i="2"/>
  <c r="AK417" i="2"/>
  <c r="AL416" i="2"/>
  <c r="Z418" i="2"/>
  <c r="W419" i="2"/>
  <c r="X419" i="2" s="1"/>
  <c r="Y419" i="2" s="1"/>
  <c r="M420" i="2"/>
  <c r="N419" i="2"/>
  <c r="P422" i="2"/>
  <c r="Q421" i="2"/>
  <c r="R421" i="2" s="1"/>
  <c r="S420" i="2"/>
  <c r="T419" i="2"/>
  <c r="J422" i="2"/>
  <c r="K421" i="2"/>
  <c r="L421" i="2" s="1"/>
  <c r="CB418" i="2" l="1"/>
  <c r="CA419" i="2"/>
  <c r="BO419" i="2"/>
  <c r="BP418" i="2"/>
  <c r="BI420" i="2"/>
  <c r="BJ419" i="2"/>
  <c r="CG420" i="2"/>
  <c r="CH419" i="2"/>
  <c r="BU419" i="2"/>
  <c r="BV418" i="2"/>
  <c r="BC417" i="2"/>
  <c r="BD416" i="2"/>
  <c r="CD428" i="2"/>
  <c r="CE427" i="2"/>
  <c r="CF427" i="2" s="1"/>
  <c r="BF426" i="2"/>
  <c r="BG425" i="2"/>
  <c r="BH425" i="2" s="1"/>
  <c r="AQ420" i="2"/>
  <c r="AR419" i="2"/>
  <c r="AL417" i="2"/>
  <c r="AK418" i="2"/>
  <c r="AF418" i="2"/>
  <c r="AE419" i="2"/>
  <c r="Z419" i="2"/>
  <c r="W420" i="2"/>
  <c r="X420" i="2" s="1"/>
  <c r="Y420" i="2" s="1"/>
  <c r="M421" i="2"/>
  <c r="N420" i="2"/>
  <c r="S421" i="2"/>
  <c r="T420" i="2"/>
  <c r="P423" i="2"/>
  <c r="Q422" i="2"/>
  <c r="R422" i="2" s="1"/>
  <c r="J423" i="2"/>
  <c r="K422" i="2"/>
  <c r="L422" i="2" s="1"/>
  <c r="BC418" i="2" l="1"/>
  <c r="BD417" i="2"/>
  <c r="CG421" i="2"/>
  <c r="CH420" i="2"/>
  <c r="BO420" i="2"/>
  <c r="BP419" i="2"/>
  <c r="CA420" i="2"/>
  <c r="CB419" i="2"/>
  <c r="BU420" i="2"/>
  <c r="BV419" i="2"/>
  <c r="BI421" i="2"/>
  <c r="BJ420" i="2"/>
  <c r="CD429" i="2"/>
  <c r="CE428" i="2"/>
  <c r="CF428" i="2" s="1"/>
  <c r="BF427" i="2"/>
  <c r="BG426" i="2"/>
  <c r="BH426" i="2" s="1"/>
  <c r="AQ421" i="2"/>
  <c r="AR420" i="2"/>
  <c r="AF419" i="2"/>
  <c r="AE420" i="2"/>
  <c r="AK419" i="2"/>
  <c r="AL418" i="2"/>
  <c r="Z420" i="2"/>
  <c r="W421" i="2"/>
  <c r="X421" i="2" s="1"/>
  <c r="Y421" i="2" s="1"/>
  <c r="M422" i="2"/>
  <c r="N421" i="2"/>
  <c r="P424" i="2"/>
  <c r="Q423" i="2"/>
  <c r="R423" i="2" s="1"/>
  <c r="S422" i="2"/>
  <c r="T421" i="2"/>
  <c r="J424" i="2"/>
  <c r="K423" i="2"/>
  <c r="L423" i="2" s="1"/>
  <c r="BJ421" i="2" l="1"/>
  <c r="BI422" i="2"/>
  <c r="CA421" i="2"/>
  <c r="CB420" i="2"/>
  <c r="CG422" i="2"/>
  <c r="CH421" i="2"/>
  <c r="BV420" i="2"/>
  <c r="BU421" i="2"/>
  <c r="BP420" i="2"/>
  <c r="BO421" i="2"/>
  <c r="BC419" i="2"/>
  <c r="BD418" i="2"/>
  <c r="CD430" i="2"/>
  <c r="CE429" i="2"/>
  <c r="CF429" i="2" s="1"/>
  <c r="BF428" i="2"/>
  <c r="BG427" i="2"/>
  <c r="BH427" i="2" s="1"/>
  <c r="AR421" i="2"/>
  <c r="AQ422" i="2"/>
  <c r="AK420" i="2"/>
  <c r="AL419" i="2"/>
  <c r="AF420" i="2"/>
  <c r="AE421" i="2"/>
  <c r="Z421" i="2"/>
  <c r="W422" i="2"/>
  <c r="X422" i="2" s="1"/>
  <c r="Y422" i="2" s="1"/>
  <c r="M423" i="2"/>
  <c r="N422" i="2"/>
  <c r="S423" i="2"/>
  <c r="T422" i="2"/>
  <c r="R424" i="2"/>
  <c r="P425" i="2"/>
  <c r="Q424" i="2"/>
  <c r="K424" i="2"/>
  <c r="L424" i="2" s="1"/>
  <c r="J425" i="2"/>
  <c r="BV421" i="2" l="1"/>
  <c r="BU422" i="2"/>
  <c r="BC420" i="2"/>
  <c r="BD419" i="2"/>
  <c r="CA422" i="2"/>
  <c r="CB421" i="2"/>
  <c r="BP421" i="2"/>
  <c r="BO422" i="2"/>
  <c r="BI423" i="2"/>
  <c r="BJ422" i="2"/>
  <c r="CG423" i="2"/>
  <c r="CH422" i="2"/>
  <c r="CD431" i="2"/>
  <c r="CE430" i="2"/>
  <c r="CF430" i="2" s="1"/>
  <c r="BG428" i="2"/>
  <c r="BH428" i="2" s="1"/>
  <c r="BF429" i="2"/>
  <c r="AQ423" i="2"/>
  <c r="AR422" i="2"/>
  <c r="AE422" i="2"/>
  <c r="AF421" i="2"/>
  <c r="AK421" i="2"/>
  <c r="AL420" i="2"/>
  <c r="Z422" i="2"/>
  <c r="W423" i="2"/>
  <c r="X423" i="2" s="1"/>
  <c r="Y423" i="2" s="1"/>
  <c r="M424" i="2"/>
  <c r="N423" i="2"/>
  <c r="P426" i="2"/>
  <c r="Q425" i="2"/>
  <c r="R425" i="2" s="1"/>
  <c r="S424" i="2"/>
  <c r="T423" i="2"/>
  <c r="J426" i="2"/>
  <c r="K425" i="2"/>
  <c r="L425" i="2" s="1"/>
  <c r="BO423" i="2" l="1"/>
  <c r="BP422" i="2"/>
  <c r="CG424" i="2"/>
  <c r="CH423" i="2"/>
  <c r="BC421" i="2"/>
  <c r="BD420" i="2"/>
  <c r="BU423" i="2"/>
  <c r="BV422" i="2"/>
  <c r="BI424" i="2"/>
  <c r="BJ423" i="2"/>
  <c r="CA423" i="2"/>
  <c r="CB422" i="2"/>
  <c r="CD432" i="2"/>
  <c r="CE431" i="2"/>
  <c r="CF431" i="2" s="1"/>
  <c r="BF430" i="2"/>
  <c r="BG429" i="2"/>
  <c r="BH429" i="2" s="1"/>
  <c r="AR423" i="2"/>
  <c r="AQ424" i="2"/>
  <c r="AL421" i="2"/>
  <c r="AK422" i="2"/>
  <c r="AF422" i="2"/>
  <c r="AE423" i="2"/>
  <c r="Z423" i="2"/>
  <c r="W424" i="2"/>
  <c r="X424" i="2" s="1"/>
  <c r="Y424" i="2" s="1"/>
  <c r="M425" i="2"/>
  <c r="N424" i="2"/>
  <c r="S425" i="2"/>
  <c r="T424" i="2"/>
  <c r="P427" i="2"/>
  <c r="Q426" i="2"/>
  <c r="R426" i="2" s="1"/>
  <c r="J427" i="2"/>
  <c r="K426" i="2"/>
  <c r="L426" i="2" s="1"/>
  <c r="CA424" i="2" l="1"/>
  <c r="CB423" i="2"/>
  <c r="BU424" i="2"/>
  <c r="BV423" i="2"/>
  <c r="CG425" i="2"/>
  <c r="CH424" i="2"/>
  <c r="BJ424" i="2"/>
  <c r="BI425" i="2"/>
  <c r="BC422" i="2"/>
  <c r="BD421" i="2"/>
  <c r="BO424" i="2"/>
  <c r="BP423" i="2"/>
  <c r="CF432" i="2"/>
  <c r="CD433" i="2"/>
  <c r="CE432" i="2"/>
  <c r="BF431" i="2"/>
  <c r="BG430" i="2"/>
  <c r="BH430" i="2" s="1"/>
  <c r="AQ425" i="2"/>
  <c r="AR424" i="2"/>
  <c r="AF423" i="2"/>
  <c r="AE424" i="2"/>
  <c r="AK423" i="2"/>
  <c r="AL422" i="2"/>
  <c r="Z424" i="2"/>
  <c r="W425" i="2"/>
  <c r="X425" i="2" s="1"/>
  <c r="Y425" i="2" s="1"/>
  <c r="M426" i="2"/>
  <c r="N425" i="2"/>
  <c r="P428" i="2"/>
  <c r="Q427" i="2"/>
  <c r="R427" i="2" s="1"/>
  <c r="S426" i="2"/>
  <c r="T425" i="2"/>
  <c r="K427" i="2"/>
  <c r="L427" i="2" s="1"/>
  <c r="J428" i="2"/>
  <c r="BI426" i="2" l="1"/>
  <c r="BJ425" i="2"/>
  <c r="BP424" i="2"/>
  <c r="BO425" i="2"/>
  <c r="BU425" i="2"/>
  <c r="BV424" i="2"/>
  <c r="BD422" i="2"/>
  <c r="BC423" i="2"/>
  <c r="CG426" i="2"/>
  <c r="CH425" i="2"/>
  <c r="CA425" i="2"/>
  <c r="CB424" i="2"/>
  <c r="CD434" i="2"/>
  <c r="CE433" i="2"/>
  <c r="CF433" i="2" s="1"/>
  <c r="BG431" i="2"/>
  <c r="BH431" i="2" s="1"/>
  <c r="BF432" i="2"/>
  <c r="AR425" i="2"/>
  <c r="AQ426" i="2"/>
  <c r="AK424" i="2"/>
  <c r="AL423" i="2"/>
  <c r="AE425" i="2"/>
  <c r="AF424" i="2"/>
  <c r="Z425" i="2"/>
  <c r="W426" i="2"/>
  <c r="X426" i="2" s="1"/>
  <c r="Y426" i="2" s="1"/>
  <c r="M427" i="2"/>
  <c r="N426" i="2"/>
  <c r="S427" i="2"/>
  <c r="T426" i="2"/>
  <c r="P429" i="2"/>
  <c r="Q428" i="2"/>
  <c r="R428" i="2" s="1"/>
  <c r="K428" i="2"/>
  <c r="L428" i="2" s="1"/>
  <c r="J429" i="2"/>
  <c r="BC424" i="2" l="1"/>
  <c r="BD423" i="2"/>
  <c r="BP425" i="2"/>
  <c r="BO426" i="2"/>
  <c r="CB425" i="2"/>
  <c r="CA426" i="2"/>
  <c r="CG427" i="2"/>
  <c r="CH426" i="2"/>
  <c r="BU426" i="2"/>
  <c r="BV425" i="2"/>
  <c r="BI427" i="2"/>
  <c r="BJ426" i="2"/>
  <c r="CD435" i="2"/>
  <c r="CE434" i="2"/>
  <c r="CF434" i="2" s="1"/>
  <c r="BF433" i="2"/>
  <c r="BG432" i="2"/>
  <c r="BH432" i="2" s="1"/>
  <c r="AQ427" i="2"/>
  <c r="AR426" i="2"/>
  <c r="AE426" i="2"/>
  <c r="AF425" i="2"/>
  <c r="AK425" i="2"/>
  <c r="AL424" i="2"/>
  <c r="Z426" i="2"/>
  <c r="W427" i="2"/>
  <c r="X427" i="2" s="1"/>
  <c r="Y427" i="2" s="1"/>
  <c r="M428" i="2"/>
  <c r="N427" i="2"/>
  <c r="P430" i="2"/>
  <c r="Q429" i="2"/>
  <c r="R429" i="2" s="1"/>
  <c r="S428" i="2"/>
  <c r="T427" i="2"/>
  <c r="J430" i="2"/>
  <c r="K429" i="2"/>
  <c r="L429" i="2" s="1"/>
  <c r="BO427" i="2" l="1"/>
  <c r="BP426" i="2"/>
  <c r="BI428" i="2"/>
  <c r="BJ427" i="2"/>
  <c r="CG428" i="2"/>
  <c r="CH427" i="2"/>
  <c r="CA427" i="2"/>
  <c r="CB426" i="2"/>
  <c r="BU427" i="2"/>
  <c r="BV426" i="2"/>
  <c r="BC425" i="2"/>
  <c r="BD424" i="2"/>
  <c r="CD436" i="2"/>
  <c r="CE435" i="2"/>
  <c r="CF435" i="2" s="1"/>
  <c r="BF434" i="2"/>
  <c r="BG433" i="2"/>
  <c r="BH433" i="2" s="1"/>
  <c r="AR427" i="2"/>
  <c r="AQ428" i="2"/>
  <c r="AK426" i="2"/>
  <c r="AL425" i="2"/>
  <c r="AF426" i="2"/>
  <c r="AE427" i="2"/>
  <c r="Z427" i="2"/>
  <c r="W428" i="2"/>
  <c r="X428" i="2" s="1"/>
  <c r="Y428" i="2" s="1"/>
  <c r="M429" i="2"/>
  <c r="N428" i="2"/>
  <c r="S429" i="2"/>
  <c r="T428" i="2"/>
  <c r="P431" i="2"/>
  <c r="Q430" i="2"/>
  <c r="R430" i="2" s="1"/>
  <c r="J431" i="2"/>
  <c r="K430" i="2"/>
  <c r="L430" i="2" s="1"/>
  <c r="BC426" i="2" l="1"/>
  <c r="BD425" i="2"/>
  <c r="CA428" i="2"/>
  <c r="CB427" i="2"/>
  <c r="BI429" i="2"/>
  <c r="BJ428" i="2"/>
  <c r="BV427" i="2"/>
  <c r="BU428" i="2"/>
  <c r="CG429" i="2"/>
  <c r="CH428" i="2"/>
  <c r="BO428" i="2"/>
  <c r="BP427" i="2"/>
  <c r="CF436" i="2"/>
  <c r="CD437" i="2"/>
  <c r="CE436" i="2"/>
  <c r="BF435" i="2"/>
  <c r="BG434" i="2"/>
  <c r="BH434" i="2" s="1"/>
  <c r="AQ429" i="2"/>
  <c r="AR428" i="2"/>
  <c r="AE428" i="2"/>
  <c r="AF427" i="2"/>
  <c r="AK427" i="2"/>
  <c r="AL426" i="2"/>
  <c r="Z428" i="2"/>
  <c r="W429" i="2"/>
  <c r="X429" i="2" s="1"/>
  <c r="Y429" i="2" s="1"/>
  <c r="M430" i="2"/>
  <c r="N429" i="2"/>
  <c r="P432" i="2"/>
  <c r="Q431" i="2"/>
  <c r="R431" i="2" s="1"/>
  <c r="T429" i="2"/>
  <c r="S430" i="2"/>
  <c r="J432" i="2"/>
  <c r="K431" i="2"/>
  <c r="L431" i="2" s="1"/>
  <c r="BV428" i="2" l="1"/>
  <c r="BU429" i="2"/>
  <c r="BP428" i="2"/>
  <c r="BO429" i="2"/>
  <c r="CA429" i="2"/>
  <c r="CB428" i="2"/>
  <c r="CG430" i="2"/>
  <c r="CH429" i="2"/>
  <c r="BJ429" i="2"/>
  <c r="BI430" i="2"/>
  <c r="BC427" i="2"/>
  <c r="BD426" i="2"/>
  <c r="CD438" i="2"/>
  <c r="CE437" i="2"/>
  <c r="CF437" i="2" s="1"/>
  <c r="BF436" i="2"/>
  <c r="BG435" i="2"/>
  <c r="BH435" i="2" s="1"/>
  <c r="AQ430" i="2"/>
  <c r="AR429" i="2"/>
  <c r="AK428" i="2"/>
  <c r="AL427" i="2"/>
  <c r="AF428" i="2"/>
  <c r="AE429" i="2"/>
  <c r="Z429" i="2"/>
  <c r="W430" i="2"/>
  <c r="X430" i="2" s="1"/>
  <c r="Y430" i="2" s="1"/>
  <c r="M431" i="2"/>
  <c r="N430" i="2"/>
  <c r="S431" i="2"/>
  <c r="T430" i="2"/>
  <c r="R432" i="2"/>
  <c r="P433" i="2"/>
  <c r="Q432" i="2"/>
  <c r="J433" i="2"/>
  <c r="K432" i="2"/>
  <c r="L432" i="2" s="1"/>
  <c r="BP429" i="2" l="1"/>
  <c r="BO430" i="2"/>
  <c r="BC428" i="2"/>
  <c r="BD427" i="2"/>
  <c r="CG431" i="2"/>
  <c r="CH430" i="2"/>
  <c r="BJ430" i="2"/>
  <c r="BI431" i="2"/>
  <c r="BV429" i="2"/>
  <c r="BU430" i="2"/>
  <c r="CB429" i="2"/>
  <c r="CA430" i="2"/>
  <c r="CD439" i="2"/>
  <c r="CE438" i="2"/>
  <c r="CF438" i="2" s="1"/>
  <c r="BG436" i="2"/>
  <c r="BH436" i="2" s="1"/>
  <c r="BF437" i="2"/>
  <c r="AQ431" i="2"/>
  <c r="AR430" i="2"/>
  <c r="AE430" i="2"/>
  <c r="AF429" i="2"/>
  <c r="AK429" i="2"/>
  <c r="AL428" i="2"/>
  <c r="Z430" i="2"/>
  <c r="W431" i="2"/>
  <c r="X431" i="2" s="1"/>
  <c r="Y431" i="2" s="1"/>
  <c r="M432" i="2"/>
  <c r="N431" i="2"/>
  <c r="P434" i="2"/>
  <c r="Q433" i="2"/>
  <c r="R433" i="2" s="1"/>
  <c r="S432" i="2"/>
  <c r="T431" i="2"/>
  <c r="J434" i="2"/>
  <c r="K433" i="2"/>
  <c r="L433" i="2" s="1"/>
  <c r="CA431" i="2" l="1"/>
  <c r="CB430" i="2"/>
  <c r="BI432" i="2"/>
  <c r="BJ431" i="2"/>
  <c r="BD428" i="2"/>
  <c r="BC429" i="2"/>
  <c r="BU431" i="2"/>
  <c r="BV430" i="2"/>
  <c r="BO431" i="2"/>
  <c r="BP430" i="2"/>
  <c r="CG432" i="2"/>
  <c r="CH431" i="2"/>
  <c r="CD440" i="2"/>
  <c r="CE439" i="2"/>
  <c r="CF439" i="2" s="1"/>
  <c r="BF438" i="2"/>
  <c r="BG437" i="2"/>
  <c r="BH437" i="2" s="1"/>
  <c r="AQ432" i="2"/>
  <c r="AR431" i="2"/>
  <c r="AK430" i="2"/>
  <c r="AL429" i="2"/>
  <c r="AE431" i="2"/>
  <c r="AF430" i="2"/>
  <c r="Z431" i="2"/>
  <c r="W432" i="2"/>
  <c r="X432" i="2" s="1"/>
  <c r="Y432" i="2" s="1"/>
  <c r="M433" i="2"/>
  <c r="N432" i="2"/>
  <c r="S433" i="2"/>
  <c r="T432" i="2"/>
  <c r="P435" i="2"/>
  <c r="Q434" i="2"/>
  <c r="R434" i="2" s="1"/>
  <c r="J435" i="2"/>
  <c r="K434" i="2"/>
  <c r="L434" i="2" s="1"/>
  <c r="CG433" i="2" l="1"/>
  <c r="CH432" i="2"/>
  <c r="BV431" i="2"/>
  <c r="BU432" i="2"/>
  <c r="BJ432" i="2"/>
  <c r="BI433" i="2"/>
  <c r="BC430" i="2"/>
  <c r="BD429" i="2"/>
  <c r="BO432" i="2"/>
  <c r="BP431" i="2"/>
  <c r="CA432" i="2"/>
  <c r="CB431" i="2"/>
  <c r="CF440" i="2"/>
  <c r="CD441" i="2"/>
  <c r="CE440" i="2"/>
  <c r="BF439" i="2"/>
  <c r="BG438" i="2"/>
  <c r="BH438" i="2" s="1"/>
  <c r="AR432" i="2"/>
  <c r="AQ433" i="2"/>
  <c r="AE432" i="2"/>
  <c r="AF431" i="2"/>
  <c r="AK431" i="2"/>
  <c r="AL430" i="2"/>
  <c r="Z432" i="2"/>
  <c r="W433" i="2"/>
  <c r="X433" i="2" s="1"/>
  <c r="Y433" i="2" s="1"/>
  <c r="M434" i="2"/>
  <c r="N433" i="2"/>
  <c r="P436" i="2"/>
  <c r="Q435" i="2"/>
  <c r="R435" i="2" s="1"/>
  <c r="S434" i="2"/>
  <c r="T433" i="2"/>
  <c r="J436" i="2"/>
  <c r="K435" i="2"/>
  <c r="L435" i="2" s="1"/>
  <c r="BV432" i="2" l="1"/>
  <c r="BU433" i="2"/>
  <c r="CA433" i="2"/>
  <c r="CB432" i="2"/>
  <c r="BD430" i="2"/>
  <c r="BC431" i="2"/>
  <c r="BI434" i="2"/>
  <c r="BJ433" i="2"/>
  <c r="BP432" i="2"/>
  <c r="BO433" i="2"/>
  <c r="CG434" i="2"/>
  <c r="CH433" i="2"/>
  <c r="CD442" i="2"/>
  <c r="CE441" i="2"/>
  <c r="CF441" i="2" s="1"/>
  <c r="BG439" i="2"/>
  <c r="BH439" i="2" s="1"/>
  <c r="BF440" i="2"/>
  <c r="AR433" i="2"/>
  <c r="AQ434" i="2"/>
  <c r="AK432" i="2"/>
  <c r="AL431" i="2"/>
  <c r="AF432" i="2"/>
  <c r="AE433" i="2"/>
  <c r="Z433" i="2"/>
  <c r="W434" i="2"/>
  <c r="X434" i="2" s="1"/>
  <c r="Y434" i="2" s="1"/>
  <c r="M435" i="2"/>
  <c r="N434" i="2"/>
  <c r="S435" i="2"/>
  <c r="T434" i="2"/>
  <c r="Q436" i="2"/>
  <c r="R436" i="2" s="1"/>
  <c r="P437" i="2"/>
  <c r="K436" i="2"/>
  <c r="L436" i="2" s="1"/>
  <c r="J437" i="2"/>
  <c r="CG435" i="2" l="1"/>
  <c r="CH434" i="2"/>
  <c r="BI435" i="2"/>
  <c r="BJ434" i="2"/>
  <c r="CB433" i="2"/>
  <c r="CA434" i="2"/>
  <c r="BP433" i="2"/>
  <c r="BO434" i="2"/>
  <c r="BC432" i="2"/>
  <c r="BD431" i="2"/>
  <c r="BV433" i="2"/>
  <c r="BU434" i="2"/>
  <c r="CF442" i="2"/>
  <c r="CD443" i="2"/>
  <c r="CE442" i="2"/>
  <c r="BF441" i="2"/>
  <c r="BG440" i="2"/>
  <c r="BH440" i="2" s="1"/>
  <c r="AR434" i="2"/>
  <c r="AQ435" i="2"/>
  <c r="AF433" i="2"/>
  <c r="AE434" i="2"/>
  <c r="AL432" i="2"/>
  <c r="AK433" i="2"/>
  <c r="Z434" i="2"/>
  <c r="W435" i="2"/>
  <c r="X435" i="2" s="1"/>
  <c r="Y435" i="2" s="1"/>
  <c r="M436" i="2"/>
  <c r="N435" i="2"/>
  <c r="P438" i="2"/>
  <c r="Q437" i="2"/>
  <c r="R437" i="2" s="1"/>
  <c r="S436" i="2"/>
  <c r="T435" i="2"/>
  <c r="K437" i="2"/>
  <c r="L437" i="2" s="1"/>
  <c r="J438" i="2"/>
  <c r="BU435" i="2" l="1"/>
  <c r="BV434" i="2"/>
  <c r="BO435" i="2"/>
  <c r="BP434" i="2"/>
  <c r="BI436" i="2"/>
  <c r="BJ435" i="2"/>
  <c r="CA435" i="2"/>
  <c r="CB434" i="2"/>
  <c r="BD432" i="2"/>
  <c r="BC433" i="2"/>
  <c r="CG436" i="2"/>
  <c r="CH435" i="2"/>
  <c r="CD444" i="2"/>
  <c r="CE443" i="2"/>
  <c r="CF443" i="2" s="1"/>
  <c r="BF442" i="2"/>
  <c r="BG441" i="2"/>
  <c r="BH441" i="2" s="1"/>
  <c r="AQ436" i="2"/>
  <c r="AR435" i="2"/>
  <c r="AL433" i="2"/>
  <c r="AK434" i="2"/>
  <c r="AF434" i="2"/>
  <c r="AE435" i="2"/>
  <c r="Z435" i="2"/>
  <c r="W436" i="2"/>
  <c r="X436" i="2" s="1"/>
  <c r="Y436" i="2" s="1"/>
  <c r="M437" i="2"/>
  <c r="N436" i="2"/>
  <c r="S437" i="2"/>
  <c r="T436" i="2"/>
  <c r="P439" i="2"/>
  <c r="Q438" i="2"/>
  <c r="R438" i="2" s="1"/>
  <c r="K438" i="2"/>
  <c r="L438" i="2" s="1"/>
  <c r="J439" i="2"/>
  <c r="CG437" i="2" l="1"/>
  <c r="CH436" i="2"/>
  <c r="CA436" i="2"/>
  <c r="CB435" i="2"/>
  <c r="BO436" i="2"/>
  <c r="BP435" i="2"/>
  <c r="BC434" i="2"/>
  <c r="BD433" i="2"/>
  <c r="BJ436" i="2"/>
  <c r="BI437" i="2"/>
  <c r="BV435" i="2"/>
  <c r="BU436" i="2"/>
  <c r="CD445" i="2"/>
  <c r="CE444" i="2"/>
  <c r="CF444" i="2" s="1"/>
  <c r="BF443" i="2"/>
  <c r="BG442" i="2"/>
  <c r="BH442" i="2" s="1"/>
  <c r="AR436" i="2"/>
  <c r="AQ437" i="2"/>
  <c r="AE436" i="2"/>
  <c r="AF435" i="2"/>
  <c r="AK435" i="2"/>
  <c r="AL434" i="2"/>
  <c r="Z436" i="2"/>
  <c r="W437" i="2"/>
  <c r="X437" i="2" s="1"/>
  <c r="Y437" i="2" s="1"/>
  <c r="M438" i="2"/>
  <c r="N437" i="2"/>
  <c r="P440" i="2"/>
  <c r="Q439" i="2"/>
  <c r="R439" i="2" s="1"/>
  <c r="S438" i="2"/>
  <c r="T437" i="2"/>
  <c r="J440" i="2"/>
  <c r="K439" i="2"/>
  <c r="L439" i="2" s="1"/>
  <c r="BU437" i="2" l="1"/>
  <c r="BV436" i="2"/>
  <c r="BD434" i="2"/>
  <c r="BC435" i="2"/>
  <c r="CA437" i="2"/>
  <c r="CB436" i="2"/>
  <c r="BI438" i="2"/>
  <c r="BJ437" i="2"/>
  <c r="BO437" i="2"/>
  <c r="BP436" i="2"/>
  <c r="CG438" i="2"/>
  <c r="CH437" i="2"/>
  <c r="CD446" i="2"/>
  <c r="CE445" i="2"/>
  <c r="CF445" i="2" s="1"/>
  <c r="BF444" i="2"/>
  <c r="BG443" i="2"/>
  <c r="BH443" i="2" s="1"/>
  <c r="AR437" i="2"/>
  <c r="AQ438" i="2"/>
  <c r="AK436" i="2"/>
  <c r="AL435" i="2"/>
  <c r="AF436" i="2"/>
  <c r="AE437" i="2"/>
  <c r="Z437" i="2"/>
  <c r="W438" i="2"/>
  <c r="X438" i="2" s="1"/>
  <c r="Y438" i="2" s="1"/>
  <c r="M439" i="2"/>
  <c r="N438" i="2"/>
  <c r="S439" i="2"/>
  <c r="T438" i="2"/>
  <c r="P441" i="2"/>
  <c r="Q440" i="2"/>
  <c r="R440" i="2" s="1"/>
  <c r="K440" i="2"/>
  <c r="L440" i="2" s="1"/>
  <c r="J441" i="2"/>
  <c r="BC436" i="2" l="1"/>
  <c r="BD435" i="2"/>
  <c r="CG439" i="2"/>
  <c r="CH438" i="2"/>
  <c r="BI439" i="2"/>
  <c r="BJ438" i="2"/>
  <c r="BO438" i="2"/>
  <c r="BP437" i="2"/>
  <c r="CA438" i="2"/>
  <c r="CB437" i="2"/>
  <c r="BV437" i="2"/>
  <c r="BU438" i="2"/>
  <c r="CF446" i="2"/>
  <c r="CD447" i="2"/>
  <c r="CE446" i="2"/>
  <c r="BG444" i="2"/>
  <c r="BH444" i="2" s="1"/>
  <c r="BF445" i="2"/>
  <c r="AQ439" i="2"/>
  <c r="AR438" i="2"/>
  <c r="AF437" i="2"/>
  <c r="AE438" i="2"/>
  <c r="AL436" i="2"/>
  <c r="AK437" i="2"/>
  <c r="Z438" i="2"/>
  <c r="W439" i="2"/>
  <c r="X439" i="2" s="1"/>
  <c r="Y439" i="2" s="1"/>
  <c r="M440" i="2"/>
  <c r="N439" i="2"/>
  <c r="P442" i="2"/>
  <c r="Q441" i="2"/>
  <c r="R441" i="2" s="1"/>
  <c r="S440" i="2"/>
  <c r="T439" i="2"/>
  <c r="J442" i="2"/>
  <c r="K441" i="2"/>
  <c r="L441" i="2" s="1"/>
  <c r="BV438" i="2" l="1"/>
  <c r="BU439" i="2"/>
  <c r="BO439" i="2"/>
  <c r="BP438" i="2"/>
  <c r="CG440" i="2"/>
  <c r="CH439" i="2"/>
  <c r="CA439" i="2"/>
  <c r="CB438" i="2"/>
  <c r="BI440" i="2"/>
  <c r="BJ439" i="2"/>
  <c r="BC437" i="2"/>
  <c r="BD436" i="2"/>
  <c r="CD448" i="2"/>
  <c r="CE447" i="2"/>
  <c r="CF447" i="2" s="1"/>
  <c r="BF446" i="2"/>
  <c r="BG445" i="2"/>
  <c r="BH445" i="2" s="1"/>
  <c r="AQ440" i="2"/>
  <c r="AR439" i="2"/>
  <c r="AL437" i="2"/>
  <c r="AK438" i="2"/>
  <c r="AE439" i="2"/>
  <c r="AF438" i="2"/>
  <c r="Z439" i="2"/>
  <c r="W440" i="2"/>
  <c r="X440" i="2" s="1"/>
  <c r="Y440" i="2" s="1"/>
  <c r="M441" i="2"/>
  <c r="N440" i="2"/>
  <c r="S441" i="2"/>
  <c r="T440" i="2"/>
  <c r="P443" i="2"/>
  <c r="Q442" i="2"/>
  <c r="R442" i="2" s="1"/>
  <c r="K442" i="2"/>
  <c r="L442" i="2" s="1"/>
  <c r="J443" i="2"/>
  <c r="BC438" i="2" l="1"/>
  <c r="BD437" i="2"/>
  <c r="CA440" i="2"/>
  <c r="CB439" i="2"/>
  <c r="BO440" i="2"/>
  <c r="BP439" i="2"/>
  <c r="BV439" i="2"/>
  <c r="BU440" i="2"/>
  <c r="BJ440" i="2"/>
  <c r="BI441" i="2"/>
  <c r="CG441" i="2"/>
  <c r="CH440" i="2"/>
  <c r="CD449" i="2"/>
  <c r="CE448" i="2"/>
  <c r="CF448" i="2" s="1"/>
  <c r="BF447" i="2"/>
  <c r="BG446" i="2"/>
  <c r="BH446" i="2" s="1"/>
  <c r="AQ441" i="2"/>
  <c r="AR440" i="2"/>
  <c r="AF439" i="2"/>
  <c r="AE440" i="2"/>
  <c r="AK439" i="2"/>
  <c r="AL438" i="2"/>
  <c r="Z440" i="2"/>
  <c r="W441" i="2"/>
  <c r="X441" i="2" s="1"/>
  <c r="Y441" i="2" s="1"/>
  <c r="M442" i="2"/>
  <c r="N441" i="2"/>
  <c r="P444" i="2"/>
  <c r="Q443" i="2"/>
  <c r="R443" i="2" s="1"/>
  <c r="S442" i="2"/>
  <c r="T441" i="2"/>
  <c r="J444" i="2"/>
  <c r="K443" i="2"/>
  <c r="L443" i="2" s="1"/>
  <c r="BU441" i="2" l="1"/>
  <c r="BV440" i="2"/>
  <c r="CG442" i="2"/>
  <c r="CH441" i="2"/>
  <c r="CA441" i="2"/>
  <c r="CB440" i="2"/>
  <c r="BI442" i="2"/>
  <c r="BJ441" i="2"/>
  <c r="BP440" i="2"/>
  <c r="BO441" i="2"/>
  <c r="BD438" i="2"/>
  <c r="BC439" i="2"/>
  <c r="CD450" i="2"/>
  <c r="CE449" i="2"/>
  <c r="CF449" i="2" s="1"/>
  <c r="BG447" i="2"/>
  <c r="BH447" i="2" s="1"/>
  <c r="BF448" i="2"/>
  <c r="AR441" i="2"/>
  <c r="AQ442" i="2"/>
  <c r="AK440" i="2"/>
  <c r="AL439" i="2"/>
  <c r="AE441" i="2"/>
  <c r="AF440" i="2"/>
  <c r="Z441" i="2"/>
  <c r="W442" i="2"/>
  <c r="X442" i="2" s="1"/>
  <c r="Y442" i="2" s="1"/>
  <c r="M443" i="2"/>
  <c r="N442" i="2"/>
  <c r="S443" i="2"/>
  <c r="T442" i="2"/>
  <c r="P445" i="2"/>
  <c r="Q444" i="2"/>
  <c r="R444" i="2" s="1"/>
  <c r="K444" i="2"/>
  <c r="L444" i="2" s="1"/>
  <c r="J445" i="2"/>
  <c r="BC440" i="2" l="1"/>
  <c r="BD439" i="2"/>
  <c r="BI443" i="2"/>
  <c r="BJ442" i="2"/>
  <c r="CG443" i="2"/>
  <c r="CH442" i="2"/>
  <c r="BO442" i="2"/>
  <c r="BP441" i="2"/>
  <c r="CB441" i="2"/>
  <c r="CA442" i="2"/>
  <c r="BV441" i="2"/>
  <c r="BU442" i="2"/>
  <c r="CF450" i="2"/>
  <c r="CD451" i="2"/>
  <c r="CE450" i="2"/>
  <c r="BF449" i="2"/>
  <c r="BG448" i="2"/>
  <c r="BH448" i="2" s="1"/>
  <c r="AR442" i="2"/>
  <c r="AQ443" i="2"/>
  <c r="AE442" i="2"/>
  <c r="AF441" i="2"/>
  <c r="AL440" i="2"/>
  <c r="AK441" i="2"/>
  <c r="Z442" i="2"/>
  <c r="W443" i="2"/>
  <c r="X443" i="2" s="1"/>
  <c r="Y443" i="2" s="1"/>
  <c r="M444" i="2"/>
  <c r="N443" i="2"/>
  <c r="P446" i="2"/>
  <c r="Q445" i="2"/>
  <c r="R445" i="2" s="1"/>
  <c r="S444" i="2"/>
  <c r="T443" i="2"/>
  <c r="J446" i="2"/>
  <c r="K445" i="2"/>
  <c r="L445" i="2" s="1"/>
  <c r="BV442" i="2" l="1"/>
  <c r="BU443" i="2"/>
  <c r="BO443" i="2"/>
  <c r="BP442" i="2"/>
  <c r="BI444" i="2"/>
  <c r="BJ443" i="2"/>
  <c r="CA443" i="2"/>
  <c r="CB442" i="2"/>
  <c r="CG444" i="2"/>
  <c r="CH443" i="2"/>
  <c r="BD440" i="2"/>
  <c r="BC441" i="2"/>
  <c r="CD452" i="2"/>
  <c r="CE451" i="2"/>
  <c r="CF451" i="2" s="1"/>
  <c r="BF450" i="2"/>
  <c r="BG449" i="2"/>
  <c r="BH449" i="2" s="1"/>
  <c r="AR443" i="2"/>
  <c r="AQ444" i="2"/>
  <c r="AL441" i="2"/>
  <c r="AK442" i="2"/>
  <c r="AE443" i="2"/>
  <c r="AF442" i="2"/>
  <c r="Z443" i="2"/>
  <c r="W444" i="2"/>
  <c r="X444" i="2" s="1"/>
  <c r="Y444" i="2" s="1"/>
  <c r="M445" i="2"/>
  <c r="N444" i="2"/>
  <c r="S445" i="2"/>
  <c r="T444" i="2"/>
  <c r="P447" i="2"/>
  <c r="Q446" i="2"/>
  <c r="R446" i="2" s="1"/>
  <c r="J447" i="2"/>
  <c r="K446" i="2"/>
  <c r="L446" i="2" s="1"/>
  <c r="BC442" i="2" l="1"/>
  <c r="BD441" i="2"/>
  <c r="CA444" i="2"/>
  <c r="CB443" i="2"/>
  <c r="BO444" i="2"/>
  <c r="BP443" i="2"/>
  <c r="BU444" i="2"/>
  <c r="BV443" i="2"/>
  <c r="CG445" i="2"/>
  <c r="CH444" i="2"/>
  <c r="BI445" i="2"/>
  <c r="BJ444" i="2"/>
  <c r="CF452" i="2"/>
  <c r="CD453" i="2"/>
  <c r="CE452" i="2"/>
  <c r="BF451" i="2"/>
  <c r="BG450" i="2"/>
  <c r="BH450" i="2" s="1"/>
  <c r="AQ445" i="2"/>
  <c r="AR444" i="2"/>
  <c r="AF443" i="2"/>
  <c r="AE444" i="2"/>
  <c r="AK443" i="2"/>
  <c r="AL442" i="2"/>
  <c r="Z444" i="2"/>
  <c r="W445" i="2"/>
  <c r="X445" i="2" s="1"/>
  <c r="Y445" i="2" s="1"/>
  <c r="M446" i="2"/>
  <c r="N445" i="2"/>
  <c r="P448" i="2"/>
  <c r="Q447" i="2"/>
  <c r="R447" i="2" s="1"/>
  <c r="T445" i="2"/>
  <c r="S446" i="2"/>
  <c r="K447" i="2"/>
  <c r="L447" i="2" s="1"/>
  <c r="J448" i="2"/>
  <c r="BJ445" i="2" l="1"/>
  <c r="BI446" i="2"/>
  <c r="BU445" i="2"/>
  <c r="BV444" i="2"/>
  <c r="CA445" i="2"/>
  <c r="CB444" i="2"/>
  <c r="CG446" i="2"/>
  <c r="CH445" i="2"/>
  <c r="BO445" i="2"/>
  <c r="BP444" i="2"/>
  <c r="BD442" i="2"/>
  <c r="BC443" i="2"/>
  <c r="CD454" i="2"/>
  <c r="CE453" i="2"/>
  <c r="CF453" i="2" s="1"/>
  <c r="BF452" i="2"/>
  <c r="BG451" i="2"/>
  <c r="BH451" i="2" s="1"/>
  <c r="AQ446" i="2"/>
  <c r="AR445" i="2"/>
  <c r="AK444" i="2"/>
  <c r="AL443" i="2"/>
  <c r="AE445" i="2"/>
  <c r="AF444" i="2"/>
  <c r="Z445" i="2"/>
  <c r="W446" i="2"/>
  <c r="X446" i="2" s="1"/>
  <c r="Y446" i="2" s="1"/>
  <c r="M447" i="2"/>
  <c r="N446" i="2"/>
  <c r="S447" i="2"/>
  <c r="T446" i="2"/>
  <c r="P449" i="2"/>
  <c r="Q448" i="2"/>
  <c r="R448" i="2" s="1"/>
  <c r="J449" i="2"/>
  <c r="K448" i="2"/>
  <c r="L448" i="2" s="1"/>
  <c r="BD443" i="2" l="1"/>
  <c r="BC444" i="2"/>
  <c r="CG447" i="2"/>
  <c r="CH446" i="2"/>
  <c r="BV445" i="2"/>
  <c r="BU446" i="2"/>
  <c r="BI447" i="2"/>
  <c r="BJ446" i="2"/>
  <c r="BO446" i="2"/>
  <c r="BP445" i="2"/>
  <c r="CB445" i="2"/>
  <c r="CA446" i="2"/>
  <c r="CD455" i="2"/>
  <c r="CE454" i="2"/>
  <c r="CF454" i="2" s="1"/>
  <c r="BG452" i="2"/>
  <c r="BH452" i="2" s="1"/>
  <c r="BF453" i="2"/>
  <c r="AR446" i="2"/>
  <c r="AQ447" i="2"/>
  <c r="AF445" i="2"/>
  <c r="AE446" i="2"/>
  <c r="AL444" i="2"/>
  <c r="AK445" i="2"/>
  <c r="Z446" i="2"/>
  <c r="W447" i="2"/>
  <c r="X447" i="2" s="1"/>
  <c r="Y447" i="2" s="1"/>
  <c r="M448" i="2"/>
  <c r="N447" i="2"/>
  <c r="P450" i="2"/>
  <c r="Q449" i="2"/>
  <c r="R449" i="2" s="1"/>
  <c r="S448" i="2"/>
  <c r="T447" i="2"/>
  <c r="J450" i="2"/>
  <c r="K449" i="2"/>
  <c r="L449" i="2" s="1"/>
  <c r="CA447" i="2" l="1"/>
  <c r="CB446" i="2"/>
  <c r="BI448" i="2"/>
  <c r="BJ447" i="2"/>
  <c r="CG448" i="2"/>
  <c r="CH447" i="2"/>
  <c r="BV446" i="2"/>
  <c r="BU447" i="2"/>
  <c r="BD444" i="2"/>
  <c r="BC445" i="2"/>
  <c r="BO447" i="2"/>
  <c r="BP446" i="2"/>
  <c r="CD456" i="2"/>
  <c r="CE455" i="2"/>
  <c r="CF455" i="2" s="1"/>
  <c r="BF454" i="2"/>
  <c r="BG453" i="2"/>
  <c r="BH453" i="2" s="1"/>
  <c r="AQ448" i="2"/>
  <c r="AR447" i="2"/>
  <c r="AL445" i="2"/>
  <c r="AK446" i="2"/>
  <c r="AE447" i="2"/>
  <c r="AF446" i="2"/>
  <c r="Z447" i="2"/>
  <c r="W448" i="2"/>
  <c r="X448" i="2" s="1"/>
  <c r="Y448" i="2" s="1"/>
  <c r="M449" i="2"/>
  <c r="N448" i="2"/>
  <c r="S449" i="2"/>
  <c r="T448" i="2"/>
  <c r="P451" i="2"/>
  <c r="Q450" i="2"/>
  <c r="R450" i="2" s="1"/>
  <c r="J451" i="2"/>
  <c r="K450" i="2"/>
  <c r="L450" i="2" s="1"/>
  <c r="BV447" i="2" l="1"/>
  <c r="BU448" i="2"/>
  <c r="BO448" i="2"/>
  <c r="BP447" i="2"/>
  <c r="BJ448" i="2"/>
  <c r="BI449" i="2"/>
  <c r="BC446" i="2"/>
  <c r="BD445" i="2"/>
  <c r="CG449" i="2"/>
  <c r="CH448" i="2"/>
  <c r="CA448" i="2"/>
  <c r="CB447" i="2"/>
  <c r="CD457" i="2"/>
  <c r="CE456" i="2"/>
  <c r="CF456" i="2" s="1"/>
  <c r="BF455" i="2"/>
  <c r="BG454" i="2"/>
  <c r="BH454" i="2" s="1"/>
  <c r="AQ449" i="2"/>
  <c r="AR448" i="2"/>
  <c r="AF447" i="2"/>
  <c r="AE448" i="2"/>
  <c r="AK447" i="2"/>
  <c r="AL446" i="2"/>
  <c r="Z448" i="2"/>
  <c r="W449" i="2"/>
  <c r="X449" i="2" s="1"/>
  <c r="Y449" i="2" s="1"/>
  <c r="M450" i="2"/>
  <c r="N449" i="2"/>
  <c r="P452" i="2"/>
  <c r="Q451" i="2"/>
  <c r="R451" i="2" s="1"/>
  <c r="S450" i="2"/>
  <c r="T449" i="2"/>
  <c r="K451" i="2"/>
  <c r="L451" i="2" s="1"/>
  <c r="J452" i="2"/>
  <c r="CA449" i="2" l="1"/>
  <c r="CB448" i="2"/>
  <c r="BD446" i="2"/>
  <c r="BC447" i="2"/>
  <c r="BO449" i="2"/>
  <c r="BP448" i="2"/>
  <c r="BI450" i="2"/>
  <c r="BJ449" i="2"/>
  <c r="BU449" i="2"/>
  <c r="BV448" i="2"/>
  <c r="CG450" i="2"/>
  <c r="CH449" i="2"/>
  <c r="CD458" i="2"/>
  <c r="CE457" i="2"/>
  <c r="CF457" i="2" s="1"/>
  <c r="BG455" i="2"/>
  <c r="BH455" i="2" s="1"/>
  <c r="BF456" i="2"/>
  <c r="AQ450" i="2"/>
  <c r="AR449" i="2"/>
  <c r="AK448" i="2"/>
  <c r="AL447" i="2"/>
  <c r="AF448" i="2"/>
  <c r="AE449" i="2"/>
  <c r="Z449" i="2"/>
  <c r="W450" i="2"/>
  <c r="X450" i="2" s="1"/>
  <c r="Y450" i="2" s="1"/>
  <c r="M451" i="2"/>
  <c r="N450" i="2"/>
  <c r="S451" i="2"/>
  <c r="T450" i="2"/>
  <c r="Q452" i="2"/>
  <c r="R452" i="2" s="1"/>
  <c r="P453" i="2"/>
  <c r="K452" i="2"/>
  <c r="L452" i="2" s="1"/>
  <c r="J453" i="2"/>
  <c r="BC448" i="2" l="1"/>
  <c r="BD447" i="2"/>
  <c r="CG451" i="2"/>
  <c r="CH450" i="2"/>
  <c r="BI451" i="2"/>
  <c r="BJ450" i="2"/>
  <c r="BV449" i="2"/>
  <c r="BU450" i="2"/>
  <c r="BO450" i="2"/>
  <c r="BP449" i="2"/>
  <c r="CB449" i="2"/>
  <c r="CA450" i="2"/>
  <c r="CD459" i="2"/>
  <c r="CE458" i="2"/>
  <c r="CF458" i="2" s="1"/>
  <c r="BF457" i="2"/>
  <c r="BG456" i="2"/>
  <c r="BH456" i="2" s="1"/>
  <c r="AQ451" i="2"/>
  <c r="AR450" i="2"/>
  <c r="AE450" i="2"/>
  <c r="AF449" i="2"/>
  <c r="AL448" i="2"/>
  <c r="AK449" i="2"/>
  <c r="Z450" i="2"/>
  <c r="W451" i="2"/>
  <c r="X451" i="2" s="1"/>
  <c r="Y451" i="2" s="1"/>
  <c r="M452" i="2"/>
  <c r="N451" i="2"/>
  <c r="P454" i="2"/>
  <c r="Q453" i="2"/>
  <c r="R453" i="2" s="1"/>
  <c r="S452" i="2"/>
  <c r="T451" i="2"/>
  <c r="J454" i="2"/>
  <c r="K453" i="2"/>
  <c r="L453" i="2" s="1"/>
  <c r="CA451" i="2" l="1"/>
  <c r="CB450" i="2"/>
  <c r="BV450" i="2"/>
  <c r="BU451" i="2"/>
  <c r="CG452" i="2"/>
  <c r="CH451" i="2"/>
  <c r="BO451" i="2"/>
  <c r="BP450" i="2"/>
  <c r="BI452" i="2"/>
  <c r="BJ451" i="2"/>
  <c r="BC449" i="2"/>
  <c r="BD448" i="2"/>
  <c r="CD460" i="2"/>
  <c r="CE459" i="2"/>
  <c r="CF459" i="2" s="1"/>
  <c r="BF458" i="2"/>
  <c r="BG457" i="2"/>
  <c r="BH457" i="2" s="1"/>
  <c r="AQ452" i="2"/>
  <c r="AR451" i="2"/>
  <c r="AK450" i="2"/>
  <c r="AL449" i="2"/>
  <c r="AE451" i="2"/>
  <c r="AF450" i="2"/>
  <c r="Z451" i="2"/>
  <c r="W452" i="2"/>
  <c r="X452" i="2" s="1"/>
  <c r="Y452" i="2" s="1"/>
  <c r="M453" i="2"/>
  <c r="N452" i="2"/>
  <c r="S453" i="2"/>
  <c r="T452" i="2"/>
  <c r="P455" i="2"/>
  <c r="Q454" i="2"/>
  <c r="R454" i="2" s="1"/>
  <c r="J455" i="2"/>
  <c r="K454" i="2"/>
  <c r="L454" i="2" s="1"/>
  <c r="BU452" i="2" l="1"/>
  <c r="BV451" i="2"/>
  <c r="BC450" i="2"/>
  <c r="BD449" i="2"/>
  <c r="BO452" i="2"/>
  <c r="BP451" i="2"/>
  <c r="BI453" i="2"/>
  <c r="BJ452" i="2"/>
  <c r="CG453" i="2"/>
  <c r="CH452" i="2"/>
  <c r="CA452" i="2"/>
  <c r="CB451" i="2"/>
  <c r="CD461" i="2"/>
  <c r="CE460" i="2"/>
  <c r="CF460" i="2" s="1"/>
  <c r="BF459" i="2"/>
  <c r="BG458" i="2"/>
  <c r="BH458" i="2" s="1"/>
  <c r="AQ453" i="2"/>
  <c r="AR452" i="2"/>
  <c r="AF451" i="2"/>
  <c r="AE452" i="2"/>
  <c r="AK451" i="2"/>
  <c r="AL450" i="2"/>
  <c r="Z452" i="2"/>
  <c r="W453" i="2"/>
  <c r="X453" i="2" s="1"/>
  <c r="Y453" i="2" s="1"/>
  <c r="M454" i="2"/>
  <c r="N453" i="2"/>
  <c r="P456" i="2"/>
  <c r="Q455" i="2"/>
  <c r="R455" i="2" s="1"/>
  <c r="S454" i="2"/>
  <c r="T453" i="2"/>
  <c r="J456" i="2"/>
  <c r="K455" i="2"/>
  <c r="L455" i="2" s="1"/>
  <c r="CA453" i="2" l="1"/>
  <c r="CB452" i="2"/>
  <c r="BJ453" i="2"/>
  <c r="BI454" i="2"/>
  <c r="BD450" i="2"/>
  <c r="BC451" i="2"/>
  <c r="CG454" i="2"/>
  <c r="CH453" i="2"/>
  <c r="BP452" i="2"/>
  <c r="BO453" i="2"/>
  <c r="BU453" i="2"/>
  <c r="BV452" i="2"/>
  <c r="CD462" i="2"/>
  <c r="CE461" i="2"/>
  <c r="CF461" i="2" s="1"/>
  <c r="BF460" i="2"/>
  <c r="BG459" i="2"/>
  <c r="BH459" i="2" s="1"/>
  <c r="AR453" i="2"/>
  <c r="AQ454" i="2"/>
  <c r="AK452" i="2"/>
  <c r="AL451" i="2"/>
  <c r="AE453" i="2"/>
  <c r="AF452" i="2"/>
  <c r="Z453" i="2"/>
  <c r="W454" i="2"/>
  <c r="X454" i="2" s="1"/>
  <c r="Y454" i="2" s="1"/>
  <c r="M455" i="2"/>
  <c r="N454" i="2"/>
  <c r="S455" i="2"/>
  <c r="T454" i="2"/>
  <c r="P457" i="2"/>
  <c r="Q456" i="2"/>
  <c r="R456" i="2" s="1"/>
  <c r="K456" i="2"/>
  <c r="L456" i="2" s="1"/>
  <c r="J457" i="2"/>
  <c r="BI455" i="2" l="1"/>
  <c r="BJ454" i="2"/>
  <c r="BU454" i="2"/>
  <c r="BV453" i="2"/>
  <c r="CG455" i="2"/>
  <c r="CH454" i="2"/>
  <c r="BP453" i="2"/>
  <c r="BO454" i="2"/>
  <c r="BC452" i="2"/>
  <c r="BD451" i="2"/>
  <c r="CB453" i="2"/>
  <c r="CA454" i="2"/>
  <c r="CD463" i="2"/>
  <c r="CE462" i="2"/>
  <c r="CF462" i="2" s="1"/>
  <c r="BG460" i="2"/>
  <c r="BH460" i="2" s="1"/>
  <c r="BF461" i="2"/>
  <c r="AQ455" i="2"/>
  <c r="AR454" i="2"/>
  <c r="AE454" i="2"/>
  <c r="AF453" i="2"/>
  <c r="AL452" i="2"/>
  <c r="AK453" i="2"/>
  <c r="Z454" i="2"/>
  <c r="W455" i="2"/>
  <c r="X455" i="2" s="1"/>
  <c r="Y455" i="2" s="1"/>
  <c r="M456" i="2"/>
  <c r="N455" i="2"/>
  <c r="P458" i="2"/>
  <c r="Q457" i="2"/>
  <c r="R457" i="2" s="1"/>
  <c r="S456" i="2"/>
  <c r="T455" i="2"/>
  <c r="J458" i="2"/>
  <c r="K457" i="2"/>
  <c r="L457" i="2" s="1"/>
  <c r="CA455" i="2" l="1"/>
  <c r="CB454" i="2"/>
  <c r="BO455" i="2"/>
  <c r="BP454" i="2"/>
  <c r="BV454" i="2"/>
  <c r="BU455" i="2"/>
  <c r="BC453" i="2"/>
  <c r="BD452" i="2"/>
  <c r="CG456" i="2"/>
  <c r="CH455" i="2"/>
  <c r="BI456" i="2"/>
  <c r="BJ455" i="2"/>
  <c r="CD464" i="2"/>
  <c r="CE463" i="2"/>
  <c r="CF463" i="2" s="1"/>
  <c r="BF462" i="2"/>
  <c r="BG461" i="2"/>
  <c r="BH461" i="2" s="1"/>
  <c r="AQ456" i="2"/>
  <c r="AR455" i="2"/>
  <c r="AL453" i="2"/>
  <c r="AK454" i="2"/>
  <c r="AE455" i="2"/>
  <c r="AF454" i="2"/>
  <c r="Z455" i="2"/>
  <c r="W456" i="2"/>
  <c r="X456" i="2" s="1"/>
  <c r="Y456" i="2" s="1"/>
  <c r="Z456" i="2" s="1"/>
  <c r="M457" i="2"/>
  <c r="N456" i="2"/>
  <c r="S457" i="2"/>
  <c r="T456" i="2"/>
  <c r="P459" i="2"/>
  <c r="Q458" i="2"/>
  <c r="R458" i="2" s="1"/>
  <c r="J459" i="2"/>
  <c r="K458" i="2"/>
  <c r="L458" i="2" s="1"/>
  <c r="BJ456" i="2" l="1"/>
  <c r="BI457" i="2"/>
  <c r="BC454" i="2"/>
  <c r="BD453" i="2"/>
  <c r="BO456" i="2"/>
  <c r="BP455" i="2"/>
  <c r="BU456" i="2"/>
  <c r="BV455" i="2"/>
  <c r="CG457" i="2"/>
  <c r="CH456" i="2"/>
  <c r="CA456" i="2"/>
  <c r="CB455" i="2"/>
  <c r="CD465" i="2"/>
  <c r="CE464" i="2"/>
  <c r="CF464" i="2" s="1"/>
  <c r="BF463" i="2"/>
  <c r="BG462" i="2"/>
  <c r="BH462" i="2" s="1"/>
  <c r="AQ457" i="2"/>
  <c r="AR456" i="2"/>
  <c r="AK455" i="2"/>
  <c r="AL454" i="2"/>
  <c r="AF455" i="2"/>
  <c r="AE456" i="2"/>
  <c r="W457" i="2"/>
  <c r="X457" i="2"/>
  <c r="Y457" i="2" s="1"/>
  <c r="M458" i="2"/>
  <c r="N457" i="2"/>
  <c r="P460" i="2"/>
  <c r="Q459" i="2"/>
  <c r="R459" i="2" s="1"/>
  <c r="S458" i="2"/>
  <c r="T457" i="2"/>
  <c r="J460" i="2"/>
  <c r="K459" i="2"/>
  <c r="L459" i="2" s="1"/>
  <c r="CA457" i="2" l="1"/>
  <c r="CB456" i="2"/>
  <c r="BU457" i="2"/>
  <c r="BV456" i="2"/>
  <c r="BC455" i="2"/>
  <c r="BD454" i="2"/>
  <c r="BI458" i="2"/>
  <c r="BJ457" i="2"/>
  <c r="CG458" i="2"/>
  <c r="CH457" i="2"/>
  <c r="BP456" i="2"/>
  <c r="BO457" i="2"/>
  <c r="CD466" i="2"/>
  <c r="CE465" i="2"/>
  <c r="CF465" i="2" s="1"/>
  <c r="BG463" i="2"/>
  <c r="BH463" i="2" s="1"/>
  <c r="BF464" i="2"/>
  <c r="AR457" i="2"/>
  <c r="AQ458" i="2"/>
  <c r="AE457" i="2"/>
  <c r="AF456" i="2"/>
  <c r="AK456" i="2"/>
  <c r="AL455" i="2"/>
  <c r="Z457" i="2"/>
  <c r="W458" i="2"/>
  <c r="X458" i="2" s="1"/>
  <c r="Y458" i="2" s="1"/>
  <c r="M459" i="2"/>
  <c r="N458" i="2"/>
  <c r="S459" i="2"/>
  <c r="T458" i="2"/>
  <c r="P461" i="2"/>
  <c r="Q460" i="2"/>
  <c r="R460" i="2" s="1"/>
  <c r="J461" i="2"/>
  <c r="K460" i="2"/>
  <c r="L460" i="2" s="1"/>
  <c r="BP457" i="2" l="1"/>
  <c r="BO458" i="2"/>
  <c r="BI459" i="2"/>
  <c r="BJ458" i="2"/>
  <c r="BU458" i="2"/>
  <c r="BV457" i="2"/>
  <c r="CG459" i="2"/>
  <c r="CH458" i="2"/>
  <c r="BD455" i="2"/>
  <c r="BC456" i="2"/>
  <c r="CB457" i="2"/>
  <c r="CA458" i="2"/>
  <c r="CD467" i="2"/>
  <c r="CE466" i="2"/>
  <c r="CF466" i="2" s="1"/>
  <c r="BF465" i="2"/>
  <c r="BG464" i="2"/>
  <c r="BH464" i="2" s="1"/>
  <c r="AQ459" i="2"/>
  <c r="AR458" i="2"/>
  <c r="AL456" i="2"/>
  <c r="AK457" i="2"/>
  <c r="AE458" i="2"/>
  <c r="AF457" i="2"/>
  <c r="Z458" i="2"/>
  <c r="W459" i="2"/>
  <c r="X459" i="2" s="1"/>
  <c r="Y459" i="2" s="1"/>
  <c r="M460" i="2"/>
  <c r="N459" i="2"/>
  <c r="P462" i="2"/>
  <c r="Q461" i="2"/>
  <c r="R461" i="2" s="1"/>
  <c r="S460" i="2"/>
  <c r="T459" i="2"/>
  <c r="J462" i="2"/>
  <c r="K461" i="2"/>
  <c r="L461" i="2" s="1"/>
  <c r="CA459" i="2" l="1"/>
  <c r="CB458" i="2"/>
  <c r="CG460" i="2"/>
  <c r="CH459" i="2"/>
  <c r="BI460" i="2"/>
  <c r="BJ459" i="2"/>
  <c r="BD456" i="2"/>
  <c r="BC457" i="2"/>
  <c r="BO459" i="2"/>
  <c r="BP458" i="2"/>
  <c r="BU459" i="2"/>
  <c r="BV458" i="2"/>
  <c r="CD468" i="2"/>
  <c r="CE467" i="2"/>
  <c r="CF467" i="2" s="1"/>
  <c r="BF466" i="2"/>
  <c r="BG465" i="2"/>
  <c r="BH465" i="2" s="1"/>
  <c r="AQ460" i="2"/>
  <c r="AR459" i="2"/>
  <c r="AF458" i="2"/>
  <c r="AE459" i="2"/>
  <c r="AL457" i="2"/>
  <c r="AK458" i="2"/>
  <c r="Z459" i="2"/>
  <c r="W460" i="2"/>
  <c r="X460" i="2" s="1"/>
  <c r="Y460" i="2" s="1"/>
  <c r="M461" i="2"/>
  <c r="N460" i="2"/>
  <c r="S461" i="2"/>
  <c r="T460" i="2"/>
  <c r="P463" i="2"/>
  <c r="Q462" i="2"/>
  <c r="R462" i="2" s="1"/>
  <c r="J463" i="2"/>
  <c r="K462" i="2"/>
  <c r="L462" i="2" s="1"/>
  <c r="BC458" i="2" l="1"/>
  <c r="BD457" i="2"/>
  <c r="BU460" i="2"/>
  <c r="BV459" i="2"/>
  <c r="CG461" i="2"/>
  <c r="CH460" i="2"/>
  <c r="BO460" i="2"/>
  <c r="BP459" i="2"/>
  <c r="BI461" i="2"/>
  <c r="BJ460" i="2"/>
  <c r="CA460" i="2"/>
  <c r="CB459" i="2"/>
  <c r="CD469" i="2"/>
  <c r="CE468" i="2"/>
  <c r="CF468" i="2" s="1"/>
  <c r="BF467" i="2"/>
  <c r="BG466" i="2"/>
  <c r="BH466" i="2" s="1"/>
  <c r="AQ461" i="2"/>
  <c r="AR460" i="2"/>
  <c r="AK459" i="2"/>
  <c r="AL458" i="2"/>
  <c r="AE460" i="2"/>
  <c r="AF459" i="2"/>
  <c r="Z460" i="2"/>
  <c r="W461" i="2"/>
  <c r="X461" i="2" s="1"/>
  <c r="Y461" i="2" s="1"/>
  <c r="M462" i="2"/>
  <c r="N461" i="2"/>
  <c r="P464" i="2"/>
  <c r="Q463" i="2"/>
  <c r="R463" i="2" s="1"/>
  <c r="T461" i="2"/>
  <c r="S462" i="2"/>
  <c r="J464" i="2"/>
  <c r="K463" i="2"/>
  <c r="L463" i="2" s="1"/>
  <c r="CA461" i="2" l="1"/>
  <c r="CB460" i="2"/>
  <c r="BP460" i="2"/>
  <c r="BO461" i="2"/>
  <c r="BU461" i="2"/>
  <c r="BV460" i="2"/>
  <c r="BJ461" i="2"/>
  <c r="BI462" i="2"/>
  <c r="CG462" i="2"/>
  <c r="CH461" i="2"/>
  <c r="BC459" i="2"/>
  <c r="BD458" i="2"/>
  <c r="CD470" i="2"/>
  <c r="CE469" i="2"/>
  <c r="CF469" i="2" s="1"/>
  <c r="BF468" i="2"/>
  <c r="BG467" i="2"/>
  <c r="BH467" i="2" s="1"/>
  <c r="AQ462" i="2"/>
  <c r="AR461" i="2"/>
  <c r="AE461" i="2"/>
  <c r="AF460" i="2"/>
  <c r="AK460" i="2"/>
  <c r="AL459" i="2"/>
  <c r="Z461" i="2"/>
  <c r="W462" i="2"/>
  <c r="X462" i="2" s="1"/>
  <c r="Y462" i="2" s="1"/>
  <c r="M463" i="2"/>
  <c r="N462" i="2"/>
  <c r="S463" i="2"/>
  <c r="T462" i="2"/>
  <c r="P465" i="2"/>
  <c r="Q464" i="2"/>
  <c r="R464" i="2" s="1"/>
  <c r="K464" i="2"/>
  <c r="L464" i="2" s="1"/>
  <c r="J465" i="2"/>
  <c r="BI463" i="2" l="1"/>
  <c r="BJ462" i="2"/>
  <c r="BO462" i="2"/>
  <c r="BP461" i="2"/>
  <c r="BD459" i="2"/>
  <c r="BC460" i="2"/>
  <c r="CG463" i="2"/>
  <c r="CH462" i="2"/>
  <c r="BU462" i="2"/>
  <c r="BV461" i="2"/>
  <c r="CB461" i="2"/>
  <c r="CA462" i="2"/>
  <c r="CD471" i="2"/>
  <c r="CE470" i="2"/>
  <c r="CF470" i="2" s="1"/>
  <c r="BG468" i="2"/>
  <c r="BH468" i="2" s="1"/>
  <c r="BF469" i="2"/>
  <c r="AR462" i="2"/>
  <c r="AQ463" i="2"/>
  <c r="AL460" i="2"/>
  <c r="AK461" i="2"/>
  <c r="AE462" i="2"/>
  <c r="AF461" i="2"/>
  <c r="Z462" i="2"/>
  <c r="W463" i="2"/>
  <c r="X463" i="2" s="1"/>
  <c r="Y463" i="2" s="1"/>
  <c r="M464" i="2"/>
  <c r="N463" i="2"/>
  <c r="P466" i="2"/>
  <c r="Q465" i="2"/>
  <c r="R465" i="2" s="1"/>
  <c r="S464" i="2"/>
  <c r="T463" i="2"/>
  <c r="J466" i="2"/>
  <c r="K465" i="2"/>
  <c r="L465" i="2" s="1"/>
  <c r="CA463" i="2" l="1"/>
  <c r="CB462" i="2"/>
  <c r="CG464" i="2"/>
  <c r="CH463" i="2"/>
  <c r="BO463" i="2"/>
  <c r="BP462" i="2"/>
  <c r="BC461" i="2"/>
  <c r="BD460" i="2"/>
  <c r="BU463" i="2"/>
  <c r="BV462" i="2"/>
  <c r="BI464" i="2"/>
  <c r="BJ463" i="2"/>
  <c r="CD472" i="2"/>
  <c r="CE471" i="2"/>
  <c r="CF471" i="2" s="1"/>
  <c r="BF470" i="2"/>
  <c r="BG469" i="2"/>
  <c r="BH469" i="2" s="1"/>
  <c r="AR463" i="2"/>
  <c r="AQ464" i="2"/>
  <c r="AF462" i="2"/>
  <c r="AE463" i="2"/>
  <c r="AK462" i="2"/>
  <c r="AL461" i="2"/>
  <c r="Z463" i="2"/>
  <c r="W464" i="2"/>
  <c r="X464" i="2" s="1"/>
  <c r="Y464" i="2" s="1"/>
  <c r="M465" i="2"/>
  <c r="N464" i="2"/>
  <c r="S465" i="2"/>
  <c r="T464" i="2"/>
  <c r="P467" i="2"/>
  <c r="Q466" i="2"/>
  <c r="R466" i="2" s="1"/>
  <c r="J467" i="2"/>
  <c r="K466" i="2"/>
  <c r="L466" i="2" s="1"/>
  <c r="BJ464" i="2" l="1"/>
  <c r="BI465" i="2"/>
  <c r="BC462" i="2"/>
  <c r="BD461" i="2"/>
  <c r="CG465" i="2"/>
  <c r="CH464" i="2"/>
  <c r="BU464" i="2"/>
  <c r="BV463" i="2"/>
  <c r="BO464" i="2"/>
  <c r="BP463" i="2"/>
  <c r="CA464" i="2"/>
  <c r="CB463" i="2"/>
  <c r="CD473" i="2"/>
  <c r="CE472" i="2"/>
  <c r="CF472" i="2" s="1"/>
  <c r="BF471" i="2"/>
  <c r="BG470" i="2"/>
  <c r="BH470" i="2" s="1"/>
  <c r="AR464" i="2"/>
  <c r="AQ465" i="2"/>
  <c r="AK463" i="2"/>
  <c r="AL462" i="2"/>
  <c r="AE464" i="2"/>
  <c r="AF463" i="2"/>
  <c r="Z464" i="2"/>
  <c r="W465" i="2"/>
  <c r="X465" i="2" s="1"/>
  <c r="Y465" i="2" s="1"/>
  <c r="M466" i="2"/>
  <c r="N465" i="2"/>
  <c r="Q467" i="2"/>
  <c r="R467" i="2" s="1"/>
  <c r="P468" i="2"/>
  <c r="S466" i="2"/>
  <c r="T465" i="2"/>
  <c r="J468" i="2"/>
  <c r="K467" i="2"/>
  <c r="L467" i="2" s="1"/>
  <c r="CA465" i="2" l="1"/>
  <c r="CB464" i="2"/>
  <c r="BU465" i="2"/>
  <c r="BV464" i="2"/>
  <c r="BC463" i="2"/>
  <c r="BD462" i="2"/>
  <c r="BI466" i="2"/>
  <c r="BJ465" i="2"/>
  <c r="BP464" i="2"/>
  <c r="BO465" i="2"/>
  <c r="CG466" i="2"/>
  <c r="CH465" i="2"/>
  <c r="CD474" i="2"/>
  <c r="CE473" i="2"/>
  <c r="CF473" i="2" s="1"/>
  <c r="BG471" i="2"/>
  <c r="BH471" i="2" s="1"/>
  <c r="BF472" i="2"/>
  <c r="AQ466" i="2"/>
  <c r="AR465" i="2"/>
  <c r="AF464" i="2"/>
  <c r="AE465" i="2"/>
  <c r="AK464" i="2"/>
  <c r="AL463" i="2"/>
  <c r="Z465" i="2"/>
  <c r="W466" i="2"/>
  <c r="X466" i="2" s="1"/>
  <c r="Y466" i="2" s="1"/>
  <c r="M467" i="2"/>
  <c r="N466" i="2"/>
  <c r="P469" i="2"/>
  <c r="Q468" i="2"/>
  <c r="R468" i="2" s="1"/>
  <c r="S467" i="2"/>
  <c r="T466" i="2"/>
  <c r="K468" i="2"/>
  <c r="L468" i="2" s="1"/>
  <c r="J469" i="2"/>
  <c r="CG467" i="2" l="1"/>
  <c r="CH466" i="2"/>
  <c r="BI467" i="2"/>
  <c r="BJ466" i="2"/>
  <c r="BU466" i="2"/>
  <c r="BV465" i="2"/>
  <c r="BO466" i="2"/>
  <c r="BP465" i="2"/>
  <c r="BD463" i="2"/>
  <c r="BC464" i="2"/>
  <c r="CB465" i="2"/>
  <c r="CA466" i="2"/>
  <c r="CD475" i="2"/>
  <c r="CE474" i="2"/>
  <c r="CF474" i="2" s="1"/>
  <c r="BF473" i="2"/>
  <c r="BG472" i="2"/>
  <c r="BH472" i="2" s="1"/>
  <c r="AQ467" i="2"/>
  <c r="AR466" i="2"/>
  <c r="AK465" i="2"/>
  <c r="AL464" i="2"/>
  <c r="AE466" i="2"/>
  <c r="AF465" i="2"/>
  <c r="Z466" i="2"/>
  <c r="W467" i="2"/>
  <c r="X467" i="2" s="1"/>
  <c r="Y467" i="2" s="1"/>
  <c r="M468" i="2"/>
  <c r="N467" i="2"/>
  <c r="S468" i="2"/>
  <c r="T467" i="2"/>
  <c r="P470" i="2"/>
  <c r="Q469" i="2"/>
  <c r="R469" i="2" s="1"/>
  <c r="J470" i="2"/>
  <c r="K469" i="2"/>
  <c r="L469" i="2" s="1"/>
  <c r="CA467" i="2" l="1"/>
  <c r="CB466" i="2"/>
  <c r="BO467" i="2"/>
  <c r="BP466" i="2"/>
  <c r="BI468" i="2"/>
  <c r="BJ467" i="2"/>
  <c r="BC465" i="2"/>
  <c r="BD464" i="2"/>
  <c r="BU467" i="2"/>
  <c r="BV466" i="2"/>
  <c r="CG468" i="2"/>
  <c r="CH467" i="2"/>
  <c r="CF475" i="2"/>
  <c r="CD476" i="2"/>
  <c r="CE475" i="2"/>
  <c r="BF474" i="2"/>
  <c r="BG473" i="2"/>
  <c r="BH473" i="2" s="1"/>
  <c r="AQ468" i="2"/>
  <c r="AR467" i="2"/>
  <c r="AE467" i="2"/>
  <c r="AF466" i="2"/>
  <c r="AL465" i="2"/>
  <c r="AK466" i="2"/>
  <c r="Z467" i="2"/>
  <c r="W468" i="2"/>
  <c r="X468" i="2" s="1"/>
  <c r="Y468" i="2" s="1"/>
  <c r="M469" i="2"/>
  <c r="N468" i="2"/>
  <c r="P471" i="2"/>
  <c r="Q470" i="2"/>
  <c r="R470" i="2"/>
  <c r="S469" i="2"/>
  <c r="T468" i="2"/>
  <c r="J471" i="2"/>
  <c r="K470" i="2"/>
  <c r="L470" i="2" s="1"/>
  <c r="CG469" i="2" l="1"/>
  <c r="CH468" i="2"/>
  <c r="BC466" i="2"/>
  <c r="BD465" i="2"/>
  <c r="BO468" i="2"/>
  <c r="BP467" i="2"/>
  <c r="BU468" i="2"/>
  <c r="BV467" i="2"/>
  <c r="BI469" i="2"/>
  <c r="BJ468" i="2"/>
  <c r="CA468" i="2"/>
  <c r="CB467" i="2"/>
  <c r="CD477" i="2"/>
  <c r="CE476" i="2"/>
  <c r="CF476" i="2" s="1"/>
  <c r="BF475" i="2"/>
  <c r="BG474" i="2"/>
  <c r="BH474" i="2" s="1"/>
  <c r="AQ469" i="2"/>
  <c r="AR468" i="2"/>
  <c r="AK467" i="2"/>
  <c r="AL466" i="2"/>
  <c r="AF467" i="2"/>
  <c r="AE468" i="2"/>
  <c r="Z468" i="2"/>
  <c r="W469" i="2"/>
  <c r="X469" i="2" s="1"/>
  <c r="Y469" i="2" s="1"/>
  <c r="M470" i="2"/>
  <c r="N469" i="2"/>
  <c r="S470" i="2"/>
  <c r="T469" i="2"/>
  <c r="P472" i="2"/>
  <c r="Q471" i="2"/>
  <c r="R471" i="2" s="1"/>
  <c r="J472" i="2"/>
  <c r="K471" i="2"/>
  <c r="L471" i="2" s="1"/>
  <c r="CA469" i="2" l="1"/>
  <c r="CB468" i="2"/>
  <c r="BU469" i="2"/>
  <c r="BV468" i="2"/>
  <c r="BC467" i="2"/>
  <c r="BD466" i="2"/>
  <c r="BJ469" i="2"/>
  <c r="BI470" i="2"/>
  <c r="BO469" i="2"/>
  <c r="BP468" i="2"/>
  <c r="CG470" i="2"/>
  <c r="CH469" i="2"/>
  <c r="CD478" i="2"/>
  <c r="CE477" i="2"/>
  <c r="CF477" i="2" s="1"/>
  <c r="BF476" i="2"/>
  <c r="BG475" i="2"/>
  <c r="BH475" i="2" s="1"/>
  <c r="AQ470" i="2"/>
  <c r="AR469" i="2"/>
  <c r="AE469" i="2"/>
  <c r="AF468" i="2"/>
  <c r="AK468" i="2"/>
  <c r="AL467" i="2"/>
  <c r="Z469" i="2"/>
  <c r="W470" i="2"/>
  <c r="X470" i="2" s="1"/>
  <c r="Y470" i="2" s="1"/>
  <c r="M471" i="2"/>
  <c r="N470" i="2"/>
  <c r="P473" i="2"/>
  <c r="Q472" i="2"/>
  <c r="R472" i="2" s="1"/>
  <c r="S471" i="2"/>
  <c r="T470" i="2"/>
  <c r="J473" i="2"/>
  <c r="K472" i="2"/>
  <c r="L472" i="2" s="1"/>
  <c r="BI471" i="2" l="1"/>
  <c r="BJ470" i="2"/>
  <c r="CG471" i="2"/>
  <c r="CH470" i="2"/>
  <c r="BU470" i="2"/>
  <c r="BV469" i="2"/>
  <c r="BO470" i="2"/>
  <c r="BP469" i="2"/>
  <c r="BD467" i="2"/>
  <c r="BC468" i="2"/>
  <c r="CB469" i="2"/>
  <c r="CA470" i="2"/>
  <c r="CD479" i="2"/>
  <c r="CE478" i="2"/>
  <c r="CF478" i="2" s="1"/>
  <c r="BG476" i="2"/>
  <c r="BH476" i="2" s="1"/>
  <c r="BF477" i="2"/>
  <c r="AR470" i="2"/>
  <c r="AQ471" i="2"/>
  <c r="AK469" i="2"/>
  <c r="AL468" i="2"/>
  <c r="AF469" i="2"/>
  <c r="AE470" i="2"/>
  <c r="Z470" i="2"/>
  <c r="W471" i="2"/>
  <c r="X471" i="2" s="1"/>
  <c r="Y471" i="2" s="1"/>
  <c r="M472" i="2"/>
  <c r="N471" i="2"/>
  <c r="S472" i="2"/>
  <c r="T471" i="2"/>
  <c r="R473" i="2"/>
  <c r="P474" i="2"/>
  <c r="Q473" i="2"/>
  <c r="J474" i="2"/>
  <c r="K473" i="2"/>
  <c r="L473" i="2" s="1"/>
  <c r="CA471" i="2" l="1"/>
  <c r="CB470" i="2"/>
  <c r="BO471" i="2"/>
  <c r="BP470" i="2"/>
  <c r="CG472" i="2"/>
  <c r="CH471" i="2"/>
  <c r="BC469" i="2"/>
  <c r="BD468" i="2"/>
  <c r="BU471" i="2"/>
  <c r="BV470" i="2"/>
  <c r="BJ471" i="2"/>
  <c r="BI472" i="2"/>
  <c r="CF479" i="2"/>
  <c r="CD480" i="2"/>
  <c r="CE479" i="2"/>
  <c r="BF478" i="2"/>
  <c r="BG477" i="2"/>
  <c r="BH477" i="2" s="1"/>
  <c r="AQ472" i="2"/>
  <c r="AR471" i="2"/>
  <c r="AF470" i="2"/>
  <c r="AE471" i="2"/>
  <c r="AK470" i="2"/>
  <c r="AL469" i="2"/>
  <c r="Z471" i="2"/>
  <c r="W472" i="2"/>
  <c r="X472" i="2" s="1"/>
  <c r="Y472" i="2" s="1"/>
  <c r="M473" i="2"/>
  <c r="N472" i="2"/>
  <c r="P475" i="2"/>
  <c r="Q474" i="2"/>
  <c r="R474" i="2"/>
  <c r="S473" i="2"/>
  <c r="T472" i="2"/>
  <c r="J475" i="2"/>
  <c r="K474" i="2"/>
  <c r="L474" i="2" s="1"/>
  <c r="BJ472" i="2" l="1"/>
  <c r="BI473" i="2"/>
  <c r="BC470" i="2"/>
  <c r="BD469" i="2"/>
  <c r="BO472" i="2"/>
  <c r="BP471" i="2"/>
  <c r="BV471" i="2"/>
  <c r="BU472" i="2"/>
  <c r="CH472" i="2"/>
  <c r="CG473" i="2"/>
  <c r="CA472" i="2"/>
  <c r="CB471" i="2"/>
  <c r="CD481" i="2"/>
  <c r="CE480" i="2"/>
  <c r="CF480" i="2" s="1"/>
  <c r="BF479" i="2"/>
  <c r="BG478" i="2"/>
  <c r="BH478" i="2" s="1"/>
  <c r="AQ473" i="2"/>
  <c r="AR472" i="2"/>
  <c r="AK471" i="2"/>
  <c r="AL470" i="2"/>
  <c r="AE472" i="2"/>
  <c r="AF471" i="2"/>
  <c r="Z472" i="2"/>
  <c r="W473" i="2"/>
  <c r="X473" i="2" s="1"/>
  <c r="Y473" i="2" s="1"/>
  <c r="M474" i="2"/>
  <c r="N473" i="2"/>
  <c r="S474" i="2"/>
  <c r="T473" i="2"/>
  <c r="P476" i="2"/>
  <c r="Q475" i="2"/>
  <c r="R475" i="2" s="1"/>
  <c r="J476" i="2"/>
  <c r="K475" i="2"/>
  <c r="L475" i="2" s="1"/>
  <c r="BU473" i="2" l="1"/>
  <c r="BV472" i="2"/>
  <c r="CA473" i="2"/>
  <c r="CB472" i="2"/>
  <c r="BC471" i="2"/>
  <c r="BD470" i="2"/>
  <c r="CG474" i="2"/>
  <c r="CH473" i="2"/>
  <c r="BI474" i="2"/>
  <c r="BJ473" i="2"/>
  <c r="BO473" i="2"/>
  <c r="BP472" i="2"/>
  <c r="CF481" i="2"/>
  <c r="CD482" i="2"/>
  <c r="CE481" i="2"/>
  <c r="BG479" i="2"/>
  <c r="BH479" i="2" s="1"/>
  <c r="BF480" i="2"/>
  <c r="AQ474" i="2"/>
  <c r="AR473" i="2"/>
  <c r="AF472" i="2"/>
  <c r="AE473" i="2"/>
  <c r="AK472" i="2"/>
  <c r="AL471" i="2"/>
  <c r="Z473" i="2"/>
  <c r="W474" i="2"/>
  <c r="X474" i="2" s="1"/>
  <c r="Y474" i="2" s="1"/>
  <c r="M475" i="2"/>
  <c r="N474" i="2"/>
  <c r="P477" i="2"/>
  <c r="Q476" i="2"/>
  <c r="R476" i="2" s="1"/>
  <c r="S475" i="2"/>
  <c r="T474" i="2"/>
  <c r="K476" i="2"/>
  <c r="L476" i="2" s="1"/>
  <c r="J477" i="2"/>
  <c r="BO474" i="2" l="1"/>
  <c r="BP473" i="2"/>
  <c r="CG475" i="2"/>
  <c r="CH474" i="2"/>
  <c r="CB473" i="2"/>
  <c r="CA474" i="2"/>
  <c r="BI475" i="2"/>
  <c r="BJ474" i="2"/>
  <c r="BC472" i="2"/>
  <c r="BD471" i="2"/>
  <c r="BU474" i="2"/>
  <c r="BV473" i="2"/>
  <c r="CD483" i="2"/>
  <c r="CE482" i="2"/>
  <c r="CF482" i="2" s="1"/>
  <c r="BF481" i="2"/>
  <c r="BG480" i="2"/>
  <c r="BH480" i="2" s="1"/>
  <c r="AR474" i="2"/>
  <c r="AQ475" i="2"/>
  <c r="AK473" i="2"/>
  <c r="AL472" i="2"/>
  <c r="AF473" i="2"/>
  <c r="AE474" i="2"/>
  <c r="Z474" i="2"/>
  <c r="W475" i="2"/>
  <c r="X475" i="2" s="1"/>
  <c r="Y475" i="2" s="1"/>
  <c r="M476" i="2"/>
  <c r="N475" i="2"/>
  <c r="S476" i="2"/>
  <c r="T475" i="2"/>
  <c r="R477" i="2"/>
  <c r="P478" i="2"/>
  <c r="Q477" i="2"/>
  <c r="J478" i="2"/>
  <c r="K477" i="2"/>
  <c r="L477" i="2" s="1"/>
  <c r="BU475" i="2" l="1"/>
  <c r="BV474" i="2"/>
  <c r="BI476" i="2"/>
  <c r="BJ475" i="2"/>
  <c r="CG476" i="2"/>
  <c r="CH475" i="2"/>
  <c r="CA475" i="2"/>
  <c r="CB474" i="2"/>
  <c r="BD472" i="2"/>
  <c r="BC473" i="2"/>
  <c r="BO475" i="2"/>
  <c r="BP474" i="2"/>
  <c r="CD484" i="2"/>
  <c r="CE483" i="2"/>
  <c r="CF483" i="2" s="1"/>
  <c r="BF482" i="2"/>
  <c r="BG481" i="2"/>
  <c r="BH481" i="2" s="1"/>
  <c r="AR475" i="2"/>
  <c r="AQ476" i="2"/>
  <c r="AF474" i="2"/>
  <c r="AE475" i="2"/>
  <c r="AK474" i="2"/>
  <c r="AL473" i="2"/>
  <c r="Z475" i="2"/>
  <c r="W476" i="2"/>
  <c r="X476" i="2" s="1"/>
  <c r="Y476" i="2" s="1"/>
  <c r="M477" i="2"/>
  <c r="N476" i="2"/>
  <c r="P479" i="2"/>
  <c r="Q478" i="2"/>
  <c r="R478" i="2" s="1"/>
  <c r="T476" i="2"/>
  <c r="S477" i="2"/>
  <c r="K478" i="2"/>
  <c r="L478" i="2" s="1"/>
  <c r="J479" i="2"/>
  <c r="BO476" i="2" l="1"/>
  <c r="BP475" i="2"/>
  <c r="CA476" i="2"/>
  <c r="CB475" i="2"/>
  <c r="BI477" i="2"/>
  <c r="BJ476" i="2"/>
  <c r="BC474" i="2"/>
  <c r="BD473" i="2"/>
  <c r="CG477" i="2"/>
  <c r="CH476" i="2"/>
  <c r="BU476" i="2"/>
  <c r="BV475" i="2"/>
  <c r="CD485" i="2"/>
  <c r="CE484" i="2"/>
  <c r="CF484" i="2" s="1"/>
  <c r="BF483" i="2"/>
  <c r="BG482" i="2"/>
  <c r="BH482" i="2" s="1"/>
  <c r="AQ477" i="2"/>
  <c r="AR476" i="2"/>
  <c r="AK475" i="2"/>
  <c r="AL474" i="2"/>
  <c r="AF475" i="2"/>
  <c r="AE476" i="2"/>
  <c r="Z476" i="2"/>
  <c r="W477" i="2"/>
  <c r="X477" i="2" s="1"/>
  <c r="Y477" i="2" s="1"/>
  <c r="M478" i="2"/>
  <c r="N477" i="2"/>
  <c r="S478" i="2"/>
  <c r="T477" i="2"/>
  <c r="P480" i="2"/>
  <c r="Q479" i="2"/>
  <c r="R479" i="2" s="1"/>
  <c r="J480" i="2"/>
  <c r="K479" i="2"/>
  <c r="L479" i="2" s="1"/>
  <c r="BV476" i="2" l="1"/>
  <c r="BU477" i="2"/>
  <c r="BC475" i="2"/>
  <c r="BD474" i="2"/>
  <c r="CA477" i="2"/>
  <c r="CB476" i="2"/>
  <c r="CG478" i="2"/>
  <c r="CH477" i="2"/>
  <c r="BJ477" i="2"/>
  <c r="BI478" i="2"/>
  <c r="BO477" i="2"/>
  <c r="BP476" i="2"/>
  <c r="CD486" i="2"/>
  <c r="CE485" i="2"/>
  <c r="CF485" i="2" s="1"/>
  <c r="BF484" i="2"/>
  <c r="BG483" i="2"/>
  <c r="BH483" i="2" s="1"/>
  <c r="AQ478" i="2"/>
  <c r="AR477" i="2"/>
  <c r="AE477" i="2"/>
  <c r="AF476" i="2"/>
  <c r="AK476" i="2"/>
  <c r="AL475" i="2"/>
  <c r="Z477" i="2"/>
  <c r="W478" i="2"/>
  <c r="X478" i="2" s="1"/>
  <c r="Y478" i="2" s="1"/>
  <c r="M479" i="2"/>
  <c r="N478" i="2"/>
  <c r="P481" i="2"/>
  <c r="Q480" i="2"/>
  <c r="R480" i="2" s="1"/>
  <c r="S479" i="2"/>
  <c r="T478" i="2"/>
  <c r="J481" i="2"/>
  <c r="K480" i="2"/>
  <c r="L480" i="2" s="1"/>
  <c r="BO478" i="2" l="1"/>
  <c r="BP477" i="2"/>
  <c r="CG479" i="2"/>
  <c r="CH478" i="2"/>
  <c r="BC476" i="2"/>
  <c r="BD475" i="2"/>
  <c r="BI479" i="2"/>
  <c r="BJ478" i="2"/>
  <c r="BU478" i="2"/>
  <c r="BV477" i="2"/>
  <c r="CB477" i="2"/>
  <c r="CA478" i="2"/>
  <c r="CD487" i="2"/>
  <c r="CE486" i="2"/>
  <c r="CF486" i="2" s="1"/>
  <c r="BG484" i="2"/>
  <c r="BH484" i="2" s="1"/>
  <c r="BF485" i="2"/>
  <c r="AR478" i="2"/>
  <c r="AQ479" i="2"/>
  <c r="AL476" i="2"/>
  <c r="AK477" i="2"/>
  <c r="AF477" i="2"/>
  <c r="AE478" i="2"/>
  <c r="Z478" i="2"/>
  <c r="W479" i="2"/>
  <c r="X479" i="2" s="1"/>
  <c r="Y479" i="2" s="1"/>
  <c r="M480" i="2"/>
  <c r="N479" i="2"/>
  <c r="S480" i="2"/>
  <c r="T479" i="2"/>
  <c r="P482" i="2"/>
  <c r="Q481" i="2"/>
  <c r="R481" i="2" s="1"/>
  <c r="J482" i="2"/>
  <c r="K481" i="2"/>
  <c r="L481" i="2" s="1"/>
  <c r="CA479" i="2" l="1"/>
  <c r="CB478" i="2"/>
  <c r="BI480" i="2"/>
  <c r="BJ479" i="2"/>
  <c r="CG480" i="2"/>
  <c r="CH479" i="2"/>
  <c r="BV478" i="2"/>
  <c r="BU479" i="2"/>
  <c r="BC477" i="2"/>
  <c r="BD476" i="2"/>
  <c r="BO479" i="2"/>
  <c r="BP478" i="2"/>
  <c r="CD488" i="2"/>
  <c r="CE487" i="2"/>
  <c r="CF487" i="2" s="1"/>
  <c r="BF486" i="2"/>
  <c r="BG485" i="2"/>
  <c r="BH485" i="2" s="1"/>
  <c r="AQ480" i="2"/>
  <c r="AR479" i="2"/>
  <c r="AF478" i="2"/>
  <c r="AE479" i="2"/>
  <c r="AL477" i="2"/>
  <c r="AK478" i="2"/>
  <c r="Z479" i="2"/>
  <c r="W480" i="2"/>
  <c r="X480" i="2" s="1"/>
  <c r="Y480" i="2" s="1"/>
  <c r="M481" i="2"/>
  <c r="N480" i="2"/>
  <c r="P483" i="2"/>
  <c r="Q482" i="2"/>
  <c r="R482" i="2" s="1"/>
  <c r="S481" i="2"/>
  <c r="T480" i="2"/>
  <c r="J483" i="2"/>
  <c r="K482" i="2"/>
  <c r="L482" i="2" s="1"/>
  <c r="BV479" i="2" l="1"/>
  <c r="BU480" i="2"/>
  <c r="BO480" i="2"/>
  <c r="BP479" i="2"/>
  <c r="BI481" i="2"/>
  <c r="BJ480" i="2"/>
  <c r="BD477" i="2"/>
  <c r="BC478" i="2"/>
  <c r="CH480" i="2"/>
  <c r="CG481" i="2"/>
  <c r="CA480" i="2"/>
  <c r="CB479" i="2"/>
  <c r="CD489" i="2"/>
  <c r="CE488" i="2"/>
  <c r="CF488" i="2" s="1"/>
  <c r="BF487" i="2"/>
  <c r="BG486" i="2"/>
  <c r="BH486" i="2" s="1"/>
  <c r="AQ481" i="2"/>
  <c r="AR480" i="2"/>
  <c r="AK479" i="2"/>
  <c r="AL478" i="2"/>
  <c r="AE480" i="2"/>
  <c r="AF479" i="2"/>
  <c r="Z480" i="2"/>
  <c r="W481" i="2"/>
  <c r="X481" i="2" s="1"/>
  <c r="Y481" i="2" s="1"/>
  <c r="M482" i="2"/>
  <c r="N481" i="2"/>
  <c r="S482" i="2"/>
  <c r="T481" i="2"/>
  <c r="Q483" i="2"/>
  <c r="R483" i="2" s="1"/>
  <c r="P484" i="2"/>
  <c r="J484" i="2"/>
  <c r="K483" i="2"/>
  <c r="L483" i="2" s="1"/>
  <c r="BC479" i="2" l="1"/>
  <c r="BD478" i="2"/>
  <c r="CA481" i="2"/>
  <c r="CB480" i="2"/>
  <c r="BP480" i="2"/>
  <c r="BO481" i="2"/>
  <c r="CG482" i="2"/>
  <c r="CH481" i="2"/>
  <c r="BV480" i="2"/>
  <c r="BU481" i="2"/>
  <c r="BI482" i="2"/>
  <c r="BJ481" i="2"/>
  <c r="CD490" i="2"/>
  <c r="CE489" i="2"/>
  <c r="CF489" i="2" s="1"/>
  <c r="BG487" i="2"/>
  <c r="BH487" i="2" s="1"/>
  <c r="BF488" i="2"/>
  <c r="AQ482" i="2"/>
  <c r="AR481" i="2"/>
  <c r="AE481" i="2"/>
  <c r="AF480" i="2"/>
  <c r="AK480" i="2"/>
  <c r="AL479" i="2"/>
  <c r="Z481" i="2"/>
  <c r="W482" i="2"/>
  <c r="X482" i="2" s="1"/>
  <c r="Y482" i="2" s="1"/>
  <c r="M483" i="2"/>
  <c r="N482" i="2"/>
  <c r="P485" i="2"/>
  <c r="Q484" i="2"/>
  <c r="R484" i="2" s="1"/>
  <c r="S483" i="2"/>
  <c r="T482" i="2"/>
  <c r="K484" i="2"/>
  <c r="L484" i="2" s="1"/>
  <c r="J485" i="2"/>
  <c r="BI483" i="2" l="1"/>
  <c r="BJ482" i="2"/>
  <c r="CG483" i="2"/>
  <c r="CH482" i="2"/>
  <c r="CB481" i="2"/>
  <c r="CA482" i="2"/>
  <c r="BU482" i="2"/>
  <c r="BV481" i="2"/>
  <c r="BO482" i="2"/>
  <c r="BP481" i="2"/>
  <c r="BD479" i="2"/>
  <c r="BC480" i="2"/>
  <c r="CD491" i="2"/>
  <c r="CE490" i="2"/>
  <c r="CF490" i="2" s="1"/>
  <c r="BF489" i="2"/>
  <c r="BG488" i="2"/>
  <c r="BH488" i="2" s="1"/>
  <c r="AR482" i="2"/>
  <c r="AQ483" i="2"/>
  <c r="AL480" i="2"/>
  <c r="AK481" i="2"/>
  <c r="AF481" i="2"/>
  <c r="AE482" i="2"/>
  <c r="Z482" i="2"/>
  <c r="W483" i="2"/>
  <c r="X483" i="2" s="1"/>
  <c r="Y483" i="2" s="1"/>
  <c r="M484" i="2"/>
  <c r="N483" i="2"/>
  <c r="S484" i="2"/>
  <c r="T483" i="2"/>
  <c r="R485" i="2"/>
  <c r="P486" i="2"/>
  <c r="Q485" i="2"/>
  <c r="J486" i="2"/>
  <c r="K485" i="2"/>
  <c r="L485" i="2" s="1"/>
  <c r="BD480" i="2" l="1"/>
  <c r="BC481" i="2"/>
  <c r="BV482" i="2"/>
  <c r="BU483" i="2"/>
  <c r="CG484" i="2"/>
  <c r="CH483" i="2"/>
  <c r="CA483" i="2"/>
  <c r="CB482" i="2"/>
  <c r="BO483" i="2"/>
  <c r="BP482" i="2"/>
  <c r="BI484" i="2"/>
  <c r="BJ483" i="2"/>
  <c r="CD492" i="2"/>
  <c r="CE491" i="2"/>
  <c r="CF491" i="2" s="1"/>
  <c r="BF490" i="2"/>
  <c r="BG489" i="2"/>
  <c r="BH489" i="2" s="1"/>
  <c r="AQ484" i="2"/>
  <c r="AR483" i="2"/>
  <c r="AF482" i="2"/>
  <c r="AE483" i="2"/>
  <c r="AK482" i="2"/>
  <c r="AL481" i="2"/>
  <c r="Z483" i="2"/>
  <c r="W484" i="2"/>
  <c r="X484" i="2" s="1"/>
  <c r="Y484" i="2" s="1"/>
  <c r="M485" i="2"/>
  <c r="N484" i="2"/>
  <c r="P487" i="2"/>
  <c r="Q486" i="2"/>
  <c r="R486" i="2" s="1"/>
  <c r="S485" i="2"/>
  <c r="T484" i="2"/>
  <c r="J487" i="2"/>
  <c r="K486" i="2"/>
  <c r="L486" i="2" s="1"/>
  <c r="BU484" i="2" l="1"/>
  <c r="BV483" i="2"/>
  <c r="BI485" i="2"/>
  <c r="BJ484" i="2"/>
  <c r="CA484" i="2"/>
  <c r="CB483" i="2"/>
  <c r="BD481" i="2"/>
  <c r="BC482" i="2"/>
  <c r="BO484" i="2"/>
  <c r="BP483" i="2"/>
  <c r="CG485" i="2"/>
  <c r="CH484" i="2"/>
  <c r="CD493" i="2"/>
  <c r="CE492" i="2"/>
  <c r="CF492" i="2" s="1"/>
  <c r="BG490" i="2"/>
  <c r="BH490" i="2" s="1"/>
  <c r="BF491" i="2"/>
  <c r="AQ485" i="2"/>
  <c r="AR484" i="2"/>
  <c r="AK483" i="2"/>
  <c r="AL482" i="2"/>
  <c r="AE484" i="2"/>
  <c r="AF483" i="2"/>
  <c r="Z484" i="2"/>
  <c r="W485" i="2"/>
  <c r="X485" i="2" s="1"/>
  <c r="Y485" i="2" s="1"/>
  <c r="M486" i="2"/>
  <c r="N485" i="2"/>
  <c r="S486" i="2"/>
  <c r="T485" i="2"/>
  <c r="P488" i="2"/>
  <c r="Q487" i="2"/>
  <c r="R487" i="2" s="1"/>
  <c r="J488" i="2"/>
  <c r="K487" i="2"/>
  <c r="L487" i="2" s="1"/>
  <c r="BC483" i="2" l="1"/>
  <c r="BD482" i="2"/>
  <c r="CG486" i="2"/>
  <c r="CH485" i="2"/>
  <c r="BJ485" i="2"/>
  <c r="BI486" i="2"/>
  <c r="BP484" i="2"/>
  <c r="BO485" i="2"/>
  <c r="CA485" i="2"/>
  <c r="CB484" i="2"/>
  <c r="BU485" i="2"/>
  <c r="BV484" i="2"/>
  <c r="CF493" i="2"/>
  <c r="CD494" i="2"/>
  <c r="CE493" i="2"/>
  <c r="BG491" i="2"/>
  <c r="BH491" i="2" s="1"/>
  <c r="BF492" i="2"/>
  <c r="AQ486" i="2"/>
  <c r="AR485" i="2"/>
  <c r="AE485" i="2"/>
  <c r="AF484" i="2"/>
  <c r="AK484" i="2"/>
  <c r="AL483" i="2"/>
  <c r="Z485" i="2"/>
  <c r="W486" i="2"/>
  <c r="X486" i="2" s="1"/>
  <c r="Y486" i="2" s="1"/>
  <c r="M487" i="2"/>
  <c r="N486" i="2"/>
  <c r="P489" i="2"/>
  <c r="Q488" i="2"/>
  <c r="R488" i="2" s="1"/>
  <c r="S487" i="2"/>
  <c r="T486" i="2"/>
  <c r="K488" i="2"/>
  <c r="L488" i="2" s="1"/>
  <c r="J489" i="2"/>
  <c r="BO486" i="2" l="1"/>
  <c r="BP485" i="2"/>
  <c r="BU486" i="2"/>
  <c r="BV485" i="2"/>
  <c r="CG487" i="2"/>
  <c r="CH486" i="2"/>
  <c r="BI487" i="2"/>
  <c r="BJ486" i="2"/>
  <c r="CB485" i="2"/>
  <c r="CA486" i="2"/>
  <c r="BD483" i="2"/>
  <c r="BC484" i="2"/>
  <c r="CD495" i="2"/>
  <c r="CE494" i="2"/>
  <c r="CF494" i="2" s="1"/>
  <c r="BF493" i="2"/>
  <c r="BG492" i="2"/>
  <c r="BH492" i="2" s="1"/>
  <c r="AQ487" i="2"/>
  <c r="AR486" i="2"/>
  <c r="AL484" i="2"/>
  <c r="AK485" i="2"/>
  <c r="AF485" i="2"/>
  <c r="AE486" i="2"/>
  <c r="Z486" i="2"/>
  <c r="W487" i="2"/>
  <c r="X487" i="2" s="1"/>
  <c r="Y487" i="2" s="1"/>
  <c r="M488" i="2"/>
  <c r="N487" i="2"/>
  <c r="S488" i="2"/>
  <c r="T487" i="2"/>
  <c r="P490" i="2"/>
  <c r="Q489" i="2"/>
  <c r="R489" i="2" s="1"/>
  <c r="J490" i="2"/>
  <c r="K489" i="2"/>
  <c r="L489" i="2" s="1"/>
  <c r="BC485" i="2" l="1"/>
  <c r="BD484" i="2"/>
  <c r="BI488" i="2"/>
  <c r="BJ487" i="2"/>
  <c r="BV486" i="2"/>
  <c r="BU487" i="2"/>
  <c r="CA487" i="2"/>
  <c r="CB486" i="2"/>
  <c r="CG488" i="2"/>
  <c r="CH487" i="2"/>
  <c r="BO487" i="2"/>
  <c r="BP486" i="2"/>
  <c r="CD496" i="2"/>
  <c r="CE495" i="2"/>
  <c r="CF495" i="2" s="1"/>
  <c r="BF494" i="2"/>
  <c r="BG493" i="2"/>
  <c r="BH493" i="2" s="1"/>
  <c r="AQ488" i="2"/>
  <c r="AR487" i="2"/>
  <c r="AF486" i="2"/>
  <c r="AE487" i="2"/>
  <c r="AL485" i="2"/>
  <c r="AK486" i="2"/>
  <c r="Z487" i="2"/>
  <c r="W488" i="2"/>
  <c r="X488" i="2" s="1"/>
  <c r="Y488" i="2" s="1"/>
  <c r="M489" i="2"/>
  <c r="N488" i="2"/>
  <c r="P491" i="2"/>
  <c r="Q490" i="2"/>
  <c r="R490" i="2" s="1"/>
  <c r="S489" i="2"/>
  <c r="T488" i="2"/>
  <c r="K490" i="2"/>
  <c r="L490" i="2" s="1"/>
  <c r="J491" i="2"/>
  <c r="BO488" i="2" l="1"/>
  <c r="BP487" i="2"/>
  <c r="CA488" i="2"/>
  <c r="CB487" i="2"/>
  <c r="BJ488" i="2"/>
  <c r="BI489" i="2"/>
  <c r="BV487" i="2"/>
  <c r="BU488" i="2"/>
  <c r="CH488" i="2"/>
  <c r="CG489" i="2"/>
  <c r="BC486" i="2"/>
  <c r="BD485" i="2"/>
  <c r="CD497" i="2"/>
  <c r="CE496" i="2"/>
  <c r="CF496" i="2" s="1"/>
  <c r="BG494" i="2"/>
  <c r="BH494" i="2" s="1"/>
  <c r="BF495" i="2"/>
  <c r="AQ489" i="2"/>
  <c r="AR488" i="2"/>
  <c r="AK487" i="2"/>
  <c r="AL486" i="2"/>
  <c r="AE488" i="2"/>
  <c r="AF487" i="2"/>
  <c r="Z488" i="2"/>
  <c r="W489" i="2"/>
  <c r="X489" i="2" s="1"/>
  <c r="Y489" i="2" s="1"/>
  <c r="M490" i="2"/>
  <c r="N489" i="2"/>
  <c r="S490" i="2"/>
  <c r="T489" i="2"/>
  <c r="P492" i="2"/>
  <c r="Q491" i="2"/>
  <c r="R491" i="2" s="1"/>
  <c r="J492" i="2"/>
  <c r="K491" i="2"/>
  <c r="L491" i="2" s="1"/>
  <c r="BV488" i="2" l="1"/>
  <c r="BU489" i="2"/>
  <c r="BC487" i="2"/>
  <c r="BD486" i="2"/>
  <c r="CA489" i="2"/>
  <c r="CB488" i="2"/>
  <c r="CG490" i="2"/>
  <c r="CH489" i="2"/>
  <c r="BI490" i="2"/>
  <c r="BJ489" i="2"/>
  <c r="BO489" i="2"/>
  <c r="BP488" i="2"/>
  <c r="CD498" i="2"/>
  <c r="CE497" i="2"/>
  <c r="CF497" i="2" s="1"/>
  <c r="BF496" i="2"/>
  <c r="BG495" i="2"/>
  <c r="BH495" i="2" s="1"/>
  <c r="AQ490" i="2"/>
  <c r="AR489" i="2"/>
  <c r="AE489" i="2"/>
  <c r="AF488" i="2"/>
  <c r="AK488" i="2"/>
  <c r="AL487" i="2"/>
  <c r="Z489" i="2"/>
  <c r="W490" i="2"/>
  <c r="X490" i="2" s="1"/>
  <c r="Y490" i="2" s="1"/>
  <c r="M491" i="2"/>
  <c r="N490" i="2"/>
  <c r="P493" i="2"/>
  <c r="Q492" i="2"/>
  <c r="R492" i="2" s="1"/>
  <c r="S491" i="2"/>
  <c r="T490" i="2"/>
  <c r="J493" i="2"/>
  <c r="K492" i="2"/>
  <c r="L492" i="2" s="1"/>
  <c r="BP489" i="2" l="1"/>
  <c r="BO490" i="2"/>
  <c r="CG491" i="2"/>
  <c r="CH490" i="2"/>
  <c r="BD487" i="2"/>
  <c r="BC488" i="2"/>
  <c r="BU490" i="2"/>
  <c r="BV489" i="2"/>
  <c r="BI491" i="2"/>
  <c r="BJ490" i="2"/>
  <c r="CB489" i="2"/>
  <c r="CA490" i="2"/>
  <c r="CD499" i="2"/>
  <c r="CE498" i="2"/>
  <c r="CF498" i="2" s="1"/>
  <c r="BF497" i="2"/>
  <c r="BG496" i="2"/>
  <c r="BH496" i="2" s="1"/>
  <c r="AR490" i="2"/>
  <c r="AQ491" i="2"/>
  <c r="AL488" i="2"/>
  <c r="AK489" i="2"/>
  <c r="AF489" i="2"/>
  <c r="AE490" i="2"/>
  <c r="Z490" i="2"/>
  <c r="W491" i="2"/>
  <c r="X491" i="2" s="1"/>
  <c r="Y491" i="2" s="1"/>
  <c r="M492" i="2"/>
  <c r="N491" i="2"/>
  <c r="S492" i="2"/>
  <c r="T491" i="2"/>
  <c r="P494" i="2"/>
  <c r="Q493" i="2"/>
  <c r="R493" i="2" s="1"/>
  <c r="J494" i="2"/>
  <c r="K493" i="2"/>
  <c r="L493" i="2" s="1"/>
  <c r="CA491" i="2" l="1"/>
  <c r="CB490" i="2"/>
  <c r="BV490" i="2"/>
  <c r="BU491" i="2"/>
  <c r="CG492" i="2"/>
  <c r="CH491" i="2"/>
  <c r="BD488" i="2"/>
  <c r="BC489" i="2"/>
  <c r="BO491" i="2"/>
  <c r="BP490" i="2"/>
  <c r="BI492" i="2"/>
  <c r="BJ491" i="2"/>
  <c r="CD500" i="2"/>
  <c r="CE499" i="2"/>
  <c r="CF499" i="2" s="1"/>
  <c r="BF498" i="2"/>
  <c r="BG497" i="2"/>
  <c r="BH497" i="2" s="1"/>
  <c r="AQ492" i="2"/>
  <c r="AR491" i="2"/>
  <c r="AF490" i="2"/>
  <c r="AE491" i="2"/>
  <c r="AK490" i="2"/>
  <c r="AL489" i="2"/>
  <c r="Z491" i="2"/>
  <c r="W492" i="2"/>
  <c r="X492" i="2" s="1"/>
  <c r="Y492" i="2" s="1"/>
  <c r="M493" i="2"/>
  <c r="N492" i="2"/>
  <c r="P495" i="2"/>
  <c r="Q494" i="2"/>
  <c r="R494" i="2" s="1"/>
  <c r="T492" i="2"/>
  <c r="S493" i="2"/>
  <c r="J495" i="2"/>
  <c r="K494" i="2"/>
  <c r="L494" i="2" s="1"/>
  <c r="BD489" i="2" l="1"/>
  <c r="BC490" i="2"/>
  <c r="BU492" i="2"/>
  <c r="BV491" i="2"/>
  <c r="BJ492" i="2"/>
  <c r="BI493" i="2"/>
  <c r="BO492" i="2"/>
  <c r="BP491" i="2"/>
  <c r="CG493" i="2"/>
  <c r="CH492" i="2"/>
  <c r="CA492" i="2"/>
  <c r="CB491" i="2"/>
  <c r="CD501" i="2"/>
  <c r="CE500" i="2"/>
  <c r="CF500" i="2" s="1"/>
  <c r="BF499" i="2"/>
  <c r="BG498" i="2"/>
  <c r="BH498" i="2" s="1"/>
  <c r="AQ493" i="2"/>
  <c r="AR492" i="2"/>
  <c r="AK491" i="2"/>
  <c r="AL490" i="2"/>
  <c r="AE492" i="2"/>
  <c r="AF491" i="2"/>
  <c r="Z492" i="2"/>
  <c r="W493" i="2"/>
  <c r="X493" i="2" s="1"/>
  <c r="Y493" i="2" s="1"/>
  <c r="M494" i="2"/>
  <c r="N493" i="2"/>
  <c r="S494" i="2"/>
  <c r="T493" i="2"/>
  <c r="P496" i="2"/>
  <c r="Q495" i="2"/>
  <c r="R495" i="2" s="1"/>
  <c r="J496" i="2"/>
  <c r="K495" i="2"/>
  <c r="L495" i="2" s="1"/>
  <c r="CA493" i="2" l="1"/>
  <c r="CB492" i="2"/>
  <c r="BO493" i="2"/>
  <c r="BP492" i="2"/>
  <c r="BU493" i="2"/>
  <c r="BV492" i="2"/>
  <c r="BI494" i="2"/>
  <c r="BJ493" i="2"/>
  <c r="BC491" i="2"/>
  <c r="BD490" i="2"/>
  <c r="CG494" i="2"/>
  <c r="CH493" i="2"/>
  <c r="CD502" i="2"/>
  <c r="CE501" i="2"/>
  <c r="CF501" i="2" s="1"/>
  <c r="BG499" i="2"/>
  <c r="BH499" i="2" s="1"/>
  <c r="BF500" i="2"/>
  <c r="AQ494" i="2"/>
  <c r="AR493" i="2"/>
  <c r="AF492" i="2"/>
  <c r="AE493" i="2"/>
  <c r="AK492" i="2"/>
  <c r="AL491" i="2"/>
  <c r="Z493" i="2"/>
  <c r="W494" i="2"/>
  <c r="X494" i="2" s="1"/>
  <c r="Y494" i="2" s="1"/>
  <c r="M495" i="2"/>
  <c r="N494" i="2"/>
  <c r="P497" i="2"/>
  <c r="Q496" i="2"/>
  <c r="R496" i="2" s="1"/>
  <c r="S495" i="2"/>
  <c r="T494" i="2"/>
  <c r="K496" i="2"/>
  <c r="L496" i="2" s="1"/>
  <c r="J497" i="2"/>
  <c r="CG495" i="2" l="1"/>
  <c r="CH494" i="2"/>
  <c r="BI495" i="2"/>
  <c r="BJ494" i="2"/>
  <c r="BP493" i="2"/>
  <c r="BO494" i="2"/>
  <c r="BD491" i="2"/>
  <c r="BC492" i="2"/>
  <c r="BU494" i="2"/>
  <c r="BV493" i="2"/>
  <c r="CB493" i="2"/>
  <c r="CA494" i="2"/>
  <c r="CD503" i="2"/>
  <c r="CE502" i="2"/>
  <c r="CF502" i="2" s="1"/>
  <c r="BF501" i="2"/>
  <c r="BG500" i="2"/>
  <c r="BH500" i="2" s="1"/>
  <c r="AR494" i="2"/>
  <c r="AQ495" i="2"/>
  <c r="AK493" i="2"/>
  <c r="AL492" i="2"/>
  <c r="AF493" i="2"/>
  <c r="AE494" i="2"/>
  <c r="Z494" i="2"/>
  <c r="W495" i="2"/>
  <c r="X495" i="2" s="1"/>
  <c r="Y495" i="2" s="1"/>
  <c r="M496" i="2"/>
  <c r="N495" i="2"/>
  <c r="S496" i="2"/>
  <c r="T495" i="2"/>
  <c r="R497" i="2"/>
  <c r="P498" i="2"/>
  <c r="Q497" i="2"/>
  <c r="J498" i="2"/>
  <c r="K497" i="2"/>
  <c r="L497" i="2" s="1"/>
  <c r="CA495" i="2" l="1"/>
  <c r="CB494" i="2"/>
  <c r="BC493" i="2"/>
  <c r="BD492" i="2"/>
  <c r="BJ495" i="2"/>
  <c r="BI496" i="2"/>
  <c r="BO495" i="2"/>
  <c r="BP494" i="2"/>
  <c r="BV494" i="2"/>
  <c r="BU495" i="2"/>
  <c r="CG496" i="2"/>
  <c r="CH495" i="2"/>
  <c r="CD504" i="2"/>
  <c r="CE503" i="2"/>
  <c r="CF503" i="2" s="1"/>
  <c r="BF502" i="2"/>
  <c r="BG501" i="2"/>
  <c r="BH501" i="2" s="1"/>
  <c r="AQ496" i="2"/>
  <c r="AR495" i="2"/>
  <c r="AE495" i="2"/>
  <c r="AF494" i="2"/>
  <c r="AK494" i="2"/>
  <c r="AL493" i="2"/>
  <c r="Z495" i="2"/>
  <c r="W496" i="2"/>
  <c r="X496" i="2" s="1"/>
  <c r="Y496" i="2" s="1"/>
  <c r="M497" i="2"/>
  <c r="N496" i="2"/>
  <c r="P499" i="2"/>
  <c r="Q498" i="2"/>
  <c r="R498" i="2" s="1"/>
  <c r="S497" i="2"/>
  <c r="T496" i="2"/>
  <c r="J499" i="2"/>
  <c r="K498" i="2"/>
  <c r="L498" i="2" s="1"/>
  <c r="CG497" i="2" l="1"/>
  <c r="CH496" i="2"/>
  <c r="BO496" i="2"/>
  <c r="BP495" i="2"/>
  <c r="BC494" i="2"/>
  <c r="BD493" i="2"/>
  <c r="BU496" i="2"/>
  <c r="BV495" i="2"/>
  <c r="BI497" i="2"/>
  <c r="BJ496" i="2"/>
  <c r="CA496" i="2"/>
  <c r="CB495" i="2"/>
  <c r="CD505" i="2"/>
  <c r="CE504" i="2"/>
  <c r="CF504" i="2" s="1"/>
  <c r="BG502" i="2"/>
  <c r="BH502" i="2" s="1"/>
  <c r="BF503" i="2"/>
  <c r="AQ497" i="2"/>
  <c r="AR496" i="2"/>
  <c r="AK495" i="2"/>
  <c r="AL494" i="2"/>
  <c r="AE496" i="2"/>
  <c r="AF495" i="2"/>
  <c r="Z496" i="2"/>
  <c r="W497" i="2"/>
  <c r="X497" i="2" s="1"/>
  <c r="Y497" i="2" s="1"/>
  <c r="M498" i="2"/>
  <c r="N497" i="2"/>
  <c r="S498" i="2"/>
  <c r="T497" i="2"/>
  <c r="Q499" i="2"/>
  <c r="R499" i="2" s="1"/>
  <c r="P500" i="2"/>
  <c r="J500" i="2"/>
  <c r="K499" i="2"/>
  <c r="L499" i="2" s="1"/>
  <c r="CA497" i="2" l="1"/>
  <c r="CB496" i="2"/>
  <c r="BU497" i="2"/>
  <c r="BV496" i="2"/>
  <c r="BO497" i="2"/>
  <c r="BP496" i="2"/>
  <c r="BI498" i="2"/>
  <c r="BJ497" i="2"/>
  <c r="BC495" i="2"/>
  <c r="BD494" i="2"/>
  <c r="CG498" i="2"/>
  <c r="CH497" i="2"/>
  <c r="CD506" i="2"/>
  <c r="CE505" i="2"/>
  <c r="CF505" i="2" s="1"/>
  <c r="BF504" i="2"/>
  <c r="BG503" i="2"/>
  <c r="BH503" i="2" s="1"/>
  <c r="AQ498" i="2"/>
  <c r="AR497" i="2"/>
  <c r="AE497" i="2"/>
  <c r="AF496" i="2"/>
  <c r="AK496" i="2"/>
  <c r="AL495" i="2"/>
  <c r="Z497" i="2"/>
  <c r="W498" i="2"/>
  <c r="X498" i="2" s="1"/>
  <c r="Y498" i="2" s="1"/>
  <c r="M499" i="2"/>
  <c r="N498" i="2"/>
  <c r="P501" i="2"/>
  <c r="Q500" i="2"/>
  <c r="R500" i="2" s="1"/>
  <c r="S499" i="2"/>
  <c r="T498" i="2"/>
  <c r="K500" i="2"/>
  <c r="L500" i="2" s="1"/>
  <c r="J501" i="2"/>
  <c r="CG499" i="2" l="1"/>
  <c r="CH498" i="2"/>
  <c r="BI499" i="2"/>
  <c r="BJ498" i="2"/>
  <c r="BU498" i="2"/>
  <c r="BV497" i="2"/>
  <c r="BD495" i="2"/>
  <c r="BC496" i="2"/>
  <c r="BO498" i="2"/>
  <c r="BP497" i="2"/>
  <c r="CB497" i="2"/>
  <c r="CA498" i="2"/>
  <c r="CD507" i="2"/>
  <c r="CE506" i="2"/>
  <c r="CF506" i="2" s="1"/>
  <c r="BF505" i="2"/>
  <c r="BG504" i="2"/>
  <c r="BH504" i="2" s="1"/>
  <c r="AR498" i="2"/>
  <c r="AQ499" i="2"/>
  <c r="AK497" i="2"/>
  <c r="AL496" i="2"/>
  <c r="AE498" i="2"/>
  <c r="AF497" i="2"/>
  <c r="Z498" i="2"/>
  <c r="W499" i="2"/>
  <c r="X499" i="2" s="1"/>
  <c r="Y499" i="2" s="1"/>
  <c r="M500" i="2"/>
  <c r="N499" i="2"/>
  <c r="S500" i="2"/>
  <c r="T499" i="2"/>
  <c r="P502" i="2"/>
  <c r="Q501" i="2"/>
  <c r="R501" i="2" s="1"/>
  <c r="J502" i="2"/>
  <c r="K501" i="2"/>
  <c r="L501" i="2" s="1"/>
  <c r="CA499" i="2" l="1"/>
  <c r="CB498" i="2"/>
  <c r="BC497" i="2"/>
  <c r="BD496" i="2"/>
  <c r="BI500" i="2"/>
  <c r="BJ499" i="2"/>
  <c r="BO499" i="2"/>
  <c r="BP498" i="2"/>
  <c r="BV498" i="2"/>
  <c r="BU499" i="2"/>
  <c r="CG500" i="2"/>
  <c r="CH499" i="2"/>
  <c r="CD508" i="2"/>
  <c r="CE507" i="2"/>
  <c r="CF507" i="2" s="1"/>
  <c r="BF506" i="2"/>
  <c r="BG505" i="2"/>
  <c r="BH505" i="2" s="1"/>
  <c r="AQ500" i="2"/>
  <c r="AR499" i="2"/>
  <c r="AE499" i="2"/>
  <c r="AF498" i="2"/>
  <c r="AK498" i="2"/>
  <c r="AL497" i="2"/>
  <c r="Z499" i="2"/>
  <c r="W500" i="2"/>
  <c r="X500" i="2" s="1"/>
  <c r="Y500" i="2" s="1"/>
  <c r="Z500" i="2" s="1"/>
  <c r="M501" i="2"/>
  <c r="N500" i="2"/>
  <c r="P503" i="2"/>
  <c r="Q502" i="2"/>
  <c r="R502" i="2" s="1"/>
  <c r="S501" i="2"/>
  <c r="T500" i="2"/>
  <c r="J503" i="2"/>
  <c r="K502" i="2"/>
  <c r="L502" i="2" s="1"/>
  <c r="CH500" i="2" l="1"/>
  <c r="CG501" i="2"/>
  <c r="BO500" i="2"/>
  <c r="BP499" i="2"/>
  <c r="BC498" i="2"/>
  <c r="BD497" i="2"/>
  <c r="BV499" i="2"/>
  <c r="BU500" i="2"/>
  <c r="BI501" i="2"/>
  <c r="BJ500" i="2"/>
  <c r="CA500" i="2"/>
  <c r="CB499" i="2"/>
  <c r="CD509" i="2"/>
  <c r="CE508" i="2"/>
  <c r="CF508" i="2" s="1"/>
  <c r="BF507" i="2"/>
  <c r="BG506" i="2"/>
  <c r="BH506" i="2" s="1"/>
  <c r="AQ501" i="2"/>
  <c r="AR500" i="2"/>
  <c r="AK499" i="2"/>
  <c r="AL498" i="2"/>
  <c r="AE500" i="2"/>
  <c r="AF499" i="2"/>
  <c r="W501" i="2"/>
  <c r="X501" i="2" s="1"/>
  <c r="Y501" i="2" s="1"/>
  <c r="M502" i="2"/>
  <c r="N501" i="2"/>
  <c r="S502" i="2"/>
  <c r="T501" i="2"/>
  <c r="P504" i="2"/>
  <c r="Q503" i="2"/>
  <c r="R503" i="2" s="1"/>
  <c r="K503" i="2"/>
  <c r="L503" i="2" s="1"/>
  <c r="J504" i="2"/>
  <c r="BV500" i="2" l="1"/>
  <c r="BU501" i="2"/>
  <c r="CA501" i="2"/>
  <c r="CB500" i="2"/>
  <c r="BO501" i="2"/>
  <c r="BP500" i="2"/>
  <c r="CG502" i="2"/>
  <c r="CH501" i="2"/>
  <c r="BJ501" i="2"/>
  <c r="BI502" i="2"/>
  <c r="BC499" i="2"/>
  <c r="BD498" i="2"/>
  <c r="CD510" i="2"/>
  <c r="CE509" i="2"/>
  <c r="CF509" i="2" s="1"/>
  <c r="BG507" i="2"/>
  <c r="BH507" i="2" s="1"/>
  <c r="BF508" i="2"/>
  <c r="AQ502" i="2"/>
  <c r="AR501" i="2"/>
  <c r="AE501" i="2"/>
  <c r="AF500" i="2"/>
  <c r="AK500" i="2"/>
  <c r="AL499" i="2"/>
  <c r="Z501" i="2"/>
  <c r="W502" i="2"/>
  <c r="X502" i="2" s="1"/>
  <c r="Y502" i="2" s="1"/>
  <c r="M503" i="2"/>
  <c r="N502" i="2"/>
  <c r="P505" i="2"/>
  <c r="Q504" i="2"/>
  <c r="R504" i="2" s="1"/>
  <c r="S503" i="2"/>
  <c r="T502" i="2"/>
  <c r="K504" i="2"/>
  <c r="L504" i="2" s="1"/>
  <c r="J505" i="2"/>
  <c r="BC500" i="2" l="1"/>
  <c r="BD499" i="2"/>
  <c r="CG503" i="2"/>
  <c r="CH502" i="2"/>
  <c r="CB501" i="2"/>
  <c r="CA502" i="2"/>
  <c r="BI503" i="2"/>
  <c r="BJ502" i="2"/>
  <c r="BU502" i="2"/>
  <c r="BV501" i="2"/>
  <c r="BO502" i="2"/>
  <c r="BP501" i="2"/>
  <c r="CD511" i="2"/>
  <c r="CE510" i="2"/>
  <c r="CF510" i="2" s="1"/>
  <c r="BF509" i="2"/>
  <c r="BG508" i="2"/>
  <c r="BH508" i="2" s="1"/>
  <c r="AR502" i="2"/>
  <c r="AQ503" i="2"/>
  <c r="AL500" i="2"/>
  <c r="AK501" i="2"/>
  <c r="AF501" i="2"/>
  <c r="AE502" i="2"/>
  <c r="Z502" i="2"/>
  <c r="W503" i="2"/>
  <c r="X503" i="2" s="1"/>
  <c r="Y503" i="2" s="1"/>
  <c r="M504" i="2"/>
  <c r="N503" i="2"/>
  <c r="S504" i="2"/>
  <c r="T503" i="2"/>
  <c r="P506" i="2"/>
  <c r="Q505" i="2"/>
  <c r="R505" i="2" s="1"/>
  <c r="J506" i="2"/>
  <c r="K505" i="2"/>
  <c r="L505" i="2" s="1"/>
  <c r="BO503" i="2" l="1"/>
  <c r="BP502" i="2"/>
  <c r="BJ503" i="2"/>
  <c r="BI504" i="2"/>
  <c r="CG504" i="2"/>
  <c r="CH503" i="2"/>
  <c r="CA503" i="2"/>
  <c r="CB502" i="2"/>
  <c r="BV502" i="2"/>
  <c r="BU503" i="2"/>
  <c r="BD500" i="2"/>
  <c r="BC501" i="2"/>
  <c r="CD512" i="2"/>
  <c r="CE511" i="2"/>
  <c r="CF511" i="2" s="1"/>
  <c r="BF510" i="2"/>
  <c r="BG509" i="2"/>
  <c r="BH509" i="2" s="1"/>
  <c r="AQ504" i="2"/>
  <c r="AR503" i="2"/>
  <c r="AF502" i="2"/>
  <c r="AE503" i="2"/>
  <c r="AK502" i="2"/>
  <c r="AL501" i="2"/>
  <c r="Z503" i="2"/>
  <c r="W504" i="2"/>
  <c r="X504" i="2" s="1"/>
  <c r="Y504" i="2" s="1"/>
  <c r="M505" i="2"/>
  <c r="N504" i="2"/>
  <c r="P507" i="2"/>
  <c r="Q506" i="2"/>
  <c r="R506" i="2" s="1"/>
  <c r="S505" i="2"/>
  <c r="T504" i="2"/>
  <c r="J507" i="2"/>
  <c r="K506" i="2"/>
  <c r="L506" i="2" s="1"/>
  <c r="BD501" i="2" l="1"/>
  <c r="BC502" i="2"/>
  <c r="BI505" i="2"/>
  <c r="BJ504" i="2"/>
  <c r="CA504" i="2"/>
  <c r="CB503" i="2"/>
  <c r="BU504" i="2"/>
  <c r="BV503" i="2"/>
  <c r="CG505" i="2"/>
  <c r="CH504" i="2"/>
  <c r="BO504" i="2"/>
  <c r="BP503" i="2"/>
  <c r="CD513" i="2"/>
  <c r="CE512" i="2"/>
  <c r="CF512" i="2" s="1"/>
  <c r="BG510" i="2"/>
  <c r="BH510" i="2" s="1"/>
  <c r="BF511" i="2"/>
  <c r="AQ505" i="2"/>
  <c r="AR504" i="2"/>
  <c r="AK503" i="2"/>
  <c r="AL502" i="2"/>
  <c r="AE504" i="2"/>
  <c r="AF503" i="2"/>
  <c r="Z504" i="2"/>
  <c r="W505" i="2"/>
  <c r="X505" i="2" s="1"/>
  <c r="Y505" i="2" s="1"/>
  <c r="M506" i="2"/>
  <c r="N505" i="2"/>
  <c r="S506" i="2"/>
  <c r="T505" i="2"/>
  <c r="Q507" i="2"/>
  <c r="R507" i="2" s="1"/>
  <c r="P508" i="2"/>
  <c r="J508" i="2"/>
  <c r="K507" i="2"/>
  <c r="L507" i="2" s="1"/>
  <c r="BO505" i="2" l="1"/>
  <c r="BP504" i="2"/>
  <c r="BV504" i="2"/>
  <c r="BU505" i="2"/>
  <c r="BJ505" i="2"/>
  <c r="BI506" i="2"/>
  <c r="BC503" i="2"/>
  <c r="BD502" i="2"/>
  <c r="CG506" i="2"/>
  <c r="CH505" i="2"/>
  <c r="CA505" i="2"/>
  <c r="CB504" i="2"/>
  <c r="CD514" i="2"/>
  <c r="CE513" i="2"/>
  <c r="CF513" i="2" s="1"/>
  <c r="BF512" i="2"/>
  <c r="BG511" i="2"/>
  <c r="BH511" i="2" s="1"/>
  <c r="AQ506" i="2"/>
  <c r="AR505" i="2"/>
  <c r="AF504" i="2"/>
  <c r="AE505" i="2"/>
  <c r="AK504" i="2"/>
  <c r="AL503" i="2"/>
  <c r="Z505" i="2"/>
  <c r="W506" i="2"/>
  <c r="X506" i="2" s="1"/>
  <c r="Y506" i="2" s="1"/>
  <c r="M507" i="2"/>
  <c r="N506" i="2"/>
  <c r="T506" i="2"/>
  <c r="S507" i="2"/>
  <c r="P509" i="2"/>
  <c r="Q508" i="2"/>
  <c r="R508" i="2" s="1"/>
  <c r="K508" i="2"/>
  <c r="L508" i="2" s="1"/>
  <c r="J509" i="2"/>
  <c r="BU506" i="2" l="1"/>
  <c r="BV505" i="2"/>
  <c r="CA506" i="2"/>
  <c r="CB505" i="2"/>
  <c r="BC504" i="2"/>
  <c r="BD503" i="2"/>
  <c r="BI507" i="2"/>
  <c r="BJ506" i="2"/>
  <c r="CG507" i="2"/>
  <c r="CH506" i="2"/>
  <c r="BO506" i="2"/>
  <c r="BP505" i="2"/>
  <c r="CD515" i="2"/>
  <c r="CE514" i="2"/>
  <c r="CF514" i="2" s="1"/>
  <c r="BF513" i="2"/>
  <c r="BG512" i="2"/>
  <c r="BH512" i="2" s="1"/>
  <c r="AQ507" i="2"/>
  <c r="AR506" i="2"/>
  <c r="AL504" i="2"/>
  <c r="AK505" i="2"/>
  <c r="AF505" i="2"/>
  <c r="AE506" i="2"/>
  <c r="Z506" i="2"/>
  <c r="W507" i="2"/>
  <c r="X507" i="2" s="1"/>
  <c r="Y507" i="2" s="1"/>
  <c r="M508" i="2"/>
  <c r="N507" i="2"/>
  <c r="P510" i="2"/>
  <c r="Q509" i="2"/>
  <c r="R509" i="2" s="1"/>
  <c r="S508" i="2"/>
  <c r="T507" i="2"/>
  <c r="J510" i="2"/>
  <c r="K509" i="2"/>
  <c r="L509" i="2" s="1"/>
  <c r="BO507" i="2" l="1"/>
  <c r="BP506" i="2"/>
  <c r="BI508" i="2"/>
  <c r="BJ507" i="2"/>
  <c r="CA507" i="2"/>
  <c r="CB506" i="2"/>
  <c r="CG508" i="2"/>
  <c r="CH507" i="2"/>
  <c r="BC505" i="2"/>
  <c r="BD504" i="2"/>
  <c r="BV506" i="2"/>
  <c r="BU507" i="2"/>
  <c r="CF515" i="2"/>
  <c r="CD516" i="2"/>
  <c r="CE515" i="2"/>
  <c r="BF514" i="2"/>
  <c r="BG513" i="2"/>
  <c r="BH513" i="2" s="1"/>
  <c r="AQ508" i="2"/>
  <c r="AR507" i="2"/>
  <c r="AE507" i="2"/>
  <c r="AF506" i="2"/>
  <c r="AK506" i="2"/>
  <c r="AL505" i="2"/>
  <c r="Z507" i="2"/>
  <c r="W508" i="2"/>
  <c r="X508" i="2" s="1"/>
  <c r="Y508" i="2" s="1"/>
  <c r="M509" i="2"/>
  <c r="N508" i="2"/>
  <c r="S509" i="2"/>
  <c r="T508" i="2"/>
  <c r="P511" i="2"/>
  <c r="Q510" i="2"/>
  <c r="R510" i="2" s="1"/>
  <c r="K510" i="2"/>
  <c r="L510" i="2" s="1"/>
  <c r="J511" i="2"/>
  <c r="BU508" i="2" l="1"/>
  <c r="BV507" i="2"/>
  <c r="CG509" i="2"/>
  <c r="CH508" i="2"/>
  <c r="BJ508" i="2"/>
  <c r="BI509" i="2"/>
  <c r="BD505" i="2"/>
  <c r="BC506" i="2"/>
  <c r="CA508" i="2"/>
  <c r="CB507" i="2"/>
  <c r="BO508" i="2"/>
  <c r="BP507" i="2"/>
  <c r="CD517" i="2"/>
  <c r="CE516" i="2"/>
  <c r="CF516" i="2" s="1"/>
  <c r="BF515" i="2"/>
  <c r="BG514" i="2"/>
  <c r="BH514" i="2" s="1"/>
  <c r="AQ509" i="2"/>
  <c r="AR508" i="2"/>
  <c r="AK507" i="2"/>
  <c r="AL506" i="2"/>
  <c r="AE508" i="2"/>
  <c r="AF507" i="2"/>
  <c r="Z508" i="2"/>
  <c r="W509" i="2"/>
  <c r="X509" i="2" s="1"/>
  <c r="Y509" i="2" s="1"/>
  <c r="M510" i="2"/>
  <c r="N509" i="2"/>
  <c r="Q511" i="2"/>
  <c r="R511" i="2" s="1"/>
  <c r="P512" i="2"/>
  <c r="S510" i="2"/>
  <c r="T509" i="2"/>
  <c r="J512" i="2"/>
  <c r="K511" i="2"/>
  <c r="L511" i="2" s="1"/>
  <c r="BC507" i="2" l="1"/>
  <c r="BD506" i="2"/>
  <c r="BO509" i="2"/>
  <c r="BP508" i="2"/>
  <c r="CG510" i="2"/>
  <c r="CH509" i="2"/>
  <c r="BI510" i="2"/>
  <c r="BJ509" i="2"/>
  <c r="CA509" i="2"/>
  <c r="CB508" i="2"/>
  <c r="BU509" i="2"/>
  <c r="BV508" i="2"/>
  <c r="CD518" i="2"/>
  <c r="CE517" i="2"/>
  <c r="CF517" i="2" s="1"/>
  <c r="BG515" i="2"/>
  <c r="BH515" i="2" s="1"/>
  <c r="BF516" i="2"/>
  <c r="AR509" i="2"/>
  <c r="AQ510" i="2"/>
  <c r="AE509" i="2"/>
  <c r="AF508" i="2"/>
  <c r="AK508" i="2"/>
  <c r="AL507" i="2"/>
  <c r="Z509" i="2"/>
  <c r="W510" i="2"/>
  <c r="X510" i="2" s="1"/>
  <c r="Y510" i="2" s="1"/>
  <c r="M511" i="2"/>
  <c r="N510" i="2"/>
  <c r="S511" i="2"/>
  <c r="T510" i="2"/>
  <c r="P513" i="2"/>
  <c r="Q512" i="2"/>
  <c r="R512" i="2" s="1"/>
  <c r="K512" i="2"/>
  <c r="L512" i="2" s="1"/>
  <c r="J513" i="2"/>
  <c r="BV509" i="2" l="1"/>
  <c r="BU510" i="2"/>
  <c r="BI511" i="2"/>
  <c r="BJ510" i="2"/>
  <c r="BP509" i="2"/>
  <c r="BO510" i="2"/>
  <c r="CB509" i="2"/>
  <c r="CA510" i="2"/>
  <c r="CG511" i="2"/>
  <c r="CH510" i="2"/>
  <c r="BC508" i="2"/>
  <c r="BD507" i="2"/>
  <c r="CD519" i="2"/>
  <c r="CE518" i="2"/>
  <c r="CF518" i="2" s="1"/>
  <c r="BF517" i="2"/>
  <c r="BG516" i="2"/>
  <c r="BH516" i="2" s="1"/>
  <c r="AR510" i="2"/>
  <c r="AQ511" i="2"/>
  <c r="AK509" i="2"/>
  <c r="AL508" i="2"/>
  <c r="AF509" i="2"/>
  <c r="AE510" i="2"/>
  <c r="Z510" i="2"/>
  <c r="W511" i="2"/>
  <c r="X511" i="2" s="1"/>
  <c r="Y511" i="2" s="1"/>
  <c r="M512" i="2"/>
  <c r="N511" i="2"/>
  <c r="Q513" i="2"/>
  <c r="R513" i="2" s="1"/>
  <c r="P514" i="2"/>
  <c r="S512" i="2"/>
  <c r="T511" i="2"/>
  <c r="J514" i="2"/>
  <c r="K513" i="2"/>
  <c r="L513" i="2" s="1"/>
  <c r="CB510" i="2" l="1"/>
  <c r="CA511" i="2"/>
  <c r="BC509" i="2"/>
  <c r="BD508" i="2"/>
  <c r="BJ511" i="2"/>
  <c r="BI512" i="2"/>
  <c r="BO511" i="2"/>
  <c r="BP510" i="2"/>
  <c r="BV510" i="2"/>
  <c r="BU511" i="2"/>
  <c r="CG512" i="2"/>
  <c r="CH511" i="2"/>
  <c r="CD520" i="2"/>
  <c r="CE519" i="2"/>
  <c r="CF519" i="2" s="1"/>
  <c r="BF518" i="2"/>
  <c r="BG517" i="2"/>
  <c r="BH517" i="2" s="1"/>
  <c r="AQ512" i="2"/>
  <c r="AR511" i="2"/>
  <c r="AF510" i="2"/>
  <c r="AE511" i="2"/>
  <c r="AL509" i="2"/>
  <c r="AK510" i="2"/>
  <c r="Z511" i="2"/>
  <c r="W512" i="2"/>
  <c r="X512" i="2" s="1"/>
  <c r="Y512" i="2" s="1"/>
  <c r="M513" i="2"/>
  <c r="N512" i="2"/>
  <c r="T512" i="2"/>
  <c r="S513" i="2"/>
  <c r="P515" i="2"/>
  <c r="Q514" i="2"/>
  <c r="R514" i="2" s="1"/>
  <c r="J515" i="2"/>
  <c r="K514" i="2"/>
  <c r="L514" i="2" s="1"/>
  <c r="CG513" i="2" l="1"/>
  <c r="CH512" i="2"/>
  <c r="BO512" i="2"/>
  <c r="BP511" i="2"/>
  <c r="BC510" i="2"/>
  <c r="BD509" i="2"/>
  <c r="BU512" i="2"/>
  <c r="BV511" i="2"/>
  <c r="BI513" i="2"/>
  <c r="BJ512" i="2"/>
  <c r="CA512" i="2"/>
  <c r="CB511" i="2"/>
  <c r="CD521" i="2"/>
  <c r="CE520" i="2"/>
  <c r="CF520" i="2" s="1"/>
  <c r="BG518" i="2"/>
  <c r="BH518" i="2" s="1"/>
  <c r="BF519" i="2"/>
  <c r="AQ513" i="2"/>
  <c r="AR512" i="2"/>
  <c r="AK511" i="2"/>
  <c r="AL510" i="2"/>
  <c r="AE512" i="2"/>
  <c r="AF511" i="2"/>
  <c r="Z512" i="2"/>
  <c r="W513" i="2"/>
  <c r="X513" i="2" s="1"/>
  <c r="Y513" i="2" s="1"/>
  <c r="M514" i="2"/>
  <c r="N513" i="2"/>
  <c r="P516" i="2"/>
  <c r="Q515" i="2"/>
  <c r="R515" i="2" s="1"/>
  <c r="S514" i="2"/>
  <c r="T513" i="2"/>
  <c r="J516" i="2"/>
  <c r="K515" i="2"/>
  <c r="L515" i="2" s="1"/>
  <c r="CA513" i="2" l="1"/>
  <c r="CB512" i="2"/>
  <c r="BV512" i="2"/>
  <c r="BU513" i="2"/>
  <c r="BO513" i="2"/>
  <c r="BP512" i="2"/>
  <c r="BI514" i="2"/>
  <c r="BJ513" i="2"/>
  <c r="BD510" i="2"/>
  <c r="BC511" i="2"/>
  <c r="CG514" i="2"/>
  <c r="CH513" i="2"/>
  <c r="CD522" i="2"/>
  <c r="CE521" i="2"/>
  <c r="CF521" i="2" s="1"/>
  <c r="BF520" i="2"/>
  <c r="BG519" i="2"/>
  <c r="BH519" i="2" s="1"/>
  <c r="AR513" i="2"/>
  <c r="AQ514" i="2"/>
  <c r="AE513" i="2"/>
  <c r="AF512" i="2"/>
  <c r="AK512" i="2"/>
  <c r="AL511" i="2"/>
  <c r="Z513" i="2"/>
  <c r="W514" i="2"/>
  <c r="X514" i="2" s="1"/>
  <c r="Y514" i="2" s="1"/>
  <c r="M515" i="2"/>
  <c r="N514" i="2"/>
  <c r="T514" i="2"/>
  <c r="S515" i="2"/>
  <c r="P517" i="2"/>
  <c r="Q516" i="2"/>
  <c r="R516" i="2" s="1"/>
  <c r="K516" i="2"/>
  <c r="L516" i="2" s="1"/>
  <c r="J517" i="2"/>
  <c r="BV513" i="2" l="1"/>
  <c r="BU514" i="2"/>
  <c r="CG515" i="2"/>
  <c r="CH514" i="2"/>
  <c r="BI515" i="2"/>
  <c r="BJ514" i="2"/>
  <c r="BD511" i="2"/>
  <c r="BC512" i="2"/>
  <c r="BO514" i="2"/>
  <c r="BP513" i="2"/>
  <c r="CB513" i="2"/>
  <c r="CA514" i="2"/>
  <c r="CD523" i="2"/>
  <c r="CE522" i="2"/>
  <c r="CF522" i="2" s="1"/>
  <c r="BF521" i="2"/>
  <c r="BG520" i="2"/>
  <c r="BH520" i="2" s="1"/>
  <c r="AR514" i="2"/>
  <c r="AQ515" i="2"/>
  <c r="AK513" i="2"/>
  <c r="AL512" i="2"/>
  <c r="AE514" i="2"/>
  <c r="AF513" i="2"/>
  <c r="Z514" i="2"/>
  <c r="W515" i="2"/>
  <c r="X515" i="2" s="1"/>
  <c r="Y515" i="2" s="1"/>
  <c r="M516" i="2"/>
  <c r="N515" i="2"/>
  <c r="P518" i="2"/>
  <c r="Q517" i="2"/>
  <c r="R517" i="2" s="1"/>
  <c r="S516" i="2"/>
  <c r="T515" i="2"/>
  <c r="J518" i="2"/>
  <c r="K517" i="2"/>
  <c r="L517" i="2" s="1"/>
  <c r="CA515" i="2" l="1"/>
  <c r="CB514" i="2"/>
  <c r="BC513" i="2"/>
  <c r="BD512" i="2"/>
  <c r="CG516" i="2"/>
  <c r="CH515" i="2"/>
  <c r="BU515" i="2"/>
  <c r="BV514" i="2"/>
  <c r="BO515" i="2"/>
  <c r="BP514" i="2"/>
  <c r="BI516" i="2"/>
  <c r="BJ515" i="2"/>
  <c r="CD524" i="2"/>
  <c r="CE523" i="2"/>
  <c r="CF523" i="2" s="1"/>
  <c r="BF522" i="2"/>
  <c r="BG521" i="2"/>
  <c r="BH521" i="2" s="1"/>
  <c r="AQ516" i="2"/>
  <c r="AR515" i="2"/>
  <c r="AE515" i="2"/>
  <c r="AF514" i="2"/>
  <c r="AL513" i="2"/>
  <c r="AK514" i="2"/>
  <c r="Z515" i="2"/>
  <c r="W516" i="2"/>
  <c r="X516" i="2" s="1"/>
  <c r="Y516" i="2" s="1"/>
  <c r="M517" i="2"/>
  <c r="N516" i="2"/>
  <c r="S517" i="2"/>
  <c r="T516" i="2"/>
  <c r="P519" i="2"/>
  <c r="Q518" i="2"/>
  <c r="R518" i="2" s="1"/>
  <c r="J519" i="2"/>
  <c r="K518" i="2"/>
  <c r="L518" i="2" s="1"/>
  <c r="BJ516" i="2" l="1"/>
  <c r="BI517" i="2"/>
  <c r="BU516" i="2"/>
  <c r="BV515" i="2"/>
  <c r="BD513" i="2"/>
  <c r="BC514" i="2"/>
  <c r="BO516" i="2"/>
  <c r="BP515" i="2"/>
  <c r="CG517" i="2"/>
  <c r="CH516" i="2"/>
  <c r="CA516" i="2"/>
  <c r="CB515" i="2"/>
  <c r="CD525" i="2"/>
  <c r="CE524" i="2"/>
  <c r="CF524" i="2" s="1"/>
  <c r="BF523" i="2"/>
  <c r="BG522" i="2"/>
  <c r="BH522" i="2" s="1"/>
  <c r="AQ517" i="2"/>
  <c r="AR516" i="2"/>
  <c r="AK515" i="2"/>
  <c r="AL514" i="2"/>
  <c r="AE516" i="2"/>
  <c r="AF515" i="2"/>
  <c r="Z516" i="2"/>
  <c r="W517" i="2"/>
  <c r="X517" i="2" s="1"/>
  <c r="Y517" i="2" s="1"/>
  <c r="M518" i="2"/>
  <c r="N517" i="2"/>
  <c r="Q519" i="2"/>
  <c r="R519" i="2" s="1"/>
  <c r="P520" i="2"/>
  <c r="S518" i="2"/>
  <c r="T517" i="2"/>
  <c r="K519" i="2"/>
  <c r="L519" i="2" s="1"/>
  <c r="J520" i="2"/>
  <c r="CA517" i="2" l="1"/>
  <c r="CB516" i="2"/>
  <c r="BO517" i="2"/>
  <c r="BP516" i="2"/>
  <c r="BV516" i="2"/>
  <c r="BU517" i="2"/>
  <c r="BC515" i="2"/>
  <c r="BD514" i="2"/>
  <c r="BJ517" i="2"/>
  <c r="BI518" i="2"/>
  <c r="CG518" i="2"/>
  <c r="CH517" i="2"/>
  <c r="CD526" i="2"/>
  <c r="CE525" i="2"/>
  <c r="CF525" i="2" s="1"/>
  <c r="BG523" i="2"/>
  <c r="BH523" i="2" s="1"/>
  <c r="BF524" i="2"/>
  <c r="AR517" i="2"/>
  <c r="AQ518" i="2"/>
  <c r="AE517" i="2"/>
  <c r="AF516" i="2"/>
  <c r="AK516" i="2"/>
  <c r="AL515" i="2"/>
  <c r="Z517" i="2"/>
  <c r="W518" i="2"/>
  <c r="X518" i="2" s="1"/>
  <c r="Y518" i="2" s="1"/>
  <c r="M519" i="2"/>
  <c r="N518" i="2"/>
  <c r="P521" i="2"/>
  <c r="Q520" i="2"/>
  <c r="R520" i="2" s="1"/>
  <c r="S519" i="2"/>
  <c r="T518" i="2"/>
  <c r="K520" i="2"/>
  <c r="L520" i="2" s="1"/>
  <c r="J521" i="2"/>
  <c r="CG519" i="2" l="1"/>
  <c r="CH518" i="2"/>
  <c r="BC516" i="2"/>
  <c r="BD515" i="2"/>
  <c r="BO518" i="2"/>
  <c r="BP517" i="2"/>
  <c r="BI519" i="2"/>
  <c r="BJ518" i="2"/>
  <c r="BV517" i="2"/>
  <c r="BU518" i="2"/>
  <c r="CB517" i="2"/>
  <c r="CA518" i="2"/>
  <c r="CD527" i="2"/>
  <c r="CE526" i="2"/>
  <c r="CF526" i="2" s="1"/>
  <c r="BF525" i="2"/>
  <c r="BG524" i="2"/>
  <c r="BH524" i="2" s="1"/>
  <c r="AR518" i="2"/>
  <c r="AQ519" i="2"/>
  <c r="AK517" i="2"/>
  <c r="AL516" i="2"/>
  <c r="AF517" i="2"/>
  <c r="AE518" i="2"/>
  <c r="Z518" i="2"/>
  <c r="W519" i="2"/>
  <c r="X519" i="2" s="1"/>
  <c r="Y519" i="2" s="1"/>
  <c r="M520" i="2"/>
  <c r="N519" i="2"/>
  <c r="S520" i="2"/>
  <c r="T519" i="2"/>
  <c r="Q521" i="2"/>
  <c r="R521" i="2" s="1"/>
  <c r="P522" i="2"/>
  <c r="K521" i="2"/>
  <c r="L521" i="2" s="1"/>
  <c r="J522" i="2"/>
  <c r="CB518" i="2" l="1"/>
  <c r="CA519" i="2"/>
  <c r="BJ519" i="2"/>
  <c r="BI520" i="2"/>
  <c r="BC517" i="2"/>
  <c r="BD516" i="2"/>
  <c r="BU519" i="2"/>
  <c r="BV518" i="2"/>
  <c r="BO519" i="2"/>
  <c r="BP518" i="2"/>
  <c r="CG520" i="2"/>
  <c r="CH519" i="2"/>
  <c r="CD528" i="2"/>
  <c r="CE527" i="2"/>
  <c r="CF527" i="2" s="1"/>
  <c r="BG525" i="2"/>
  <c r="BH525" i="2" s="1"/>
  <c r="BF526" i="2"/>
  <c r="AQ520" i="2"/>
  <c r="AR519" i="2"/>
  <c r="AF518" i="2"/>
  <c r="AE519" i="2"/>
  <c r="AL517" i="2"/>
  <c r="AK518" i="2"/>
  <c r="Z519" i="2"/>
  <c r="W520" i="2"/>
  <c r="X520" i="2" s="1"/>
  <c r="Y520" i="2" s="1"/>
  <c r="M521" i="2"/>
  <c r="N520" i="2"/>
  <c r="P523" i="2"/>
  <c r="Q522" i="2"/>
  <c r="R522" i="2" s="1"/>
  <c r="T520" i="2"/>
  <c r="S521" i="2"/>
  <c r="J523" i="2"/>
  <c r="K522" i="2"/>
  <c r="L522" i="2" s="1"/>
  <c r="BI521" i="2" l="1"/>
  <c r="BJ520" i="2"/>
  <c r="CG521" i="2"/>
  <c r="CH520" i="2"/>
  <c r="BU520" i="2"/>
  <c r="BV519" i="2"/>
  <c r="CA520" i="2"/>
  <c r="CB519" i="2"/>
  <c r="BO520" i="2"/>
  <c r="BP519" i="2"/>
  <c r="BD517" i="2"/>
  <c r="BC518" i="2"/>
  <c r="CD529" i="2"/>
  <c r="CE528" i="2"/>
  <c r="CF528" i="2" s="1"/>
  <c r="BF527" i="2"/>
  <c r="BG526" i="2"/>
  <c r="BH526" i="2" s="1"/>
  <c r="AQ521" i="2"/>
  <c r="AR520" i="2"/>
  <c r="AK519" i="2"/>
  <c r="AL518" i="2"/>
  <c r="AF519" i="2"/>
  <c r="AE520" i="2"/>
  <c r="Z520" i="2"/>
  <c r="W521" i="2"/>
  <c r="X521" i="2" s="1"/>
  <c r="Y521" i="2" s="1"/>
  <c r="M522" i="2"/>
  <c r="N521" i="2"/>
  <c r="S522" i="2"/>
  <c r="T521" i="2"/>
  <c r="P524" i="2"/>
  <c r="Q523" i="2"/>
  <c r="R523" i="2" s="1"/>
  <c r="J524" i="2"/>
  <c r="K523" i="2"/>
  <c r="L523" i="2" s="1"/>
  <c r="BD518" i="2" l="1"/>
  <c r="BC519" i="2"/>
  <c r="CA521" i="2"/>
  <c r="CB520" i="2"/>
  <c r="CG522" i="2"/>
  <c r="CH521" i="2"/>
  <c r="BO521" i="2"/>
  <c r="BP520" i="2"/>
  <c r="BU521" i="2"/>
  <c r="BV520" i="2"/>
  <c r="BI522" i="2"/>
  <c r="BJ521" i="2"/>
  <c r="CD530" i="2"/>
  <c r="CE529" i="2"/>
  <c r="CF529" i="2" s="1"/>
  <c r="BF528" i="2"/>
  <c r="BG527" i="2"/>
  <c r="BH527" i="2" s="1"/>
  <c r="AR521" i="2"/>
  <c r="AQ522" i="2"/>
  <c r="AK520" i="2"/>
  <c r="AL519" i="2"/>
  <c r="AE521" i="2"/>
  <c r="AF520" i="2"/>
  <c r="Z521" i="2"/>
  <c r="W522" i="2"/>
  <c r="X522" i="2" s="1"/>
  <c r="Y522" i="2" s="1"/>
  <c r="M523" i="2"/>
  <c r="N522" i="2"/>
  <c r="T522" i="2"/>
  <c r="S523" i="2"/>
  <c r="P525" i="2"/>
  <c r="Q524" i="2"/>
  <c r="R524" i="2" s="1"/>
  <c r="J525" i="2"/>
  <c r="K524" i="2"/>
  <c r="L524" i="2" s="1"/>
  <c r="BI523" i="2" l="1"/>
  <c r="BJ522" i="2"/>
  <c r="BO522" i="2"/>
  <c r="BP521" i="2"/>
  <c r="CB521" i="2"/>
  <c r="CA522" i="2"/>
  <c r="BC520" i="2"/>
  <c r="BD519" i="2"/>
  <c r="BV521" i="2"/>
  <c r="BU522" i="2"/>
  <c r="CG523" i="2"/>
  <c r="CH522" i="2"/>
  <c r="CD531" i="2"/>
  <c r="CE530" i="2"/>
  <c r="CF530" i="2" s="1"/>
  <c r="BG528" i="2"/>
  <c r="BH528" i="2" s="1"/>
  <c r="BF529" i="2"/>
  <c r="AR522" i="2"/>
  <c r="AQ523" i="2"/>
  <c r="AE522" i="2"/>
  <c r="AF521" i="2"/>
  <c r="AK521" i="2"/>
  <c r="AL520" i="2"/>
  <c r="Z522" i="2"/>
  <c r="W523" i="2"/>
  <c r="X523" i="2" s="1"/>
  <c r="Y523" i="2" s="1"/>
  <c r="M524" i="2"/>
  <c r="N523" i="2"/>
  <c r="P526" i="2"/>
  <c r="Q525" i="2"/>
  <c r="R525" i="2" s="1"/>
  <c r="S524" i="2"/>
  <c r="T523" i="2"/>
  <c r="J526" i="2"/>
  <c r="K525" i="2"/>
  <c r="L525" i="2" s="1"/>
  <c r="CG524" i="2" l="1"/>
  <c r="CH523" i="2"/>
  <c r="BC521" i="2"/>
  <c r="BD520" i="2"/>
  <c r="BO523" i="2"/>
  <c r="BP522" i="2"/>
  <c r="BU523" i="2"/>
  <c r="BV522" i="2"/>
  <c r="CA523" i="2"/>
  <c r="CB522" i="2"/>
  <c r="BI524" i="2"/>
  <c r="BJ523" i="2"/>
  <c r="CD532" i="2"/>
  <c r="CE531" i="2"/>
  <c r="CF531" i="2" s="1"/>
  <c r="BF530" i="2"/>
  <c r="BG529" i="2"/>
  <c r="BH529" i="2" s="1"/>
  <c r="AQ524" i="2"/>
  <c r="AR523" i="2"/>
  <c r="AK522" i="2"/>
  <c r="AL521" i="2"/>
  <c r="AE523" i="2"/>
  <c r="AF522" i="2"/>
  <c r="Z523" i="2"/>
  <c r="W524" i="2"/>
  <c r="X524" i="2" s="1"/>
  <c r="Y524" i="2" s="1"/>
  <c r="M525" i="2"/>
  <c r="N524" i="2"/>
  <c r="S525" i="2"/>
  <c r="T524" i="2"/>
  <c r="P527" i="2"/>
  <c r="Q526" i="2"/>
  <c r="R526" i="2" s="1"/>
  <c r="J527" i="2"/>
  <c r="K526" i="2"/>
  <c r="L526" i="2" s="1"/>
  <c r="BI525" i="2" l="1"/>
  <c r="BJ524" i="2"/>
  <c r="BU524" i="2"/>
  <c r="BV523" i="2"/>
  <c r="BC522" i="2"/>
  <c r="BD521" i="2"/>
  <c r="CA524" i="2"/>
  <c r="CB523" i="2"/>
  <c r="BO524" i="2"/>
  <c r="BP523" i="2"/>
  <c r="CG525" i="2"/>
  <c r="CH524" i="2"/>
  <c r="CD533" i="2"/>
  <c r="CE532" i="2"/>
  <c r="CF532" i="2" s="1"/>
  <c r="BF531" i="2"/>
  <c r="BG530" i="2"/>
  <c r="BH530" i="2" s="1"/>
  <c r="AQ525" i="2"/>
  <c r="AR524" i="2"/>
  <c r="AF523" i="2"/>
  <c r="AE524" i="2"/>
  <c r="AK523" i="2"/>
  <c r="AL522" i="2"/>
  <c r="Z524" i="2"/>
  <c r="W525" i="2"/>
  <c r="X525" i="2" s="1"/>
  <c r="Y525" i="2" s="1"/>
  <c r="M526" i="2"/>
  <c r="N525" i="2"/>
  <c r="P528" i="2"/>
  <c r="Q527" i="2"/>
  <c r="R527" i="2" s="1"/>
  <c r="S526" i="2"/>
  <c r="T525" i="2"/>
  <c r="K527" i="2"/>
  <c r="L527" i="2" s="1"/>
  <c r="J528" i="2"/>
  <c r="CG526" i="2" l="1"/>
  <c r="CH525" i="2"/>
  <c r="CA525" i="2"/>
  <c r="CB524" i="2"/>
  <c r="BU525" i="2"/>
  <c r="BV524" i="2"/>
  <c r="BO525" i="2"/>
  <c r="BP524" i="2"/>
  <c r="BD522" i="2"/>
  <c r="BC523" i="2"/>
  <c r="BI526" i="2"/>
  <c r="BJ525" i="2"/>
  <c r="CD534" i="2"/>
  <c r="CE533" i="2"/>
  <c r="CF533" i="2" s="1"/>
  <c r="BF532" i="2"/>
  <c r="BG531" i="2"/>
  <c r="BH531" i="2" s="1"/>
  <c r="AR525" i="2"/>
  <c r="AQ526" i="2"/>
  <c r="AK524" i="2"/>
  <c r="AL523" i="2"/>
  <c r="AF524" i="2"/>
  <c r="AE525" i="2"/>
  <c r="Z525" i="2"/>
  <c r="W526" i="2"/>
  <c r="X526" i="2" s="1"/>
  <c r="Y526" i="2" s="1"/>
  <c r="M527" i="2"/>
  <c r="N526" i="2"/>
  <c r="S527" i="2"/>
  <c r="T526" i="2"/>
  <c r="Q528" i="2"/>
  <c r="R528" i="2" s="1"/>
  <c r="P529" i="2"/>
  <c r="J529" i="2"/>
  <c r="K528" i="2"/>
  <c r="L528" i="2" s="1"/>
  <c r="BJ526" i="2" l="1"/>
  <c r="BI527" i="2"/>
  <c r="BO526" i="2"/>
  <c r="BP525" i="2"/>
  <c r="CB525" i="2"/>
  <c r="CA526" i="2"/>
  <c r="BC524" i="2"/>
  <c r="BD523" i="2"/>
  <c r="BV525" i="2"/>
  <c r="BU526" i="2"/>
  <c r="CG527" i="2"/>
  <c r="CH526" i="2"/>
  <c r="CD535" i="2"/>
  <c r="CE534" i="2"/>
  <c r="CF534" i="2" s="1"/>
  <c r="BF533" i="2"/>
  <c r="BG532" i="2"/>
  <c r="BH532" i="2" s="1"/>
  <c r="AR526" i="2"/>
  <c r="AQ527" i="2"/>
  <c r="AE526" i="2"/>
  <c r="AF525" i="2"/>
  <c r="AK525" i="2"/>
  <c r="AL524" i="2"/>
  <c r="Z526" i="2"/>
  <c r="W527" i="2"/>
  <c r="X527" i="2" s="1"/>
  <c r="Y527" i="2" s="1"/>
  <c r="M528" i="2"/>
  <c r="N527" i="2"/>
  <c r="Q529" i="2"/>
  <c r="P530" i="2"/>
  <c r="R529" i="2"/>
  <c r="S528" i="2"/>
  <c r="T527" i="2"/>
  <c r="J530" i="2"/>
  <c r="K529" i="2"/>
  <c r="L529" i="2" s="1"/>
  <c r="CG528" i="2" l="1"/>
  <c r="CH527" i="2"/>
  <c r="BC525" i="2"/>
  <c r="BD524" i="2"/>
  <c r="BO527" i="2"/>
  <c r="BP526" i="2"/>
  <c r="BU527" i="2"/>
  <c r="BV526" i="2"/>
  <c r="CB526" i="2"/>
  <c r="CA527" i="2"/>
  <c r="BI528" i="2"/>
  <c r="BJ527" i="2"/>
  <c r="CD536" i="2"/>
  <c r="CE535" i="2"/>
  <c r="CF535" i="2" s="1"/>
  <c r="BG533" i="2"/>
  <c r="BH533" i="2" s="1"/>
  <c r="BF534" i="2"/>
  <c r="AQ528" i="2"/>
  <c r="AR527" i="2"/>
  <c r="AK526" i="2"/>
  <c r="AL525" i="2"/>
  <c r="AE527" i="2"/>
  <c r="AF526" i="2"/>
  <c r="Z527" i="2"/>
  <c r="W528" i="2"/>
  <c r="X528" i="2" s="1"/>
  <c r="Y528" i="2" s="1"/>
  <c r="M529" i="2"/>
  <c r="N528" i="2"/>
  <c r="S529" i="2"/>
  <c r="T528" i="2"/>
  <c r="Q530" i="2"/>
  <c r="R530" i="2" s="1"/>
  <c r="P531" i="2"/>
  <c r="J531" i="2"/>
  <c r="K530" i="2"/>
  <c r="L530" i="2" s="1"/>
  <c r="BI529" i="2" l="1"/>
  <c r="BJ528" i="2"/>
  <c r="BU528" i="2"/>
  <c r="BV527" i="2"/>
  <c r="BC526" i="2"/>
  <c r="BD525" i="2"/>
  <c r="CA528" i="2"/>
  <c r="CB527" i="2"/>
  <c r="BO528" i="2"/>
  <c r="BP527" i="2"/>
  <c r="CG529" i="2"/>
  <c r="CH528" i="2"/>
  <c r="CD537" i="2"/>
  <c r="CE536" i="2"/>
  <c r="CF536" i="2" s="1"/>
  <c r="BF535" i="2"/>
  <c r="BG534" i="2"/>
  <c r="BH534" i="2" s="1"/>
  <c r="AQ529" i="2"/>
  <c r="AR528" i="2"/>
  <c r="AF527" i="2"/>
  <c r="AE528" i="2"/>
  <c r="AK527" i="2"/>
  <c r="AL526" i="2"/>
  <c r="Z528" i="2"/>
  <c r="W529" i="2"/>
  <c r="X529" i="2" s="1"/>
  <c r="Y529" i="2" s="1"/>
  <c r="Z529" i="2" s="1"/>
  <c r="M530" i="2"/>
  <c r="N529" i="2"/>
  <c r="P532" i="2"/>
  <c r="Q531" i="2"/>
  <c r="R531" i="2" s="1"/>
  <c r="T529" i="2"/>
  <c r="S530" i="2"/>
  <c r="J532" i="2"/>
  <c r="K531" i="2"/>
  <c r="L531" i="2" s="1"/>
  <c r="CG530" i="2" l="1"/>
  <c r="CH529" i="2"/>
  <c r="CA529" i="2"/>
  <c r="CB528" i="2"/>
  <c r="BU529" i="2"/>
  <c r="BV528" i="2"/>
  <c r="BO529" i="2"/>
  <c r="BP528" i="2"/>
  <c r="BD526" i="2"/>
  <c r="BC527" i="2"/>
  <c r="BJ529" i="2"/>
  <c r="BI530" i="2"/>
  <c r="CF537" i="2"/>
  <c r="CD538" i="2"/>
  <c r="CE537" i="2"/>
  <c r="BF536" i="2"/>
  <c r="BG535" i="2"/>
  <c r="BH535" i="2" s="1"/>
  <c r="AR529" i="2"/>
  <c r="AQ530" i="2"/>
  <c r="AK528" i="2"/>
  <c r="AL527" i="2"/>
  <c r="AF528" i="2"/>
  <c r="AE529" i="2"/>
  <c r="W530" i="2"/>
  <c r="X530" i="2" s="1"/>
  <c r="Y530" i="2" s="1"/>
  <c r="M531" i="2"/>
  <c r="N530" i="2"/>
  <c r="T530" i="2"/>
  <c r="S531" i="2"/>
  <c r="P533" i="2"/>
  <c r="Q532" i="2"/>
  <c r="R532" i="2" s="1"/>
  <c r="J533" i="2"/>
  <c r="K532" i="2"/>
  <c r="L532" i="2" s="1"/>
  <c r="BO530" i="2" l="1"/>
  <c r="BP529" i="2"/>
  <c r="CB529" i="2"/>
  <c r="CA530" i="2"/>
  <c r="BC528" i="2"/>
  <c r="BD527" i="2"/>
  <c r="BI531" i="2"/>
  <c r="BJ530" i="2"/>
  <c r="BU530" i="2"/>
  <c r="BV529" i="2"/>
  <c r="CH530" i="2"/>
  <c r="CG531" i="2"/>
  <c r="CD539" i="2"/>
  <c r="CE538" i="2"/>
  <c r="CF538" i="2" s="1"/>
  <c r="BG536" i="2"/>
  <c r="BH536" i="2" s="1"/>
  <c r="BF537" i="2"/>
  <c r="AR530" i="2"/>
  <c r="AQ531" i="2"/>
  <c r="AE530" i="2"/>
  <c r="AF529" i="2"/>
  <c r="AK529" i="2"/>
  <c r="AL528" i="2"/>
  <c r="Z530" i="2"/>
  <c r="W531" i="2"/>
  <c r="X531" i="2" s="1"/>
  <c r="Y531" i="2" s="1"/>
  <c r="M532" i="2"/>
  <c r="N531" i="2"/>
  <c r="P534" i="2"/>
  <c r="Q533" i="2"/>
  <c r="R533" i="2" s="1"/>
  <c r="T531" i="2"/>
  <c r="S532" i="2"/>
  <c r="K533" i="2"/>
  <c r="L533" i="2" s="1"/>
  <c r="J534" i="2"/>
  <c r="CA531" i="2" l="1"/>
  <c r="CB530" i="2"/>
  <c r="BJ531" i="2"/>
  <c r="BI532" i="2"/>
  <c r="CG532" i="2"/>
  <c r="CH531" i="2"/>
  <c r="BV530" i="2"/>
  <c r="BU531" i="2"/>
  <c r="BD528" i="2"/>
  <c r="BC529" i="2"/>
  <c r="BO531" i="2"/>
  <c r="BP530" i="2"/>
  <c r="CD540" i="2"/>
  <c r="CE539" i="2"/>
  <c r="CF539" i="2" s="1"/>
  <c r="BF538" i="2"/>
  <c r="BG537" i="2"/>
  <c r="BH537" i="2" s="1"/>
  <c r="AQ532" i="2"/>
  <c r="AR531" i="2"/>
  <c r="AK530" i="2"/>
  <c r="AL529" i="2"/>
  <c r="AE531" i="2"/>
  <c r="AF530" i="2"/>
  <c r="Z531" i="2"/>
  <c r="W532" i="2"/>
  <c r="X532" i="2" s="1"/>
  <c r="Y532" i="2" s="1"/>
  <c r="Z532" i="2" s="1"/>
  <c r="M533" i="2"/>
  <c r="N532" i="2"/>
  <c r="S533" i="2"/>
  <c r="T532" i="2"/>
  <c r="P535" i="2"/>
  <c r="Q534" i="2"/>
  <c r="R534" i="2" s="1"/>
  <c r="K534" i="2"/>
  <c r="L534" i="2" s="1"/>
  <c r="J535" i="2"/>
  <c r="BU532" i="2" l="1"/>
  <c r="BV531" i="2"/>
  <c r="BO532" i="2"/>
  <c r="BP531" i="2"/>
  <c r="BI533" i="2"/>
  <c r="BJ532" i="2"/>
  <c r="BC530" i="2"/>
  <c r="BD529" i="2"/>
  <c r="CG533" i="2"/>
  <c r="CH532" i="2"/>
  <c r="CA532" i="2"/>
  <c r="CB531" i="2"/>
  <c r="CD541" i="2"/>
  <c r="CE540" i="2"/>
  <c r="CF540" i="2" s="1"/>
  <c r="BF539" i="2"/>
  <c r="BG538" i="2"/>
  <c r="BH538" i="2" s="1"/>
  <c r="AQ533" i="2"/>
  <c r="AR532" i="2"/>
  <c r="AF531" i="2"/>
  <c r="AE532" i="2"/>
  <c r="AK531" i="2"/>
  <c r="AL530" i="2"/>
  <c r="W533" i="2"/>
  <c r="X533" i="2" s="1"/>
  <c r="Y533" i="2" s="1"/>
  <c r="M534" i="2"/>
  <c r="N533" i="2"/>
  <c r="P536" i="2"/>
  <c r="Q535" i="2"/>
  <c r="R535" i="2" s="1"/>
  <c r="S534" i="2"/>
  <c r="T533" i="2"/>
  <c r="J536" i="2"/>
  <c r="K535" i="2"/>
  <c r="L535" i="2" s="1"/>
  <c r="CA533" i="2" l="1"/>
  <c r="CB532" i="2"/>
  <c r="BD530" i="2"/>
  <c r="BC531" i="2"/>
  <c r="BO533" i="2"/>
  <c r="BP532" i="2"/>
  <c r="CG534" i="2"/>
  <c r="CH533" i="2"/>
  <c r="BJ533" i="2"/>
  <c r="BI534" i="2"/>
  <c r="BV532" i="2"/>
  <c r="BU533" i="2"/>
  <c r="CD542" i="2"/>
  <c r="CE541" i="2"/>
  <c r="CF541" i="2" s="1"/>
  <c r="BF540" i="2"/>
  <c r="BG539" i="2"/>
  <c r="BH539" i="2" s="1"/>
  <c r="AR533" i="2"/>
  <c r="AQ534" i="2"/>
  <c r="AK532" i="2"/>
  <c r="AL531" i="2"/>
  <c r="AE533" i="2"/>
  <c r="AF532" i="2"/>
  <c r="Z533" i="2"/>
  <c r="W534" i="2"/>
  <c r="X534" i="2" s="1"/>
  <c r="Y534" i="2" s="1"/>
  <c r="M535" i="2"/>
  <c r="N534" i="2"/>
  <c r="S535" i="2"/>
  <c r="T534" i="2"/>
  <c r="Q536" i="2"/>
  <c r="R536" i="2" s="1"/>
  <c r="P537" i="2"/>
  <c r="K536" i="2"/>
  <c r="L536" i="2" s="1"/>
  <c r="J537" i="2"/>
  <c r="BU534" i="2" l="1"/>
  <c r="BV533" i="2"/>
  <c r="BD531" i="2"/>
  <c r="BC532" i="2"/>
  <c r="CH534" i="2"/>
  <c r="CG535" i="2"/>
  <c r="BJ534" i="2"/>
  <c r="BI535" i="2"/>
  <c r="BO534" i="2"/>
  <c r="BP533" i="2"/>
  <c r="CB533" i="2"/>
  <c r="CA534" i="2"/>
  <c r="CD543" i="2"/>
  <c r="CE542" i="2"/>
  <c r="CF542" i="2" s="1"/>
  <c r="BF541" i="2"/>
  <c r="BG540" i="2"/>
  <c r="BH540" i="2" s="1"/>
  <c r="AR534" i="2"/>
  <c r="AQ535" i="2"/>
  <c r="AE534" i="2"/>
  <c r="AF533" i="2"/>
  <c r="AK533" i="2"/>
  <c r="AL532" i="2"/>
  <c r="Z534" i="2"/>
  <c r="W535" i="2"/>
  <c r="X535" i="2" s="1"/>
  <c r="Y535" i="2" s="1"/>
  <c r="M536" i="2"/>
  <c r="N535" i="2"/>
  <c r="Q537" i="2"/>
  <c r="R537" i="2" s="1"/>
  <c r="P538" i="2"/>
  <c r="S536" i="2"/>
  <c r="T535" i="2"/>
  <c r="J538" i="2"/>
  <c r="K537" i="2"/>
  <c r="L537" i="2" s="1"/>
  <c r="CB534" i="2" l="1"/>
  <c r="CA535" i="2"/>
  <c r="BI536" i="2"/>
  <c r="BJ535" i="2"/>
  <c r="BD532" i="2"/>
  <c r="BC533" i="2"/>
  <c r="CG536" i="2"/>
  <c r="CH535" i="2"/>
  <c r="BO535" i="2"/>
  <c r="BP534" i="2"/>
  <c r="BU535" i="2"/>
  <c r="BV534" i="2"/>
  <c r="CD544" i="2"/>
  <c r="CE543" i="2"/>
  <c r="CF543" i="2" s="1"/>
  <c r="BG541" i="2"/>
  <c r="BH541" i="2" s="1"/>
  <c r="BF542" i="2"/>
  <c r="AQ536" i="2"/>
  <c r="AR535" i="2"/>
  <c r="AL533" i="2"/>
  <c r="AK534" i="2"/>
  <c r="AF534" i="2"/>
  <c r="AE535" i="2"/>
  <c r="Z535" i="2"/>
  <c r="W536" i="2"/>
  <c r="X536" i="2" s="1"/>
  <c r="Y536" i="2" s="1"/>
  <c r="M537" i="2"/>
  <c r="N536" i="2"/>
  <c r="S537" i="2"/>
  <c r="T536" i="2"/>
  <c r="Q538" i="2"/>
  <c r="R538" i="2" s="1"/>
  <c r="P539" i="2"/>
  <c r="K538" i="2"/>
  <c r="L538" i="2" s="1"/>
  <c r="J539" i="2"/>
  <c r="BU536" i="2" l="1"/>
  <c r="BV535" i="2"/>
  <c r="CH536" i="2"/>
  <c r="CG537" i="2"/>
  <c r="BI537" i="2"/>
  <c r="BJ536" i="2"/>
  <c r="BD533" i="2"/>
  <c r="BC534" i="2"/>
  <c r="CA536" i="2"/>
  <c r="CB535" i="2"/>
  <c r="BO536" i="2"/>
  <c r="BP535" i="2"/>
  <c r="CD545" i="2"/>
  <c r="CE544" i="2"/>
  <c r="CF544" i="2" s="1"/>
  <c r="BF543" i="2"/>
  <c r="BG542" i="2"/>
  <c r="BH542" i="2" s="1"/>
  <c r="AR536" i="2"/>
  <c r="AQ537" i="2"/>
  <c r="AE536" i="2"/>
  <c r="AF535" i="2"/>
  <c r="AK535" i="2"/>
  <c r="AL534" i="2"/>
  <c r="Z536" i="2"/>
  <c r="W537" i="2"/>
  <c r="X537" i="2" s="1"/>
  <c r="Y537" i="2" s="1"/>
  <c r="M538" i="2"/>
  <c r="N537" i="2"/>
  <c r="P540" i="2"/>
  <c r="Q539" i="2"/>
  <c r="R539" i="2" s="1"/>
  <c r="T537" i="2"/>
  <c r="S538" i="2"/>
  <c r="J540" i="2"/>
  <c r="K539" i="2"/>
  <c r="L539" i="2" s="1"/>
  <c r="BC535" i="2" l="1"/>
  <c r="BD534" i="2"/>
  <c r="CG538" i="2"/>
  <c r="CH537" i="2"/>
  <c r="BO537" i="2"/>
  <c r="BP536" i="2"/>
  <c r="CA537" i="2"/>
  <c r="CB536" i="2"/>
  <c r="BJ537" i="2"/>
  <c r="BI538" i="2"/>
  <c r="BV536" i="2"/>
  <c r="BU537" i="2"/>
  <c r="CD546" i="2"/>
  <c r="CE545" i="2"/>
  <c r="CF545" i="2" s="1"/>
  <c r="BF544" i="2"/>
  <c r="BG543" i="2"/>
  <c r="BH543" i="2" s="1"/>
  <c r="AR537" i="2"/>
  <c r="AQ538" i="2"/>
  <c r="AK536" i="2"/>
  <c r="AL535" i="2"/>
  <c r="AE537" i="2"/>
  <c r="AF536" i="2"/>
  <c r="Z537" i="2"/>
  <c r="W538" i="2"/>
  <c r="X538" i="2" s="1"/>
  <c r="Y538" i="2" s="1"/>
  <c r="M539" i="2"/>
  <c r="N538" i="2"/>
  <c r="T538" i="2"/>
  <c r="S539" i="2"/>
  <c r="P541" i="2"/>
  <c r="Q540" i="2"/>
  <c r="R540" i="2" s="1"/>
  <c r="J541" i="2"/>
  <c r="K540" i="2"/>
  <c r="L540" i="2" s="1"/>
  <c r="BV537" i="2" l="1"/>
  <c r="BU538" i="2"/>
  <c r="CB537" i="2"/>
  <c r="CA538" i="2"/>
  <c r="CG539" i="2"/>
  <c r="CH538" i="2"/>
  <c r="BI539" i="2"/>
  <c r="BJ538" i="2"/>
  <c r="BO538" i="2"/>
  <c r="BP537" i="2"/>
  <c r="BC536" i="2"/>
  <c r="BD535" i="2"/>
  <c r="CD547" i="2"/>
  <c r="CE546" i="2"/>
  <c r="CF546" i="2" s="1"/>
  <c r="BG544" i="2"/>
  <c r="BH544" i="2" s="1"/>
  <c r="BF545" i="2"/>
  <c r="AR538" i="2"/>
  <c r="AQ539" i="2"/>
  <c r="AE538" i="2"/>
  <c r="AF537" i="2"/>
  <c r="AK537" i="2"/>
  <c r="AL536" i="2"/>
  <c r="Z538" i="2"/>
  <c r="W539" i="2"/>
  <c r="X539" i="2" s="1"/>
  <c r="Y539" i="2" s="1"/>
  <c r="Z539" i="2" s="1"/>
  <c r="M540" i="2"/>
  <c r="N539" i="2"/>
  <c r="P542" i="2"/>
  <c r="Q541" i="2"/>
  <c r="R541" i="2" s="1"/>
  <c r="T539" i="2"/>
  <c r="S540" i="2"/>
  <c r="K541" i="2"/>
  <c r="L541" i="2" s="1"/>
  <c r="J542" i="2"/>
  <c r="CA539" i="2" l="1"/>
  <c r="CB538" i="2"/>
  <c r="BD536" i="2"/>
  <c r="BC537" i="2"/>
  <c r="BI540" i="2"/>
  <c r="BJ539" i="2"/>
  <c r="BU539" i="2"/>
  <c r="BV538" i="2"/>
  <c r="BO539" i="2"/>
  <c r="BP538" i="2"/>
  <c r="CG540" i="2"/>
  <c r="CH539" i="2"/>
  <c r="CD548" i="2"/>
  <c r="CE547" i="2"/>
  <c r="CF547" i="2" s="1"/>
  <c r="BF546" i="2"/>
  <c r="BG545" i="2"/>
  <c r="BH545" i="2" s="1"/>
  <c r="AQ540" i="2"/>
  <c r="AR539" i="2"/>
  <c r="AL537" i="2"/>
  <c r="AK538" i="2"/>
  <c r="AE539" i="2"/>
  <c r="AF538" i="2"/>
  <c r="W540" i="2"/>
  <c r="X540" i="2" s="1"/>
  <c r="Y540" i="2" s="1"/>
  <c r="M541" i="2"/>
  <c r="N540" i="2"/>
  <c r="Q542" i="2"/>
  <c r="R542" i="2" s="1"/>
  <c r="P543" i="2"/>
  <c r="S541" i="2"/>
  <c r="T540" i="2"/>
  <c r="J543" i="2"/>
  <c r="K542" i="2"/>
  <c r="L542" i="2" s="1"/>
  <c r="BC538" i="2" l="1"/>
  <c r="BD537" i="2"/>
  <c r="CG541" i="2"/>
  <c r="CH540" i="2"/>
  <c r="BU540" i="2"/>
  <c r="BV539" i="2"/>
  <c r="BO540" i="2"/>
  <c r="BP539" i="2"/>
  <c r="BI541" i="2"/>
  <c r="BJ540" i="2"/>
  <c r="CA540" i="2"/>
  <c r="CB539" i="2"/>
  <c r="CD549" i="2"/>
  <c r="CE548" i="2"/>
  <c r="CF548" i="2" s="1"/>
  <c r="BF547" i="2"/>
  <c r="BG546" i="2"/>
  <c r="BH546" i="2" s="1"/>
  <c r="AR540" i="2"/>
  <c r="AQ541" i="2"/>
  <c r="AF539" i="2"/>
  <c r="AE540" i="2"/>
  <c r="AK539" i="2"/>
  <c r="AL538" i="2"/>
  <c r="Z540" i="2"/>
  <c r="W541" i="2"/>
  <c r="X541" i="2" s="1"/>
  <c r="Y541" i="2" s="1"/>
  <c r="M542" i="2"/>
  <c r="N541" i="2"/>
  <c r="S542" i="2"/>
  <c r="T541" i="2"/>
  <c r="P544" i="2"/>
  <c r="Q543" i="2"/>
  <c r="R543" i="2" s="1"/>
  <c r="J544" i="2"/>
  <c r="K543" i="2"/>
  <c r="L543" i="2" s="1"/>
  <c r="CA541" i="2" l="1"/>
  <c r="CB540" i="2"/>
  <c r="BO541" i="2"/>
  <c r="BP540" i="2"/>
  <c r="CG542" i="2"/>
  <c r="CH541" i="2"/>
  <c r="BI542" i="2"/>
  <c r="BJ541" i="2"/>
  <c r="BU541" i="2"/>
  <c r="BV540" i="2"/>
  <c r="BD538" i="2"/>
  <c r="BC539" i="2"/>
  <c r="CD550" i="2"/>
  <c r="CE549" i="2"/>
  <c r="CF549" i="2" s="1"/>
  <c r="BF548" i="2"/>
  <c r="BG547" i="2"/>
  <c r="BH547" i="2" s="1"/>
  <c r="AR541" i="2"/>
  <c r="AQ542" i="2"/>
  <c r="AK540" i="2"/>
  <c r="AL539" i="2"/>
  <c r="AE541" i="2"/>
  <c r="AF540" i="2"/>
  <c r="Z541" i="2"/>
  <c r="W542" i="2"/>
  <c r="X542" i="2" s="1"/>
  <c r="Y542" i="2" s="1"/>
  <c r="M543" i="2"/>
  <c r="N542" i="2"/>
  <c r="Q544" i="2"/>
  <c r="R544" i="2" s="1"/>
  <c r="P545" i="2"/>
  <c r="S543" i="2"/>
  <c r="T542" i="2"/>
  <c r="J545" i="2"/>
  <c r="K544" i="2"/>
  <c r="L544" i="2" s="1"/>
  <c r="BJ542" i="2" l="1"/>
  <c r="BI543" i="2"/>
  <c r="BP541" i="2"/>
  <c r="BO542" i="2"/>
  <c r="BC540" i="2"/>
  <c r="BD539" i="2"/>
  <c r="BV541" i="2"/>
  <c r="BU542" i="2"/>
  <c r="CG543" i="2"/>
  <c r="CH542" i="2"/>
  <c r="CB541" i="2"/>
  <c r="CA542" i="2"/>
  <c r="CD551" i="2"/>
  <c r="CE550" i="2"/>
  <c r="CF550" i="2" s="1"/>
  <c r="BF549" i="2"/>
  <c r="BG548" i="2"/>
  <c r="BH548" i="2" s="1"/>
  <c r="AR542" i="2"/>
  <c r="AQ543" i="2"/>
  <c r="AF541" i="2"/>
  <c r="AE542" i="2"/>
  <c r="AK541" i="2"/>
  <c r="AL540" i="2"/>
  <c r="Z542" i="2"/>
  <c r="W543" i="2"/>
  <c r="X543" i="2" s="1"/>
  <c r="Y543" i="2" s="1"/>
  <c r="M544" i="2"/>
  <c r="N543" i="2"/>
  <c r="S544" i="2"/>
  <c r="T543" i="2"/>
  <c r="Q545" i="2"/>
  <c r="R545" i="2" s="1"/>
  <c r="P546" i="2"/>
  <c r="K545" i="2"/>
  <c r="L545" i="2" s="1"/>
  <c r="J546" i="2"/>
  <c r="BI544" i="2" l="1"/>
  <c r="BJ543" i="2"/>
  <c r="CB542" i="2"/>
  <c r="CA543" i="2"/>
  <c r="BU543" i="2"/>
  <c r="BV542" i="2"/>
  <c r="BO543" i="2"/>
  <c r="BP542" i="2"/>
  <c r="CG544" i="2"/>
  <c r="CH543" i="2"/>
  <c r="BC541" i="2"/>
  <c r="BD540" i="2"/>
  <c r="CD552" i="2"/>
  <c r="CE551" i="2"/>
  <c r="CF551" i="2" s="1"/>
  <c r="BG549" i="2"/>
  <c r="BH549" i="2" s="1"/>
  <c r="BF550" i="2"/>
  <c r="AR543" i="2"/>
  <c r="AQ544" i="2"/>
  <c r="AK542" i="2"/>
  <c r="AL541" i="2"/>
  <c r="AE543" i="2"/>
  <c r="AF542" i="2"/>
  <c r="Z543" i="2"/>
  <c r="W544" i="2"/>
  <c r="X544" i="2" s="1"/>
  <c r="Y544" i="2" s="1"/>
  <c r="Z544" i="2" s="1"/>
  <c r="M545" i="2"/>
  <c r="N544" i="2"/>
  <c r="Q546" i="2"/>
  <c r="R546" i="2" s="1"/>
  <c r="P547" i="2"/>
  <c r="S545" i="2"/>
  <c r="T544" i="2"/>
  <c r="K546" i="2"/>
  <c r="L546" i="2" s="1"/>
  <c r="J547" i="2"/>
  <c r="CA544" i="2" l="1"/>
  <c r="CB543" i="2"/>
  <c r="BO544" i="2"/>
  <c r="BP543" i="2"/>
  <c r="BC542" i="2"/>
  <c r="BD541" i="2"/>
  <c r="CH544" i="2"/>
  <c r="CG545" i="2"/>
  <c r="BV543" i="2"/>
  <c r="BU544" i="2"/>
  <c r="BJ544" i="2"/>
  <c r="BI545" i="2"/>
  <c r="CD553" i="2"/>
  <c r="CE552" i="2"/>
  <c r="CF552" i="2" s="1"/>
  <c r="BF551" i="2"/>
  <c r="BG550" i="2"/>
  <c r="BH550" i="2" s="1"/>
  <c r="AQ545" i="2"/>
  <c r="AR544" i="2"/>
  <c r="AE544" i="2"/>
  <c r="AF543" i="2"/>
  <c r="AK543" i="2"/>
  <c r="AL542" i="2"/>
  <c r="W545" i="2"/>
  <c r="X545" i="2" s="1"/>
  <c r="Y545" i="2" s="1"/>
  <c r="M546" i="2"/>
  <c r="N545" i="2"/>
  <c r="T545" i="2"/>
  <c r="S546" i="2"/>
  <c r="P548" i="2"/>
  <c r="Q547" i="2"/>
  <c r="R547" i="2"/>
  <c r="J548" i="2"/>
  <c r="K547" i="2"/>
  <c r="L547" i="2" s="1"/>
  <c r="BO545" i="2" l="1"/>
  <c r="BP544" i="2"/>
  <c r="BV544" i="2"/>
  <c r="BU545" i="2"/>
  <c r="BJ545" i="2"/>
  <c r="BI546" i="2"/>
  <c r="CG546" i="2"/>
  <c r="CH545" i="2"/>
  <c r="BD542" i="2"/>
  <c r="BC543" i="2"/>
  <c r="CA545" i="2"/>
  <c r="CB544" i="2"/>
  <c r="CD554" i="2"/>
  <c r="CE553" i="2"/>
  <c r="CF553" i="2" s="1"/>
  <c r="BF552" i="2"/>
  <c r="BG551" i="2"/>
  <c r="BH551" i="2" s="1"/>
  <c r="AR545" i="2"/>
  <c r="AQ546" i="2"/>
  <c r="AK544" i="2"/>
  <c r="AL543" i="2"/>
  <c r="AE545" i="2"/>
  <c r="AF544" i="2"/>
  <c r="W546" i="2"/>
  <c r="X546" i="2" s="1"/>
  <c r="Y546" i="2" s="1"/>
  <c r="Z545" i="2"/>
  <c r="M547" i="2"/>
  <c r="N546" i="2"/>
  <c r="P549" i="2"/>
  <c r="Q548" i="2"/>
  <c r="R548" i="2" s="1"/>
  <c r="T546" i="2"/>
  <c r="S547" i="2"/>
  <c r="K548" i="2"/>
  <c r="L548" i="2" s="1"/>
  <c r="J549" i="2"/>
  <c r="BV545" i="2" l="1"/>
  <c r="BU546" i="2"/>
  <c r="CB545" i="2"/>
  <c r="CA546" i="2"/>
  <c r="CG547" i="2"/>
  <c r="CH546" i="2"/>
  <c r="BC544" i="2"/>
  <c r="BD543" i="2"/>
  <c r="BI547" i="2"/>
  <c r="BJ546" i="2"/>
  <c r="BP545" i="2"/>
  <c r="BO546" i="2"/>
  <c r="CD555" i="2"/>
  <c r="CE554" i="2"/>
  <c r="CF554" i="2" s="1"/>
  <c r="BG552" i="2"/>
  <c r="BH552" i="2" s="1"/>
  <c r="BF553" i="2"/>
  <c r="AR546" i="2"/>
  <c r="AQ547" i="2"/>
  <c r="AF545" i="2"/>
  <c r="AE546" i="2"/>
  <c r="AK545" i="2"/>
  <c r="AL544" i="2"/>
  <c r="Z546" i="2"/>
  <c r="W547" i="2"/>
  <c r="X547" i="2" s="1"/>
  <c r="Y547" i="2" s="1"/>
  <c r="M548" i="2"/>
  <c r="N547" i="2"/>
  <c r="T547" i="2"/>
  <c r="S548" i="2"/>
  <c r="P550" i="2"/>
  <c r="Q549" i="2"/>
  <c r="R549" i="2" s="1"/>
  <c r="J550" i="2"/>
  <c r="K549" i="2"/>
  <c r="L549" i="2" s="1"/>
  <c r="BO547" i="2" l="1"/>
  <c r="BP546" i="2"/>
  <c r="CA547" i="2"/>
  <c r="CB546" i="2"/>
  <c r="BU547" i="2"/>
  <c r="BV546" i="2"/>
  <c r="BD544" i="2"/>
  <c r="BC545" i="2"/>
  <c r="BI548" i="2"/>
  <c r="BJ547" i="2"/>
  <c r="CG548" i="2"/>
  <c r="CH547" i="2"/>
  <c r="CD556" i="2"/>
  <c r="CE555" i="2"/>
  <c r="CF555" i="2" s="1"/>
  <c r="BF554" i="2"/>
  <c r="BG553" i="2"/>
  <c r="BH553" i="2" s="1"/>
  <c r="AQ548" i="2"/>
  <c r="AR547" i="2"/>
  <c r="AL545" i="2"/>
  <c r="AK546" i="2"/>
  <c r="AF546" i="2"/>
  <c r="AE547" i="2"/>
  <c r="Z547" i="2"/>
  <c r="W548" i="2"/>
  <c r="X548" i="2" s="1"/>
  <c r="Y548" i="2" s="1"/>
  <c r="M549" i="2"/>
  <c r="N548" i="2"/>
  <c r="P551" i="2"/>
  <c r="Q550" i="2"/>
  <c r="R550" i="2" s="1"/>
  <c r="S549" i="2"/>
  <c r="T548" i="2"/>
  <c r="K550" i="2"/>
  <c r="L550" i="2" s="1"/>
  <c r="J551" i="2"/>
  <c r="CH548" i="2" l="1"/>
  <c r="CG549" i="2"/>
  <c r="CA548" i="2"/>
  <c r="CB547" i="2"/>
  <c r="BD545" i="2"/>
  <c r="BC546" i="2"/>
  <c r="BI549" i="2"/>
  <c r="BJ548" i="2"/>
  <c r="BV547" i="2"/>
  <c r="BU548" i="2"/>
  <c r="BO548" i="2"/>
  <c r="BP547" i="2"/>
  <c r="CD557" i="2"/>
  <c r="CE556" i="2"/>
  <c r="CF556" i="2" s="1"/>
  <c r="BF555" i="2"/>
  <c r="BG554" i="2"/>
  <c r="BH554" i="2" s="1"/>
  <c r="AR548" i="2"/>
  <c r="AQ549" i="2"/>
  <c r="AE548" i="2"/>
  <c r="AF547" i="2"/>
  <c r="AK547" i="2"/>
  <c r="AL546" i="2"/>
  <c r="Z548" i="2"/>
  <c r="W549" i="2"/>
  <c r="X549" i="2" s="1"/>
  <c r="Y549" i="2" s="1"/>
  <c r="M550" i="2"/>
  <c r="N549" i="2"/>
  <c r="T549" i="2"/>
  <c r="S550" i="2"/>
  <c r="P552" i="2"/>
  <c r="Q551" i="2"/>
  <c r="R551" i="2"/>
  <c r="J552" i="2"/>
  <c r="K551" i="2"/>
  <c r="L551" i="2" s="1"/>
  <c r="BO549" i="2" l="1"/>
  <c r="BP548" i="2"/>
  <c r="BI550" i="2"/>
  <c r="BJ549" i="2"/>
  <c r="CA549" i="2"/>
  <c r="CB548" i="2"/>
  <c r="BU549" i="2"/>
  <c r="BV548" i="2"/>
  <c r="BC547" i="2"/>
  <c r="BD546" i="2"/>
  <c r="CG550" i="2"/>
  <c r="CH549" i="2"/>
  <c r="CF557" i="2"/>
  <c r="CD558" i="2"/>
  <c r="CE557" i="2"/>
  <c r="BF556" i="2"/>
  <c r="BG555" i="2"/>
  <c r="BH555" i="2" s="1"/>
  <c r="AQ550" i="2"/>
  <c r="AR549" i="2"/>
  <c r="AK548" i="2"/>
  <c r="AL547" i="2"/>
  <c r="AE549" i="2"/>
  <c r="AF548" i="2"/>
  <c r="Z549" i="2"/>
  <c r="W550" i="2"/>
  <c r="X550" i="2" s="1"/>
  <c r="Y550" i="2" s="1"/>
  <c r="M551" i="2"/>
  <c r="N550" i="2"/>
  <c r="Q552" i="2"/>
  <c r="R552" i="2" s="1"/>
  <c r="P553" i="2"/>
  <c r="T550" i="2"/>
  <c r="S551" i="2"/>
  <c r="K552" i="2"/>
  <c r="L552" i="2" s="1"/>
  <c r="J553" i="2"/>
  <c r="CH550" i="2" l="1"/>
  <c r="CG551" i="2"/>
  <c r="BU550" i="2"/>
  <c r="BV549" i="2"/>
  <c r="BJ550" i="2"/>
  <c r="BI551" i="2"/>
  <c r="BC548" i="2"/>
  <c r="BD547" i="2"/>
  <c r="CB549" i="2"/>
  <c r="CA550" i="2"/>
  <c r="BP549" i="2"/>
  <c r="BO550" i="2"/>
  <c r="CD559" i="2"/>
  <c r="CE558" i="2"/>
  <c r="CF558" i="2" s="1"/>
  <c r="BF557" i="2"/>
  <c r="BG556" i="2"/>
  <c r="BH556" i="2" s="1"/>
  <c r="AQ551" i="2"/>
  <c r="AR550" i="2"/>
  <c r="AE550" i="2"/>
  <c r="AF549" i="2"/>
  <c r="AK549" i="2"/>
  <c r="AL548" i="2"/>
  <c r="Z550" i="2"/>
  <c r="W551" i="2"/>
  <c r="X551" i="2" s="1"/>
  <c r="Y551" i="2" s="1"/>
  <c r="M552" i="2"/>
  <c r="N551" i="2"/>
  <c r="Q553" i="2"/>
  <c r="R553" i="2" s="1"/>
  <c r="P554" i="2"/>
  <c r="T551" i="2"/>
  <c r="S552" i="2"/>
  <c r="K553" i="2"/>
  <c r="L553" i="2" s="1"/>
  <c r="J554" i="2"/>
  <c r="BD548" i="2" l="1"/>
  <c r="BC549" i="2"/>
  <c r="BV550" i="2"/>
  <c r="BU551" i="2"/>
  <c r="BO551" i="2"/>
  <c r="BP550" i="2"/>
  <c r="CB550" i="2"/>
  <c r="CA551" i="2"/>
  <c r="BI552" i="2"/>
  <c r="BJ551" i="2"/>
  <c r="CG552" i="2"/>
  <c r="CH551" i="2"/>
  <c r="CD560" i="2"/>
  <c r="CE559" i="2"/>
  <c r="CF559" i="2" s="1"/>
  <c r="BG557" i="2"/>
  <c r="BH557" i="2" s="1"/>
  <c r="BF558" i="2"/>
  <c r="AR551" i="2"/>
  <c r="AQ552" i="2"/>
  <c r="AL549" i="2"/>
  <c r="AK550" i="2"/>
  <c r="AF550" i="2"/>
  <c r="AE551" i="2"/>
  <c r="Z551" i="2"/>
  <c r="W552" i="2"/>
  <c r="X552" i="2" s="1"/>
  <c r="Y552" i="2" s="1"/>
  <c r="M553" i="2"/>
  <c r="N552" i="2"/>
  <c r="Q554" i="2"/>
  <c r="R554" i="2" s="1"/>
  <c r="P555" i="2"/>
  <c r="S553" i="2"/>
  <c r="T552" i="2"/>
  <c r="J555" i="2"/>
  <c r="K554" i="2"/>
  <c r="L554" i="2" s="1"/>
  <c r="BC550" i="2" l="1"/>
  <c r="BD549" i="2"/>
  <c r="CA552" i="2"/>
  <c r="CB551" i="2"/>
  <c r="BU552" i="2"/>
  <c r="BV551" i="2"/>
  <c r="CH552" i="2"/>
  <c r="CG553" i="2"/>
  <c r="BI553" i="2"/>
  <c r="BJ552" i="2"/>
  <c r="BO552" i="2"/>
  <c r="BP551" i="2"/>
  <c r="CD561" i="2"/>
  <c r="CE560" i="2"/>
  <c r="CF560" i="2" s="1"/>
  <c r="BF559" i="2"/>
  <c r="BG558" i="2"/>
  <c r="BH558" i="2" s="1"/>
  <c r="AQ553" i="2"/>
  <c r="AR552" i="2"/>
  <c r="AE552" i="2"/>
  <c r="AF551" i="2"/>
  <c r="AK551" i="2"/>
  <c r="AL550" i="2"/>
  <c r="Z552" i="2"/>
  <c r="W553" i="2"/>
  <c r="X553" i="2" s="1"/>
  <c r="Y553" i="2" s="1"/>
  <c r="M554" i="2"/>
  <c r="N553" i="2"/>
  <c r="P556" i="2"/>
  <c r="Q555" i="2"/>
  <c r="R555" i="2" s="1"/>
  <c r="T553" i="2"/>
  <c r="S554" i="2"/>
  <c r="J556" i="2"/>
  <c r="K555" i="2"/>
  <c r="L555" i="2" s="1"/>
  <c r="CG554" i="2" l="1"/>
  <c r="CH553" i="2"/>
  <c r="BO553" i="2"/>
  <c r="BP552" i="2"/>
  <c r="CA553" i="2"/>
  <c r="CB552" i="2"/>
  <c r="BJ553" i="2"/>
  <c r="BI554" i="2"/>
  <c r="BV552" i="2"/>
  <c r="BU553" i="2"/>
  <c r="BD550" i="2"/>
  <c r="BC551" i="2"/>
  <c r="CF561" i="2"/>
  <c r="CD562" i="2"/>
  <c r="CE561" i="2"/>
  <c r="BF560" i="2"/>
  <c r="BG559" i="2"/>
  <c r="BH559" i="2" s="1"/>
  <c r="AQ554" i="2"/>
  <c r="AR553" i="2"/>
  <c r="AK552" i="2"/>
  <c r="AL551" i="2"/>
  <c r="AE553" i="2"/>
  <c r="AF552" i="2"/>
  <c r="Z553" i="2"/>
  <c r="W554" i="2"/>
  <c r="X554" i="2" s="1"/>
  <c r="Y554" i="2" s="1"/>
  <c r="M555" i="2"/>
  <c r="N554" i="2"/>
  <c r="T554" i="2"/>
  <c r="S555" i="2"/>
  <c r="Q556" i="2"/>
  <c r="R556" i="2" s="1"/>
  <c r="P557" i="2"/>
  <c r="K556" i="2"/>
  <c r="L556" i="2" s="1"/>
  <c r="J557" i="2"/>
  <c r="BD551" i="2" l="1"/>
  <c r="BC552" i="2"/>
  <c r="BJ554" i="2"/>
  <c r="BI555" i="2"/>
  <c r="BP553" i="2"/>
  <c r="BO554" i="2"/>
  <c r="BU554" i="2"/>
  <c r="BV553" i="2"/>
  <c r="CB553" i="2"/>
  <c r="CA554" i="2"/>
  <c r="CH554" i="2"/>
  <c r="CG555" i="2"/>
  <c r="CD563" i="2"/>
  <c r="CE562" i="2"/>
  <c r="CF562" i="2" s="1"/>
  <c r="BG560" i="2"/>
  <c r="BH560" i="2" s="1"/>
  <c r="BF561" i="2"/>
  <c r="AQ555" i="2"/>
  <c r="AR554" i="2"/>
  <c r="AF553" i="2"/>
  <c r="AE554" i="2"/>
  <c r="AK553" i="2"/>
  <c r="AL552" i="2"/>
  <c r="Z554" i="2"/>
  <c r="W555" i="2"/>
  <c r="X555" i="2" s="1"/>
  <c r="Y555" i="2" s="1"/>
  <c r="M556" i="2"/>
  <c r="N555" i="2"/>
  <c r="Q557" i="2"/>
  <c r="R557" i="2" s="1"/>
  <c r="P558" i="2"/>
  <c r="T555" i="2"/>
  <c r="S556" i="2"/>
  <c r="K557" i="2"/>
  <c r="L557" i="2" s="1"/>
  <c r="J558" i="2"/>
  <c r="CG556" i="2" l="1"/>
  <c r="CH555" i="2"/>
  <c r="BU555" i="2"/>
  <c r="BV554" i="2"/>
  <c r="CA555" i="2"/>
  <c r="CB554" i="2"/>
  <c r="BO555" i="2"/>
  <c r="BP554" i="2"/>
  <c r="BD552" i="2"/>
  <c r="BC553" i="2"/>
  <c r="BI556" i="2"/>
  <c r="BJ555" i="2"/>
  <c r="CD564" i="2"/>
  <c r="CE563" i="2"/>
  <c r="CF563" i="2" s="1"/>
  <c r="BF562" i="2"/>
  <c r="BG561" i="2"/>
  <c r="BH561" i="2" s="1"/>
  <c r="AQ556" i="2"/>
  <c r="AR555" i="2"/>
  <c r="AL553" i="2"/>
  <c r="AK554" i="2"/>
  <c r="AF554" i="2"/>
  <c r="AE555" i="2"/>
  <c r="Z555" i="2"/>
  <c r="W556" i="2"/>
  <c r="X556" i="2" s="1"/>
  <c r="Y556" i="2" s="1"/>
  <c r="M557" i="2"/>
  <c r="N556" i="2"/>
  <c r="Q558" i="2"/>
  <c r="R558" i="2" s="1"/>
  <c r="P559" i="2"/>
  <c r="S557" i="2"/>
  <c r="T556" i="2"/>
  <c r="K558" i="2"/>
  <c r="L558" i="2" s="1"/>
  <c r="J559" i="2"/>
  <c r="BI557" i="2" l="1"/>
  <c r="BJ556" i="2"/>
  <c r="BO556" i="2"/>
  <c r="BP555" i="2"/>
  <c r="BV555" i="2"/>
  <c r="BU556" i="2"/>
  <c r="BD553" i="2"/>
  <c r="BC554" i="2"/>
  <c r="CA556" i="2"/>
  <c r="CB555" i="2"/>
  <c r="CH556" i="2"/>
  <c r="CG557" i="2"/>
  <c r="CD565" i="2"/>
  <c r="CE564" i="2"/>
  <c r="CF564" i="2" s="1"/>
  <c r="BF563" i="2"/>
  <c r="BG562" i="2"/>
  <c r="BH562" i="2" s="1"/>
  <c r="AR556" i="2"/>
  <c r="AQ557" i="2"/>
  <c r="AF555" i="2"/>
  <c r="AE556" i="2"/>
  <c r="AK555" i="2"/>
  <c r="AL554" i="2"/>
  <c r="Z556" i="2"/>
  <c r="W557" i="2"/>
  <c r="X557" i="2" s="1"/>
  <c r="Y557" i="2" s="1"/>
  <c r="M558" i="2"/>
  <c r="N557" i="2"/>
  <c r="S558" i="2"/>
  <c r="T557" i="2"/>
  <c r="P560" i="2"/>
  <c r="Q559" i="2"/>
  <c r="R559" i="2" s="1"/>
  <c r="J560" i="2"/>
  <c r="K559" i="2"/>
  <c r="L559" i="2" s="1"/>
  <c r="CG558" i="2" l="1"/>
  <c r="CH557" i="2"/>
  <c r="BO557" i="2"/>
  <c r="BP556" i="2"/>
  <c r="BV556" i="2"/>
  <c r="BU557" i="2"/>
  <c r="BC555" i="2"/>
  <c r="BD554" i="2"/>
  <c r="CA557" i="2"/>
  <c r="CB556" i="2"/>
  <c r="BJ557" i="2"/>
  <c r="BI558" i="2"/>
  <c r="CF565" i="2"/>
  <c r="CD566" i="2"/>
  <c r="CE565" i="2"/>
  <c r="BF564" i="2"/>
  <c r="BG563" i="2"/>
  <c r="BH563" i="2" s="1"/>
  <c r="AR557" i="2"/>
  <c r="AQ558" i="2"/>
  <c r="AK556" i="2"/>
  <c r="AL555" i="2"/>
  <c r="AE557" i="2"/>
  <c r="AF556" i="2"/>
  <c r="Z557" i="2"/>
  <c r="W558" i="2"/>
  <c r="X558" i="2" s="1"/>
  <c r="Y558" i="2" s="1"/>
  <c r="M559" i="2"/>
  <c r="N558" i="2"/>
  <c r="Q560" i="2"/>
  <c r="R560" i="2" s="1"/>
  <c r="P561" i="2"/>
  <c r="S559" i="2"/>
  <c r="T558" i="2"/>
  <c r="K560" i="2"/>
  <c r="L560" i="2" s="1"/>
  <c r="J561" i="2"/>
  <c r="BC556" i="2" l="1"/>
  <c r="BD555" i="2"/>
  <c r="BP557" i="2"/>
  <c r="BO558" i="2"/>
  <c r="BU558" i="2"/>
  <c r="BV557" i="2"/>
  <c r="BJ558" i="2"/>
  <c r="BI559" i="2"/>
  <c r="CB557" i="2"/>
  <c r="CA558" i="2"/>
  <c r="CH558" i="2"/>
  <c r="CG559" i="2"/>
  <c r="CD567" i="2"/>
  <c r="CE566" i="2"/>
  <c r="CF566" i="2" s="1"/>
  <c r="BF565" i="2"/>
  <c r="BG564" i="2"/>
  <c r="BH564" i="2" s="1"/>
  <c r="AQ559" i="2"/>
  <c r="AR558" i="2"/>
  <c r="AF557" i="2"/>
  <c r="AE558" i="2"/>
  <c r="AK557" i="2"/>
  <c r="AL556" i="2"/>
  <c r="Z558" i="2"/>
  <c r="W559" i="2"/>
  <c r="X559" i="2" s="1"/>
  <c r="Y559" i="2" s="1"/>
  <c r="M560" i="2"/>
  <c r="N559" i="2"/>
  <c r="S560" i="2"/>
  <c r="T559" i="2"/>
  <c r="Q561" i="2"/>
  <c r="R561" i="2" s="1"/>
  <c r="P562" i="2"/>
  <c r="K561" i="2"/>
  <c r="L561" i="2" s="1"/>
  <c r="J562" i="2"/>
  <c r="CB558" i="2" l="1"/>
  <c r="CA559" i="2"/>
  <c r="CG560" i="2"/>
  <c r="CH559" i="2"/>
  <c r="BI560" i="2"/>
  <c r="BJ559" i="2"/>
  <c r="BO559" i="2"/>
  <c r="BP558" i="2"/>
  <c r="BV558" i="2"/>
  <c r="BU559" i="2"/>
  <c r="BD556" i="2"/>
  <c r="BC557" i="2"/>
  <c r="CD568" i="2"/>
  <c r="CE567" i="2"/>
  <c r="CF567" i="2" s="1"/>
  <c r="BG565" i="2"/>
  <c r="BH565" i="2" s="1"/>
  <c r="BF566" i="2"/>
  <c r="AQ560" i="2"/>
  <c r="AR559" i="2"/>
  <c r="AK558" i="2"/>
  <c r="AL557" i="2"/>
  <c r="AE559" i="2"/>
  <c r="AF558" i="2"/>
  <c r="Z559" i="2"/>
  <c r="W560" i="2"/>
  <c r="X560" i="2" s="1"/>
  <c r="Y560" i="2" s="1"/>
  <c r="M561" i="2"/>
  <c r="N560" i="2"/>
  <c r="Q562" i="2"/>
  <c r="R562" i="2" s="1"/>
  <c r="P563" i="2"/>
  <c r="S561" i="2"/>
  <c r="T560" i="2"/>
  <c r="K562" i="2"/>
  <c r="L562" i="2" s="1"/>
  <c r="J563" i="2"/>
  <c r="CH560" i="2" l="1"/>
  <c r="CG561" i="2"/>
  <c r="BD557" i="2"/>
  <c r="BC558" i="2"/>
  <c r="BO560" i="2"/>
  <c r="BP559" i="2"/>
  <c r="BU560" i="2"/>
  <c r="BV559" i="2"/>
  <c r="CA560" i="2"/>
  <c r="CB559" i="2"/>
  <c r="BJ560" i="2"/>
  <c r="BI561" i="2"/>
  <c r="CD569" i="2"/>
  <c r="CE568" i="2"/>
  <c r="CF568" i="2" s="1"/>
  <c r="BF567" i="2"/>
  <c r="BG566" i="2"/>
  <c r="BH566" i="2" s="1"/>
  <c r="AQ561" i="2"/>
  <c r="AR560" i="2"/>
  <c r="AF559" i="2"/>
  <c r="AE560" i="2"/>
  <c r="AK559" i="2"/>
  <c r="AL558" i="2"/>
  <c r="Z560" i="2"/>
  <c r="W561" i="2"/>
  <c r="X561" i="2" s="1"/>
  <c r="Y561" i="2" s="1"/>
  <c r="M562" i="2"/>
  <c r="N561" i="2"/>
  <c r="P564" i="2"/>
  <c r="Q563" i="2"/>
  <c r="R563" i="2" s="1"/>
  <c r="T561" i="2"/>
  <c r="S562" i="2"/>
  <c r="K563" i="2"/>
  <c r="L563" i="2" s="1"/>
  <c r="J564" i="2"/>
  <c r="BJ561" i="2" l="1"/>
  <c r="BI562" i="2"/>
  <c r="BD558" i="2"/>
  <c r="BC559" i="2"/>
  <c r="BV560" i="2"/>
  <c r="BU561" i="2"/>
  <c r="CG562" i="2"/>
  <c r="CH561" i="2"/>
  <c r="CA561" i="2"/>
  <c r="CB560" i="2"/>
  <c r="BO561" i="2"/>
  <c r="BP560" i="2"/>
  <c r="CD570" i="2"/>
  <c r="CE569" i="2"/>
  <c r="CF569" i="2" s="1"/>
  <c r="BF568" i="2"/>
  <c r="BG567" i="2"/>
  <c r="BH567" i="2" s="1"/>
  <c r="AR561" i="2"/>
  <c r="AQ562" i="2"/>
  <c r="AK560" i="2"/>
  <c r="AL559" i="2"/>
  <c r="AE561" i="2"/>
  <c r="AF560" i="2"/>
  <c r="Z561" i="2"/>
  <c r="W562" i="2"/>
  <c r="X562" i="2" s="1"/>
  <c r="Y562" i="2" s="1"/>
  <c r="M563" i="2"/>
  <c r="N562" i="2"/>
  <c r="T562" i="2"/>
  <c r="S563" i="2"/>
  <c r="P565" i="2"/>
  <c r="Q564" i="2"/>
  <c r="R564" i="2" s="1"/>
  <c r="J565" i="2"/>
  <c r="K564" i="2"/>
  <c r="L564" i="2" s="1"/>
  <c r="BD559" i="2" l="1"/>
  <c r="BC560" i="2"/>
  <c r="BP561" i="2"/>
  <c r="BO562" i="2"/>
  <c r="CG563" i="2"/>
  <c r="CH562" i="2"/>
  <c r="BU562" i="2"/>
  <c r="BV561" i="2"/>
  <c r="BI563" i="2"/>
  <c r="BJ562" i="2"/>
  <c r="CB561" i="2"/>
  <c r="CA562" i="2"/>
  <c r="CD571" i="2"/>
  <c r="CE570" i="2"/>
  <c r="CF570" i="2" s="1"/>
  <c r="BG568" i="2"/>
  <c r="BH568" i="2" s="1"/>
  <c r="BF569" i="2"/>
  <c r="AR562" i="2"/>
  <c r="AQ563" i="2"/>
  <c r="AE562" i="2"/>
  <c r="AF561" i="2"/>
  <c r="AK561" i="2"/>
  <c r="AL560" i="2"/>
  <c r="Z562" i="2"/>
  <c r="W563" i="2"/>
  <c r="X563" i="2" s="1"/>
  <c r="Y563" i="2" s="1"/>
  <c r="M564" i="2"/>
  <c r="N563" i="2"/>
  <c r="P566" i="2"/>
  <c r="Q565" i="2"/>
  <c r="R565" i="2" s="1"/>
  <c r="T563" i="2"/>
  <c r="S564" i="2"/>
  <c r="K565" i="2"/>
  <c r="L565" i="2" s="1"/>
  <c r="J566" i="2"/>
  <c r="BO563" i="2" l="1"/>
  <c r="BP562" i="2"/>
  <c r="BV562" i="2"/>
  <c r="BU563" i="2"/>
  <c r="CA563" i="2"/>
  <c r="CB562" i="2"/>
  <c r="BD560" i="2"/>
  <c r="BC561" i="2"/>
  <c r="BI564" i="2"/>
  <c r="BJ563" i="2"/>
  <c r="CG564" i="2"/>
  <c r="CH563" i="2"/>
  <c r="CD572" i="2"/>
  <c r="CE571" i="2"/>
  <c r="CF571" i="2" s="1"/>
  <c r="BF570" i="2"/>
  <c r="BG569" i="2"/>
  <c r="BH569" i="2" s="1"/>
  <c r="AQ564" i="2"/>
  <c r="AR563" i="2"/>
  <c r="AK562" i="2"/>
  <c r="AL561" i="2"/>
  <c r="AF562" i="2"/>
  <c r="AE563" i="2"/>
  <c r="Z563" i="2"/>
  <c r="W564" i="2"/>
  <c r="X564" i="2" s="1"/>
  <c r="Y564" i="2" s="1"/>
  <c r="M565" i="2"/>
  <c r="N564" i="2"/>
  <c r="S565" i="2"/>
  <c r="T564" i="2"/>
  <c r="P567" i="2"/>
  <c r="Q566" i="2"/>
  <c r="R566" i="2" s="1"/>
  <c r="J567" i="2"/>
  <c r="K566" i="2"/>
  <c r="L566" i="2" s="1"/>
  <c r="CG565" i="2" l="1"/>
  <c r="CH564" i="2"/>
  <c r="BU564" i="2"/>
  <c r="BV563" i="2"/>
  <c r="BD561" i="2"/>
  <c r="BC562" i="2"/>
  <c r="BI565" i="2"/>
  <c r="BJ564" i="2"/>
  <c r="CA564" i="2"/>
  <c r="CB563" i="2"/>
  <c r="BO564" i="2"/>
  <c r="BP563" i="2"/>
  <c r="CD573" i="2"/>
  <c r="CE572" i="2"/>
  <c r="CF572" i="2" s="1"/>
  <c r="BF571" i="2"/>
  <c r="BG570" i="2"/>
  <c r="BH570" i="2" s="1"/>
  <c r="AQ565" i="2"/>
  <c r="AR564" i="2"/>
  <c r="AE564" i="2"/>
  <c r="AF563" i="2"/>
  <c r="AK563" i="2"/>
  <c r="AL562" i="2"/>
  <c r="Z564" i="2"/>
  <c r="W565" i="2"/>
  <c r="X565" i="2" s="1"/>
  <c r="Y565" i="2" s="1"/>
  <c r="M566" i="2"/>
  <c r="N565" i="2"/>
  <c r="P568" i="2"/>
  <c r="Q567" i="2"/>
  <c r="R567" i="2" s="1"/>
  <c r="T565" i="2"/>
  <c r="S566" i="2"/>
  <c r="J568" i="2"/>
  <c r="K567" i="2"/>
  <c r="L567" i="2" s="1"/>
  <c r="BO565" i="2" l="1"/>
  <c r="BP564" i="2"/>
  <c r="BI566" i="2"/>
  <c r="BJ565" i="2"/>
  <c r="BU565" i="2"/>
  <c r="BV564" i="2"/>
  <c r="BC563" i="2"/>
  <c r="BD562" i="2"/>
  <c r="CA565" i="2"/>
  <c r="CB564" i="2"/>
  <c r="CG566" i="2"/>
  <c r="CH565" i="2"/>
  <c r="CD574" i="2"/>
  <c r="CE573" i="2"/>
  <c r="CF573" i="2" s="1"/>
  <c r="BF572" i="2"/>
  <c r="BG571" i="2"/>
  <c r="BH571" i="2" s="1"/>
  <c r="AR565" i="2"/>
  <c r="AQ566" i="2"/>
  <c r="AK564" i="2"/>
  <c r="AL563" i="2"/>
  <c r="AF564" i="2"/>
  <c r="AE565" i="2"/>
  <c r="Z565" i="2"/>
  <c r="W566" i="2"/>
  <c r="X566" i="2" s="1"/>
  <c r="Y566" i="2" s="1"/>
  <c r="M567" i="2"/>
  <c r="N566" i="2"/>
  <c r="T566" i="2"/>
  <c r="S567" i="2"/>
  <c r="Q568" i="2"/>
  <c r="P569" i="2"/>
  <c r="R568" i="2"/>
  <c r="J569" i="2"/>
  <c r="K568" i="2"/>
  <c r="L568" i="2" s="1"/>
  <c r="CH566" i="2" l="1"/>
  <c r="CG567" i="2"/>
  <c r="BD563" i="2"/>
  <c r="BC564" i="2"/>
  <c r="BJ566" i="2"/>
  <c r="BI567" i="2"/>
  <c r="CB565" i="2"/>
  <c r="CA566" i="2"/>
  <c r="BV565" i="2"/>
  <c r="BU566" i="2"/>
  <c r="BP565" i="2"/>
  <c r="BO566" i="2"/>
  <c r="CD575" i="2"/>
  <c r="CE574" i="2"/>
  <c r="CF574" i="2" s="1"/>
  <c r="BF573" i="2"/>
  <c r="BG572" i="2"/>
  <c r="BH572" i="2" s="1"/>
  <c r="AQ567" i="2"/>
  <c r="AR566" i="2"/>
  <c r="AF565" i="2"/>
  <c r="AE566" i="2"/>
  <c r="AK565" i="2"/>
  <c r="AL564" i="2"/>
  <c r="Z566" i="2"/>
  <c r="W567" i="2"/>
  <c r="X567" i="2" s="1"/>
  <c r="Y567" i="2" s="1"/>
  <c r="M568" i="2"/>
  <c r="N567" i="2"/>
  <c r="Q569" i="2"/>
  <c r="R569" i="2" s="1"/>
  <c r="P570" i="2"/>
  <c r="T567" i="2"/>
  <c r="S568" i="2"/>
  <c r="K569" i="2"/>
  <c r="L569" i="2" s="1"/>
  <c r="J570" i="2"/>
  <c r="CB566" i="2" l="1"/>
  <c r="CA567" i="2"/>
  <c r="BV566" i="2"/>
  <c r="BU567" i="2"/>
  <c r="BI568" i="2"/>
  <c r="BJ567" i="2"/>
  <c r="CG568" i="2"/>
  <c r="CH567" i="2"/>
  <c r="BO567" i="2"/>
  <c r="BP566" i="2"/>
  <c r="BC565" i="2"/>
  <c r="BD564" i="2"/>
  <c r="CD576" i="2"/>
  <c r="CE575" i="2"/>
  <c r="CF575" i="2" s="1"/>
  <c r="BG573" i="2"/>
  <c r="BH573" i="2" s="1"/>
  <c r="BF574" i="2"/>
  <c r="AQ568" i="2"/>
  <c r="AR567" i="2"/>
  <c r="AL565" i="2"/>
  <c r="AK566" i="2"/>
  <c r="AE567" i="2"/>
  <c r="AF566" i="2"/>
  <c r="Z567" i="2"/>
  <c r="W568" i="2"/>
  <c r="X568" i="2" s="1"/>
  <c r="Y568" i="2" s="1"/>
  <c r="M569" i="2"/>
  <c r="N568" i="2"/>
  <c r="Q570" i="2"/>
  <c r="R570" i="2" s="1"/>
  <c r="P571" i="2"/>
  <c r="S569" i="2"/>
  <c r="T568" i="2"/>
  <c r="K570" i="2"/>
  <c r="L570" i="2" s="1"/>
  <c r="J571" i="2"/>
  <c r="BV567" i="2" l="1"/>
  <c r="BU568" i="2"/>
  <c r="BC566" i="2"/>
  <c r="BD565" i="2"/>
  <c r="CH568" i="2"/>
  <c r="CG569" i="2"/>
  <c r="CA568" i="2"/>
  <c r="CB567" i="2"/>
  <c r="BO568" i="2"/>
  <c r="BP567" i="2"/>
  <c r="BJ568" i="2"/>
  <c r="BI569" i="2"/>
  <c r="CD577" i="2"/>
  <c r="CE576" i="2"/>
  <c r="CF576" i="2" s="1"/>
  <c r="BF575" i="2"/>
  <c r="BG574" i="2"/>
  <c r="BH574" i="2" s="1"/>
  <c r="AR568" i="2"/>
  <c r="AQ569" i="2"/>
  <c r="AE568" i="2"/>
  <c r="AF567" i="2"/>
  <c r="AK567" i="2"/>
  <c r="AL566" i="2"/>
  <c r="Z568" i="2"/>
  <c r="W569" i="2"/>
  <c r="X569" i="2" s="1"/>
  <c r="Y569" i="2" s="1"/>
  <c r="M570" i="2"/>
  <c r="N569" i="2"/>
  <c r="T569" i="2"/>
  <c r="S570" i="2"/>
  <c r="P572" i="2"/>
  <c r="Q571" i="2"/>
  <c r="R571" i="2" s="1"/>
  <c r="J572" i="2"/>
  <c r="K571" i="2"/>
  <c r="L571" i="2" s="1"/>
  <c r="CA569" i="2" l="1"/>
  <c r="CB568" i="2"/>
  <c r="BC567" i="2"/>
  <c r="BD566" i="2"/>
  <c r="BJ569" i="2"/>
  <c r="BI570" i="2"/>
  <c r="CG570" i="2"/>
  <c r="CH569" i="2"/>
  <c r="BV568" i="2"/>
  <c r="BU569" i="2"/>
  <c r="BO569" i="2"/>
  <c r="BP568" i="2"/>
  <c r="CD578" i="2"/>
  <c r="CE577" i="2"/>
  <c r="CF577" i="2" s="1"/>
  <c r="BF576" i="2"/>
  <c r="BG575" i="2"/>
  <c r="BH575" i="2" s="1"/>
  <c r="AR569" i="2"/>
  <c r="AQ570" i="2"/>
  <c r="AK568" i="2"/>
  <c r="AL567" i="2"/>
  <c r="AE569" i="2"/>
  <c r="AF568" i="2"/>
  <c r="Z569" i="2"/>
  <c r="W570" i="2"/>
  <c r="X570" i="2" s="1"/>
  <c r="Y570" i="2" s="1"/>
  <c r="M571" i="2"/>
  <c r="N570" i="2"/>
  <c r="Q572" i="2"/>
  <c r="R572" i="2" s="1"/>
  <c r="P573" i="2"/>
  <c r="T570" i="2"/>
  <c r="S571" i="2"/>
  <c r="J573" i="2"/>
  <c r="K572" i="2"/>
  <c r="L572" i="2" s="1"/>
  <c r="BP569" i="2" l="1"/>
  <c r="BO570" i="2"/>
  <c r="CG571" i="2"/>
  <c r="CH570" i="2"/>
  <c r="BD567" i="2"/>
  <c r="BC568" i="2"/>
  <c r="BV569" i="2"/>
  <c r="BU570" i="2"/>
  <c r="BI571" i="2"/>
  <c r="BJ570" i="2"/>
  <c r="CB569" i="2"/>
  <c r="CA570" i="2"/>
  <c r="CD579" i="2"/>
  <c r="CE578" i="2"/>
  <c r="CF578" i="2" s="1"/>
  <c r="BG576" i="2"/>
  <c r="BH576" i="2" s="1"/>
  <c r="BF577" i="2"/>
  <c r="AQ571" i="2"/>
  <c r="AR570" i="2"/>
  <c r="AF569" i="2"/>
  <c r="AE570" i="2"/>
  <c r="AK569" i="2"/>
  <c r="AL568" i="2"/>
  <c r="Z570" i="2"/>
  <c r="W571" i="2"/>
  <c r="X571" i="2" s="1"/>
  <c r="Y571" i="2" s="1"/>
  <c r="M572" i="2"/>
  <c r="N571" i="2"/>
  <c r="Q573" i="2"/>
  <c r="R573" i="2" s="1"/>
  <c r="P574" i="2"/>
  <c r="T571" i="2"/>
  <c r="S572" i="2"/>
  <c r="J574" i="2"/>
  <c r="K573" i="2"/>
  <c r="L573" i="2" s="1"/>
  <c r="CA571" i="2" l="1"/>
  <c r="CB570" i="2"/>
  <c r="BU571" i="2"/>
  <c r="BV570" i="2"/>
  <c r="CG572" i="2"/>
  <c r="CH571" i="2"/>
  <c r="BD568" i="2"/>
  <c r="BC569" i="2"/>
  <c r="BO571" i="2"/>
  <c r="BP570" i="2"/>
  <c r="BI572" i="2"/>
  <c r="BJ571" i="2"/>
  <c r="CD580" i="2"/>
  <c r="CE579" i="2"/>
  <c r="CF579" i="2" s="1"/>
  <c r="BF578" i="2"/>
  <c r="BG577" i="2"/>
  <c r="BH577" i="2" s="1"/>
  <c r="AQ572" i="2"/>
  <c r="AR571" i="2"/>
  <c r="AL569" i="2"/>
  <c r="AK570" i="2"/>
  <c r="AE571" i="2"/>
  <c r="AF570" i="2"/>
  <c r="Z571" i="2"/>
  <c r="W572" i="2"/>
  <c r="X572" i="2" s="1"/>
  <c r="Y572" i="2" s="1"/>
  <c r="M573" i="2"/>
  <c r="N572" i="2"/>
  <c r="Q574" i="2"/>
  <c r="R574" i="2" s="1"/>
  <c r="P575" i="2"/>
  <c r="S573" i="2"/>
  <c r="T572" i="2"/>
  <c r="J575" i="2"/>
  <c r="K574" i="2"/>
  <c r="L574" i="2" s="1"/>
  <c r="BI573" i="2" l="1"/>
  <c r="BJ572" i="2"/>
  <c r="BV571" i="2"/>
  <c r="BU572" i="2"/>
  <c r="BD569" i="2"/>
  <c r="BC570" i="2"/>
  <c r="BO572" i="2"/>
  <c r="BP571" i="2"/>
  <c r="CH572" i="2"/>
  <c r="CG573" i="2"/>
  <c r="CA572" i="2"/>
  <c r="CB571" i="2"/>
  <c r="CD581" i="2"/>
  <c r="CE580" i="2"/>
  <c r="CF580" i="2" s="1"/>
  <c r="BF579" i="2"/>
  <c r="BG578" i="2"/>
  <c r="BH578" i="2" s="1"/>
  <c r="AQ573" i="2"/>
  <c r="AR572" i="2"/>
  <c r="AF571" i="2"/>
  <c r="AE572" i="2"/>
  <c r="AK571" i="2"/>
  <c r="AL570" i="2"/>
  <c r="Z572" i="2"/>
  <c r="W573" i="2"/>
  <c r="X573" i="2" s="1"/>
  <c r="Y573" i="2" s="1"/>
  <c r="M574" i="2"/>
  <c r="N573" i="2"/>
  <c r="S574" i="2"/>
  <c r="T573" i="2"/>
  <c r="P576" i="2"/>
  <c r="Q575" i="2"/>
  <c r="R575" i="2" s="1"/>
  <c r="J576" i="2"/>
  <c r="K575" i="2"/>
  <c r="L575" i="2" s="1"/>
  <c r="BU573" i="2" l="1"/>
  <c r="BV572" i="2"/>
  <c r="CA573" i="2"/>
  <c r="CB572" i="2"/>
  <c r="BO573" i="2"/>
  <c r="BP572" i="2"/>
  <c r="CG574" i="2"/>
  <c r="CH573" i="2"/>
  <c r="BC571" i="2"/>
  <c r="BD570" i="2"/>
  <c r="BI574" i="2"/>
  <c r="BJ573" i="2"/>
  <c r="CF581" i="2"/>
  <c r="CD582" i="2"/>
  <c r="CE581" i="2"/>
  <c r="BF580" i="2"/>
  <c r="BG579" i="2"/>
  <c r="BH579" i="2" s="1"/>
  <c r="AQ574" i="2"/>
  <c r="AR573" i="2"/>
  <c r="AK572" i="2"/>
  <c r="AL571" i="2"/>
  <c r="AE573" i="2"/>
  <c r="AF572" i="2"/>
  <c r="Z573" i="2"/>
  <c r="W574" i="2"/>
  <c r="X574" i="2" s="1"/>
  <c r="Y574" i="2" s="1"/>
  <c r="M575" i="2"/>
  <c r="N574" i="2"/>
  <c r="Q576" i="2"/>
  <c r="R576" i="2" s="1"/>
  <c r="P577" i="2"/>
  <c r="S575" i="2"/>
  <c r="T574" i="2"/>
  <c r="J577" i="2"/>
  <c r="K576" i="2"/>
  <c r="L576" i="2" s="1"/>
  <c r="BJ574" i="2" l="1"/>
  <c r="BI575" i="2"/>
  <c r="CH574" i="2"/>
  <c r="CG575" i="2"/>
  <c r="CB573" i="2"/>
  <c r="CA574" i="2"/>
  <c r="BC572" i="2"/>
  <c r="BD571" i="2"/>
  <c r="BO574" i="2"/>
  <c r="BP573" i="2"/>
  <c r="BU574" i="2"/>
  <c r="BV573" i="2"/>
  <c r="CD583" i="2"/>
  <c r="CE582" i="2"/>
  <c r="CF582" i="2" s="1"/>
  <c r="BF581" i="2"/>
  <c r="BG580" i="2"/>
  <c r="BH580" i="2" s="1"/>
  <c r="AQ575" i="2"/>
  <c r="AR574" i="2"/>
  <c r="AF573" i="2"/>
  <c r="AE574" i="2"/>
  <c r="AK573" i="2"/>
  <c r="AL572" i="2"/>
  <c r="Z574" i="2"/>
  <c r="W575" i="2"/>
  <c r="X575" i="2" s="1"/>
  <c r="Y575" i="2" s="1"/>
  <c r="M576" i="2"/>
  <c r="N575" i="2"/>
  <c r="S576" i="2"/>
  <c r="T575" i="2"/>
  <c r="Q577" i="2"/>
  <c r="R577" i="2" s="1"/>
  <c r="P578" i="2"/>
  <c r="J578" i="2"/>
  <c r="K577" i="2"/>
  <c r="L577" i="2" s="1"/>
  <c r="CG576" i="2" l="1"/>
  <c r="CH575" i="2"/>
  <c r="BV574" i="2"/>
  <c r="BU575" i="2"/>
  <c r="BD572" i="2"/>
  <c r="BC573" i="2"/>
  <c r="CA575" i="2"/>
  <c r="CB574" i="2"/>
  <c r="BI576" i="2"/>
  <c r="BJ575" i="2"/>
  <c r="BO575" i="2"/>
  <c r="BP574" i="2"/>
  <c r="CD584" i="2"/>
  <c r="CE583" i="2"/>
  <c r="CF583" i="2" s="1"/>
  <c r="BG581" i="2"/>
  <c r="BH581" i="2" s="1"/>
  <c r="BF582" i="2"/>
  <c r="AQ576" i="2"/>
  <c r="AR575" i="2"/>
  <c r="AK574" i="2"/>
  <c r="AL573" i="2"/>
  <c r="AF574" i="2"/>
  <c r="AE575" i="2"/>
  <c r="Z575" i="2"/>
  <c r="W576" i="2"/>
  <c r="X576" i="2" s="1"/>
  <c r="Y576" i="2" s="1"/>
  <c r="M577" i="2"/>
  <c r="N576" i="2"/>
  <c r="Q578" i="2"/>
  <c r="R578" i="2" s="1"/>
  <c r="P579" i="2"/>
  <c r="S577" i="2"/>
  <c r="T576" i="2"/>
  <c r="J579" i="2"/>
  <c r="K578" i="2"/>
  <c r="L578" i="2" s="1"/>
  <c r="BV575" i="2" l="1"/>
  <c r="BU576" i="2"/>
  <c r="BO576" i="2"/>
  <c r="BP575" i="2"/>
  <c r="CA576" i="2"/>
  <c r="CB575" i="2"/>
  <c r="BC574" i="2"/>
  <c r="BD573" i="2"/>
  <c r="BJ576" i="2"/>
  <c r="BI577" i="2"/>
  <c r="CH576" i="2"/>
  <c r="CG577" i="2"/>
  <c r="CD585" i="2"/>
  <c r="CE584" i="2"/>
  <c r="CF584" i="2" s="1"/>
  <c r="BF583" i="2"/>
  <c r="BG582" i="2"/>
  <c r="BH582" i="2" s="1"/>
  <c r="AQ577" i="2"/>
  <c r="AR576" i="2"/>
  <c r="AF575" i="2"/>
  <c r="AE576" i="2"/>
  <c r="AK575" i="2"/>
  <c r="AL574" i="2"/>
  <c r="Z576" i="2"/>
  <c r="W577" i="2"/>
  <c r="X577" i="2" s="1"/>
  <c r="Y577" i="2" s="1"/>
  <c r="M578" i="2"/>
  <c r="N577" i="2"/>
  <c r="T577" i="2"/>
  <c r="S578" i="2"/>
  <c r="P580" i="2"/>
  <c r="Q579" i="2"/>
  <c r="R579" i="2"/>
  <c r="J580" i="2"/>
  <c r="K579" i="2"/>
  <c r="L579" i="2" s="1"/>
  <c r="CG578" i="2" l="1"/>
  <c r="CH577" i="2"/>
  <c r="BC575" i="2"/>
  <c r="BD574" i="2"/>
  <c r="BO577" i="2"/>
  <c r="BP576" i="2"/>
  <c r="BJ577" i="2"/>
  <c r="BI578" i="2"/>
  <c r="BV576" i="2"/>
  <c r="BU577" i="2"/>
  <c r="CA577" i="2"/>
  <c r="CB576" i="2"/>
  <c r="CD586" i="2"/>
  <c r="CE585" i="2"/>
  <c r="CF585" i="2" s="1"/>
  <c r="BF584" i="2"/>
  <c r="BG583" i="2"/>
  <c r="BH583" i="2" s="1"/>
  <c r="AR577" i="2"/>
  <c r="AQ578" i="2"/>
  <c r="AK576" i="2"/>
  <c r="AL575" i="2"/>
  <c r="AE577" i="2"/>
  <c r="AF576" i="2"/>
  <c r="Z577" i="2"/>
  <c r="W578" i="2"/>
  <c r="X578" i="2" s="1"/>
  <c r="Y578" i="2" s="1"/>
  <c r="M579" i="2"/>
  <c r="N578" i="2"/>
  <c r="P581" i="2"/>
  <c r="Q580" i="2"/>
  <c r="R580" i="2" s="1"/>
  <c r="T578" i="2"/>
  <c r="S579" i="2"/>
  <c r="J581" i="2"/>
  <c r="K580" i="2"/>
  <c r="L580" i="2" s="1"/>
  <c r="CB577" i="2" l="1"/>
  <c r="CA578" i="2"/>
  <c r="BD575" i="2"/>
  <c r="BC576" i="2"/>
  <c r="BV577" i="2"/>
  <c r="BU578" i="2"/>
  <c r="BJ578" i="2"/>
  <c r="BI579" i="2"/>
  <c r="BO578" i="2"/>
  <c r="BP577" i="2"/>
  <c r="CH578" i="2"/>
  <c r="CG579" i="2"/>
  <c r="CD587" i="2"/>
  <c r="CE586" i="2"/>
  <c r="CF586" i="2" s="1"/>
  <c r="BG584" i="2"/>
  <c r="BH584" i="2" s="1"/>
  <c r="BF585" i="2"/>
  <c r="AR578" i="2"/>
  <c r="AQ579" i="2"/>
  <c r="AE578" i="2"/>
  <c r="AF577" i="2"/>
  <c r="AK577" i="2"/>
  <c r="AL576" i="2"/>
  <c r="Z578" i="2"/>
  <c r="W579" i="2"/>
  <c r="X579" i="2" s="1"/>
  <c r="Y579" i="2" s="1"/>
  <c r="M580" i="2"/>
  <c r="N579" i="2"/>
  <c r="T579" i="2"/>
  <c r="S580" i="2"/>
  <c r="P582" i="2"/>
  <c r="Q581" i="2"/>
  <c r="R581" i="2" s="1"/>
  <c r="K581" i="2"/>
  <c r="L581" i="2" s="1"/>
  <c r="J582" i="2"/>
  <c r="CG580" i="2" l="1"/>
  <c r="CH579" i="2"/>
  <c r="BI580" i="2"/>
  <c r="BJ579" i="2"/>
  <c r="BD576" i="2"/>
  <c r="BC577" i="2"/>
  <c r="BU579" i="2"/>
  <c r="BV578" i="2"/>
  <c r="CB578" i="2"/>
  <c r="CA579" i="2"/>
  <c r="BO579" i="2"/>
  <c r="BP578" i="2"/>
  <c r="CD588" i="2"/>
  <c r="CE587" i="2"/>
  <c r="CF587" i="2" s="1"/>
  <c r="BF586" i="2"/>
  <c r="BG585" i="2"/>
  <c r="BH585" i="2" s="1"/>
  <c r="AQ580" i="2"/>
  <c r="AR579" i="2"/>
  <c r="AK578" i="2"/>
  <c r="AL577" i="2"/>
  <c r="AE579" i="2"/>
  <c r="AF578" i="2"/>
  <c r="Z579" i="2"/>
  <c r="W580" i="2"/>
  <c r="X580" i="2" s="1"/>
  <c r="Y580" i="2" s="1"/>
  <c r="M581" i="2"/>
  <c r="N580" i="2"/>
  <c r="P583" i="2"/>
  <c r="Q582" i="2"/>
  <c r="R582" i="2" s="1"/>
  <c r="S581" i="2"/>
  <c r="T580" i="2"/>
  <c r="J583" i="2"/>
  <c r="K582" i="2"/>
  <c r="L582" i="2" s="1"/>
  <c r="BO580" i="2" l="1"/>
  <c r="BP579" i="2"/>
  <c r="BU580" i="2"/>
  <c r="BV579" i="2"/>
  <c r="BI581" i="2"/>
  <c r="BJ580" i="2"/>
  <c r="CA580" i="2"/>
  <c r="CB579" i="2"/>
  <c r="BD577" i="2"/>
  <c r="BC578" i="2"/>
  <c r="CG581" i="2"/>
  <c r="CH580" i="2"/>
  <c r="CD589" i="2"/>
  <c r="CE588" i="2"/>
  <c r="CF588" i="2" s="1"/>
  <c r="BF587" i="2"/>
  <c r="BG586" i="2"/>
  <c r="BH586" i="2" s="1"/>
  <c r="AQ581" i="2"/>
  <c r="AR580" i="2"/>
  <c r="AF579" i="2"/>
  <c r="AE580" i="2"/>
  <c r="AK579" i="2"/>
  <c r="AL578" i="2"/>
  <c r="Z580" i="2"/>
  <c r="W581" i="2"/>
  <c r="X581" i="2" s="1"/>
  <c r="Y581" i="2" s="1"/>
  <c r="M582" i="2"/>
  <c r="N581" i="2"/>
  <c r="P584" i="2"/>
  <c r="Q583" i="2"/>
  <c r="R583" i="2" s="1"/>
  <c r="T581" i="2"/>
  <c r="S582" i="2"/>
  <c r="J584" i="2"/>
  <c r="K583" i="2"/>
  <c r="L583" i="2" s="1"/>
  <c r="CG582" i="2" l="1"/>
  <c r="CH581" i="2"/>
  <c r="CA581" i="2"/>
  <c r="CB580" i="2"/>
  <c r="BU581" i="2"/>
  <c r="BV580" i="2"/>
  <c r="BD578" i="2"/>
  <c r="BC579" i="2"/>
  <c r="BI582" i="2"/>
  <c r="BJ581" i="2"/>
  <c r="BO581" i="2"/>
  <c r="BP580" i="2"/>
  <c r="CD590" i="2"/>
  <c r="CE589" i="2"/>
  <c r="CF589" i="2" s="1"/>
  <c r="BF588" i="2"/>
  <c r="BG587" i="2"/>
  <c r="BH587" i="2" s="1"/>
  <c r="AQ582" i="2"/>
  <c r="AR581" i="2"/>
  <c r="AK580" i="2"/>
  <c r="AL579" i="2"/>
  <c r="AE581" i="2"/>
  <c r="AF580" i="2"/>
  <c r="Z581" i="2"/>
  <c r="W582" i="2"/>
  <c r="X582" i="2" s="1"/>
  <c r="Y582" i="2" s="1"/>
  <c r="M583" i="2"/>
  <c r="N582" i="2"/>
  <c r="T582" i="2"/>
  <c r="S583" i="2"/>
  <c r="Q584" i="2"/>
  <c r="P585" i="2"/>
  <c r="R584" i="2"/>
  <c r="J585" i="2"/>
  <c r="K584" i="2"/>
  <c r="L584" i="2" s="1"/>
  <c r="BC580" i="2" l="1"/>
  <c r="BD579" i="2"/>
  <c r="BO582" i="2"/>
  <c r="BP581" i="2"/>
  <c r="CA582" i="2"/>
  <c r="CB581" i="2"/>
  <c r="BI583" i="2"/>
  <c r="BJ582" i="2"/>
  <c r="BV581" i="2"/>
  <c r="BU582" i="2"/>
  <c r="CH582" i="2"/>
  <c r="CG583" i="2"/>
  <c r="CD591" i="2"/>
  <c r="CE590" i="2"/>
  <c r="CF590" i="2" s="1"/>
  <c r="BF589" i="2"/>
  <c r="BG588" i="2"/>
  <c r="BH588" i="2" s="1"/>
  <c r="AQ583" i="2"/>
  <c r="AR582" i="2"/>
  <c r="AE582" i="2"/>
  <c r="AF581" i="2"/>
  <c r="AK581" i="2"/>
  <c r="AL580" i="2"/>
  <c r="Z582" i="2"/>
  <c r="W583" i="2"/>
  <c r="X583" i="2" s="1"/>
  <c r="Y583" i="2" s="1"/>
  <c r="M584" i="2"/>
  <c r="N583" i="2"/>
  <c r="Q585" i="2"/>
  <c r="R585" i="2" s="1"/>
  <c r="P586" i="2"/>
  <c r="T583" i="2"/>
  <c r="S584" i="2"/>
  <c r="K585" i="2"/>
  <c r="L585" i="2" s="1"/>
  <c r="J586" i="2"/>
  <c r="CG584" i="2" l="1"/>
  <c r="CH583" i="2"/>
  <c r="BI584" i="2"/>
  <c r="BJ583" i="2"/>
  <c r="BO583" i="2"/>
  <c r="BP582" i="2"/>
  <c r="BU583" i="2"/>
  <c r="BV582" i="2"/>
  <c r="CB582" i="2"/>
  <c r="CA583" i="2"/>
  <c r="BC581" i="2"/>
  <c r="BD580" i="2"/>
  <c r="CD592" i="2"/>
  <c r="CE591" i="2"/>
  <c r="CF591" i="2" s="1"/>
  <c r="BG589" i="2"/>
  <c r="BH589" i="2" s="1"/>
  <c r="BF590" i="2"/>
  <c r="AQ584" i="2"/>
  <c r="AR583" i="2"/>
  <c r="AL581" i="2"/>
  <c r="AK582" i="2"/>
  <c r="AF582" i="2"/>
  <c r="AE583" i="2"/>
  <c r="Z583" i="2"/>
  <c r="W584" i="2"/>
  <c r="X584" i="2" s="1"/>
  <c r="Y584" i="2" s="1"/>
  <c r="M585" i="2"/>
  <c r="N584" i="2"/>
  <c r="Q586" i="2"/>
  <c r="R586" i="2" s="1"/>
  <c r="P587" i="2"/>
  <c r="S585" i="2"/>
  <c r="T584" i="2"/>
  <c r="J587" i="2"/>
  <c r="K586" i="2"/>
  <c r="L586" i="2" s="1"/>
  <c r="BC582" i="2" l="1"/>
  <c r="BD581" i="2"/>
  <c r="BV583" i="2"/>
  <c r="BU584" i="2"/>
  <c r="BI585" i="2"/>
  <c r="BJ584" i="2"/>
  <c r="CA584" i="2"/>
  <c r="CB583" i="2"/>
  <c r="BO584" i="2"/>
  <c r="BP583" i="2"/>
  <c r="CH584" i="2"/>
  <c r="CG585" i="2"/>
  <c r="CE592" i="2"/>
  <c r="CF592" i="2" s="1"/>
  <c r="BF591" i="2"/>
  <c r="BG590" i="2"/>
  <c r="BH590" i="2" s="1"/>
  <c r="AQ585" i="2"/>
  <c r="AR584" i="2"/>
  <c r="AE584" i="2"/>
  <c r="AF583" i="2"/>
  <c r="AK583" i="2"/>
  <c r="AL582" i="2"/>
  <c r="Z584" i="2"/>
  <c r="W585" i="2"/>
  <c r="X585" i="2" s="1"/>
  <c r="Y585" i="2" s="1"/>
  <c r="M586" i="2"/>
  <c r="N585" i="2"/>
  <c r="T585" i="2"/>
  <c r="S586" i="2"/>
  <c r="P588" i="2"/>
  <c r="Q587" i="2"/>
  <c r="R587" i="2"/>
  <c r="J588" i="2"/>
  <c r="K587" i="2"/>
  <c r="L587" i="2" s="1"/>
  <c r="BV584" i="2" l="1"/>
  <c r="BU585" i="2"/>
  <c r="CA585" i="2"/>
  <c r="CB584" i="2"/>
  <c r="CG586" i="2"/>
  <c r="CH585" i="2"/>
  <c r="BO585" i="2"/>
  <c r="BP584" i="2"/>
  <c r="BI586" i="2"/>
  <c r="BJ585" i="2"/>
  <c r="BC583" i="2"/>
  <c r="BD582" i="2"/>
  <c r="CF1" i="2"/>
  <c r="D14" i="8" s="1"/>
  <c r="CF2" i="2"/>
  <c r="C14" i="8" s="1"/>
  <c r="BF592" i="2"/>
  <c r="BG591" i="2"/>
  <c r="BH591" i="2" s="1"/>
  <c r="AR585" i="2"/>
  <c r="AQ586" i="2"/>
  <c r="AK584" i="2"/>
  <c r="AL583" i="2"/>
  <c r="AE585" i="2"/>
  <c r="AF584" i="2"/>
  <c r="Z585" i="2"/>
  <c r="W586" i="2"/>
  <c r="X586" i="2" s="1"/>
  <c r="Y586" i="2" s="1"/>
  <c r="M587" i="2"/>
  <c r="N586" i="2"/>
  <c r="Q588" i="2"/>
  <c r="R588" i="2" s="1"/>
  <c r="P589" i="2"/>
  <c r="T586" i="2"/>
  <c r="S587" i="2"/>
  <c r="K588" i="2"/>
  <c r="L588" i="2" s="1"/>
  <c r="J589" i="2"/>
  <c r="BC584" i="2" l="1"/>
  <c r="BD583" i="2"/>
  <c r="BO586" i="2"/>
  <c r="BP585" i="2"/>
  <c r="CA586" i="2"/>
  <c r="CB585" i="2"/>
  <c r="BU586" i="2"/>
  <c r="BV585" i="2"/>
  <c r="BI587" i="2"/>
  <c r="BJ586" i="2"/>
  <c r="CG587" i="2"/>
  <c r="CH586" i="2"/>
  <c r="BG592" i="2"/>
  <c r="BH592" i="2" s="1"/>
  <c r="AR586" i="2"/>
  <c r="AQ587" i="2"/>
  <c r="AE586" i="2"/>
  <c r="AF585" i="2"/>
  <c r="AK585" i="2"/>
  <c r="AL584" i="2"/>
  <c r="Z586" i="2"/>
  <c r="W587" i="2"/>
  <c r="X587" i="2" s="1"/>
  <c r="Y587" i="2" s="1"/>
  <c r="M588" i="2"/>
  <c r="N587" i="2"/>
  <c r="Q589" i="2"/>
  <c r="R589" i="2" s="1"/>
  <c r="P590" i="2"/>
  <c r="T587" i="2"/>
  <c r="S588" i="2"/>
  <c r="J590" i="2"/>
  <c r="K589" i="2"/>
  <c r="L589" i="2" s="1"/>
  <c r="CG588" i="2" l="1"/>
  <c r="CH587" i="2"/>
  <c r="BV586" i="2"/>
  <c r="BU587" i="2"/>
  <c r="BO587" i="2"/>
  <c r="BP586" i="2"/>
  <c r="BJ587" i="2"/>
  <c r="BI588" i="2"/>
  <c r="CA587" i="2"/>
  <c r="CB586" i="2"/>
  <c r="BC585" i="2"/>
  <c r="BD584" i="2"/>
  <c r="BH2" i="2"/>
  <c r="C10" i="8" s="1"/>
  <c r="BH1" i="2"/>
  <c r="D10" i="8" s="1"/>
  <c r="AQ588" i="2"/>
  <c r="AR587" i="2"/>
  <c r="AL585" i="2"/>
  <c r="AK586" i="2"/>
  <c r="AE587" i="2"/>
  <c r="AF586" i="2"/>
  <c r="Z587" i="2"/>
  <c r="W588" i="2"/>
  <c r="X588" i="2" s="1"/>
  <c r="Y588" i="2" s="1"/>
  <c r="M589" i="2"/>
  <c r="N588" i="2"/>
  <c r="Q590" i="2"/>
  <c r="R590" i="2" s="1"/>
  <c r="P591" i="2"/>
  <c r="S589" i="2"/>
  <c r="T588" i="2"/>
  <c r="K590" i="2"/>
  <c r="L590" i="2" s="1"/>
  <c r="J591" i="2"/>
  <c r="BJ588" i="2" l="1"/>
  <c r="BI589" i="2"/>
  <c r="BU588" i="2"/>
  <c r="BV587" i="2"/>
  <c r="BD585" i="2"/>
  <c r="BC586" i="2"/>
  <c r="CA588" i="2"/>
  <c r="CB587" i="2"/>
  <c r="BP587" i="2"/>
  <c r="BO588" i="2"/>
  <c r="CG589" i="2"/>
  <c r="CH588" i="2"/>
  <c r="AR588" i="2"/>
  <c r="AQ589" i="2"/>
  <c r="AE588" i="2"/>
  <c r="AF587" i="2"/>
  <c r="AK587" i="2"/>
  <c r="AL586" i="2"/>
  <c r="Z588" i="2"/>
  <c r="W589" i="2"/>
  <c r="X589" i="2" s="1"/>
  <c r="Y589" i="2" s="1"/>
  <c r="M590" i="2"/>
  <c r="N589" i="2"/>
  <c r="S590" i="2"/>
  <c r="T589" i="2"/>
  <c r="P592" i="2"/>
  <c r="Q591" i="2"/>
  <c r="R591" i="2" s="1"/>
  <c r="J592" i="2"/>
  <c r="K591" i="2"/>
  <c r="L591" i="2" s="1"/>
  <c r="CG590" i="2" l="1"/>
  <c r="CH589" i="2"/>
  <c r="CB588" i="2"/>
  <c r="CA589" i="2"/>
  <c r="BU589" i="2"/>
  <c r="BV588" i="2"/>
  <c r="BP588" i="2"/>
  <c r="BO589" i="2"/>
  <c r="BD586" i="2"/>
  <c r="BC587" i="2"/>
  <c r="BI590" i="2"/>
  <c r="BJ589" i="2"/>
  <c r="AR589" i="2"/>
  <c r="AQ590" i="2"/>
  <c r="K592" i="2"/>
  <c r="L592" i="2" s="1"/>
  <c r="AK588" i="2"/>
  <c r="AL587" i="2"/>
  <c r="AE589" i="2"/>
  <c r="AF588" i="2"/>
  <c r="Z589" i="2"/>
  <c r="W590" i="2"/>
  <c r="X590" i="2" s="1"/>
  <c r="Y590" i="2" s="1"/>
  <c r="M591" i="2"/>
  <c r="N590" i="2"/>
  <c r="Q592" i="2"/>
  <c r="R592" i="2" s="1"/>
  <c r="S591" i="2"/>
  <c r="T590" i="2"/>
  <c r="BJ590" i="2" l="1"/>
  <c r="BI591" i="2"/>
  <c r="BD587" i="2"/>
  <c r="BC588" i="2"/>
  <c r="BP589" i="2"/>
  <c r="BO590" i="2"/>
  <c r="CB589" i="2"/>
  <c r="CA590" i="2"/>
  <c r="R1" i="2"/>
  <c r="D3" i="8" s="1"/>
  <c r="R2" i="2"/>
  <c r="C3" i="8" s="1"/>
  <c r="L2" i="2"/>
  <c r="C2" i="8" s="1"/>
  <c r="L1" i="2"/>
  <c r="D2" i="8" s="1"/>
  <c r="BU590" i="2"/>
  <c r="BV589" i="2"/>
  <c r="CG591" i="2"/>
  <c r="CH590" i="2"/>
  <c r="AR590" i="2"/>
  <c r="AQ591" i="2"/>
  <c r="AE590" i="2"/>
  <c r="AF589" i="2"/>
  <c r="AK589" i="2"/>
  <c r="AL588" i="2"/>
  <c r="Z590" i="2"/>
  <c r="W592" i="2"/>
  <c r="X592" i="2" s="1"/>
  <c r="W591" i="2"/>
  <c r="X591" i="2" s="1"/>
  <c r="Y591" i="2" s="1"/>
  <c r="M592" i="2"/>
  <c r="N591" i="2"/>
  <c r="S592" i="2"/>
  <c r="T591" i="2"/>
  <c r="BC589" i="2" l="1"/>
  <c r="BD588" i="2"/>
  <c r="CG592" i="2"/>
  <c r="CH591" i="2"/>
  <c r="N592" i="2"/>
  <c r="N1" i="2" s="1"/>
  <c r="E2" i="8" s="1"/>
  <c r="F2" i="8"/>
  <c r="BO591" i="2"/>
  <c r="BP590" i="2"/>
  <c r="BI592" i="2"/>
  <c r="BJ591" i="2"/>
  <c r="T592" i="2"/>
  <c r="T1" i="2" s="1"/>
  <c r="E3" i="8" s="1"/>
  <c r="F3" i="8"/>
  <c r="X2" i="2"/>
  <c r="C4" i="8" s="1"/>
  <c r="X1" i="2"/>
  <c r="D4" i="8" s="1"/>
  <c r="CB590" i="2"/>
  <c r="CA591" i="2"/>
  <c r="BU591" i="2"/>
  <c r="BV590" i="2"/>
  <c r="AQ592" i="2"/>
  <c r="AR591" i="2"/>
  <c r="AK590" i="2"/>
  <c r="AL589" i="2"/>
  <c r="AE591" i="2"/>
  <c r="AF590" i="2"/>
  <c r="Y592" i="2"/>
  <c r="Z591" i="2"/>
  <c r="CA592" i="2" l="1"/>
  <c r="CB591" i="2"/>
  <c r="BO592" i="2"/>
  <c r="BP591" i="2"/>
  <c r="CH592" i="2"/>
  <c r="CH1" i="2" s="1"/>
  <c r="E14" i="8" s="1"/>
  <c r="F14" i="8"/>
  <c r="Z592" i="2"/>
  <c r="Z1" i="2" s="1"/>
  <c r="E4" i="8" s="1"/>
  <c r="F4" i="8"/>
  <c r="BU592" i="2"/>
  <c r="BV591" i="2"/>
  <c r="BJ592" i="2"/>
  <c r="BJ1" i="2" s="1"/>
  <c r="E10" i="8" s="1"/>
  <c r="F10" i="8"/>
  <c r="BC590" i="2"/>
  <c r="BD589" i="2"/>
  <c r="AR592" i="2"/>
  <c r="AR1" i="2" s="1"/>
  <c r="E7" i="8" s="1"/>
  <c r="F7" i="8"/>
  <c r="AE592" i="2"/>
  <c r="AF591" i="2"/>
  <c r="AK591" i="2"/>
  <c r="AL590" i="2"/>
  <c r="BP592" i="2" l="1"/>
  <c r="BP1" i="2" s="1"/>
  <c r="E11" i="8" s="1"/>
  <c r="F11" i="8"/>
  <c r="AF592" i="2"/>
  <c r="AF1" i="2" s="1"/>
  <c r="E5" i="8" s="1"/>
  <c r="F5" i="8"/>
  <c r="BC591" i="2"/>
  <c r="BD590" i="2"/>
  <c r="BV592" i="2"/>
  <c r="BV1" i="2" s="1"/>
  <c r="E12" i="8" s="1"/>
  <c r="F12" i="8"/>
  <c r="CB592" i="2"/>
  <c r="CB1" i="2" s="1"/>
  <c r="E13" i="8" s="1"/>
  <c r="F13" i="8"/>
  <c r="AK592" i="2"/>
  <c r="AL591" i="2"/>
  <c r="AU6" i="2"/>
  <c r="AV6" i="2" s="1"/>
  <c r="BC592" i="2" l="1"/>
  <c r="BD591" i="2"/>
  <c r="AL592" i="2"/>
  <c r="AL1" i="2" s="1"/>
  <c r="E6" i="8" s="1"/>
  <c r="F6" i="8"/>
  <c r="AW6" i="2"/>
  <c r="AU10" i="2"/>
  <c r="BD592" i="2" l="1"/>
  <c r="BD1" i="2" s="1"/>
  <c r="E9" i="8" s="1"/>
  <c r="F9" i="8"/>
  <c r="AU14" i="2"/>
  <c r="AV14" i="2" s="1"/>
  <c r="AX6" i="2"/>
  <c r="AW7" i="2"/>
  <c r="AV10" i="2"/>
  <c r="AW8" i="2" l="1"/>
  <c r="AX7" i="2"/>
  <c r="AU18" i="2"/>
  <c r="AV18" i="2" s="1"/>
  <c r="AW9" i="2" l="1"/>
  <c r="AX8" i="2"/>
  <c r="AU22" i="2"/>
  <c r="AV22" i="2" l="1"/>
  <c r="AW10" i="2"/>
  <c r="AX9" i="2"/>
  <c r="AU26" i="2"/>
  <c r="AV26" i="2" s="1"/>
  <c r="AW11" i="2" l="1"/>
  <c r="AX10" i="2"/>
  <c r="AU30" i="2"/>
  <c r="AV30" i="2" s="1"/>
  <c r="AU34" i="2" l="1"/>
  <c r="AV34" i="2" s="1"/>
  <c r="AW12" i="2"/>
  <c r="AX11" i="2"/>
  <c r="AW13" i="2" l="1"/>
  <c r="AX12" i="2"/>
  <c r="AU38" i="2"/>
  <c r="AU42" i="2" l="1"/>
  <c r="AV42" i="2" s="1"/>
  <c r="AX13" i="2"/>
  <c r="AW14" i="2"/>
  <c r="AV38" i="2"/>
  <c r="AX14" i="2" l="1"/>
  <c r="AW15" i="2"/>
  <c r="AU46" i="2"/>
  <c r="AV46" i="2" s="1"/>
  <c r="AU50" i="2" l="1"/>
  <c r="AV50" i="2" s="1"/>
  <c r="AW16" i="2"/>
  <c r="AX15" i="2"/>
  <c r="AX16" i="2" l="1"/>
  <c r="AW17" i="2"/>
  <c r="AU54" i="2"/>
  <c r="AV54" i="2" s="1"/>
  <c r="AX17" i="2" l="1"/>
  <c r="AW18" i="2"/>
  <c r="AU58" i="2"/>
  <c r="AV58" i="2" s="1"/>
  <c r="AU62" i="2" l="1"/>
  <c r="AW19" i="2"/>
  <c r="AX18" i="2"/>
  <c r="AW20" i="2" l="1"/>
  <c r="AX19" i="2"/>
  <c r="AU66" i="2"/>
  <c r="AV66" i="2" s="1"/>
  <c r="AV62" i="2"/>
  <c r="AU70" i="2" l="1"/>
  <c r="AW21" i="2"/>
  <c r="AX20" i="2"/>
  <c r="AU74" i="2" l="1"/>
  <c r="AV74" i="2" s="1"/>
  <c r="AX21" i="2"/>
  <c r="AW22" i="2"/>
  <c r="AV70" i="2"/>
  <c r="AX22" i="2" l="1"/>
  <c r="AW23" i="2"/>
  <c r="AU78" i="2"/>
  <c r="AV78" i="2" l="1"/>
  <c r="AX23" i="2"/>
  <c r="AW24" i="2"/>
  <c r="AU82" i="2"/>
  <c r="AU86" i="2" l="1"/>
  <c r="AX24" i="2"/>
  <c r="AW25" i="2"/>
  <c r="AV82" i="2"/>
  <c r="AX25" i="2" l="1"/>
  <c r="AW26" i="2"/>
  <c r="AU90" i="2"/>
  <c r="AV90" i="2" s="1"/>
  <c r="AV86" i="2"/>
  <c r="AU94" i="2" l="1"/>
  <c r="AX26" i="2"/>
  <c r="AW27" i="2"/>
  <c r="AW28" i="2" l="1"/>
  <c r="AX27" i="2"/>
  <c r="AU98" i="2"/>
  <c r="AV98" i="2" s="1"/>
  <c r="AV94" i="2"/>
  <c r="AU102" i="2" l="1"/>
  <c r="AX28" i="2"/>
  <c r="AW29" i="2"/>
  <c r="AX29" i="2" l="1"/>
  <c r="AW30" i="2"/>
  <c r="AU106" i="2"/>
  <c r="AV106" i="2" s="1"/>
  <c r="AV102" i="2"/>
  <c r="AU110" i="2" l="1"/>
  <c r="AW31" i="2"/>
  <c r="AX30" i="2"/>
  <c r="AU114" i="2" l="1"/>
  <c r="AV114" i="2" s="1"/>
  <c r="AW32" i="2"/>
  <c r="AX31" i="2"/>
  <c r="AV110" i="2"/>
  <c r="AX32" i="2" l="1"/>
  <c r="AW33" i="2"/>
  <c r="AU118" i="2"/>
  <c r="AU122" i="2" l="1"/>
  <c r="AV122" i="2" s="1"/>
  <c r="AV118" i="2"/>
  <c r="AX33" i="2"/>
  <c r="AW34" i="2"/>
  <c r="AW35" i="2" l="1"/>
  <c r="AX34" i="2"/>
  <c r="AU126" i="2"/>
  <c r="AU130" i="2" l="1"/>
  <c r="AV130" i="2" s="1"/>
  <c r="AV126" i="2"/>
  <c r="AW36" i="2"/>
  <c r="AX35" i="2"/>
  <c r="AX36" i="2" l="1"/>
  <c r="AW37" i="2"/>
  <c r="AU134" i="2"/>
  <c r="AV134" i="2" l="1"/>
  <c r="AX37" i="2"/>
  <c r="AW38" i="2"/>
  <c r="AU138" i="2"/>
  <c r="AU142" i="2" l="1"/>
  <c r="AW39" i="2"/>
  <c r="AX38" i="2"/>
  <c r="AV138" i="2"/>
  <c r="AU146" i="2" l="1"/>
  <c r="AV146" i="2" s="1"/>
  <c r="AW40" i="2"/>
  <c r="AX39" i="2"/>
  <c r="AV142" i="2"/>
  <c r="AX40" i="2" l="1"/>
  <c r="AW41" i="2"/>
  <c r="AU150" i="2"/>
  <c r="AU154" i="2" l="1"/>
  <c r="AV154" i="2" s="1"/>
  <c r="AV150" i="2"/>
  <c r="AX41" i="2"/>
  <c r="AW42" i="2"/>
  <c r="AW43" i="2" l="1"/>
  <c r="AX42" i="2"/>
  <c r="AU158" i="2"/>
  <c r="AU162" i="2" l="1"/>
  <c r="AV162" i="2" s="1"/>
  <c r="AV158" i="2"/>
  <c r="AW44" i="2"/>
  <c r="AX43" i="2"/>
  <c r="AX44" i="2" l="1"/>
  <c r="AW45" i="2"/>
  <c r="AU166" i="2"/>
  <c r="AV166" i="2" s="1"/>
  <c r="AU170" i="2" l="1"/>
  <c r="AV170" i="2" s="1"/>
  <c r="AX45" i="2"/>
  <c r="AW46" i="2"/>
  <c r="AW47" i="2" l="1"/>
  <c r="AX46" i="2"/>
  <c r="AU174" i="2"/>
  <c r="AU178" i="2" l="1"/>
  <c r="AV178" i="2" s="1"/>
  <c r="AV174" i="2"/>
  <c r="AW48" i="2"/>
  <c r="AX47" i="2"/>
  <c r="AX48" i="2" l="1"/>
  <c r="AW49" i="2"/>
  <c r="AU182" i="2"/>
  <c r="AU186" i="2" l="1"/>
  <c r="AV186" i="2" s="1"/>
  <c r="AV182" i="2"/>
  <c r="AX49" i="2"/>
  <c r="AW50" i="2"/>
  <c r="AX50" i="2" l="1"/>
  <c r="AW51" i="2"/>
  <c r="AU190" i="2"/>
  <c r="AU194" i="2" l="1"/>
  <c r="AV194" i="2" s="1"/>
  <c r="AV190" i="2"/>
  <c r="AX51" i="2"/>
  <c r="AW52" i="2"/>
  <c r="AX52" i="2" l="1"/>
  <c r="AW53" i="2"/>
  <c r="AU198" i="2"/>
  <c r="AU202" i="2" l="1"/>
  <c r="AV202" i="2" s="1"/>
  <c r="AV198" i="2"/>
  <c r="AX53" i="2"/>
  <c r="AW54" i="2"/>
  <c r="AX54" i="2" l="1"/>
  <c r="AW55" i="2"/>
  <c r="AU206" i="2"/>
  <c r="AV206" i="2" l="1"/>
  <c r="AX55" i="2"/>
  <c r="AW56" i="2"/>
  <c r="AU210" i="2"/>
  <c r="AU214" i="2" l="1"/>
  <c r="AX56" i="2"/>
  <c r="AW57" i="2"/>
  <c r="AV210" i="2"/>
  <c r="AX57" i="2" l="1"/>
  <c r="AW58" i="2"/>
  <c r="AU218" i="2"/>
  <c r="AV218" i="2" s="1"/>
  <c r="AV214" i="2"/>
  <c r="AU222" i="2" l="1"/>
  <c r="AX58" i="2"/>
  <c r="AW59" i="2"/>
  <c r="AX59" i="2" l="1"/>
  <c r="AW60" i="2"/>
  <c r="AU226" i="2"/>
  <c r="AV226" i="2" s="1"/>
  <c r="AV222" i="2"/>
  <c r="AU230" i="2" l="1"/>
  <c r="AX60" i="2"/>
  <c r="AW61" i="2"/>
  <c r="AX61" i="2" l="1"/>
  <c r="AW62" i="2"/>
  <c r="AU234" i="2"/>
  <c r="AV234" i="2" s="1"/>
  <c r="AV230" i="2"/>
  <c r="AU238" i="2" l="1"/>
  <c r="AX62" i="2"/>
  <c r="AW63" i="2"/>
  <c r="AX63" i="2" l="1"/>
  <c r="AW64" i="2"/>
  <c r="AU242" i="2"/>
  <c r="AV242" i="2" s="1"/>
  <c r="AV238" i="2"/>
  <c r="AU246" i="2" l="1"/>
  <c r="AX64" i="2"/>
  <c r="AW65" i="2"/>
  <c r="AX65" i="2" l="1"/>
  <c r="AW66" i="2"/>
  <c r="AU250" i="2"/>
  <c r="AV250" i="2" s="1"/>
  <c r="AV246" i="2"/>
  <c r="AU254" i="2" l="1"/>
  <c r="AX66" i="2"/>
  <c r="AW67" i="2"/>
  <c r="AX67" i="2" l="1"/>
  <c r="AW68" i="2"/>
  <c r="AU258" i="2"/>
  <c r="AV258" i="2" s="1"/>
  <c r="AV254" i="2"/>
  <c r="AX68" i="2" l="1"/>
  <c r="AW69" i="2"/>
  <c r="AU262" i="2"/>
  <c r="AU266" i="2" l="1"/>
  <c r="AV266" i="2" s="1"/>
  <c r="AV262" i="2"/>
  <c r="AX69" i="2"/>
  <c r="AW70" i="2"/>
  <c r="AX70" i="2" l="1"/>
  <c r="AW71" i="2"/>
  <c r="AU270" i="2"/>
  <c r="AV270" i="2" l="1"/>
  <c r="AW72" i="2"/>
  <c r="AX71" i="2"/>
  <c r="AU274" i="2"/>
  <c r="AU278" i="2" l="1"/>
  <c r="AX72" i="2"/>
  <c r="AW73" i="2"/>
  <c r="AV274" i="2"/>
  <c r="AU282" i="2" l="1"/>
  <c r="AV282" i="2" s="1"/>
  <c r="AX73" i="2"/>
  <c r="AW74" i="2"/>
  <c r="AV278" i="2"/>
  <c r="AX74" i="2" l="1"/>
  <c r="AW75" i="2"/>
  <c r="AU286" i="2"/>
  <c r="AU290" i="2" l="1"/>
  <c r="AV290" i="2" s="1"/>
  <c r="AV286" i="2"/>
  <c r="AW76" i="2"/>
  <c r="AX75" i="2"/>
  <c r="AX76" i="2" l="1"/>
  <c r="AW77" i="2"/>
  <c r="AU294" i="2"/>
  <c r="AU298" i="2" l="1"/>
  <c r="AV294" i="2"/>
  <c r="AX77" i="2"/>
  <c r="AW78" i="2"/>
  <c r="AV298" i="2" l="1"/>
  <c r="AX78" i="2"/>
  <c r="AW79" i="2"/>
  <c r="AU302" i="2"/>
  <c r="AV302" i="2" s="1"/>
  <c r="AW80" i="2" l="1"/>
  <c r="AX79" i="2"/>
  <c r="AU306" i="2"/>
  <c r="AV306" i="2" s="1"/>
  <c r="AU310" i="2" l="1"/>
  <c r="AW81" i="2"/>
  <c r="AX80" i="2"/>
  <c r="AW82" i="2" l="1"/>
  <c r="AX81" i="2"/>
  <c r="AU314" i="2"/>
  <c r="AV314" i="2" s="1"/>
  <c r="AV310" i="2"/>
  <c r="AU318" i="2" l="1"/>
  <c r="AW83" i="2"/>
  <c r="AX82" i="2"/>
  <c r="AX83" i="2" l="1"/>
  <c r="AW84" i="2"/>
  <c r="AU322" i="2"/>
  <c r="AV322" i="2" s="1"/>
  <c r="AV318" i="2"/>
  <c r="AU326" i="2" l="1"/>
  <c r="AW85" i="2"/>
  <c r="AX84" i="2"/>
  <c r="AW86" i="2" l="1"/>
  <c r="AX85" i="2"/>
  <c r="AU330" i="2"/>
  <c r="AV326" i="2"/>
  <c r="AW87" i="2" l="1"/>
  <c r="AX86" i="2"/>
  <c r="AV330" i="2"/>
  <c r="AU334" i="2"/>
  <c r="AV334" i="2" s="1"/>
  <c r="AU338" i="2" l="1"/>
  <c r="AV338" i="2" s="1"/>
  <c r="AW88" i="2"/>
  <c r="AX87" i="2"/>
  <c r="AW89" i="2" l="1"/>
  <c r="AX88" i="2"/>
  <c r="AU342" i="2"/>
  <c r="AU346" i="2" l="1"/>
  <c r="AV346" i="2" s="1"/>
  <c r="AV342" i="2"/>
  <c r="AW90" i="2"/>
  <c r="AX89" i="2"/>
  <c r="AW91" i="2" l="1"/>
  <c r="AX90" i="2"/>
  <c r="AU350" i="2"/>
  <c r="AU354" i="2" l="1"/>
  <c r="AV354" i="2" s="1"/>
  <c r="AV350" i="2"/>
  <c r="AW92" i="2"/>
  <c r="AX91" i="2"/>
  <c r="AX92" i="2" l="1"/>
  <c r="AW93" i="2"/>
  <c r="AU358" i="2"/>
  <c r="AU362" i="2" l="1"/>
  <c r="AV358" i="2"/>
  <c r="AW94" i="2"/>
  <c r="AX93" i="2"/>
  <c r="AW95" i="2" l="1"/>
  <c r="AX94" i="2"/>
  <c r="AU366" i="2"/>
  <c r="AV362" i="2"/>
  <c r="AU370" i="2" l="1"/>
  <c r="AV366" i="2"/>
  <c r="AW96" i="2"/>
  <c r="AX95" i="2"/>
  <c r="AU374" i="2" l="1"/>
  <c r="AW97" i="2"/>
  <c r="AX96" i="2"/>
  <c r="AV370" i="2"/>
  <c r="AU378" i="2" l="1"/>
  <c r="AV378" i="2" s="1"/>
  <c r="AW98" i="2"/>
  <c r="AX97" i="2"/>
  <c r="AV374" i="2"/>
  <c r="AW99" i="2" l="1"/>
  <c r="AX98" i="2"/>
  <c r="AU382" i="2"/>
  <c r="AU386" i="2" l="1"/>
  <c r="AV386" i="2" s="1"/>
  <c r="AV382" i="2"/>
  <c r="AX99" i="2"/>
  <c r="AW100" i="2"/>
  <c r="AW101" i="2" l="1"/>
  <c r="AX100" i="2"/>
  <c r="AU390" i="2"/>
  <c r="AU394" i="2" l="1"/>
  <c r="AV394" i="2" s="1"/>
  <c r="AV390" i="2"/>
  <c r="AW102" i="2"/>
  <c r="AX101" i="2"/>
  <c r="AW103" i="2" l="1"/>
  <c r="AX102" i="2"/>
  <c r="AU398" i="2"/>
  <c r="AU402" i="2" l="1"/>
  <c r="AV402" i="2" s="1"/>
  <c r="AV398" i="2"/>
  <c r="AW104" i="2"/>
  <c r="AX103" i="2"/>
  <c r="AW105" i="2" l="1"/>
  <c r="AX104" i="2"/>
  <c r="AU406" i="2"/>
  <c r="AU410" i="2" l="1"/>
  <c r="AV410" i="2" s="1"/>
  <c r="AV406" i="2"/>
  <c r="AW106" i="2"/>
  <c r="AX105" i="2"/>
  <c r="AX106" i="2" l="1"/>
  <c r="AW107" i="2"/>
  <c r="AU414" i="2"/>
  <c r="AU418" i="2" l="1"/>
  <c r="AV418" i="2" s="1"/>
  <c r="AV414" i="2"/>
  <c r="AX107" i="2"/>
  <c r="AW108" i="2"/>
  <c r="AX108" i="2" l="1"/>
  <c r="AW109" i="2"/>
  <c r="AU422" i="2"/>
  <c r="AU426" i="2" l="1"/>
  <c r="AV426" i="2" s="1"/>
  <c r="AV422" i="2"/>
  <c r="AX109" i="2"/>
  <c r="AW110" i="2"/>
  <c r="AX110" i="2" l="1"/>
  <c r="AW111" i="2"/>
  <c r="AU430" i="2"/>
  <c r="AU434" i="2" l="1"/>
  <c r="AV434" i="2" s="1"/>
  <c r="AV430" i="2"/>
  <c r="AW112" i="2"/>
  <c r="AX111" i="2"/>
  <c r="AW113" i="2" l="1"/>
  <c r="AX112" i="2"/>
  <c r="AU438" i="2"/>
  <c r="AU442" i="2" l="1"/>
  <c r="AV442" i="2" s="1"/>
  <c r="AV438" i="2"/>
  <c r="AW114" i="2"/>
  <c r="AX113" i="2"/>
  <c r="AW115" i="2" l="1"/>
  <c r="AX114" i="2"/>
  <c r="AU446" i="2"/>
  <c r="AU450" i="2" l="1"/>
  <c r="AV450" i="2" s="1"/>
  <c r="AV446" i="2"/>
  <c r="AW116" i="2"/>
  <c r="AX115" i="2"/>
  <c r="AW117" i="2" l="1"/>
  <c r="AX116" i="2"/>
  <c r="AU454" i="2"/>
  <c r="AU458" i="2" l="1"/>
  <c r="AV458" i="2" s="1"/>
  <c r="AV454" i="2"/>
  <c r="AW118" i="2"/>
  <c r="AX117" i="2"/>
  <c r="AW119" i="2" l="1"/>
  <c r="AX118" i="2"/>
  <c r="AU462" i="2"/>
  <c r="AU466" i="2" l="1"/>
  <c r="AV466" i="2" s="1"/>
  <c r="AV462" i="2"/>
  <c r="AW120" i="2"/>
  <c r="AX119" i="2"/>
  <c r="AW121" i="2" l="1"/>
  <c r="AX120" i="2"/>
  <c r="AU470" i="2"/>
  <c r="AU474" i="2" l="1"/>
  <c r="AV474" i="2" s="1"/>
  <c r="AV470" i="2"/>
  <c r="AW122" i="2"/>
  <c r="AX121" i="2"/>
  <c r="AX122" i="2" l="1"/>
  <c r="AW123" i="2"/>
  <c r="AU478" i="2"/>
  <c r="AU482" i="2" l="1"/>
  <c r="AV482" i="2" s="1"/>
  <c r="AV478" i="2"/>
  <c r="AX123" i="2"/>
  <c r="AW124" i="2"/>
  <c r="AX124" i="2" l="1"/>
  <c r="AW125" i="2"/>
  <c r="AU486" i="2"/>
  <c r="AU490" i="2" l="1"/>
  <c r="AV490" i="2" s="1"/>
  <c r="AV486" i="2"/>
  <c r="AX125" i="2"/>
  <c r="AW126" i="2"/>
  <c r="AX126" i="2" l="1"/>
  <c r="AW127" i="2"/>
  <c r="AU494" i="2"/>
  <c r="AU498" i="2" l="1"/>
  <c r="AV498" i="2" s="1"/>
  <c r="AV494" i="2"/>
  <c r="AX127" i="2"/>
  <c r="AW128" i="2"/>
  <c r="AW129" i="2" l="1"/>
  <c r="AX128" i="2"/>
  <c r="AU502" i="2"/>
  <c r="AU506" i="2" l="1"/>
  <c r="AV506" i="2" s="1"/>
  <c r="AV502" i="2"/>
  <c r="AW130" i="2"/>
  <c r="AX129" i="2"/>
  <c r="AW131" i="2" l="1"/>
  <c r="AX130" i="2"/>
  <c r="AU510" i="2"/>
  <c r="AU514" i="2" l="1"/>
  <c r="AV514" i="2" s="1"/>
  <c r="AV510" i="2"/>
  <c r="AW132" i="2"/>
  <c r="AX131" i="2"/>
  <c r="AW133" i="2" l="1"/>
  <c r="AX132" i="2"/>
  <c r="AU518" i="2"/>
  <c r="AU522" i="2" l="1"/>
  <c r="AV522" i="2" s="1"/>
  <c r="AV518" i="2"/>
  <c r="AW134" i="2"/>
  <c r="AX133" i="2"/>
  <c r="AW135" i="2" l="1"/>
  <c r="AX134" i="2"/>
  <c r="AU526" i="2"/>
  <c r="AU530" i="2" l="1"/>
  <c r="AV530" i="2" s="1"/>
  <c r="AV526" i="2"/>
  <c r="AW136" i="2"/>
  <c r="AX135" i="2"/>
  <c r="AW137" i="2" l="1"/>
  <c r="AX136" i="2"/>
  <c r="AU534" i="2"/>
  <c r="AU538" i="2" l="1"/>
  <c r="AV538" i="2" s="1"/>
  <c r="AV534" i="2"/>
  <c r="AW138" i="2"/>
  <c r="AX137" i="2"/>
  <c r="AW139" i="2" l="1"/>
  <c r="AX138" i="2"/>
  <c r="AU542" i="2"/>
  <c r="AU546" i="2" l="1"/>
  <c r="AV546" i="2" s="1"/>
  <c r="AV542" i="2"/>
  <c r="AW140" i="2"/>
  <c r="AX139" i="2"/>
  <c r="AW141" i="2" l="1"/>
  <c r="AX140" i="2"/>
  <c r="AU550" i="2"/>
  <c r="AU554" i="2" l="1"/>
  <c r="AV554" i="2" s="1"/>
  <c r="AV550" i="2"/>
  <c r="AW142" i="2"/>
  <c r="AX141" i="2"/>
  <c r="AW143" i="2" l="1"/>
  <c r="AX142" i="2"/>
  <c r="AU558" i="2"/>
  <c r="AU562" i="2" l="1"/>
  <c r="AV562" i="2" s="1"/>
  <c r="AV558" i="2"/>
  <c r="AW144" i="2"/>
  <c r="AX143" i="2"/>
  <c r="AW145" i="2" l="1"/>
  <c r="AX144" i="2"/>
  <c r="AU566" i="2"/>
  <c r="AU570" i="2" l="1"/>
  <c r="AV570" i="2" s="1"/>
  <c r="AV566" i="2"/>
  <c r="AW146" i="2"/>
  <c r="AX145" i="2"/>
  <c r="AW147" i="2" l="1"/>
  <c r="AX146" i="2"/>
  <c r="AU574" i="2"/>
  <c r="AU578" i="2" l="1"/>
  <c r="AV578" i="2" s="1"/>
  <c r="AV574" i="2"/>
  <c r="AW148" i="2"/>
  <c r="AX147" i="2"/>
  <c r="AW149" i="2" l="1"/>
  <c r="AX148" i="2"/>
  <c r="AU582" i="2"/>
  <c r="AU586" i="2" l="1"/>
  <c r="AV586" i="2" s="1"/>
  <c r="AV582" i="2"/>
  <c r="AW150" i="2"/>
  <c r="AX149" i="2"/>
  <c r="AW151" i="2" l="1"/>
  <c r="AX150" i="2"/>
  <c r="AU590" i="2"/>
  <c r="AV590" i="2" s="1"/>
  <c r="AT5" i="2"/>
  <c r="AV1" i="2" l="1"/>
  <c r="D8" i="8" s="1"/>
  <c r="AV2" i="2"/>
  <c r="C8" i="8" s="1"/>
  <c r="AX151" i="2"/>
  <c r="AW152" i="2"/>
  <c r="AX152" i="2" l="1"/>
  <c r="AW153" i="2"/>
  <c r="AX153" i="2" l="1"/>
  <c r="AW154" i="2"/>
  <c r="AX154" i="2" l="1"/>
  <c r="AW155" i="2"/>
  <c r="AX155" i="2" l="1"/>
  <c r="AW156" i="2"/>
  <c r="AX156" i="2" l="1"/>
  <c r="AW157" i="2"/>
  <c r="AX157" i="2" l="1"/>
  <c r="AW158" i="2"/>
  <c r="AX158" i="2" l="1"/>
  <c r="AW159" i="2"/>
  <c r="AX159" i="2" l="1"/>
  <c r="AW160" i="2"/>
  <c r="AX160" i="2" l="1"/>
  <c r="AW161" i="2"/>
  <c r="AX161" i="2" l="1"/>
  <c r="AW162" i="2"/>
  <c r="AX162" i="2" l="1"/>
  <c r="AW163" i="2"/>
  <c r="AX163" i="2" l="1"/>
  <c r="AW164" i="2"/>
  <c r="AX164" i="2" l="1"/>
  <c r="AW165" i="2"/>
  <c r="AX165" i="2" l="1"/>
  <c r="AW166" i="2"/>
  <c r="AX166" i="2" l="1"/>
  <c r="AW167" i="2"/>
  <c r="AX167" i="2" l="1"/>
  <c r="AW168" i="2"/>
  <c r="AX168" i="2" l="1"/>
  <c r="AW169" i="2"/>
  <c r="AX169" i="2" l="1"/>
  <c r="AW170" i="2"/>
  <c r="AX170" i="2" l="1"/>
  <c r="AW171" i="2"/>
  <c r="AX171" i="2" l="1"/>
  <c r="AW172" i="2"/>
  <c r="AX172" i="2" l="1"/>
  <c r="AW173" i="2"/>
  <c r="AX173" i="2" l="1"/>
  <c r="AW174" i="2"/>
  <c r="AX174" i="2" l="1"/>
  <c r="AW175" i="2"/>
  <c r="AX175" i="2" l="1"/>
  <c r="AW176" i="2"/>
  <c r="AX176" i="2" l="1"/>
  <c r="AW177" i="2"/>
  <c r="AX177" i="2" l="1"/>
  <c r="AW178" i="2"/>
  <c r="AX178" i="2" l="1"/>
  <c r="AW179" i="2"/>
  <c r="AX179" i="2" l="1"/>
  <c r="AW180" i="2"/>
  <c r="AX180" i="2" l="1"/>
  <c r="AW181" i="2"/>
  <c r="AX181" i="2" l="1"/>
  <c r="AW182" i="2"/>
  <c r="AX182" i="2" l="1"/>
  <c r="AW183" i="2"/>
  <c r="AX183" i="2" l="1"/>
  <c r="AW184" i="2"/>
  <c r="AX184" i="2" l="1"/>
  <c r="AW185" i="2"/>
  <c r="AX185" i="2" l="1"/>
  <c r="AW186" i="2"/>
  <c r="AX186" i="2" l="1"/>
  <c r="AW187" i="2"/>
  <c r="AX187" i="2" l="1"/>
  <c r="AW188" i="2"/>
  <c r="AX188" i="2" l="1"/>
  <c r="AW189" i="2"/>
  <c r="AX189" i="2" l="1"/>
  <c r="AW190" i="2"/>
  <c r="AX190" i="2" l="1"/>
  <c r="AW191" i="2"/>
  <c r="AX191" i="2" l="1"/>
  <c r="AW192" i="2"/>
  <c r="AX192" i="2" l="1"/>
  <c r="AW193" i="2"/>
  <c r="AX193" i="2" l="1"/>
  <c r="AW194" i="2"/>
  <c r="AX194" i="2" l="1"/>
  <c r="AW195" i="2"/>
  <c r="AX195" i="2" l="1"/>
  <c r="AW196" i="2"/>
  <c r="AX196" i="2" l="1"/>
  <c r="AW197" i="2"/>
  <c r="AX197" i="2" l="1"/>
  <c r="AW198" i="2"/>
  <c r="AX198" i="2" l="1"/>
  <c r="AW199" i="2"/>
  <c r="AX199" i="2" l="1"/>
  <c r="AW200" i="2"/>
  <c r="AX200" i="2" l="1"/>
  <c r="AW201" i="2"/>
  <c r="AX201" i="2" l="1"/>
  <c r="AW202" i="2"/>
  <c r="AX202" i="2" l="1"/>
  <c r="AW203" i="2"/>
  <c r="AX203" i="2" l="1"/>
  <c r="AW204" i="2"/>
  <c r="AX204" i="2" l="1"/>
  <c r="AW205" i="2"/>
  <c r="AX205" i="2" l="1"/>
  <c r="AW206" i="2"/>
  <c r="AX206" i="2" l="1"/>
  <c r="AW207" i="2"/>
  <c r="AX207" i="2" l="1"/>
  <c r="AW208" i="2"/>
  <c r="AX208" i="2" l="1"/>
  <c r="AW209" i="2"/>
  <c r="AX209" i="2" l="1"/>
  <c r="AW210" i="2"/>
  <c r="AX210" i="2" l="1"/>
  <c r="AW211" i="2"/>
  <c r="AX211" i="2" l="1"/>
  <c r="AW212" i="2"/>
  <c r="AX212" i="2" l="1"/>
  <c r="AW213" i="2"/>
  <c r="AX213" i="2" l="1"/>
  <c r="AW214" i="2"/>
  <c r="AX214" i="2" l="1"/>
  <c r="AW215" i="2"/>
  <c r="AX215" i="2" l="1"/>
  <c r="AW216" i="2"/>
  <c r="AX216" i="2" l="1"/>
  <c r="AW217" i="2"/>
  <c r="AX217" i="2" l="1"/>
  <c r="AW218" i="2"/>
  <c r="AX218" i="2" l="1"/>
  <c r="AW219" i="2"/>
  <c r="AX219" i="2" l="1"/>
  <c r="AW220" i="2"/>
  <c r="AX220" i="2" l="1"/>
  <c r="AW221" i="2"/>
  <c r="AX221" i="2" l="1"/>
  <c r="AW222" i="2"/>
  <c r="AX222" i="2" l="1"/>
  <c r="AW223" i="2"/>
  <c r="AX223" i="2" l="1"/>
  <c r="AW224" i="2"/>
  <c r="AX224" i="2" l="1"/>
  <c r="AW225" i="2"/>
  <c r="AX225" i="2" l="1"/>
  <c r="AW226" i="2"/>
  <c r="AX226" i="2" l="1"/>
  <c r="AW227" i="2"/>
  <c r="AX227" i="2" l="1"/>
  <c r="AW228" i="2"/>
  <c r="AX228" i="2" l="1"/>
  <c r="AW229" i="2"/>
  <c r="AX229" i="2" l="1"/>
  <c r="AW230" i="2"/>
  <c r="AX230" i="2" l="1"/>
  <c r="AW231" i="2"/>
  <c r="AX231" i="2" l="1"/>
  <c r="AW232" i="2"/>
  <c r="AX232" i="2" l="1"/>
  <c r="AW233" i="2"/>
  <c r="AX233" i="2" l="1"/>
  <c r="AW234" i="2"/>
  <c r="AX234" i="2" l="1"/>
  <c r="AW235" i="2"/>
  <c r="AX235" i="2" l="1"/>
  <c r="AW236" i="2"/>
  <c r="AX236" i="2" l="1"/>
  <c r="AW237" i="2"/>
  <c r="AX237" i="2" l="1"/>
  <c r="AW238" i="2"/>
  <c r="AX238" i="2" l="1"/>
  <c r="AW239" i="2"/>
  <c r="AX239" i="2" l="1"/>
  <c r="AW240" i="2"/>
  <c r="AX240" i="2" l="1"/>
  <c r="AW241" i="2"/>
  <c r="AX241" i="2" l="1"/>
  <c r="AW242" i="2"/>
  <c r="AX242" i="2" l="1"/>
  <c r="AW243" i="2"/>
  <c r="AX243" i="2" l="1"/>
  <c r="AW244" i="2"/>
  <c r="AX244" i="2" l="1"/>
  <c r="AW245" i="2"/>
  <c r="AX245" i="2" l="1"/>
  <c r="AW246" i="2"/>
  <c r="AX246" i="2" l="1"/>
  <c r="AW247" i="2"/>
  <c r="AX247" i="2" l="1"/>
  <c r="AW248" i="2"/>
  <c r="AX248" i="2" l="1"/>
  <c r="AW249" i="2"/>
  <c r="AX249" i="2" l="1"/>
  <c r="AW250" i="2"/>
  <c r="AX250" i="2" l="1"/>
  <c r="AW251" i="2"/>
  <c r="AX251" i="2" l="1"/>
  <c r="AW252" i="2"/>
  <c r="AX252" i="2" l="1"/>
  <c r="AW253" i="2"/>
  <c r="AX253" i="2" l="1"/>
  <c r="AW254" i="2"/>
  <c r="AX254" i="2" l="1"/>
  <c r="AW255" i="2"/>
  <c r="AX255" i="2" l="1"/>
  <c r="AW256" i="2"/>
  <c r="AX256" i="2" l="1"/>
  <c r="AW257" i="2"/>
  <c r="AX257" i="2" l="1"/>
  <c r="AW258" i="2"/>
  <c r="AX258" i="2" l="1"/>
  <c r="AW259" i="2"/>
  <c r="AX259" i="2" l="1"/>
  <c r="AW260" i="2"/>
  <c r="AX260" i="2" l="1"/>
  <c r="AW261" i="2"/>
  <c r="AX261" i="2" l="1"/>
  <c r="AW262" i="2"/>
  <c r="AX262" i="2" l="1"/>
  <c r="AW263" i="2"/>
  <c r="AX263" i="2" l="1"/>
  <c r="AW264" i="2"/>
  <c r="AX264" i="2" l="1"/>
  <c r="AW265" i="2"/>
  <c r="AX265" i="2" l="1"/>
  <c r="AW266" i="2"/>
  <c r="AX266" i="2" l="1"/>
  <c r="AW267" i="2"/>
  <c r="AX267" i="2" l="1"/>
  <c r="AW268" i="2"/>
  <c r="AX268" i="2" l="1"/>
  <c r="AW269" i="2"/>
  <c r="AX269" i="2" l="1"/>
  <c r="AW270" i="2"/>
  <c r="AX270" i="2" l="1"/>
  <c r="AW271" i="2"/>
  <c r="AX271" i="2" l="1"/>
  <c r="AW272" i="2"/>
  <c r="AX272" i="2" l="1"/>
  <c r="AW273" i="2"/>
  <c r="AX273" i="2" l="1"/>
  <c r="AW274" i="2"/>
  <c r="AX274" i="2" l="1"/>
  <c r="AW275" i="2"/>
  <c r="AW276" i="2" l="1"/>
  <c r="AX275" i="2"/>
  <c r="AX276" i="2" l="1"/>
  <c r="AW277" i="2"/>
  <c r="AW278" i="2" l="1"/>
  <c r="AX277" i="2"/>
  <c r="AX278" i="2" l="1"/>
  <c r="AW279" i="2"/>
  <c r="AW280" i="2" l="1"/>
  <c r="AX279" i="2"/>
  <c r="AX280" i="2" l="1"/>
  <c r="AW281" i="2"/>
  <c r="AW282" i="2" l="1"/>
  <c r="AX281" i="2"/>
  <c r="AX282" i="2" l="1"/>
  <c r="AW283" i="2"/>
  <c r="AW284" i="2" l="1"/>
  <c r="AX283" i="2"/>
  <c r="AX284" i="2" l="1"/>
  <c r="AW285" i="2"/>
  <c r="AW286" i="2" l="1"/>
  <c r="AX285" i="2"/>
  <c r="AX286" i="2" l="1"/>
  <c r="AW287" i="2"/>
  <c r="AW288" i="2" l="1"/>
  <c r="AX287" i="2"/>
  <c r="AX288" i="2" l="1"/>
  <c r="AW289" i="2"/>
  <c r="AW290" i="2" l="1"/>
  <c r="AX289" i="2"/>
  <c r="AX290" i="2" l="1"/>
  <c r="AW291" i="2"/>
  <c r="AW292" i="2" l="1"/>
  <c r="AX291" i="2"/>
  <c r="AX292" i="2" l="1"/>
  <c r="AW293" i="2"/>
  <c r="AW294" i="2" l="1"/>
  <c r="AX293" i="2"/>
  <c r="AX294" i="2" l="1"/>
  <c r="AW295" i="2"/>
  <c r="AW296" i="2" l="1"/>
  <c r="AX295" i="2"/>
  <c r="AX296" i="2" l="1"/>
  <c r="AW297" i="2"/>
  <c r="AW298" i="2" l="1"/>
  <c r="AX297" i="2"/>
  <c r="AX298" i="2" l="1"/>
  <c r="AW299" i="2"/>
  <c r="AW300" i="2" l="1"/>
  <c r="AX299" i="2"/>
  <c r="AX300" i="2" l="1"/>
  <c r="AW301" i="2"/>
  <c r="AW302" i="2" l="1"/>
  <c r="AX301" i="2"/>
  <c r="AX302" i="2" l="1"/>
  <c r="AW303" i="2"/>
  <c r="AW304" i="2" l="1"/>
  <c r="AX303" i="2"/>
  <c r="AX304" i="2" l="1"/>
  <c r="AW305" i="2"/>
  <c r="AW306" i="2" l="1"/>
  <c r="AX305" i="2"/>
  <c r="AX306" i="2" l="1"/>
  <c r="AW307" i="2"/>
  <c r="AW308" i="2" l="1"/>
  <c r="AX307" i="2"/>
  <c r="AX308" i="2" l="1"/>
  <c r="AW309" i="2"/>
  <c r="AW310" i="2" l="1"/>
  <c r="AX309" i="2"/>
  <c r="AX310" i="2" l="1"/>
  <c r="AW311" i="2"/>
  <c r="AW312" i="2" l="1"/>
  <c r="AX311" i="2"/>
  <c r="AX312" i="2" l="1"/>
  <c r="AW313" i="2"/>
  <c r="AW314" i="2" l="1"/>
  <c r="AX313" i="2"/>
  <c r="AX314" i="2" l="1"/>
  <c r="AW315" i="2"/>
  <c r="AW316" i="2" l="1"/>
  <c r="AX315" i="2"/>
  <c r="AX316" i="2" l="1"/>
  <c r="AW317" i="2"/>
  <c r="AW318" i="2" l="1"/>
  <c r="AX317" i="2"/>
  <c r="AX318" i="2" l="1"/>
  <c r="AW319" i="2"/>
  <c r="AW320" i="2" l="1"/>
  <c r="AX319" i="2"/>
  <c r="AX320" i="2" l="1"/>
  <c r="AW321" i="2"/>
  <c r="AW322" i="2" l="1"/>
  <c r="AX321" i="2"/>
  <c r="AX322" i="2" l="1"/>
  <c r="AW323" i="2"/>
  <c r="AW324" i="2" l="1"/>
  <c r="AX323" i="2"/>
  <c r="AX324" i="2" l="1"/>
  <c r="AW325" i="2"/>
  <c r="AW326" i="2" l="1"/>
  <c r="AX325" i="2"/>
  <c r="AX326" i="2" l="1"/>
  <c r="AW327" i="2"/>
  <c r="AW328" i="2" l="1"/>
  <c r="AX327" i="2"/>
  <c r="AX328" i="2" l="1"/>
  <c r="AW329" i="2"/>
  <c r="AW330" i="2" l="1"/>
  <c r="AX329" i="2"/>
  <c r="AX330" i="2" l="1"/>
  <c r="AW331" i="2"/>
  <c r="AW332" i="2" l="1"/>
  <c r="AX331" i="2"/>
  <c r="AX332" i="2" l="1"/>
  <c r="AW333" i="2"/>
  <c r="AW334" i="2" l="1"/>
  <c r="AX333" i="2"/>
  <c r="AX334" i="2" l="1"/>
  <c r="AW335" i="2"/>
  <c r="AW336" i="2" l="1"/>
  <c r="AX335" i="2"/>
  <c r="AX336" i="2" l="1"/>
  <c r="AW337" i="2"/>
  <c r="AW338" i="2" l="1"/>
  <c r="AX337" i="2"/>
  <c r="AX338" i="2" l="1"/>
  <c r="AW339" i="2"/>
  <c r="AW340" i="2" l="1"/>
  <c r="AX339" i="2"/>
  <c r="AX340" i="2" l="1"/>
  <c r="AW341" i="2"/>
  <c r="AW342" i="2" l="1"/>
  <c r="AX341" i="2"/>
  <c r="AX342" i="2" l="1"/>
  <c r="AW343" i="2"/>
  <c r="AW344" i="2" l="1"/>
  <c r="AX343" i="2"/>
  <c r="AX344" i="2" l="1"/>
  <c r="AW345" i="2"/>
  <c r="AW346" i="2" l="1"/>
  <c r="AX345" i="2"/>
  <c r="AX346" i="2" l="1"/>
  <c r="AW347" i="2"/>
  <c r="AW348" i="2" l="1"/>
  <c r="AX347" i="2"/>
  <c r="AX348" i="2" l="1"/>
  <c r="AW349" i="2"/>
  <c r="AW350" i="2" l="1"/>
  <c r="AX349" i="2"/>
  <c r="AX350" i="2" l="1"/>
  <c r="AW351" i="2"/>
  <c r="AW352" i="2" l="1"/>
  <c r="AX351" i="2"/>
  <c r="AX352" i="2" l="1"/>
  <c r="AW353" i="2"/>
  <c r="AW354" i="2" l="1"/>
  <c r="AX353" i="2"/>
  <c r="AX354" i="2" l="1"/>
  <c r="AW355" i="2"/>
  <c r="AW356" i="2" l="1"/>
  <c r="AX355" i="2"/>
  <c r="AX356" i="2" l="1"/>
  <c r="AW357" i="2"/>
  <c r="AW358" i="2" l="1"/>
  <c r="AX357" i="2"/>
  <c r="AX358" i="2" l="1"/>
  <c r="AW359" i="2"/>
  <c r="AW360" i="2" l="1"/>
  <c r="AX359" i="2"/>
  <c r="AX360" i="2" l="1"/>
  <c r="AW361" i="2"/>
  <c r="AW362" i="2" l="1"/>
  <c r="AX361" i="2"/>
  <c r="AX362" i="2" l="1"/>
  <c r="AW363" i="2"/>
  <c r="AW364" i="2" l="1"/>
  <c r="AX363" i="2"/>
  <c r="AX364" i="2" l="1"/>
  <c r="AW365" i="2"/>
  <c r="AW366" i="2" l="1"/>
  <c r="AX365" i="2"/>
  <c r="AX366" i="2" l="1"/>
  <c r="AW367" i="2"/>
  <c r="AW368" i="2" l="1"/>
  <c r="AX367" i="2"/>
  <c r="AX368" i="2" l="1"/>
  <c r="AW369" i="2"/>
  <c r="AW370" i="2" l="1"/>
  <c r="AX369" i="2"/>
  <c r="AX370" i="2" l="1"/>
  <c r="AW371" i="2"/>
  <c r="AW372" i="2" l="1"/>
  <c r="AX371" i="2"/>
  <c r="AX372" i="2" l="1"/>
  <c r="AW373" i="2"/>
  <c r="AW374" i="2" l="1"/>
  <c r="AX373" i="2"/>
  <c r="AX374" i="2" l="1"/>
  <c r="AW375" i="2"/>
  <c r="AW376" i="2" l="1"/>
  <c r="AX375" i="2"/>
  <c r="AX376" i="2" l="1"/>
  <c r="AW377" i="2"/>
  <c r="AW378" i="2" l="1"/>
  <c r="AX377" i="2"/>
  <c r="AX378" i="2" l="1"/>
  <c r="AW379" i="2"/>
  <c r="AW380" i="2" l="1"/>
  <c r="AX379" i="2"/>
  <c r="AX380" i="2" l="1"/>
  <c r="AW381" i="2"/>
  <c r="AW382" i="2" l="1"/>
  <c r="AX381" i="2"/>
  <c r="AX382" i="2" l="1"/>
  <c r="AW383" i="2"/>
  <c r="AW384" i="2" l="1"/>
  <c r="AX383" i="2"/>
  <c r="AX384" i="2" l="1"/>
  <c r="AW385" i="2"/>
  <c r="AW386" i="2" l="1"/>
  <c r="AX385" i="2"/>
  <c r="AX386" i="2" l="1"/>
  <c r="AW387" i="2"/>
  <c r="AW388" i="2" l="1"/>
  <c r="AX387" i="2"/>
  <c r="AX388" i="2" l="1"/>
  <c r="AW389" i="2"/>
  <c r="AW390" i="2" l="1"/>
  <c r="AX389" i="2"/>
  <c r="AX390" i="2" l="1"/>
  <c r="AW391" i="2"/>
  <c r="AW392" i="2" l="1"/>
  <c r="AX391" i="2"/>
  <c r="AX392" i="2" l="1"/>
  <c r="AW393" i="2"/>
  <c r="AW394" i="2" l="1"/>
  <c r="AX393" i="2"/>
  <c r="AX394" i="2" l="1"/>
  <c r="AW395" i="2"/>
  <c r="AW396" i="2" l="1"/>
  <c r="AX395" i="2"/>
  <c r="AX396" i="2" l="1"/>
  <c r="AW397" i="2"/>
  <c r="AW398" i="2" l="1"/>
  <c r="AX397" i="2"/>
  <c r="AX398" i="2" l="1"/>
  <c r="AW399" i="2"/>
  <c r="AW400" i="2" l="1"/>
  <c r="AX399" i="2"/>
  <c r="AX400" i="2" l="1"/>
  <c r="AW401" i="2"/>
  <c r="AW402" i="2" l="1"/>
  <c r="AX401" i="2"/>
  <c r="AX402" i="2" l="1"/>
  <c r="AW403" i="2"/>
  <c r="AW404" i="2" l="1"/>
  <c r="AX403" i="2"/>
  <c r="AX404" i="2" l="1"/>
  <c r="AW405" i="2"/>
  <c r="AW406" i="2" l="1"/>
  <c r="AX405" i="2"/>
  <c r="AX406" i="2" l="1"/>
  <c r="AW407" i="2"/>
  <c r="AW408" i="2" l="1"/>
  <c r="AX407" i="2"/>
  <c r="AX408" i="2" l="1"/>
  <c r="AW409" i="2"/>
  <c r="AW410" i="2" l="1"/>
  <c r="AX409" i="2"/>
  <c r="AX410" i="2" l="1"/>
  <c r="AW411" i="2"/>
  <c r="AW412" i="2" l="1"/>
  <c r="AX411" i="2"/>
  <c r="AX412" i="2" l="1"/>
  <c r="AW413" i="2"/>
  <c r="AW414" i="2" l="1"/>
  <c r="AX413" i="2"/>
  <c r="AX414" i="2" l="1"/>
  <c r="AW415" i="2"/>
  <c r="AW416" i="2" l="1"/>
  <c r="AX415" i="2"/>
  <c r="AX416" i="2" l="1"/>
  <c r="AW417" i="2"/>
  <c r="AW418" i="2" l="1"/>
  <c r="AX417" i="2"/>
  <c r="AX418" i="2" l="1"/>
  <c r="AW419" i="2"/>
  <c r="AW420" i="2" l="1"/>
  <c r="AX419" i="2"/>
  <c r="AX420" i="2" l="1"/>
  <c r="AW421" i="2"/>
  <c r="AW422" i="2" l="1"/>
  <c r="AX421" i="2"/>
  <c r="AX422" i="2" l="1"/>
  <c r="AW423" i="2"/>
  <c r="AW424" i="2" l="1"/>
  <c r="AX423" i="2"/>
  <c r="AW425" i="2" l="1"/>
  <c r="AX424" i="2"/>
  <c r="AX425" i="2" l="1"/>
  <c r="AW426" i="2"/>
  <c r="AW427" i="2" l="1"/>
  <c r="AX426" i="2"/>
  <c r="AX427" i="2" l="1"/>
  <c r="AW428" i="2"/>
  <c r="AW429" i="2" l="1"/>
  <c r="AX428" i="2"/>
  <c r="AX429" i="2" l="1"/>
  <c r="AW430" i="2"/>
  <c r="AW431" i="2" l="1"/>
  <c r="AX430" i="2"/>
  <c r="AX431" i="2" l="1"/>
  <c r="AW432" i="2"/>
  <c r="AW433" i="2" l="1"/>
  <c r="AX432" i="2"/>
  <c r="AX433" i="2" l="1"/>
  <c r="AW434" i="2"/>
  <c r="AW435" i="2" l="1"/>
  <c r="AX434" i="2"/>
  <c r="AX435" i="2" l="1"/>
  <c r="AW436" i="2"/>
  <c r="AW437" i="2" l="1"/>
  <c r="AX436" i="2"/>
  <c r="AX437" i="2" l="1"/>
  <c r="AW438" i="2"/>
  <c r="AW439" i="2" l="1"/>
  <c r="AX438" i="2"/>
  <c r="AX439" i="2" l="1"/>
  <c r="AW440" i="2"/>
  <c r="AW441" i="2" l="1"/>
  <c r="AX440" i="2"/>
  <c r="AX441" i="2" l="1"/>
  <c r="AW442" i="2"/>
  <c r="AW443" i="2" l="1"/>
  <c r="AX442" i="2"/>
  <c r="AX443" i="2" l="1"/>
  <c r="AW444" i="2"/>
  <c r="AW445" i="2" l="1"/>
  <c r="AX444" i="2"/>
  <c r="AX445" i="2" l="1"/>
  <c r="AW446" i="2"/>
  <c r="AW447" i="2" l="1"/>
  <c r="AX446" i="2"/>
  <c r="AX447" i="2" l="1"/>
  <c r="AW448" i="2"/>
  <c r="AW449" i="2" l="1"/>
  <c r="AX448" i="2"/>
  <c r="AX449" i="2" l="1"/>
  <c r="AW450" i="2"/>
  <c r="AW451" i="2" l="1"/>
  <c r="AX450" i="2"/>
  <c r="AX451" i="2" l="1"/>
  <c r="AW452" i="2"/>
  <c r="AW453" i="2" l="1"/>
  <c r="AX452" i="2"/>
  <c r="AX453" i="2" l="1"/>
  <c r="AW454" i="2"/>
  <c r="AW455" i="2" l="1"/>
  <c r="AX454" i="2"/>
  <c r="AX455" i="2" l="1"/>
  <c r="AW456" i="2"/>
  <c r="AW457" i="2" l="1"/>
  <c r="AX456" i="2"/>
  <c r="AX457" i="2" l="1"/>
  <c r="AW458" i="2"/>
  <c r="AW459" i="2" l="1"/>
  <c r="AX458" i="2"/>
  <c r="AX459" i="2" l="1"/>
  <c r="AW460" i="2"/>
  <c r="AW461" i="2" l="1"/>
  <c r="AX460" i="2"/>
  <c r="AX461" i="2" l="1"/>
  <c r="AW462" i="2"/>
  <c r="AW463" i="2" l="1"/>
  <c r="AX462" i="2"/>
  <c r="AX463" i="2" l="1"/>
  <c r="AW464" i="2"/>
  <c r="AW465" i="2" l="1"/>
  <c r="AX464" i="2"/>
  <c r="AX465" i="2" l="1"/>
  <c r="AW466" i="2"/>
  <c r="AW467" i="2" l="1"/>
  <c r="AX466" i="2"/>
  <c r="AX467" i="2" l="1"/>
  <c r="AW468" i="2"/>
  <c r="AX468" i="2" l="1"/>
  <c r="AW469" i="2"/>
  <c r="AX469" i="2" l="1"/>
  <c r="AW470" i="2"/>
  <c r="AX470" i="2" l="1"/>
  <c r="AW471" i="2"/>
  <c r="AX471" i="2" l="1"/>
  <c r="AW472" i="2"/>
  <c r="AX472" i="2" l="1"/>
  <c r="AW473" i="2"/>
  <c r="AX473" i="2" l="1"/>
  <c r="AW474" i="2"/>
  <c r="AX474" i="2" l="1"/>
  <c r="AW475" i="2"/>
  <c r="AX475" i="2" l="1"/>
  <c r="AW476" i="2"/>
  <c r="AX476" i="2" l="1"/>
  <c r="AW477" i="2"/>
  <c r="AX477" i="2" l="1"/>
  <c r="AW478" i="2"/>
  <c r="AX478" i="2" l="1"/>
  <c r="AW479" i="2"/>
  <c r="AX479" i="2" l="1"/>
  <c r="AW480" i="2"/>
  <c r="AX480" i="2" l="1"/>
  <c r="AW481" i="2"/>
  <c r="AX481" i="2" l="1"/>
  <c r="AW482" i="2"/>
  <c r="AX482" i="2" l="1"/>
  <c r="AW483" i="2"/>
  <c r="AX483" i="2" l="1"/>
  <c r="AW484" i="2"/>
  <c r="AX484" i="2" l="1"/>
  <c r="AW485" i="2"/>
  <c r="AX485" i="2" l="1"/>
  <c r="AW486" i="2"/>
  <c r="AX486" i="2" l="1"/>
  <c r="AW487" i="2"/>
  <c r="AX487" i="2" l="1"/>
  <c r="AW488" i="2"/>
  <c r="AX488" i="2" l="1"/>
  <c r="AW489" i="2"/>
  <c r="AX489" i="2" l="1"/>
  <c r="AW490" i="2"/>
  <c r="AX490" i="2" l="1"/>
  <c r="AW491" i="2"/>
  <c r="AX491" i="2" l="1"/>
  <c r="AW492" i="2"/>
  <c r="AX492" i="2" l="1"/>
  <c r="AW493" i="2"/>
  <c r="AX493" i="2" l="1"/>
  <c r="AW494" i="2"/>
  <c r="AX494" i="2" l="1"/>
  <c r="AW495" i="2"/>
  <c r="AX495" i="2" l="1"/>
  <c r="AW496" i="2"/>
  <c r="AX496" i="2" l="1"/>
  <c r="AW497" i="2"/>
  <c r="AX497" i="2" l="1"/>
  <c r="AW498" i="2"/>
  <c r="AX498" i="2" l="1"/>
  <c r="AW499" i="2"/>
  <c r="AX499" i="2" l="1"/>
  <c r="AW500" i="2"/>
  <c r="AX500" i="2" l="1"/>
  <c r="AW501" i="2"/>
  <c r="AX501" i="2" l="1"/>
  <c r="AW502" i="2"/>
  <c r="AX502" i="2" l="1"/>
  <c r="AW503" i="2"/>
  <c r="AX503" i="2" l="1"/>
  <c r="AW504" i="2"/>
  <c r="AX504" i="2" l="1"/>
  <c r="AW505" i="2"/>
  <c r="AX505" i="2" l="1"/>
  <c r="AW506" i="2"/>
  <c r="AX506" i="2" l="1"/>
  <c r="AW507" i="2"/>
  <c r="AX507" i="2" l="1"/>
  <c r="AW508" i="2"/>
  <c r="AX508" i="2" l="1"/>
  <c r="AW509" i="2"/>
  <c r="AX509" i="2" l="1"/>
  <c r="AW510" i="2"/>
  <c r="AX510" i="2" l="1"/>
  <c r="AW511" i="2"/>
  <c r="AX511" i="2" l="1"/>
  <c r="AW512" i="2"/>
  <c r="AX512" i="2" l="1"/>
  <c r="AW513" i="2"/>
  <c r="AX513" i="2" l="1"/>
  <c r="AW514" i="2"/>
  <c r="AX514" i="2" l="1"/>
  <c r="AW515" i="2"/>
  <c r="AX515" i="2" l="1"/>
  <c r="AW516" i="2"/>
  <c r="AX516" i="2" l="1"/>
  <c r="AW517" i="2"/>
  <c r="AX517" i="2" l="1"/>
  <c r="AW518" i="2"/>
  <c r="AX518" i="2" l="1"/>
  <c r="AW519" i="2"/>
  <c r="AX519" i="2" l="1"/>
  <c r="AW520" i="2"/>
  <c r="AX520" i="2" l="1"/>
  <c r="AW521" i="2"/>
  <c r="AX521" i="2" l="1"/>
  <c r="AW522" i="2"/>
  <c r="AX522" i="2" l="1"/>
  <c r="AW523" i="2"/>
  <c r="AX523" i="2" l="1"/>
  <c r="AW524" i="2"/>
  <c r="AX524" i="2" l="1"/>
  <c r="AW525" i="2"/>
  <c r="AX525" i="2" l="1"/>
  <c r="AW526" i="2"/>
  <c r="AX526" i="2" l="1"/>
  <c r="AW527" i="2"/>
  <c r="AX527" i="2" l="1"/>
  <c r="AW528" i="2"/>
  <c r="AX528" i="2" l="1"/>
  <c r="AW529" i="2"/>
  <c r="AX529" i="2" l="1"/>
  <c r="AW530" i="2"/>
  <c r="AX530" i="2" l="1"/>
  <c r="AW531" i="2"/>
  <c r="AX531" i="2" l="1"/>
  <c r="AW532" i="2"/>
  <c r="AX532" i="2" l="1"/>
  <c r="AW533" i="2"/>
  <c r="AX533" i="2" l="1"/>
  <c r="AW534" i="2"/>
  <c r="AX534" i="2" l="1"/>
  <c r="AW535" i="2"/>
  <c r="AX535" i="2" l="1"/>
  <c r="AW536" i="2"/>
  <c r="AX536" i="2" l="1"/>
  <c r="AW537" i="2"/>
  <c r="AX537" i="2" l="1"/>
  <c r="AW538" i="2"/>
  <c r="AX538" i="2" l="1"/>
  <c r="AW539" i="2"/>
  <c r="AX539" i="2" l="1"/>
  <c r="AW540" i="2"/>
  <c r="AX540" i="2" l="1"/>
  <c r="AW541" i="2"/>
  <c r="AX541" i="2" l="1"/>
  <c r="AW542" i="2"/>
  <c r="AX542" i="2" l="1"/>
  <c r="AW543" i="2"/>
  <c r="AX543" i="2" l="1"/>
  <c r="AW544" i="2"/>
  <c r="AX544" i="2" l="1"/>
  <c r="AW545" i="2"/>
  <c r="AX545" i="2" l="1"/>
  <c r="AW546" i="2"/>
  <c r="AX546" i="2" l="1"/>
  <c r="AW547" i="2"/>
  <c r="AX547" i="2" l="1"/>
  <c r="AW548" i="2"/>
  <c r="AX548" i="2" l="1"/>
  <c r="AW549" i="2"/>
  <c r="AX549" i="2" l="1"/>
  <c r="AW550" i="2"/>
  <c r="AX550" i="2" l="1"/>
  <c r="AW551" i="2"/>
  <c r="AX551" i="2" l="1"/>
  <c r="AW552" i="2"/>
  <c r="AX552" i="2" l="1"/>
  <c r="AW553" i="2"/>
  <c r="AX553" i="2" l="1"/>
  <c r="AW554" i="2"/>
  <c r="AX554" i="2" l="1"/>
  <c r="AW555" i="2"/>
  <c r="AX555" i="2" l="1"/>
  <c r="AW556" i="2"/>
  <c r="AX556" i="2" l="1"/>
  <c r="AW557" i="2"/>
  <c r="AX557" i="2" l="1"/>
  <c r="AW558" i="2"/>
  <c r="AX558" i="2" l="1"/>
  <c r="AW559" i="2"/>
  <c r="AX559" i="2" l="1"/>
  <c r="AW560" i="2"/>
  <c r="AX560" i="2" l="1"/>
  <c r="AW561" i="2"/>
  <c r="AX561" i="2" l="1"/>
  <c r="AW562" i="2"/>
  <c r="AX562" i="2" l="1"/>
  <c r="AW563" i="2"/>
  <c r="AX563" i="2" l="1"/>
  <c r="AW564" i="2"/>
  <c r="AX564" i="2" l="1"/>
  <c r="AW565" i="2"/>
  <c r="AX565" i="2" l="1"/>
  <c r="AW566" i="2"/>
  <c r="AX566" i="2" l="1"/>
  <c r="AW567" i="2"/>
  <c r="AX567" i="2" l="1"/>
  <c r="AW568" i="2"/>
  <c r="AX568" i="2" l="1"/>
  <c r="AW569" i="2"/>
  <c r="AX569" i="2" l="1"/>
  <c r="AW570" i="2"/>
  <c r="AX570" i="2" l="1"/>
  <c r="AW571" i="2"/>
  <c r="AX571" i="2" l="1"/>
  <c r="AW572" i="2"/>
  <c r="AX572" i="2" l="1"/>
  <c r="AW573" i="2"/>
  <c r="AX573" i="2" l="1"/>
  <c r="AW574" i="2"/>
  <c r="AX574" i="2" l="1"/>
  <c r="AW575" i="2"/>
  <c r="AX575" i="2" l="1"/>
  <c r="AW576" i="2"/>
  <c r="AX576" i="2" l="1"/>
  <c r="AW577" i="2"/>
  <c r="AX577" i="2" l="1"/>
  <c r="AW578" i="2"/>
  <c r="AX578" i="2" l="1"/>
  <c r="AW579" i="2"/>
  <c r="AX579" i="2" l="1"/>
  <c r="AW580" i="2"/>
  <c r="AX580" i="2" l="1"/>
  <c r="AW581" i="2"/>
  <c r="AX581" i="2" l="1"/>
  <c r="AW582" i="2"/>
  <c r="AX582" i="2" l="1"/>
  <c r="AW583" i="2"/>
  <c r="AX583" i="2" l="1"/>
  <c r="AW584" i="2"/>
  <c r="AX584" i="2" l="1"/>
  <c r="AW585" i="2"/>
  <c r="AX585" i="2" l="1"/>
  <c r="AW586" i="2"/>
  <c r="AX586" i="2" l="1"/>
  <c r="AW587" i="2"/>
  <c r="AX587" i="2" l="1"/>
  <c r="AW588" i="2"/>
  <c r="AX588" i="2" l="1"/>
  <c r="AW589" i="2"/>
  <c r="AX589" i="2" l="1"/>
  <c r="AW590" i="2"/>
  <c r="AX590" i="2" l="1"/>
  <c r="AW591" i="2"/>
  <c r="AW592" i="2" l="1"/>
  <c r="AX591" i="2"/>
  <c r="AX592" i="2" l="1"/>
  <c r="AX1" i="2" s="1"/>
  <c r="E8" i="8" s="1"/>
  <c r="F8" i="8"/>
</calcChain>
</file>

<file path=xl/sharedStrings.xml><?xml version="1.0" encoding="utf-8"?>
<sst xmlns="http://schemas.openxmlformats.org/spreadsheetml/2006/main" count="718" uniqueCount="620">
  <si>
    <t>LBUSTRUU Index</t>
  </si>
  <si>
    <t>LT12TRUU Index</t>
  </si>
  <si>
    <t>m</t>
  </si>
  <si>
    <t>DWCFT Index</t>
  </si>
  <si>
    <t>H15T3M INDEX</t>
  </si>
  <si>
    <t>INDU INDEX</t>
  </si>
  <si>
    <t>FDTR INDEX</t>
  </si>
  <si>
    <t>w1</t>
  </si>
  <si>
    <t>w2</t>
  </si>
  <si>
    <t>ret</t>
  </si>
  <si>
    <t>value</t>
  </si>
  <si>
    <t>compound ann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</si>
  <si>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</si>
  <si>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</si>
  <si>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</si>
  <si>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</si>
  <si>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</si>
  <si>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</si>
  <si>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USREC</t>
  </si>
  <si>
    <t>NBER based Recession Indicators for the United States from the Period following the Peak through the Trough, +1 or 0, Monthly, Not Seasonally Adjusted</t>
  </si>
  <si>
    <t>JHDUSRGDPBR</t>
  </si>
  <si>
    <t>Dates of U.S. recessions as inferred by GDP-based recession indicator, +1 or 0, Quarterly, Not Seasonally Adjusted</t>
  </si>
  <si>
    <t>Frequency: Monthly</t>
  </si>
  <si>
    <t>Frequency: Quarterly</t>
  </si>
  <si>
    <t>observation_date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</si>
  <si>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</si>
  <si>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</si>
  <si>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</si>
  <si>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</si>
  <si>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</si>
  <si>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</si>
  <si>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</si>
  <si>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</si>
  <si>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</si>
  <si>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</si>
  <si>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</si>
  <si>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</si>
  <si>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</si>
  <si>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</si>
  <si>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</si>
  <si>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</si>
  <si>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</si>
  <si>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</si>
  <si>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</si>
  <si>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</si>
  <si>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</si>
  <si>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</si>
  <si>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</si>
  <si>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</si>
  <si>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</si>
  <si>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</si>
  <si>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</si>
  <si>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</si>
  <si>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</si>
  <si>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</si>
  <si>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</si>
  <si>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</si>
  <si>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</si>
  <si>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</si>
  <si>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</si>
  <si>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</si>
  <si>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</si>
  <si>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</si>
  <si>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</si>
  <si>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</si>
  <si>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</si>
  <si>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</si>
  <si>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</si>
  <si>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</si>
  <si>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</si>
  <si>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</si>
  <si>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</si>
  <si>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</si>
  <si>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</si>
  <si>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</si>
  <si>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</si>
  <si>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</si>
  <si>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</si>
  <si>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</si>
  <si>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</si>
  <si>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</si>
  <si>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</si>
  <si>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</si>
  <si>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</si>
  <si>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</si>
  <si>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</si>
  <si>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</si>
  <si>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</si>
  <si>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</si>
  <si>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</si>
  <si>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</si>
  <si>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</si>
  <si>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</si>
  <si>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</si>
  <si>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</si>
  <si>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</si>
  <si>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</si>
  <si>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</si>
  <si>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</si>
  <si>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</si>
  <si>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</si>
  <si>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</si>
  <si>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</si>
  <si>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</si>
  <si>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</si>
  <si>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</si>
  <si>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</si>
  <si>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</si>
  <si>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</si>
  <si>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</si>
  <si>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</si>
  <si>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</si>
  <si>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</si>
  <si>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</si>
  <si>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</si>
  <si>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</si>
  <si>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</si>
  <si>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</si>
  <si>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</si>
  <si>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</si>
  <si>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</si>
  <si>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</si>
  <si>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</si>
  <si>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</si>
  <si>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</si>
  <si>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</si>
  <si>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</si>
  <si>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</si>
  <si>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</si>
  <si>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</si>
  <si>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</si>
  <si>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</si>
  <si>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</si>
  <si>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</si>
  <si>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</si>
  <si>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</si>
  <si>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</si>
  <si>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</si>
  <si>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</si>
  <si>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</si>
  <si>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</si>
  <si>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</si>
  <si>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</si>
  <si>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</si>
  <si>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</si>
  <si>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</si>
  <si>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</si>
  <si>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</si>
  <si>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</si>
  <si>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</si>
  <si>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</si>
  <si>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</si>
  <si>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</si>
  <si>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</si>
  <si>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</si>
  <si>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</si>
  <si>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</si>
  <si>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</si>
  <si>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</si>
  <si>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</si>
  <si>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</si>
  <si>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</si>
  <si>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</si>
  <si>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</si>
  <si>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</si>
  <si>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</si>
  <si>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</si>
  <si>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</si>
  <si>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</si>
  <si>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</si>
  <si>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</si>
  <si>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</si>
  <si>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</si>
  <si>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</si>
  <si>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</si>
  <si>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</si>
  <si>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</si>
  <si>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</si>
  <si>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</si>
  <si>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</si>
  <si>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</si>
  <si>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</si>
  <si>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</si>
  <si>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</si>
  <si>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</si>
  <si>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</si>
  <si>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</si>
  <si>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</si>
  <si>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</si>
  <si>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</si>
  <si>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</si>
  <si>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</si>
  <si>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</si>
  <si>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</si>
  <si>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</si>
  <si>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</si>
  <si>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</si>
  <si>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</si>
  <si>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</si>
  <si>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</si>
  <si>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</si>
  <si>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</si>
  <si>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</si>
  <si>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</si>
  <si>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</si>
  <si>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</si>
  <si>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</si>
  <si>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</si>
  <si>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</si>
  <si>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</si>
  <si>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</si>
  <si>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</si>
  <si>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</si>
  <si>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</si>
  <si>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</si>
  <si>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</si>
  <si>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</si>
  <si>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</si>
  <si>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</si>
  <si>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</si>
  <si>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</si>
  <si>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</si>
  <si>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</si>
  <si>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</si>
  <si>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</si>
  <si>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</si>
  <si>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</si>
  <si>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</si>
  <si>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</si>
  <si>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</si>
  <si>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</si>
  <si>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</si>
  <si>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</si>
  <si>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</si>
  <si>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</si>
  <si>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</si>
  <si>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</si>
  <si>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</si>
  <si>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</si>
  <si>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</si>
  <si>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</si>
  <si>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</si>
  <si>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</si>
  <si>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</si>
  <si>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</si>
  <si>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</si>
  <si>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</si>
  <si>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</si>
  <si>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</si>
  <si>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</si>
  <si>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</si>
  <si>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</si>
  <si>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</si>
  <si>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</si>
  <si>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</si>
  <si>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</si>
  <si>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</si>
  <si>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</si>
  <si>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</si>
  <si>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</si>
  <si>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</si>
  <si>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</si>
  <si>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</si>
  <si>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</si>
  <si>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</si>
  <si>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</si>
  <si>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</si>
  <si>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</si>
  <si>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</si>
  <si>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</si>
  <si>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</si>
  <si>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</si>
  <si>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</si>
  <si>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</si>
  <si>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</si>
  <si>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</si>
  <si>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</si>
  <si>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</si>
  <si>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</si>
  <si>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</si>
  <si>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</si>
  <si>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</si>
  <si>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</si>
  <si>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</si>
  <si>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</si>
  <si>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</si>
  <si>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</si>
  <si>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</si>
  <si>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</si>
  <si>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</si>
  <si>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</si>
  <si>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</si>
  <si>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</si>
  <si>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</si>
  <si>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</si>
  <si>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</si>
  <si>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</si>
  <si>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</si>
  <si>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</si>
  <si>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</si>
  <si>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</si>
  <si>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</si>
  <si>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</si>
  <si>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</si>
  <si>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</si>
  <si>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</si>
  <si>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</si>
  <si>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</si>
  <si>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</si>
  <si>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</si>
  <si>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</si>
  <si>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</si>
  <si>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</si>
  <si>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</si>
  <si>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</si>
  <si>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</si>
  <si>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</si>
  <si>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</si>
  <si>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</si>
  <si>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</si>
  <si>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</si>
  <si>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</si>
  <si>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</si>
  <si>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</si>
  <si>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</si>
  <si>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</si>
  <si>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</si>
  <si>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</si>
  <si>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</si>
  <si>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</si>
  <si>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</si>
  <si>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</si>
  <si>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</si>
  <si>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</si>
  <si>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</si>
  <si>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</si>
  <si>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</si>
  <si>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</si>
  <si>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</si>
  <si>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</si>
  <si>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</si>
  <si>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</si>
  <si>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</si>
  <si>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</si>
  <si>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</si>
  <si>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</si>
  <si>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</si>
  <si>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</si>
  <si>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</si>
  <si>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</si>
  <si>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</si>
  <si>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</si>
  <si>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</si>
  <si>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</si>
  <si>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</si>
  <si>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</si>
  <si>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</si>
  <si>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</si>
  <si>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</si>
  <si>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</si>
  <si>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</si>
  <si>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</si>
  <si>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</si>
  <si>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</si>
  <si>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</si>
  <si>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</si>
  <si>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</si>
  <si>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</si>
  <si>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</si>
  <si>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</si>
  <si>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</si>
  <si>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</si>
  <si>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</si>
  <si>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</si>
  <si>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</si>
  <si>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</si>
  <si>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</si>
  <si>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</si>
  <si>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</si>
  <si>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</si>
  <si>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</si>
  <si>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</si>
  <si>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</si>
  <si>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</si>
  <si>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</si>
  <si>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</si>
  <si>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</si>
  <si>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</si>
  <si>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</si>
  <si>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</si>
  <si>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</si>
  <si>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</si>
  <si>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</si>
  <si>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</si>
  <si>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</si>
  <si>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</si>
  <si>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</si>
  <si>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</si>
  <si>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</si>
  <si>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</si>
  <si>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</si>
  <si>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</si>
  <si>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</si>
  <si>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</si>
  <si>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</si>
  <si>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</si>
  <si>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</si>
  <si>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</si>
  <si>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</si>
  <si>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</si>
  <si>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</si>
  <si>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</si>
  <si>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</si>
  <si>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</si>
  <si>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</si>
  <si>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</si>
  <si>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</si>
  <si>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</si>
  <si>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</si>
  <si>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</si>
  <si>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</si>
  <si>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</si>
  <si>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</si>
  <si>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</si>
  <si>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</si>
  <si>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</si>
  <si>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</si>
  <si>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</si>
  <si>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</si>
  <si>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</si>
  <si>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</si>
  <si>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</si>
  <si>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</si>
  <si>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</si>
  <si>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</si>
  <si>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</si>
  <si>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</si>
  <si>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</si>
  <si>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</si>
  <si>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</si>
  <si>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</si>
  <si>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</si>
  <si>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</si>
  <si>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</si>
  <si>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</si>
  <si>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</si>
  <si>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</si>
  <si>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</si>
  <si>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</si>
  <si>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</si>
  <si>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</si>
  <si>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</si>
  <si>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</si>
  <si>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</si>
  <si>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</si>
  <si>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</si>
  <si>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</si>
  <si>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</si>
  <si>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</si>
  <si>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</si>
  <si>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</si>
  <si>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</si>
  <si>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</si>
  <si>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</si>
  <si>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</si>
  <si>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</si>
  <si>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</si>
  <si>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</si>
  <si>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</si>
  <si>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</si>
  <si>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</si>
  <si>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</si>
  <si>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</si>
  <si>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</si>
  <si>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</si>
  <si>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</si>
  <si>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</si>
  <si>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</si>
  <si>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</si>
  <si>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</si>
  <si>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</si>
  <si>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</si>
  <si>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</si>
  <si>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</si>
  <si>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</si>
  <si>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</si>
  <si>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</si>
  <si>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</si>
  <si>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</si>
  <si>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</si>
  <si>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</si>
  <si>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</si>
  <si>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</si>
  <si>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</si>
  <si>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</si>
  <si>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</si>
  <si>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</si>
  <si>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</si>
  <si>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</si>
  <si>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</si>
  <si>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</si>
  <si>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</si>
  <si>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</si>
  <si>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</si>
  <si>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</si>
  <si>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</si>
  <si>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</si>
  <si>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</si>
  <si>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</si>
  <si>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</si>
  <si>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</si>
  <si>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</si>
  <si>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</si>
  <si>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</si>
  <si>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</si>
  <si>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</si>
  <si>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</si>
  <si>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</si>
  <si>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</si>
  <si>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</si>
  <si>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</si>
  <si>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</si>
  <si>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</si>
  <si>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</si>
  <si>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</si>
  <si>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</si>
  <si>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</si>
  <si>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</si>
  <si>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</si>
  <si>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</si>
  <si>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</si>
  <si>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</si>
  <si>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</si>
  <si>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</si>
  <si>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</si>
  <si>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</si>
  <si>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</si>
  <si>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</si>
  <si>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</si>
  <si>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</si>
  <si>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</si>
  <si>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</si>
  <si>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</si>
  <si>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</si>
  <si>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</si>
  <si>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</si>
  <si>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</si>
  <si>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</si>
  <si>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</si>
  <si>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</si>
  <si>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</si>
  <si>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</si>
  <si>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</si>
  <si>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</si>
  <si>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</si>
  <si>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</si>
  <si>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</si>
  <si>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</si>
  <si>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</si>
  <si>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</si>
  <si>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</si>
  <si>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</si>
  <si>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</si>
  <si>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</si>
  <si>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</si>
  <si>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</si>
  <si>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usrec</t>
  </si>
  <si>
    <t>perfect hindsight</t>
  </si>
  <si>
    <t>recession switch</t>
  </si>
  <si>
    <t>ANOVA</t>
  </si>
  <si>
    <t>SS</t>
  </si>
  <si>
    <t>df</t>
  </si>
  <si>
    <t>MS</t>
  </si>
  <si>
    <t>F</t>
  </si>
  <si>
    <t>P-value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</si>
  <si>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</si>
  <si>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</si>
  <si>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</si>
  <si>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</si>
  <si>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</si>
  <si>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</si>
  <si>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</si>
  <si>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</si>
  <si>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</si>
  <si>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</si>
  <si>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</si>
  <si>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</si>
  <si>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</si>
  <si>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</si>
  <si>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</si>
  <si>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</si>
  <si>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</si>
  <si>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</si>
  <si>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X Variable 1</t>
  </si>
  <si>
    <t>recession lead switch</t>
  </si>
  <si>
    <t>lead</t>
  </si>
  <si>
    <t>random</t>
  </si>
  <si>
    <t>YEAR</t>
  </si>
  <si>
    <t>QUARTER</t>
  </si>
  <si>
    <t>RECESS1</t>
  </si>
  <si>
    <t>RECESS2</t>
  </si>
  <si>
    <t>RECESS3</t>
  </si>
  <si>
    <t>RECESS4</t>
  </si>
  <si>
    <t>RECESS5</t>
  </si>
  <si>
    <t>#N/A</t>
  </si>
  <si>
    <t>yq</t>
  </si>
  <si>
    <t>spread</t>
  </si>
  <si>
    <t>rec prob</t>
  </si>
  <si>
    <t>threshold</t>
  </si>
  <si>
    <t>strategy</t>
  </si>
  <si>
    <t>return</t>
  </si>
  <si>
    <t>vol</t>
  </si>
  <si>
    <t>stock</t>
  </si>
  <si>
    <t>money</t>
  </si>
  <si>
    <t>END BAL</t>
  </si>
  <si>
    <t>CMP ANN</t>
  </si>
  <si>
    <t>SPF based, error removed</t>
  </si>
  <si>
    <t>SPF based, 20</t>
  </si>
  <si>
    <t>LBUSTRUU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</si>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</sst>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yyyy\-mm\-dd"/>
    <numFmt numFmtId="165" formatCode="##0"/>
    <numFmt numFmtId="166" formatCode="0.00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i/>
      <sz val="11"/>
      <color theme="1"/>
      <name val="Calibri"/>
      <family val="2"/>
      <scheme val="minor"/>
    </font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</cellStyleXfs>
  <cellXfs count="24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9" fontId="0" fillId="0" borderId="0" xfId="2" applyNumberFormat="1" applyFont="1"/>
    <xf numFmtId="10" fontId="0" fillId="0" borderId="0" xfId="0" applyNumberFormat="1"/>
    <xf numFmtId="44" fontId="0" fillId="0" borderId="0" xfId="1" applyFont="1"/>
    <xf numFmtId="0" fontId="2" fillId="0" borderId="0" xfId="3"/>
    <xf numFmtId="0" fontId="2" fillId="0" borderId="0" xfId="3" applyAlignment="1">
      <alignment horizontal="right"/>
    </xf>
    <xf numFmtId="1" fontId="2" fillId="0" borderId="0" xfId="3" applyNumberFormat="1"/>
    <xf numFmtId="164" fontId="2" fillId="0" borderId="0" xfId="3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165" fontId="5" fillId="0" borderId="0" xfId="4" applyNumberFormat="1" applyFont="1" applyAlignment="1">
      <alignment horizontal="right"/>
    </xf>
    <xf numFmtId="4" fontId="5" fillId="0" borderId="0" xfId="4" applyNumberFormat="1" applyFont="1" applyAlignment="1">
      <alignment horizontal="right"/>
    </xf>
    <xf numFmtId="0" fontId="4" fillId="0" borderId="0" xfId="4" applyAlignment="1">
      <alignment horizontal="left"/>
    </xf>
    <xf numFmtId="165" fontId="4" fillId="0" borderId="0" xfId="4" applyNumberFormat="1" applyAlignment="1">
      <alignment horizontal="right"/>
    </xf>
    <xf numFmtId="4" fontId="4" fillId="0" borderId="0" xfId="4" applyNumberFormat="1" applyAlignment="1">
      <alignment horizontal="right"/>
    </xf>
    <xf numFmtId="165" fontId="4" fillId="0" borderId="0" xfId="4" applyNumberFormat="1" applyAlignment="1">
      <alignment horizontal="left"/>
    </xf>
    <xf numFmtId="1" fontId="0" fillId="0" borderId="0" xfId="2" applyNumberFormat="1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</cellXfs>
  <cellStyles count="5">
    <cellStyle name="Currency" xfId="1" builtinId="4"/>
    <cellStyle name="Normal" xfId="0" builtinId="0"/>
    <cellStyle name="Normal 2" xfId="3" xr:uid="{2F957490-4A50-44B8-856C-A43A32AD1B81}"/>
    <cellStyle name="Normal 3" xfId="4" xr:uid="{EDEE2BDD-9DEF-4E38-8C23-90078F7DBA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summary!$B$2</c:f>
              <c:strCache>
                <c:ptCount val="1"/>
                <c:pt idx="0">
                  <c:v>stock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summary!$C$2</c:f>
              <c:numCache>
                <c:formatCode>0.000%</c:formatCode>
                <c:ptCount val="1"/>
                <c:pt idx="0">
                  <c:v>1.8426199136520674E-3</c:v>
                </c:pt>
              </c:numCache>
            </c:numRef>
          </c:xVal>
          <c:yVal>
            <c:numRef>
              <c:f>summary!$E$2</c:f>
              <c:numCache>
                <c:formatCode>0.00%</c:formatCode>
                <c:ptCount val="1"/>
                <c:pt idx="0">
                  <c:v>7.4001734542281872E-2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A3-4354-90DF-7C36A2A80BF1}"/>
            </c:ext>
          </c:extLst>
        </c:ser>
        <c:ser>
          <c:idx val="1"/>
          <c:order val="1"/>
          <c:tx>
            <c:strRef>
              <c:f>summary!$B$3</c:f>
              <c:strCache>
                <c:ptCount val="1"/>
                <c:pt idx="0">
                  <c:v>money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summary!$C$3</c:f>
              <c:numCache>
                <c:formatCode>0.000%</c:formatCode>
                <c:ptCount val="1"/>
                <c:pt idx="0">
                  <c:v>1.020693067999729E-5</c:v>
                </c:pt>
              </c:numCache>
            </c:numRef>
          </c:xVal>
          <c:yVal>
            <c:numRef>
              <c:f>summary!$E$3</c:f>
              <c:numCache>
                <c:formatCode>0.00%</c:formatCode>
                <c:ptCount val="1"/>
                <c:pt idx="0">
                  <c:v>5.2467528601414015E-2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A3-4354-90DF-7C36A2A80BF1}"/>
            </c:ext>
          </c:extLst>
        </c:ser>
        <c:ser>
          <c:idx val="2"/>
          <c:order val="2"/>
          <c:tx>
            <c:strRef>
              <c:f>summary!$B$4</c:f>
              <c:strCache>
                <c:ptCount val="1"/>
                <c:pt idx="0">
                  <c:v>perfect hindsight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summary!$C$4</c:f>
              <c:numCache>
                <c:formatCode>0.000%</c:formatCode>
                <c:ptCount val="1"/>
                <c:pt idx="0">
                  <c:v>6.2388636774187063E-4</c:v>
                </c:pt>
              </c:numCache>
            </c:numRef>
          </c:xVal>
          <c:yVal>
            <c:numRef>
              <c:f>summary!$E$4</c:f>
              <c:numCache>
                <c:formatCode>0.00%</c:formatCode>
                <c:ptCount val="1"/>
                <c:pt idx="0">
                  <c:v>0.29102005235335415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A3-4354-90DF-7C36A2A80BF1}"/>
            </c:ext>
          </c:extLst>
        </c:ser>
        <c:ser>
          <c:idx val="3"/>
          <c:order val="3"/>
          <c:tx>
            <c:strRef>
              <c:f>summary!$B$5</c:f>
              <c:strCache>
                <c:ptCount val="1"/>
                <c:pt idx="0">
                  <c:v>recession switch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summary!$C$5</c:f>
              <c:numCache>
                <c:formatCode>0.000%</c:formatCode>
                <c:ptCount val="1"/>
                <c:pt idx="0">
                  <c:v>1.4561948393821433E-3</c:v>
                </c:pt>
              </c:numCache>
            </c:numRef>
          </c:xVal>
          <c:yVal>
            <c:numRef>
              <c:f>summary!$E$5</c:f>
              <c:numCache>
                <c:formatCode>0.00%</c:formatCode>
                <c:ptCount val="1"/>
                <c:pt idx="0">
                  <c:v>7.9095996984104966E-2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A3-4354-90DF-7C36A2A80BF1}"/>
            </c:ext>
          </c:extLst>
        </c:ser>
        <c:ser>
          <c:idx val="4"/>
          <c:order val="4"/>
          <c:tx>
            <c:strRef>
              <c:f>summary!$B$6</c:f>
              <c:strCache>
                <c:ptCount val="1"/>
                <c:pt idx="0">
                  <c:v>recession lead switch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summary!$C$6</c:f>
              <c:numCache>
                <c:formatCode>0.000%</c:formatCode>
                <c:ptCount val="1"/>
                <c:pt idx="0">
                  <c:v>1.526842906513086E-3</c:v>
                </c:pt>
              </c:numCache>
            </c:numRef>
          </c:xVal>
          <c:yVal>
            <c:numRef>
              <c:f>summary!$E$6</c:f>
              <c:numCache>
                <c:formatCode>0.00%</c:formatCode>
                <c:ptCount val="1"/>
                <c:pt idx="0">
                  <c:v>0.10707142014382054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A3-4354-90DF-7C36A2A80BF1}"/>
            </c:ext>
          </c:extLst>
        </c:ser>
        <c:ser>
          <c:idx val="5"/>
          <c:order val="5"/>
          <c:tx>
            <c:strRef>
              <c:f>summary!$B$7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summary!$C$7</c:f>
              <c:numCache>
                <c:formatCode>0.000%</c:formatCode>
                <c:ptCount val="1"/>
                <c:pt idx="0">
                  <c:v>6.4028046612515748E-4</c:v>
                </c:pt>
              </c:numCache>
            </c:numRef>
          </c:xVal>
          <c:yVal>
            <c:numRef>
              <c:f>summary!$E$7</c:f>
              <c:numCache>
                <c:formatCode>0.00%</c:formatCode>
                <c:ptCount val="1"/>
                <c:pt idx="0">
                  <c:v>6.6019787066383007E-2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A3-4354-90DF-7C36A2A80BF1}"/>
            </c:ext>
          </c:extLst>
        </c:ser>
        <c:ser>
          <c:idx val="6"/>
          <c:order val="6"/>
          <c:tx>
            <c:strRef>
              <c:f>summary!$B$8</c:f>
              <c:strCache>
                <c:ptCount val="1"/>
                <c:pt idx="0">
                  <c:v>SPF based, 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summary!$C$8</c:f>
              <c:numCache>
                <c:formatCode>0.000%</c:formatCode>
                <c:ptCount val="1"/>
                <c:pt idx="0">
                  <c:v>1.4933469171846314E-3</c:v>
                </c:pt>
              </c:numCache>
            </c:numRef>
          </c:xVal>
          <c:yVal>
            <c:numRef>
              <c:f>summary!$E$8</c:f>
              <c:numCache>
                <c:formatCode>0.00%</c:formatCode>
                <c:ptCount val="1"/>
                <c:pt idx="0">
                  <c:v>8.3237236058746555E-2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BA3-4354-90DF-7C36A2A80BF1}"/>
            </c:ext>
          </c:extLst>
        </c:ser>
        <c:ser>
          <c:idx val="7"/>
          <c:order val="7"/>
          <c:tx>
            <c:strRef>
              <c:f>summary!$B$9</c:f>
              <c:strCache>
                <c:ptCount val="1"/>
                <c:pt idx="0">
                  <c:v>SPF based, error removed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summary!$C$9</c:f>
              <c:numCache>
                <c:formatCode>0.000%</c:formatCode>
                <c:ptCount val="1"/>
                <c:pt idx="0">
                  <c:v>1.5802830534952885E-3</c:v>
                </c:pt>
              </c:numCache>
            </c:numRef>
          </c:xVal>
          <c:yVal>
            <c:numRef>
              <c:f>summary!$E$9</c:f>
              <c:numCache>
                <c:formatCode>0.00%</c:formatCode>
                <c:ptCount val="1"/>
                <c:pt idx="0">
                  <c:v>0.10027639846115921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BA3-4354-90DF-7C36A2A80BF1}"/>
            </c:ext>
          </c:extLst>
        </c:ser>
        <c:ser>
          <c:idx val="8"/>
          <c:order val="8"/>
          <c:tx>
            <c:strRef>
              <c:f>summary!$B$10</c:f>
              <c:strCache>
                <c:ptCount val="1"/>
                <c:pt idx="0">
                  <c:v>55/45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summary!$C$10</c:f>
              <c:numCache>
                <c:formatCode>0.000%</c:formatCode>
                <c:ptCount val="1"/>
                <c:pt idx="0">
                  <c:v>5.5658813003817056E-4</c:v>
                </c:pt>
              </c:numCache>
            </c:numRef>
          </c:xVal>
          <c:yVal>
            <c:numRef>
              <c:f>summary!$E$10</c:f>
              <c:numCache>
                <c:formatCode>0.00%</c:formatCode>
                <c:ptCount val="1"/>
                <c:pt idx="0">
                  <c:v>6.7255648838019155E-2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BA3-4354-90DF-7C36A2A80BF1}"/>
            </c:ext>
          </c:extLst>
        </c:ser>
        <c:ser>
          <c:idx val="9"/>
          <c:order val="9"/>
          <c:tx>
            <c:strRef>
              <c:f>summary!$B$11</c:f>
              <c:strCache>
                <c:ptCount val="1"/>
                <c:pt idx="0">
                  <c:v>SPF based, 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summary!$C$11</c:f>
              <c:numCache>
                <c:formatCode>0.000%</c:formatCode>
                <c:ptCount val="1"/>
                <c:pt idx="0">
                  <c:v>6.218760038606498E-5</c:v>
                </c:pt>
              </c:numCache>
            </c:numRef>
          </c:xVal>
          <c:yVal>
            <c:numRef>
              <c:f>summary!$E$11</c:f>
              <c:numCache>
                <c:formatCode>0.00%</c:formatCode>
                <c:ptCount val="1"/>
                <c:pt idx="0">
                  <c:v>4.5409455136192989E-2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A3-4354-90DF-7C36A2A80BF1}"/>
            </c:ext>
          </c:extLst>
        </c:ser>
        <c:ser>
          <c:idx val="10"/>
          <c:order val="10"/>
          <c:tx>
            <c:strRef>
              <c:f>summary!$B$12</c:f>
              <c:strCache>
                <c:ptCount val="1"/>
                <c:pt idx="0">
                  <c:v>SPF based, 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summary!$C$12</c:f>
              <c:numCache>
                <c:formatCode>0.000%</c:formatCode>
                <c:ptCount val="1"/>
                <c:pt idx="0">
                  <c:v>5.5412027790007065E-4</c:v>
                </c:pt>
              </c:numCache>
            </c:numRef>
          </c:xVal>
          <c:yVal>
            <c:numRef>
              <c:f>summary!$E$12</c:f>
              <c:numCache>
                <c:formatCode>0.00%</c:formatCode>
                <c:ptCount val="1"/>
                <c:pt idx="0">
                  <c:v>5.825212083717668E-2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BA3-4354-90DF-7C36A2A80BF1}"/>
            </c:ext>
          </c:extLst>
        </c:ser>
        <c:ser>
          <c:idx val="11"/>
          <c:order val="11"/>
          <c:tx>
            <c:strRef>
              <c:f>summary!$B$13</c:f>
              <c:strCache>
                <c:ptCount val="1"/>
                <c:pt idx="0">
                  <c:v>SPF based, 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summary!$C$13</c:f>
              <c:numCache>
                <c:formatCode>0.000%</c:formatCode>
                <c:ptCount val="1"/>
                <c:pt idx="0">
                  <c:v>1.7669311379308313E-3</c:v>
                </c:pt>
              </c:numCache>
            </c:numRef>
          </c:xVal>
          <c:yVal>
            <c:numRef>
              <c:f>summary!$E$13</c:f>
              <c:numCache>
                <c:formatCode>0.00%</c:formatCode>
                <c:ptCount val="1"/>
                <c:pt idx="0">
                  <c:v>6.9610192576761376E-2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BA3-4354-90DF-7C36A2A80BF1}"/>
            </c:ext>
          </c:extLst>
        </c:ser>
        <c:ser>
          <c:idx val="12"/>
          <c:order val="12"/>
          <c:tx>
            <c:strRef>
              <c:f>summary!$B$14</c:f>
              <c:strCache>
                <c:ptCount val="1"/>
                <c:pt idx="0">
                  <c:v>90/10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summary!$C$14</c:f>
              <c:numCache>
                <c:formatCode>0.000%</c:formatCode>
                <c:ptCount val="1"/>
                <c:pt idx="0">
                  <c:v>1.4915800912543283E-3</c:v>
                </c:pt>
              </c:numCache>
            </c:numRef>
          </c:xVal>
          <c:yVal>
            <c:numRef>
              <c:f>summary!$E$14</c:f>
              <c:numCache>
                <c:formatCode>0.00%</c:formatCode>
                <c:ptCount val="1"/>
                <c:pt idx="0">
                  <c:v>7.2934100679414415E-2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A3-4354-90DF-7C36A2A80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884752"/>
        <c:axId val="771886392"/>
      </c:scatterChart>
      <c:valAx>
        <c:axId val="771884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886392"/>
        <c:crosses val="autoZero"/>
        <c:crossBetween val="midCat"/>
      </c:valAx>
      <c:valAx>
        <c:axId val="77188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88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1</xdr:row>
      <xdr:rowOff>90486</xdr:rowOff>
    </xdr:from>
    <xdr:to>
      <xdr:col>16</xdr:col>
      <xdr:colOff>276225</xdr:colOff>
      <xdr:row>27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D900D1-7338-4D99-92EF-234CC1596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2A14-12FB-4C92-96E5-4C01F0A3B692}">
  <dimension ref="A1:B5759"/>
  <sheetViews>
    <sheetView tabSelected="1" workbookViewId="0">
      <selection activeCell="D8" sqref="D8"/>
    </sheetView>
  </sheetViews>
  <sheetFormatPr defaultRowHeight="15"/>
  <cols>
    <col min="1" max="1" width="10.7109375" bestFit="1" customWidth="1"/>
  </cols>
  <sheetData>
    <row r="1" spans="1:2">
      <c r="A1" t="s">
        <v>619</v>
      </c>
      <c r="B1" t="s">
        <v>618</v>
      </c>
    </row>
    <row r="2" spans="1:2">
      <c r="A2" s="1">
        <v>27817</v>
      </c>
      <c r="B2">
        <v>102.72</v>
      </c>
    </row>
    <row r="3" spans="1:2">
      <c r="A3" s="1">
        <v>27850</v>
      </c>
      <c r="B3">
        <v>103.95</v>
      </c>
    </row>
    <row r="4" spans="1:2">
      <c r="A4" s="1">
        <v>27880</v>
      </c>
      <c r="B4">
        <v>104.53</v>
      </c>
    </row>
    <row r="5" spans="1:2">
      <c r="A5" s="1">
        <v>27911</v>
      </c>
      <c r="B5">
        <v>103.58</v>
      </c>
    </row>
    <row r="6" spans="1:2">
      <c r="A6" s="1">
        <v>27941</v>
      </c>
      <c r="B6">
        <v>105.05</v>
      </c>
    </row>
    <row r="7" spans="1:2">
      <c r="A7" s="1">
        <v>27971</v>
      </c>
      <c r="B7">
        <v>106.28</v>
      </c>
    </row>
    <row r="8" spans="1:2">
      <c r="A8" s="1">
        <v>28003</v>
      </c>
      <c r="B8">
        <v>108.18</v>
      </c>
    </row>
    <row r="9" spans="1:2">
      <c r="A9" s="1">
        <v>28033</v>
      </c>
      <c r="B9">
        <v>109.67</v>
      </c>
    </row>
    <row r="10" spans="1:2">
      <c r="A10" s="1">
        <v>28062</v>
      </c>
      <c r="B10">
        <v>110.85</v>
      </c>
    </row>
    <row r="11" spans="1:2">
      <c r="A11" s="1">
        <v>28094</v>
      </c>
      <c r="B11">
        <v>113.53</v>
      </c>
    </row>
    <row r="12" spans="1:2">
      <c r="A12" s="1">
        <v>28125</v>
      </c>
      <c r="B12">
        <v>115.6</v>
      </c>
    </row>
    <row r="13" spans="1:2">
      <c r="A13" s="1">
        <v>28156</v>
      </c>
      <c r="B13">
        <v>113.38</v>
      </c>
    </row>
    <row r="14" spans="1:2">
      <c r="A14" s="1">
        <v>28184</v>
      </c>
      <c r="B14">
        <v>113.81</v>
      </c>
    </row>
    <row r="15" spans="1:2">
      <c r="A15" s="1">
        <v>28215</v>
      </c>
      <c r="B15">
        <v>114.66</v>
      </c>
    </row>
    <row r="16" spans="1:2">
      <c r="A16" s="1">
        <v>28244</v>
      </c>
      <c r="B16">
        <v>115.7</v>
      </c>
    </row>
    <row r="17" spans="1:2">
      <c r="A17" s="1">
        <v>28276</v>
      </c>
      <c r="B17">
        <v>116.5</v>
      </c>
    </row>
    <row r="18" spans="1:2">
      <c r="A18" s="1">
        <v>28306</v>
      </c>
      <c r="B18">
        <v>118.15</v>
      </c>
    </row>
    <row r="19" spans="1:2">
      <c r="A19" s="1">
        <v>28335</v>
      </c>
      <c r="B19">
        <v>118.08</v>
      </c>
    </row>
    <row r="20" spans="1:2">
      <c r="A20" s="1">
        <v>28368</v>
      </c>
      <c r="B20">
        <v>119.21</v>
      </c>
    </row>
    <row r="21" spans="1:2">
      <c r="A21" s="1">
        <v>28398</v>
      </c>
      <c r="B21">
        <v>119.21</v>
      </c>
    </row>
    <row r="22" spans="1:2">
      <c r="A22" s="1">
        <v>28429</v>
      </c>
      <c r="B22">
        <v>118.58</v>
      </c>
    </row>
    <row r="23" spans="1:2">
      <c r="A23" s="1">
        <v>28459</v>
      </c>
      <c r="B23">
        <v>119.64</v>
      </c>
    </row>
    <row r="24" spans="1:2">
      <c r="A24" s="1">
        <v>28489</v>
      </c>
      <c r="B24">
        <v>119.11</v>
      </c>
    </row>
    <row r="25" spans="1:2">
      <c r="A25" s="1">
        <v>28521</v>
      </c>
      <c r="B25">
        <v>118.83</v>
      </c>
    </row>
    <row r="26" spans="1:2">
      <c r="A26" s="1">
        <v>28549</v>
      </c>
      <c r="B26">
        <v>119.29</v>
      </c>
    </row>
    <row r="27" spans="1:2">
      <c r="A27" s="1">
        <v>28580</v>
      </c>
      <c r="B27">
        <v>119.67</v>
      </c>
    </row>
    <row r="28" spans="1:2">
      <c r="A28" s="1">
        <v>28608</v>
      </c>
      <c r="B28">
        <v>119.84</v>
      </c>
    </row>
    <row r="29" spans="1:2">
      <c r="A29" s="1">
        <v>28641</v>
      </c>
      <c r="B29">
        <v>119.3</v>
      </c>
    </row>
    <row r="30" spans="1:2">
      <c r="A30" s="1">
        <v>28671</v>
      </c>
      <c r="B30">
        <v>119.27</v>
      </c>
    </row>
    <row r="31" spans="1:2">
      <c r="A31" s="1">
        <v>28702</v>
      </c>
      <c r="B31">
        <v>120.63</v>
      </c>
    </row>
    <row r="32" spans="1:2">
      <c r="A32" s="1">
        <v>28733</v>
      </c>
      <c r="B32">
        <v>122.54</v>
      </c>
    </row>
    <row r="33" spans="1:2">
      <c r="A33" s="1">
        <v>28762</v>
      </c>
      <c r="B33">
        <v>122.49</v>
      </c>
    </row>
    <row r="34" spans="1:2">
      <c r="A34" s="1">
        <v>28794</v>
      </c>
      <c r="B34">
        <v>120.76</v>
      </c>
    </row>
    <row r="35" spans="1:2">
      <c r="A35" s="1">
        <v>28824</v>
      </c>
      <c r="B35">
        <v>121.94</v>
      </c>
    </row>
    <row r="36" spans="1:2">
      <c r="A36" s="1">
        <v>28853</v>
      </c>
      <c r="B36">
        <v>120.77</v>
      </c>
    </row>
    <row r="37" spans="1:2">
      <c r="A37" s="1">
        <v>28886</v>
      </c>
      <c r="B37">
        <v>123.03</v>
      </c>
    </row>
    <row r="38" spans="1:2">
      <c r="A38" s="1">
        <v>28914</v>
      </c>
      <c r="B38">
        <v>122.51</v>
      </c>
    </row>
    <row r="39" spans="1:2">
      <c r="A39" s="1">
        <v>28944</v>
      </c>
      <c r="B39">
        <v>123.77</v>
      </c>
    </row>
    <row r="40" spans="1:2">
      <c r="A40" s="1">
        <v>28975</v>
      </c>
      <c r="B40">
        <v>123.57</v>
      </c>
    </row>
    <row r="41" spans="1:2">
      <c r="A41" s="1">
        <v>29006</v>
      </c>
      <c r="B41">
        <v>125.88</v>
      </c>
    </row>
    <row r="42" spans="1:2">
      <c r="A42" s="1">
        <v>29035</v>
      </c>
      <c r="B42">
        <v>128.62</v>
      </c>
    </row>
    <row r="43" spans="1:2">
      <c r="A43" s="1">
        <v>29067</v>
      </c>
      <c r="B43">
        <v>128.68</v>
      </c>
    </row>
    <row r="44" spans="1:2">
      <c r="A44" s="1">
        <v>29098</v>
      </c>
      <c r="B44">
        <v>128.35</v>
      </c>
    </row>
    <row r="45" spans="1:2">
      <c r="A45" s="1">
        <v>29126</v>
      </c>
      <c r="B45">
        <v>127.01</v>
      </c>
    </row>
    <row r="46" spans="1:2">
      <c r="A46" s="1">
        <v>29159</v>
      </c>
      <c r="B46">
        <v>119.29</v>
      </c>
    </row>
    <row r="47" spans="1:2">
      <c r="A47" s="1">
        <v>29189</v>
      </c>
      <c r="B47">
        <v>122.77</v>
      </c>
    </row>
    <row r="48" spans="1:2">
      <c r="A48" s="1">
        <v>29220</v>
      </c>
      <c r="B48">
        <v>123.1</v>
      </c>
    </row>
    <row r="49" spans="1:2">
      <c r="A49" s="1">
        <v>29251</v>
      </c>
      <c r="B49">
        <v>119.35</v>
      </c>
    </row>
    <row r="50" spans="1:2">
      <c r="A50" s="1">
        <v>29280</v>
      </c>
      <c r="B50">
        <v>112.29</v>
      </c>
    </row>
    <row r="51" spans="1:2">
      <c r="A51" s="1">
        <v>29311</v>
      </c>
      <c r="B51">
        <v>112.38</v>
      </c>
    </row>
    <row r="52" spans="1:2">
      <c r="A52" s="1">
        <v>29341</v>
      </c>
      <c r="B52">
        <v>125.12</v>
      </c>
    </row>
    <row r="53" spans="1:2">
      <c r="A53" s="1">
        <v>29371</v>
      </c>
      <c r="B53">
        <v>131.02000000000001</v>
      </c>
    </row>
    <row r="54" spans="1:2">
      <c r="A54" s="1">
        <v>29402</v>
      </c>
      <c r="B54">
        <v>133.49</v>
      </c>
    </row>
    <row r="55" spans="1:2">
      <c r="A55" s="1">
        <v>29433</v>
      </c>
      <c r="B55">
        <v>130.72999999999999</v>
      </c>
    </row>
    <row r="56" spans="1:2">
      <c r="A56" s="1">
        <v>29462</v>
      </c>
      <c r="B56">
        <v>126.05</v>
      </c>
    </row>
    <row r="57" spans="1:2">
      <c r="A57" s="1">
        <v>29494</v>
      </c>
      <c r="B57">
        <v>124.73</v>
      </c>
    </row>
    <row r="58" spans="1:2">
      <c r="A58" s="1">
        <v>29525</v>
      </c>
      <c r="B58">
        <v>123.3</v>
      </c>
    </row>
    <row r="59" spans="1:2">
      <c r="A59" s="1">
        <v>29553</v>
      </c>
      <c r="B59">
        <v>123.07</v>
      </c>
    </row>
    <row r="60" spans="1:2">
      <c r="A60" s="1">
        <v>29586</v>
      </c>
      <c r="B60">
        <v>126.43</v>
      </c>
    </row>
    <row r="61" spans="1:2">
      <c r="A61" s="1">
        <v>29616</v>
      </c>
      <c r="B61">
        <v>126.49</v>
      </c>
    </row>
    <row r="62" spans="1:2">
      <c r="A62" s="1">
        <v>29644</v>
      </c>
      <c r="B62">
        <v>124.09</v>
      </c>
    </row>
    <row r="63" spans="1:2">
      <c r="A63" s="1">
        <v>29676</v>
      </c>
      <c r="B63">
        <v>127.04</v>
      </c>
    </row>
    <row r="64" spans="1:2">
      <c r="A64" s="1">
        <v>29706</v>
      </c>
      <c r="B64">
        <v>122.51</v>
      </c>
    </row>
    <row r="65" spans="1:2">
      <c r="A65" s="1">
        <v>29735</v>
      </c>
      <c r="B65">
        <v>126.91</v>
      </c>
    </row>
    <row r="66" spans="1:2">
      <c r="A66" s="1">
        <v>29767</v>
      </c>
      <c r="B66">
        <v>126.62</v>
      </c>
    </row>
    <row r="67" spans="1:2">
      <c r="A67" s="1">
        <v>29798</v>
      </c>
      <c r="B67">
        <v>124.18</v>
      </c>
    </row>
    <row r="68" spans="1:2">
      <c r="A68" s="1">
        <v>29829</v>
      </c>
      <c r="B68">
        <v>121.56</v>
      </c>
    </row>
    <row r="69" spans="1:2">
      <c r="A69" s="1">
        <v>29859</v>
      </c>
      <c r="B69">
        <v>121.48</v>
      </c>
    </row>
    <row r="70" spans="1:2">
      <c r="A70" s="1">
        <v>29889</v>
      </c>
      <c r="B70">
        <v>128.59</v>
      </c>
    </row>
    <row r="71" spans="1:2">
      <c r="A71" s="1">
        <v>29920</v>
      </c>
      <c r="B71">
        <v>139.55000000000001</v>
      </c>
    </row>
    <row r="72" spans="1:2">
      <c r="A72" s="1">
        <v>29951</v>
      </c>
      <c r="B72">
        <v>134.33000000000001</v>
      </c>
    </row>
    <row r="73" spans="1:2">
      <c r="A73" s="1">
        <v>29980</v>
      </c>
      <c r="B73">
        <v>135.18</v>
      </c>
    </row>
    <row r="74" spans="1:2">
      <c r="A74" s="1">
        <v>30008</v>
      </c>
      <c r="B74">
        <v>137.82</v>
      </c>
    </row>
    <row r="75" spans="1:2">
      <c r="A75" s="1">
        <v>30041</v>
      </c>
      <c r="B75">
        <v>139.57</v>
      </c>
    </row>
    <row r="76" spans="1:2">
      <c r="A76" s="1">
        <v>30071</v>
      </c>
      <c r="B76">
        <v>143.47999999999999</v>
      </c>
    </row>
    <row r="77" spans="1:2">
      <c r="A77" s="1">
        <v>30102</v>
      </c>
      <c r="B77">
        <v>145.81</v>
      </c>
    </row>
    <row r="78" spans="1:2">
      <c r="A78" s="1">
        <v>30132</v>
      </c>
      <c r="B78">
        <v>143.52000000000001</v>
      </c>
    </row>
    <row r="79" spans="1:2">
      <c r="A79" s="1">
        <v>30162</v>
      </c>
      <c r="B79">
        <v>149.69</v>
      </c>
    </row>
    <row r="80" spans="1:2">
      <c r="A80" s="1">
        <v>30194</v>
      </c>
      <c r="B80">
        <v>157.86000000000001</v>
      </c>
    </row>
    <row r="81" spans="1:2">
      <c r="A81" s="1">
        <v>30224</v>
      </c>
      <c r="B81">
        <v>164.25</v>
      </c>
    </row>
    <row r="82" spans="1:2">
      <c r="A82" s="1">
        <v>30253</v>
      </c>
      <c r="B82">
        <v>172.95</v>
      </c>
    </row>
    <row r="83" spans="1:2">
      <c r="A83" s="1">
        <v>30285</v>
      </c>
      <c r="B83">
        <v>174.64</v>
      </c>
    </row>
    <row r="84" spans="1:2">
      <c r="A84" s="1">
        <v>30316</v>
      </c>
      <c r="B84">
        <v>178.15</v>
      </c>
    </row>
    <row r="85" spans="1:2">
      <c r="A85" s="1">
        <v>30347</v>
      </c>
      <c r="B85">
        <v>178.45</v>
      </c>
    </row>
    <row r="86" spans="1:2">
      <c r="A86" s="1">
        <v>30375</v>
      </c>
      <c r="B86">
        <v>183.57</v>
      </c>
    </row>
    <row r="87" spans="1:2">
      <c r="A87" s="1">
        <v>30406</v>
      </c>
      <c r="B87">
        <v>184.05</v>
      </c>
    </row>
    <row r="88" spans="1:2">
      <c r="A88" s="1">
        <v>30435</v>
      </c>
      <c r="B88">
        <v>189.18</v>
      </c>
    </row>
    <row r="89" spans="1:2">
      <c r="A89" s="1">
        <v>30467</v>
      </c>
      <c r="B89">
        <v>186.7</v>
      </c>
    </row>
    <row r="90" spans="1:2">
      <c r="A90" s="1">
        <v>30497</v>
      </c>
      <c r="B90">
        <v>186.9</v>
      </c>
    </row>
    <row r="91" spans="1:2">
      <c r="A91" s="1">
        <v>30526</v>
      </c>
      <c r="B91">
        <v>182.48</v>
      </c>
    </row>
    <row r="92" spans="1:2">
      <c r="A92" s="1">
        <v>30559</v>
      </c>
      <c r="B92">
        <v>183.75</v>
      </c>
    </row>
    <row r="93" spans="1:2">
      <c r="A93" s="1">
        <v>30589</v>
      </c>
      <c r="B93">
        <v>189.81</v>
      </c>
    </row>
    <row r="94" spans="1:2">
      <c r="A94" s="1">
        <v>30620</v>
      </c>
      <c r="B94">
        <v>190.49</v>
      </c>
    </row>
    <row r="95" spans="1:2">
      <c r="A95" s="1">
        <v>30650</v>
      </c>
      <c r="B95">
        <v>192.67</v>
      </c>
    </row>
    <row r="96" spans="1:2">
      <c r="A96" s="1">
        <v>30680</v>
      </c>
      <c r="B96">
        <v>193.04</v>
      </c>
    </row>
    <row r="97" spans="1:2">
      <c r="A97" s="1">
        <v>30712</v>
      </c>
      <c r="B97">
        <v>197.02</v>
      </c>
    </row>
    <row r="98" spans="1:2">
      <c r="A98" s="1">
        <v>30741</v>
      </c>
      <c r="B98">
        <v>196.01</v>
      </c>
    </row>
    <row r="99" spans="1:2">
      <c r="A99" s="1">
        <v>30771</v>
      </c>
      <c r="B99">
        <v>193.81</v>
      </c>
    </row>
    <row r="100" spans="1:2">
      <c r="A100" s="1">
        <v>30802</v>
      </c>
      <c r="B100">
        <v>193.43</v>
      </c>
    </row>
    <row r="101" spans="1:2">
      <c r="A101" s="1">
        <v>30833</v>
      </c>
      <c r="B101">
        <v>187.4</v>
      </c>
    </row>
    <row r="102" spans="1:2">
      <c r="A102" s="1">
        <v>30862</v>
      </c>
      <c r="B102">
        <v>189.8</v>
      </c>
    </row>
    <row r="103" spans="1:2">
      <c r="A103" s="1">
        <v>30894</v>
      </c>
      <c r="B103">
        <v>198.34</v>
      </c>
    </row>
    <row r="104" spans="1:2">
      <c r="A104" s="1">
        <v>30925</v>
      </c>
      <c r="B104">
        <v>201.68</v>
      </c>
    </row>
    <row r="105" spans="1:2">
      <c r="A105" s="1">
        <v>30953</v>
      </c>
      <c r="B105">
        <v>206.47</v>
      </c>
    </row>
    <row r="106" spans="1:2">
      <c r="A106" s="1">
        <v>30986</v>
      </c>
      <c r="B106">
        <v>215.23</v>
      </c>
    </row>
    <row r="107" spans="1:2">
      <c r="A107" s="1">
        <v>31016</v>
      </c>
      <c r="B107">
        <v>219.08</v>
      </c>
    </row>
    <row r="108" spans="1:2">
      <c r="A108" s="1">
        <v>31047</v>
      </c>
      <c r="B108">
        <v>222.28</v>
      </c>
    </row>
    <row r="109" spans="1:2">
      <c r="A109" s="1">
        <v>31078</v>
      </c>
      <c r="B109">
        <v>227.34</v>
      </c>
    </row>
    <row r="110" spans="1:2">
      <c r="A110" s="1">
        <v>31106</v>
      </c>
      <c r="B110">
        <v>222.69</v>
      </c>
    </row>
    <row r="111" spans="1:2">
      <c r="A111" s="1">
        <v>31135</v>
      </c>
      <c r="B111">
        <v>227.23</v>
      </c>
    </row>
    <row r="112" spans="1:2">
      <c r="A112" s="1">
        <v>31167</v>
      </c>
      <c r="B112">
        <v>231.93</v>
      </c>
    </row>
    <row r="113" spans="1:2">
      <c r="A113" s="1">
        <v>31198</v>
      </c>
      <c r="B113">
        <v>244.05</v>
      </c>
    </row>
    <row r="114" spans="1:2">
      <c r="A114" s="1">
        <v>31226</v>
      </c>
      <c r="B114">
        <v>246.63</v>
      </c>
    </row>
    <row r="115" spans="1:2">
      <c r="A115" s="1">
        <v>31259</v>
      </c>
      <c r="B115">
        <v>245.77</v>
      </c>
    </row>
    <row r="116" spans="1:2">
      <c r="A116" s="1">
        <v>31289</v>
      </c>
      <c r="B116">
        <v>250.39</v>
      </c>
    </row>
    <row r="117" spans="1:2">
      <c r="A117" s="1">
        <v>31320</v>
      </c>
      <c r="B117">
        <v>251.9</v>
      </c>
    </row>
    <row r="118" spans="1:2">
      <c r="A118" s="1">
        <v>31351</v>
      </c>
      <c r="B118">
        <v>257.18</v>
      </c>
    </row>
    <row r="119" spans="1:2">
      <c r="A119" s="1">
        <v>31380</v>
      </c>
      <c r="B119">
        <v>263.36</v>
      </c>
    </row>
    <row r="120" spans="1:2">
      <c r="A120" s="1">
        <v>31412</v>
      </c>
      <c r="B120">
        <v>271.41000000000003</v>
      </c>
    </row>
    <row r="121" spans="1:2">
      <c r="A121" s="1">
        <v>31443</v>
      </c>
      <c r="B121">
        <v>272.92</v>
      </c>
    </row>
    <row r="122" spans="1:2">
      <c r="A122" s="1">
        <v>31471</v>
      </c>
      <c r="B122">
        <v>283.68</v>
      </c>
    </row>
    <row r="123" spans="1:2">
      <c r="A123" s="1">
        <v>31502</v>
      </c>
      <c r="B123">
        <v>292.49</v>
      </c>
    </row>
    <row r="124" spans="1:2">
      <c r="A124" s="1">
        <v>31532</v>
      </c>
      <c r="B124">
        <v>294.04000000000002</v>
      </c>
    </row>
    <row r="125" spans="1:2">
      <c r="A125" s="1">
        <v>31562</v>
      </c>
      <c r="B125">
        <v>288.42</v>
      </c>
    </row>
    <row r="126" spans="1:2">
      <c r="A126" s="1">
        <v>31593</v>
      </c>
      <c r="B126">
        <v>295.97000000000003</v>
      </c>
    </row>
    <row r="127" spans="1:2">
      <c r="A127" s="1">
        <v>31624</v>
      </c>
      <c r="B127">
        <v>298.58999999999997</v>
      </c>
    </row>
    <row r="128" spans="1:2">
      <c r="A128" s="1">
        <v>31653</v>
      </c>
      <c r="B128">
        <v>306.01</v>
      </c>
    </row>
    <row r="129" spans="1:2">
      <c r="A129" s="1">
        <v>31685</v>
      </c>
      <c r="B129">
        <v>302.99</v>
      </c>
    </row>
    <row r="130" spans="1:2">
      <c r="A130" s="1">
        <v>31716</v>
      </c>
      <c r="B130">
        <v>307.37</v>
      </c>
    </row>
    <row r="131" spans="1:2">
      <c r="A131" s="1">
        <v>31744</v>
      </c>
      <c r="B131">
        <v>311.67</v>
      </c>
    </row>
    <row r="132" spans="1:2">
      <c r="A132" s="1">
        <v>31777</v>
      </c>
      <c r="B132">
        <v>312.83999999999997</v>
      </c>
    </row>
    <row r="133" spans="1:2">
      <c r="A133" s="1">
        <v>31807</v>
      </c>
      <c r="B133">
        <v>317.25</v>
      </c>
    </row>
    <row r="134" spans="1:2">
      <c r="A134" s="1">
        <v>31835</v>
      </c>
      <c r="B134">
        <v>319.45</v>
      </c>
    </row>
    <row r="135" spans="1:2">
      <c r="A135" s="1">
        <v>31867</v>
      </c>
      <c r="B135">
        <v>318.01</v>
      </c>
    </row>
    <row r="136" spans="1:2">
      <c r="A136" s="1">
        <v>31897</v>
      </c>
      <c r="B136">
        <v>309.29000000000002</v>
      </c>
    </row>
    <row r="137" spans="1:2">
      <c r="A137" s="1">
        <v>31926</v>
      </c>
      <c r="B137">
        <v>308.08</v>
      </c>
    </row>
    <row r="138" spans="1:2">
      <c r="A138" s="1">
        <v>31958</v>
      </c>
      <c r="B138">
        <v>312.32</v>
      </c>
    </row>
    <row r="139" spans="1:2">
      <c r="A139" s="1">
        <v>31989</v>
      </c>
      <c r="B139">
        <v>312.08</v>
      </c>
    </row>
    <row r="140" spans="1:2">
      <c r="A140" s="1">
        <v>32020</v>
      </c>
      <c r="B140">
        <v>310.41000000000003</v>
      </c>
    </row>
    <row r="141" spans="1:2">
      <c r="A141" s="1">
        <v>32050</v>
      </c>
      <c r="B141">
        <v>303.8</v>
      </c>
    </row>
    <row r="142" spans="1:2">
      <c r="A142" s="1">
        <v>32080</v>
      </c>
      <c r="B142">
        <v>314.62</v>
      </c>
    </row>
    <row r="143" spans="1:2">
      <c r="A143" s="1">
        <v>32111</v>
      </c>
      <c r="B143">
        <v>317.14</v>
      </c>
    </row>
    <row r="144" spans="1:2">
      <c r="A144" s="1">
        <v>32142</v>
      </c>
      <c r="B144">
        <v>321.45999999999998</v>
      </c>
    </row>
    <row r="145" spans="1:2">
      <c r="A145" s="1">
        <v>32171</v>
      </c>
      <c r="B145">
        <v>332.76</v>
      </c>
    </row>
    <row r="146" spans="1:2">
      <c r="A146" s="1">
        <v>32202</v>
      </c>
      <c r="B146">
        <v>336.71</v>
      </c>
    </row>
    <row r="147" spans="1:2">
      <c r="A147" s="1">
        <v>32233</v>
      </c>
      <c r="B147">
        <v>333.55</v>
      </c>
    </row>
    <row r="148" spans="1:2">
      <c r="A148" s="1">
        <v>32262</v>
      </c>
      <c r="B148">
        <v>331.75</v>
      </c>
    </row>
    <row r="149" spans="1:2">
      <c r="A149" s="1">
        <v>32294</v>
      </c>
      <c r="B149">
        <v>329.52</v>
      </c>
    </row>
    <row r="150" spans="1:2">
      <c r="A150" s="1">
        <v>32324</v>
      </c>
      <c r="B150">
        <v>337.47</v>
      </c>
    </row>
    <row r="151" spans="1:2">
      <c r="A151" s="1">
        <v>32353</v>
      </c>
      <c r="B151">
        <v>335.7</v>
      </c>
    </row>
    <row r="152" spans="1:2">
      <c r="A152" s="1">
        <v>32386</v>
      </c>
      <c r="B152">
        <v>336.58</v>
      </c>
    </row>
    <row r="153" spans="1:2">
      <c r="A153" s="1">
        <v>32416</v>
      </c>
      <c r="B153">
        <v>344.2</v>
      </c>
    </row>
    <row r="154" spans="1:2">
      <c r="A154" s="1">
        <v>32447</v>
      </c>
      <c r="B154">
        <v>350.68</v>
      </c>
    </row>
    <row r="155" spans="1:2">
      <c r="A155" s="1">
        <v>32477</v>
      </c>
      <c r="B155">
        <v>346.42</v>
      </c>
    </row>
    <row r="156" spans="1:2">
      <c r="A156" s="1">
        <v>32507</v>
      </c>
      <c r="B156">
        <v>346.81</v>
      </c>
    </row>
    <row r="157" spans="1:2">
      <c r="A157" s="1">
        <v>32539</v>
      </c>
      <c r="B157">
        <v>351.8</v>
      </c>
    </row>
    <row r="158" spans="1:2">
      <c r="A158" s="1">
        <v>32567</v>
      </c>
      <c r="B158">
        <v>349.25</v>
      </c>
    </row>
    <row r="159" spans="1:2">
      <c r="A159" s="1">
        <v>32598</v>
      </c>
      <c r="B159">
        <v>350.76</v>
      </c>
    </row>
    <row r="160" spans="1:2">
      <c r="A160" s="1">
        <v>32626</v>
      </c>
      <c r="B160">
        <v>358.1</v>
      </c>
    </row>
    <row r="161" spans="1:2">
      <c r="A161" s="1">
        <v>32659</v>
      </c>
      <c r="B161">
        <v>367.51</v>
      </c>
    </row>
    <row r="162" spans="1:2">
      <c r="A162" s="1">
        <v>32689</v>
      </c>
      <c r="B162">
        <v>378.7</v>
      </c>
    </row>
    <row r="163" spans="1:2">
      <c r="A163" s="1">
        <v>32720</v>
      </c>
      <c r="B163">
        <v>386.75</v>
      </c>
    </row>
    <row r="164" spans="1:2">
      <c r="A164" s="1">
        <v>32751</v>
      </c>
      <c r="B164">
        <v>381.02</v>
      </c>
    </row>
    <row r="165" spans="1:2">
      <c r="A165" s="1">
        <v>32780</v>
      </c>
      <c r="B165">
        <v>382.97</v>
      </c>
    </row>
    <row r="166" spans="1:2">
      <c r="A166" s="1">
        <v>32812</v>
      </c>
      <c r="B166">
        <v>392.4</v>
      </c>
    </row>
    <row r="167" spans="1:2">
      <c r="A167" s="1">
        <v>32842</v>
      </c>
      <c r="B167">
        <v>396.14</v>
      </c>
    </row>
    <row r="168" spans="1:2">
      <c r="A168" s="1">
        <v>32871</v>
      </c>
      <c r="B168">
        <v>397.2</v>
      </c>
    </row>
    <row r="169" spans="1:2">
      <c r="A169" s="1">
        <v>32904</v>
      </c>
      <c r="B169">
        <v>392.48</v>
      </c>
    </row>
    <row r="170" spans="1:2">
      <c r="A170" s="1">
        <v>32932</v>
      </c>
      <c r="B170">
        <v>393.75</v>
      </c>
    </row>
    <row r="171" spans="1:2">
      <c r="A171" s="1">
        <v>32962</v>
      </c>
      <c r="B171">
        <v>394.04</v>
      </c>
    </row>
    <row r="172" spans="1:2">
      <c r="A172" s="1">
        <v>32993</v>
      </c>
      <c r="B172">
        <v>390.43</v>
      </c>
    </row>
    <row r="173" spans="1:2">
      <c r="A173" s="1">
        <v>33024</v>
      </c>
      <c r="B173">
        <v>401.99</v>
      </c>
    </row>
    <row r="174" spans="1:2">
      <c r="A174" s="1">
        <v>33053</v>
      </c>
      <c r="B174">
        <v>408.44</v>
      </c>
    </row>
    <row r="175" spans="1:2">
      <c r="A175" s="1">
        <v>33085</v>
      </c>
      <c r="B175">
        <v>414.09</v>
      </c>
    </row>
    <row r="176" spans="1:2">
      <c r="A176" s="1">
        <v>33116</v>
      </c>
      <c r="B176">
        <v>408.56</v>
      </c>
    </row>
    <row r="177" spans="1:2">
      <c r="A177" s="1">
        <v>33144</v>
      </c>
      <c r="B177">
        <v>411.94</v>
      </c>
    </row>
    <row r="178" spans="1:2">
      <c r="A178" s="1">
        <v>33177</v>
      </c>
      <c r="B178">
        <v>417.17</v>
      </c>
    </row>
    <row r="179" spans="1:2">
      <c r="A179" s="1">
        <v>33207</v>
      </c>
      <c r="B179">
        <v>426.15</v>
      </c>
    </row>
    <row r="180" spans="1:2">
      <c r="A180" s="1">
        <v>33238</v>
      </c>
      <c r="B180">
        <v>432.79</v>
      </c>
    </row>
    <row r="181" spans="1:2">
      <c r="A181" s="1">
        <v>33269</v>
      </c>
      <c r="B181">
        <v>438.14</v>
      </c>
    </row>
    <row r="182" spans="1:2">
      <c r="A182" s="1">
        <v>33297</v>
      </c>
      <c r="B182">
        <v>441.88</v>
      </c>
    </row>
    <row r="183" spans="1:2">
      <c r="A183" s="1">
        <v>33326</v>
      </c>
      <c r="B183">
        <v>444.92</v>
      </c>
    </row>
    <row r="184" spans="1:2">
      <c r="A184" s="1">
        <v>33358</v>
      </c>
      <c r="B184">
        <v>449.74</v>
      </c>
    </row>
    <row r="185" spans="1:2">
      <c r="A185" s="1">
        <v>33389</v>
      </c>
      <c r="B185">
        <v>452.37</v>
      </c>
    </row>
    <row r="186" spans="1:2">
      <c r="A186" s="1">
        <v>33417</v>
      </c>
      <c r="B186">
        <v>452.14</v>
      </c>
    </row>
    <row r="187" spans="1:2">
      <c r="A187" s="1">
        <v>33450</v>
      </c>
      <c r="B187">
        <v>458.41</v>
      </c>
    </row>
    <row r="188" spans="1:2">
      <c r="A188" s="1">
        <v>33480</v>
      </c>
      <c r="B188">
        <v>468.33</v>
      </c>
    </row>
    <row r="189" spans="1:2">
      <c r="A189" s="1">
        <v>33511</v>
      </c>
      <c r="B189">
        <v>477.82</v>
      </c>
    </row>
    <row r="190" spans="1:2">
      <c r="A190" s="1">
        <v>33542</v>
      </c>
      <c r="B190">
        <v>483.14</v>
      </c>
    </row>
    <row r="191" spans="1:2">
      <c r="A191" s="1">
        <v>33571</v>
      </c>
      <c r="B191">
        <v>487.57</v>
      </c>
    </row>
    <row r="192" spans="1:2">
      <c r="A192" s="1">
        <v>33603</v>
      </c>
      <c r="B192">
        <v>502.05</v>
      </c>
    </row>
    <row r="193" spans="1:2">
      <c r="A193" s="1">
        <v>33634</v>
      </c>
      <c r="B193">
        <v>495.22</v>
      </c>
    </row>
    <row r="194" spans="1:2">
      <c r="A194" s="1">
        <v>33662</v>
      </c>
      <c r="B194">
        <v>498.44</v>
      </c>
    </row>
    <row r="195" spans="1:2">
      <c r="A195" s="1">
        <v>33694</v>
      </c>
      <c r="B195">
        <v>495.63</v>
      </c>
    </row>
    <row r="196" spans="1:2">
      <c r="A196" s="1">
        <v>33724</v>
      </c>
      <c r="B196">
        <v>499.21</v>
      </c>
    </row>
    <row r="197" spans="1:2">
      <c r="A197" s="1">
        <v>33753</v>
      </c>
      <c r="B197">
        <v>508.63</v>
      </c>
    </row>
    <row r="198" spans="1:2">
      <c r="A198" s="1">
        <v>33785</v>
      </c>
      <c r="B198">
        <v>515.63</v>
      </c>
    </row>
    <row r="199" spans="1:2">
      <c r="A199" s="1">
        <v>33816</v>
      </c>
      <c r="B199">
        <v>526.15</v>
      </c>
    </row>
    <row r="200" spans="1:2">
      <c r="A200" s="1">
        <v>33847</v>
      </c>
      <c r="B200">
        <v>531.48</v>
      </c>
    </row>
    <row r="201" spans="1:2">
      <c r="A201" s="1">
        <v>33877</v>
      </c>
      <c r="B201">
        <v>537.78</v>
      </c>
    </row>
    <row r="202" spans="1:2">
      <c r="A202" s="1">
        <v>33907</v>
      </c>
      <c r="B202">
        <v>530.65</v>
      </c>
    </row>
    <row r="203" spans="1:2">
      <c r="A203" s="1">
        <v>33938</v>
      </c>
      <c r="B203">
        <v>530.77</v>
      </c>
    </row>
    <row r="204" spans="1:2">
      <c r="A204" s="1">
        <v>33969</v>
      </c>
      <c r="B204">
        <v>539.21</v>
      </c>
    </row>
    <row r="205" spans="1:2">
      <c r="A205" s="1">
        <v>33998</v>
      </c>
      <c r="B205">
        <v>549.54999999999995</v>
      </c>
    </row>
    <row r="206" spans="1:2">
      <c r="A206" s="1">
        <v>34026</v>
      </c>
      <c r="B206">
        <v>559.16999999999996</v>
      </c>
    </row>
    <row r="207" spans="1:2">
      <c r="A207" s="1">
        <v>34059</v>
      </c>
      <c r="B207">
        <v>561.5</v>
      </c>
    </row>
    <row r="208" spans="1:2">
      <c r="A208" s="1">
        <v>34089</v>
      </c>
      <c r="B208">
        <v>565.41</v>
      </c>
    </row>
    <row r="209" spans="1:2">
      <c r="A209" s="1">
        <v>34120</v>
      </c>
      <c r="B209">
        <v>566.13</v>
      </c>
    </row>
    <row r="210" spans="1:2">
      <c r="A210" s="1">
        <v>34150</v>
      </c>
      <c r="B210">
        <v>576.39</v>
      </c>
    </row>
    <row r="211" spans="1:2">
      <c r="A211" s="1">
        <v>34180</v>
      </c>
      <c r="B211">
        <v>579.65</v>
      </c>
    </row>
    <row r="212" spans="1:2">
      <c r="A212" s="1">
        <v>34212</v>
      </c>
      <c r="B212">
        <v>589.80999999999995</v>
      </c>
    </row>
    <row r="213" spans="1:2">
      <c r="A213" s="1">
        <v>34242</v>
      </c>
      <c r="B213">
        <v>591.42999999999995</v>
      </c>
    </row>
    <row r="214" spans="1:2">
      <c r="A214" s="1">
        <v>34271</v>
      </c>
      <c r="B214">
        <v>593.64</v>
      </c>
    </row>
    <row r="215" spans="1:2">
      <c r="A215" s="1">
        <v>34303</v>
      </c>
      <c r="B215">
        <v>588.59</v>
      </c>
    </row>
    <row r="216" spans="1:2">
      <c r="A216" s="1">
        <v>34334</v>
      </c>
      <c r="B216">
        <v>591.78</v>
      </c>
    </row>
    <row r="217" spans="1:2">
      <c r="A217" s="1">
        <v>34365</v>
      </c>
      <c r="B217">
        <v>599.77</v>
      </c>
    </row>
    <row r="218" spans="1:2">
      <c r="A218" s="1">
        <v>34393</v>
      </c>
      <c r="B218">
        <v>589.35</v>
      </c>
    </row>
    <row r="219" spans="1:2">
      <c r="A219" s="1">
        <v>34424</v>
      </c>
      <c r="B219">
        <v>574.82000000000005</v>
      </c>
    </row>
    <row r="220" spans="1:2">
      <c r="A220" s="1">
        <v>34453</v>
      </c>
      <c r="B220">
        <v>570.23</v>
      </c>
    </row>
    <row r="221" spans="1:2">
      <c r="A221" s="1">
        <v>34485</v>
      </c>
      <c r="B221">
        <v>570.15</v>
      </c>
    </row>
    <row r="222" spans="1:2">
      <c r="A222" s="1">
        <v>34515</v>
      </c>
      <c r="B222">
        <v>568.89</v>
      </c>
    </row>
    <row r="223" spans="1:2">
      <c r="A223" s="1">
        <v>34544</v>
      </c>
      <c r="B223">
        <v>580.19000000000005</v>
      </c>
    </row>
    <row r="224" spans="1:2">
      <c r="A224" s="1">
        <v>34577</v>
      </c>
      <c r="B224">
        <v>580.91</v>
      </c>
    </row>
    <row r="225" spans="1:2">
      <c r="A225" s="1">
        <v>34607</v>
      </c>
      <c r="B225">
        <v>572.36</v>
      </c>
    </row>
    <row r="226" spans="1:2">
      <c r="A226" s="1">
        <v>34638</v>
      </c>
      <c r="B226">
        <v>571.85</v>
      </c>
    </row>
    <row r="227" spans="1:2">
      <c r="A227" s="1">
        <v>34668</v>
      </c>
      <c r="B227">
        <v>570.58000000000004</v>
      </c>
    </row>
    <row r="228" spans="1:2">
      <c r="A228" s="1">
        <v>34698</v>
      </c>
      <c r="B228">
        <v>574.52</v>
      </c>
    </row>
    <row r="229" spans="1:2">
      <c r="A229" s="1">
        <v>34730</v>
      </c>
      <c r="B229">
        <v>585.89</v>
      </c>
    </row>
    <row r="230" spans="1:2">
      <c r="A230" s="1">
        <v>34758</v>
      </c>
      <c r="B230">
        <v>599.82000000000005</v>
      </c>
    </row>
    <row r="231" spans="1:2">
      <c r="A231" s="1">
        <v>34789</v>
      </c>
      <c r="B231">
        <v>603.5</v>
      </c>
    </row>
    <row r="232" spans="1:2">
      <c r="A232" s="1">
        <v>34817</v>
      </c>
      <c r="B232">
        <v>611.92999999999995</v>
      </c>
    </row>
    <row r="233" spans="1:2">
      <c r="A233" s="1">
        <v>34850</v>
      </c>
      <c r="B233">
        <v>635.61</v>
      </c>
    </row>
    <row r="234" spans="1:2">
      <c r="A234" s="1">
        <v>34880</v>
      </c>
      <c r="B234">
        <v>640.27</v>
      </c>
    </row>
    <row r="235" spans="1:2">
      <c r="A235" s="1">
        <v>34911</v>
      </c>
      <c r="B235">
        <v>638.84</v>
      </c>
    </row>
    <row r="236" spans="1:2">
      <c r="A236" s="1">
        <v>34942</v>
      </c>
      <c r="B236">
        <v>646.54999999999995</v>
      </c>
    </row>
    <row r="237" spans="1:2">
      <c r="A237" s="1">
        <v>34971</v>
      </c>
      <c r="B237">
        <v>652.84</v>
      </c>
    </row>
    <row r="238" spans="1:2">
      <c r="A238" s="1">
        <v>35003</v>
      </c>
      <c r="B238">
        <v>661.33</v>
      </c>
    </row>
    <row r="239" spans="1:2">
      <c r="A239" s="1">
        <v>35033</v>
      </c>
      <c r="B239">
        <v>671.24</v>
      </c>
    </row>
    <row r="240" spans="1:2">
      <c r="A240" s="1">
        <v>35062</v>
      </c>
      <c r="B240">
        <v>680.66</v>
      </c>
    </row>
    <row r="241" spans="1:2">
      <c r="A241" s="1">
        <v>35095</v>
      </c>
      <c r="B241">
        <v>685.17</v>
      </c>
    </row>
    <row r="242" spans="1:2">
      <c r="A242" s="1">
        <v>35124</v>
      </c>
      <c r="B242">
        <v>673.27</v>
      </c>
    </row>
    <row r="243" spans="1:2">
      <c r="A243" s="1">
        <v>35153</v>
      </c>
      <c r="B243">
        <v>668.59</v>
      </c>
    </row>
    <row r="244" spans="1:2">
      <c r="A244" s="1">
        <v>35185</v>
      </c>
      <c r="B244">
        <v>664.83</v>
      </c>
    </row>
    <row r="245" spans="1:2">
      <c r="A245" s="1">
        <v>35216</v>
      </c>
      <c r="B245">
        <v>663.48</v>
      </c>
    </row>
    <row r="246" spans="1:2">
      <c r="A246" s="1">
        <v>35244</v>
      </c>
      <c r="B246">
        <v>672.39</v>
      </c>
    </row>
    <row r="247" spans="1:2">
      <c r="A247" s="1">
        <v>35277</v>
      </c>
      <c r="B247">
        <v>674.23</v>
      </c>
    </row>
    <row r="248" spans="1:2">
      <c r="A248" s="1">
        <v>35307</v>
      </c>
      <c r="B248">
        <v>673.1</v>
      </c>
    </row>
    <row r="249" spans="1:2">
      <c r="A249" s="1">
        <v>35338</v>
      </c>
      <c r="B249">
        <v>684.83</v>
      </c>
    </row>
    <row r="250" spans="1:2">
      <c r="A250" s="1">
        <v>35369</v>
      </c>
      <c r="B250">
        <v>700</v>
      </c>
    </row>
    <row r="251" spans="1:2">
      <c r="A251" s="1">
        <v>35398</v>
      </c>
      <c r="B251">
        <v>711.99</v>
      </c>
    </row>
    <row r="252" spans="1:2">
      <c r="A252" s="1">
        <v>35430</v>
      </c>
      <c r="B252">
        <v>705.37</v>
      </c>
    </row>
    <row r="253" spans="1:2">
      <c r="A253" s="1">
        <v>35461</v>
      </c>
      <c r="B253">
        <v>707.53</v>
      </c>
    </row>
    <row r="254" spans="1:2">
      <c r="A254" s="1">
        <v>35489</v>
      </c>
      <c r="B254">
        <v>709.29</v>
      </c>
    </row>
    <row r="255" spans="1:2">
      <c r="A255" s="1">
        <v>35520</v>
      </c>
      <c r="B255">
        <v>701.43</v>
      </c>
    </row>
    <row r="256" spans="1:2">
      <c r="A256" s="1">
        <v>35550</v>
      </c>
      <c r="B256">
        <v>711.93</v>
      </c>
    </row>
    <row r="257" spans="1:2">
      <c r="A257" s="1">
        <v>35580</v>
      </c>
      <c r="B257">
        <v>718.66</v>
      </c>
    </row>
    <row r="258" spans="1:2">
      <c r="A258" s="1">
        <v>35611</v>
      </c>
      <c r="B258">
        <v>727.19</v>
      </c>
    </row>
    <row r="259" spans="1:2">
      <c r="A259" s="1">
        <v>35642</v>
      </c>
      <c r="B259">
        <v>746.79</v>
      </c>
    </row>
    <row r="260" spans="1:2">
      <c r="A260" s="1">
        <v>35671</v>
      </c>
      <c r="B260">
        <v>740.43</v>
      </c>
    </row>
    <row r="261" spans="1:2">
      <c r="A261" s="1">
        <v>35703</v>
      </c>
      <c r="B261">
        <v>751.35</v>
      </c>
    </row>
    <row r="262" spans="1:2">
      <c r="A262" s="1">
        <v>35734</v>
      </c>
      <c r="B262">
        <v>762.25</v>
      </c>
    </row>
    <row r="263" spans="1:2">
      <c r="A263" s="1">
        <v>35762</v>
      </c>
      <c r="B263">
        <v>765.76</v>
      </c>
    </row>
    <row r="264" spans="1:2">
      <c r="A264" s="1">
        <v>35795</v>
      </c>
      <c r="B264">
        <v>773.47</v>
      </c>
    </row>
    <row r="265" spans="1:2">
      <c r="A265" s="1">
        <v>35825</v>
      </c>
      <c r="B265">
        <v>783.4</v>
      </c>
    </row>
    <row r="266" spans="1:2">
      <c r="A266" s="1">
        <v>35853</v>
      </c>
      <c r="B266">
        <v>782.81</v>
      </c>
    </row>
    <row r="267" spans="1:2">
      <c r="A267" s="1">
        <v>35885</v>
      </c>
      <c r="B267">
        <v>785.5</v>
      </c>
    </row>
    <row r="268" spans="1:2">
      <c r="A268" s="1">
        <v>35915</v>
      </c>
      <c r="B268">
        <v>789.6</v>
      </c>
    </row>
    <row r="269" spans="1:2">
      <c r="A269" s="1">
        <v>35944</v>
      </c>
      <c r="B269">
        <v>797.09</v>
      </c>
    </row>
    <row r="270" spans="1:2">
      <c r="A270" s="1">
        <v>35976</v>
      </c>
      <c r="B270">
        <v>803.85</v>
      </c>
    </row>
    <row r="271" spans="1:2">
      <c r="A271" s="1">
        <v>36007</v>
      </c>
      <c r="B271">
        <v>805.56</v>
      </c>
    </row>
    <row r="272" spans="1:2">
      <c r="A272" s="1">
        <v>36038</v>
      </c>
      <c r="B272">
        <v>818.67</v>
      </c>
    </row>
    <row r="273" spans="1:2">
      <c r="A273" s="1">
        <v>36068</v>
      </c>
      <c r="B273">
        <v>837.84</v>
      </c>
    </row>
    <row r="274" spans="1:2">
      <c r="A274" s="1">
        <v>36098</v>
      </c>
      <c r="B274">
        <v>833.42</v>
      </c>
    </row>
    <row r="275" spans="1:2">
      <c r="A275" s="1">
        <v>36129</v>
      </c>
      <c r="B275">
        <v>838.14</v>
      </c>
    </row>
    <row r="276" spans="1:2">
      <c r="A276" s="1">
        <v>36160</v>
      </c>
      <c r="B276">
        <v>840.66</v>
      </c>
    </row>
    <row r="277" spans="1:2">
      <c r="A277" s="1">
        <v>36189</v>
      </c>
      <c r="B277">
        <v>846.66</v>
      </c>
    </row>
    <row r="278" spans="1:2">
      <c r="A278" s="1">
        <v>36217</v>
      </c>
      <c r="B278">
        <v>831.88</v>
      </c>
    </row>
    <row r="279" spans="1:2">
      <c r="A279" s="1">
        <v>36250</v>
      </c>
      <c r="B279">
        <v>836.49</v>
      </c>
    </row>
    <row r="280" spans="1:2">
      <c r="A280" s="1">
        <v>36280</v>
      </c>
      <c r="B280">
        <v>839.14</v>
      </c>
    </row>
    <row r="281" spans="1:2">
      <c r="A281" s="1">
        <v>36311</v>
      </c>
      <c r="B281">
        <v>831.79</v>
      </c>
    </row>
    <row r="282" spans="1:2">
      <c r="A282" s="1">
        <v>36341</v>
      </c>
      <c r="B282">
        <v>829.14</v>
      </c>
    </row>
    <row r="283" spans="1:2">
      <c r="A283" s="1">
        <v>36371</v>
      </c>
      <c r="B283">
        <v>825.61</v>
      </c>
    </row>
    <row r="284" spans="1:2">
      <c r="A284" s="1">
        <v>36403</v>
      </c>
      <c r="B284">
        <v>825.19</v>
      </c>
    </row>
    <row r="285" spans="1:2">
      <c r="A285" s="1">
        <v>36433</v>
      </c>
      <c r="B285">
        <v>834.77</v>
      </c>
    </row>
    <row r="286" spans="1:2">
      <c r="A286" s="1">
        <v>36462</v>
      </c>
      <c r="B286">
        <v>837.85</v>
      </c>
    </row>
    <row r="287" spans="1:2">
      <c r="A287" s="1">
        <v>36494</v>
      </c>
      <c r="B287">
        <v>837.79</v>
      </c>
    </row>
    <row r="288" spans="1:2">
      <c r="A288" s="1">
        <v>36525</v>
      </c>
      <c r="B288">
        <v>833.75</v>
      </c>
    </row>
    <row r="289" spans="1:2">
      <c r="A289" s="1">
        <v>36556</v>
      </c>
      <c r="B289">
        <v>831.02</v>
      </c>
    </row>
    <row r="290" spans="1:2">
      <c r="A290" s="1">
        <v>36585</v>
      </c>
      <c r="B290">
        <v>841.07</v>
      </c>
    </row>
    <row r="291" spans="1:2">
      <c r="A291" s="1">
        <v>36616</v>
      </c>
      <c r="B291">
        <v>852.15</v>
      </c>
    </row>
    <row r="292" spans="1:2">
      <c r="A292" s="1">
        <v>36644</v>
      </c>
      <c r="B292">
        <v>849.71</v>
      </c>
    </row>
    <row r="293" spans="1:2">
      <c r="A293" s="1">
        <v>36677</v>
      </c>
      <c r="B293">
        <v>849.32</v>
      </c>
    </row>
    <row r="294" spans="1:2">
      <c r="A294" s="1">
        <v>36707</v>
      </c>
      <c r="B294">
        <v>866.99</v>
      </c>
    </row>
    <row r="295" spans="1:2">
      <c r="A295" s="1">
        <v>36738</v>
      </c>
      <c r="B295">
        <v>874.86</v>
      </c>
    </row>
    <row r="296" spans="1:2">
      <c r="A296" s="1">
        <v>36769</v>
      </c>
      <c r="B296">
        <v>887.54</v>
      </c>
    </row>
    <row r="297" spans="1:2">
      <c r="A297" s="1">
        <v>36798</v>
      </c>
      <c r="B297">
        <v>893.12</v>
      </c>
    </row>
    <row r="298" spans="1:2">
      <c r="A298" s="1">
        <v>36830</v>
      </c>
      <c r="B298">
        <v>899.03</v>
      </c>
    </row>
    <row r="299" spans="1:2">
      <c r="A299" s="1">
        <v>36860</v>
      </c>
      <c r="B299">
        <v>913.73</v>
      </c>
    </row>
    <row r="300" spans="1:2">
      <c r="A300" s="1">
        <v>36889</v>
      </c>
      <c r="B300">
        <v>930.68</v>
      </c>
    </row>
    <row r="301" spans="1:2">
      <c r="A301" s="1">
        <v>36922</v>
      </c>
      <c r="B301">
        <v>945.9</v>
      </c>
    </row>
    <row r="302" spans="1:2">
      <c r="A302" s="1">
        <v>36950</v>
      </c>
      <c r="B302">
        <v>954.14</v>
      </c>
    </row>
    <row r="303" spans="1:2">
      <c r="A303" s="1">
        <v>36980</v>
      </c>
      <c r="B303">
        <v>958.93</v>
      </c>
    </row>
    <row r="304" spans="1:2">
      <c r="A304" s="1">
        <v>37011</v>
      </c>
      <c r="B304">
        <v>954.95</v>
      </c>
    </row>
    <row r="305" spans="1:2">
      <c r="A305" s="1">
        <v>37042</v>
      </c>
      <c r="B305">
        <v>960.71</v>
      </c>
    </row>
    <row r="306" spans="1:2">
      <c r="A306" s="1">
        <v>37071</v>
      </c>
      <c r="B306">
        <v>964.34</v>
      </c>
    </row>
    <row r="307" spans="1:2">
      <c r="A307" s="1">
        <v>37103</v>
      </c>
      <c r="B307">
        <v>985.9</v>
      </c>
    </row>
    <row r="308" spans="1:2">
      <c r="A308" s="1">
        <v>37134</v>
      </c>
      <c r="B308">
        <v>997.19</v>
      </c>
    </row>
    <row r="309" spans="1:2">
      <c r="A309" s="1">
        <v>37162</v>
      </c>
      <c r="B309">
        <v>1008.81</v>
      </c>
    </row>
    <row r="310" spans="1:2">
      <c r="A310" s="1">
        <v>37195</v>
      </c>
      <c r="B310">
        <v>1029.92</v>
      </c>
    </row>
    <row r="311" spans="1:2">
      <c r="A311" s="1">
        <v>37225</v>
      </c>
      <c r="B311">
        <v>1015.72</v>
      </c>
    </row>
    <row r="312" spans="1:2">
      <c r="A312" s="1">
        <v>37256</v>
      </c>
      <c r="B312">
        <v>1009.27</v>
      </c>
    </row>
    <row r="313" spans="1:2">
      <c r="A313" s="1">
        <v>37287</v>
      </c>
      <c r="B313">
        <v>1017.44</v>
      </c>
    </row>
    <row r="314" spans="1:2">
      <c r="A314" s="1">
        <v>37315</v>
      </c>
      <c r="B314">
        <v>1027.3</v>
      </c>
    </row>
    <row r="315" spans="1:2">
      <c r="A315" s="1">
        <v>37344</v>
      </c>
      <c r="B315">
        <v>1010.21</v>
      </c>
    </row>
    <row r="316" spans="1:2">
      <c r="A316" s="1">
        <v>37376</v>
      </c>
      <c r="B316">
        <v>1029.8</v>
      </c>
    </row>
    <row r="317" spans="1:2">
      <c r="A317" s="1">
        <v>37407</v>
      </c>
      <c r="B317">
        <v>1038.55</v>
      </c>
    </row>
    <row r="318" spans="1:2">
      <c r="A318" s="1">
        <v>37435</v>
      </c>
      <c r="B318">
        <v>1047.53</v>
      </c>
    </row>
    <row r="319" spans="1:2">
      <c r="A319" s="1">
        <v>37468</v>
      </c>
      <c r="B319">
        <v>1060.17</v>
      </c>
    </row>
    <row r="320" spans="1:2">
      <c r="A320" s="1">
        <v>37498</v>
      </c>
      <c r="B320">
        <v>1078.07</v>
      </c>
    </row>
    <row r="321" spans="1:2">
      <c r="A321" s="1">
        <v>37529</v>
      </c>
      <c r="B321">
        <v>1095.53</v>
      </c>
    </row>
    <row r="322" spans="1:2">
      <c r="A322" s="1">
        <v>37560</v>
      </c>
      <c r="B322">
        <v>1090.54</v>
      </c>
    </row>
    <row r="323" spans="1:2">
      <c r="A323" s="1">
        <v>37589</v>
      </c>
      <c r="B323">
        <v>1090.25</v>
      </c>
    </row>
    <row r="324" spans="1:2">
      <c r="A324" s="1">
        <v>37621</v>
      </c>
      <c r="B324">
        <v>1112.77</v>
      </c>
    </row>
    <row r="325" spans="1:2">
      <c r="A325" s="1">
        <v>37652</v>
      </c>
      <c r="B325">
        <v>1113.72</v>
      </c>
    </row>
    <row r="326" spans="1:2">
      <c r="A326" s="1">
        <v>37680</v>
      </c>
      <c r="B326">
        <v>1129.1300000000001</v>
      </c>
    </row>
    <row r="327" spans="1:2">
      <c r="A327" s="1">
        <v>37711</v>
      </c>
      <c r="B327">
        <v>1128.26</v>
      </c>
    </row>
    <row r="328" spans="1:2">
      <c r="A328" s="1">
        <v>37741</v>
      </c>
      <c r="B328">
        <v>1137.57</v>
      </c>
    </row>
    <row r="329" spans="1:2">
      <c r="A329" s="1">
        <v>37771</v>
      </c>
      <c r="B329">
        <v>1158.78</v>
      </c>
    </row>
    <row r="330" spans="1:2">
      <c r="A330" s="1">
        <v>37802</v>
      </c>
      <c r="B330">
        <v>1156.48</v>
      </c>
    </row>
    <row r="331" spans="1:2">
      <c r="A331" s="1">
        <v>37833</v>
      </c>
      <c r="B331">
        <v>1117.5999999999999</v>
      </c>
    </row>
    <row r="332" spans="1:2">
      <c r="A332" s="1">
        <v>37862</v>
      </c>
      <c r="B332">
        <v>1125.02</v>
      </c>
    </row>
    <row r="333" spans="1:2">
      <c r="A333" s="1">
        <v>37894</v>
      </c>
      <c r="B333">
        <v>1154.8</v>
      </c>
    </row>
    <row r="334" spans="1:2">
      <c r="A334" s="1">
        <v>37925</v>
      </c>
      <c r="B334">
        <v>1144.03</v>
      </c>
    </row>
    <row r="335" spans="1:2">
      <c r="A335" s="1">
        <v>37953</v>
      </c>
      <c r="B335">
        <v>1146.77</v>
      </c>
    </row>
    <row r="336" spans="1:2">
      <c r="A336" s="1">
        <v>37986</v>
      </c>
      <c r="B336">
        <v>1158.44</v>
      </c>
    </row>
    <row r="337" spans="1:2">
      <c r="A337" s="1">
        <v>38016</v>
      </c>
      <c r="B337">
        <v>1167.76</v>
      </c>
    </row>
    <row r="338" spans="1:2">
      <c r="A338" s="1">
        <v>38044</v>
      </c>
      <c r="B338">
        <v>1180.4000000000001</v>
      </c>
    </row>
    <row r="339" spans="1:2">
      <c r="A339" s="1">
        <v>38077</v>
      </c>
      <c r="B339">
        <v>1189.24</v>
      </c>
    </row>
    <row r="340" spans="1:2">
      <c r="A340" s="1">
        <v>38107</v>
      </c>
      <c r="B340">
        <v>1158.3</v>
      </c>
    </row>
    <row r="341" spans="1:2">
      <c r="A341" s="1">
        <v>38138</v>
      </c>
      <c r="B341">
        <v>1153.6600000000001</v>
      </c>
    </row>
    <row r="342" spans="1:2">
      <c r="A342" s="1">
        <v>38168</v>
      </c>
      <c r="B342">
        <v>1160.18</v>
      </c>
    </row>
    <row r="343" spans="1:2">
      <c r="A343" s="1">
        <v>38198</v>
      </c>
      <c r="B343">
        <v>1171.68</v>
      </c>
    </row>
    <row r="344" spans="1:2">
      <c r="A344" s="1">
        <v>38230</v>
      </c>
      <c r="B344">
        <v>1194.03</v>
      </c>
    </row>
    <row r="345" spans="1:2">
      <c r="A345" s="1">
        <v>38260</v>
      </c>
      <c r="B345">
        <v>1197.27</v>
      </c>
    </row>
    <row r="346" spans="1:2">
      <c r="A346" s="1">
        <v>38289</v>
      </c>
      <c r="B346">
        <v>1207.31</v>
      </c>
    </row>
    <row r="347" spans="1:2">
      <c r="A347" s="1">
        <v>38321</v>
      </c>
      <c r="B347">
        <v>1197.68</v>
      </c>
    </row>
    <row r="348" spans="1:2">
      <c r="A348" s="1">
        <v>38352</v>
      </c>
      <c r="B348">
        <v>1208.7</v>
      </c>
    </row>
    <row r="349" spans="1:2">
      <c r="A349" s="1">
        <v>38383</v>
      </c>
      <c r="B349">
        <v>1216.29</v>
      </c>
    </row>
    <row r="350" spans="1:2">
      <c r="A350" s="1">
        <v>38411</v>
      </c>
      <c r="B350">
        <v>1209.1099999999999</v>
      </c>
    </row>
    <row r="351" spans="1:2">
      <c r="A351" s="1">
        <v>38442</v>
      </c>
      <c r="B351">
        <v>1202.9000000000001</v>
      </c>
    </row>
    <row r="352" spans="1:2">
      <c r="A352" s="1">
        <v>38471</v>
      </c>
      <c r="B352">
        <v>1219.18</v>
      </c>
    </row>
    <row r="353" spans="1:2">
      <c r="A353" s="1">
        <v>38503</v>
      </c>
      <c r="B353">
        <v>1232.3699999999999</v>
      </c>
    </row>
    <row r="354" spans="1:2">
      <c r="A354" s="1">
        <v>38533</v>
      </c>
      <c r="B354">
        <v>1239.0899999999999</v>
      </c>
    </row>
    <row r="355" spans="1:2">
      <c r="A355" s="1">
        <v>38562</v>
      </c>
      <c r="B355">
        <v>1227.82</v>
      </c>
    </row>
    <row r="356" spans="1:2">
      <c r="A356" s="1">
        <v>38595</v>
      </c>
      <c r="B356">
        <v>1243.55</v>
      </c>
    </row>
    <row r="357" spans="1:2">
      <c r="A357" s="1">
        <v>38625</v>
      </c>
      <c r="B357">
        <v>1230.74</v>
      </c>
    </row>
    <row r="358" spans="1:2">
      <c r="A358" s="1">
        <v>38656</v>
      </c>
      <c r="B358">
        <v>1221</v>
      </c>
    </row>
    <row r="359" spans="1:2">
      <c r="A359" s="1">
        <v>38686</v>
      </c>
      <c r="B359">
        <v>1226.4000000000001</v>
      </c>
    </row>
    <row r="360" spans="1:2">
      <c r="A360" s="1">
        <v>38716</v>
      </c>
      <c r="B360">
        <v>1238.06</v>
      </c>
    </row>
    <row r="361" spans="1:2">
      <c r="A361" s="1">
        <v>38748</v>
      </c>
      <c r="B361">
        <v>1238.1300000000001</v>
      </c>
    </row>
    <row r="362" spans="1:2">
      <c r="A362" s="1">
        <v>38776</v>
      </c>
      <c r="B362">
        <v>1242.24</v>
      </c>
    </row>
    <row r="363" spans="1:2">
      <c r="A363" s="1">
        <v>38807</v>
      </c>
      <c r="B363">
        <v>1230.05</v>
      </c>
    </row>
    <row r="364" spans="1:2">
      <c r="A364" s="1">
        <v>38835</v>
      </c>
      <c r="B364">
        <v>1227.82</v>
      </c>
    </row>
    <row r="365" spans="1:2">
      <c r="A365" s="1">
        <v>38868</v>
      </c>
      <c r="B365">
        <v>1226.51</v>
      </c>
    </row>
    <row r="366" spans="1:2">
      <c r="A366" s="1">
        <v>38898</v>
      </c>
      <c r="B366">
        <v>1229.1099999999999</v>
      </c>
    </row>
    <row r="367" spans="1:2">
      <c r="A367" s="1">
        <v>38929</v>
      </c>
      <c r="B367">
        <v>1245.73</v>
      </c>
    </row>
    <row r="368" spans="1:2">
      <c r="A368" s="1">
        <v>38960</v>
      </c>
      <c r="B368">
        <v>1264.8</v>
      </c>
    </row>
    <row r="369" spans="1:2">
      <c r="A369" s="1">
        <v>38989</v>
      </c>
      <c r="B369">
        <v>1275.9100000000001</v>
      </c>
    </row>
    <row r="370" spans="1:2">
      <c r="A370" s="1">
        <v>39021</v>
      </c>
      <c r="B370">
        <v>1284.3499999999999</v>
      </c>
    </row>
    <row r="371" spans="1:2">
      <c r="A371" s="1">
        <v>39051</v>
      </c>
      <c r="B371">
        <v>1299.25</v>
      </c>
    </row>
    <row r="372" spans="1:2">
      <c r="A372" s="1">
        <v>39080</v>
      </c>
      <c r="B372">
        <v>1291.71</v>
      </c>
    </row>
    <row r="373" spans="1:2">
      <c r="A373" s="1">
        <v>39113</v>
      </c>
      <c r="B373">
        <v>1291.18</v>
      </c>
    </row>
    <row r="374" spans="1:2">
      <c r="A374" s="1">
        <v>39141</v>
      </c>
      <c r="B374">
        <v>1311.09</v>
      </c>
    </row>
    <row r="375" spans="1:2">
      <c r="A375" s="1">
        <v>39171</v>
      </c>
      <c r="B375">
        <v>1311.13</v>
      </c>
    </row>
    <row r="376" spans="1:2">
      <c r="A376" s="1">
        <v>39202</v>
      </c>
      <c r="B376">
        <v>1318.2</v>
      </c>
    </row>
    <row r="377" spans="1:2">
      <c r="A377" s="1">
        <v>39233</v>
      </c>
      <c r="B377">
        <v>1308.2</v>
      </c>
    </row>
    <row r="378" spans="1:2">
      <c r="A378" s="1">
        <v>39262</v>
      </c>
      <c r="B378">
        <v>1304.3399999999999</v>
      </c>
    </row>
    <row r="379" spans="1:2">
      <c r="A379" s="1">
        <v>39294</v>
      </c>
      <c r="B379">
        <v>1315.22</v>
      </c>
    </row>
    <row r="380" spans="1:2">
      <c r="A380" s="1">
        <v>39325</v>
      </c>
      <c r="B380">
        <v>1331.34</v>
      </c>
    </row>
    <row r="381" spans="1:2">
      <c r="A381" s="1">
        <v>39353</v>
      </c>
      <c r="B381">
        <v>1341.44</v>
      </c>
    </row>
    <row r="382" spans="1:2">
      <c r="A382" s="1">
        <v>39386</v>
      </c>
      <c r="B382">
        <v>1353.49</v>
      </c>
    </row>
    <row r="383" spans="1:2">
      <c r="A383" s="1">
        <v>39416</v>
      </c>
      <c r="B383">
        <v>1377.83</v>
      </c>
    </row>
    <row r="384" spans="1:2">
      <c r="A384" s="1">
        <v>39447</v>
      </c>
      <c r="B384">
        <v>1381.7</v>
      </c>
    </row>
    <row r="385" spans="1:2">
      <c r="A385" s="1">
        <v>39478</v>
      </c>
      <c r="B385">
        <v>1404.91</v>
      </c>
    </row>
    <row r="386" spans="1:2">
      <c r="A386" s="1">
        <v>39507</v>
      </c>
      <c r="B386">
        <v>1406.86</v>
      </c>
    </row>
    <row r="387" spans="1:2">
      <c r="A387" s="1">
        <v>39538</v>
      </c>
      <c r="B387">
        <v>1411.66</v>
      </c>
    </row>
    <row r="388" spans="1:2">
      <c r="A388" s="1">
        <v>39568</v>
      </c>
      <c r="B388">
        <v>1408.71</v>
      </c>
    </row>
    <row r="389" spans="1:2">
      <c r="A389" s="1">
        <v>39598</v>
      </c>
      <c r="B389">
        <v>1398.38</v>
      </c>
    </row>
    <row r="390" spans="1:2">
      <c r="A390" s="1">
        <v>39629</v>
      </c>
      <c r="B390">
        <v>1397.25</v>
      </c>
    </row>
    <row r="391" spans="1:2">
      <c r="A391" s="1">
        <v>39660</v>
      </c>
      <c r="B391">
        <v>1396.11</v>
      </c>
    </row>
    <row r="392" spans="1:2">
      <c r="A392" s="1">
        <v>39689</v>
      </c>
      <c r="B392">
        <v>1409.36</v>
      </c>
    </row>
    <row r="393" spans="1:2">
      <c r="A393" s="1">
        <v>39721</v>
      </c>
      <c r="B393">
        <v>1390.43</v>
      </c>
    </row>
    <row r="394" spans="1:2">
      <c r="A394" s="1">
        <v>39752</v>
      </c>
      <c r="B394">
        <v>1357.61</v>
      </c>
    </row>
    <row r="395" spans="1:2">
      <c r="A395" s="1">
        <v>39780</v>
      </c>
      <c r="B395">
        <v>1401.8</v>
      </c>
    </row>
    <row r="396" spans="1:2">
      <c r="A396" s="1">
        <v>39813</v>
      </c>
      <c r="B396">
        <v>1454.1</v>
      </c>
    </row>
    <row r="397" spans="1:2">
      <c r="A397" s="1">
        <v>39843</v>
      </c>
      <c r="B397">
        <v>1441.27</v>
      </c>
    </row>
    <row r="398" spans="1:2">
      <c r="A398" s="1">
        <v>39871</v>
      </c>
      <c r="B398">
        <v>1435.83</v>
      </c>
    </row>
    <row r="399" spans="1:2">
      <c r="A399" s="1">
        <v>39903</v>
      </c>
      <c r="B399">
        <v>1455.79</v>
      </c>
    </row>
    <row r="400" spans="1:2">
      <c r="A400" s="1">
        <v>39933</v>
      </c>
      <c r="B400">
        <v>1462.75</v>
      </c>
    </row>
    <row r="401" spans="1:2">
      <c r="A401" s="1">
        <v>39962</v>
      </c>
      <c r="B401">
        <v>1473.36</v>
      </c>
    </row>
    <row r="402" spans="1:2">
      <c r="A402" s="1">
        <v>39994</v>
      </c>
      <c r="B402">
        <v>1481.74</v>
      </c>
    </row>
    <row r="403" spans="1:2">
      <c r="A403" s="1">
        <v>40025</v>
      </c>
      <c r="B403">
        <v>1505.64</v>
      </c>
    </row>
    <row r="404" spans="1:2">
      <c r="A404" s="1">
        <v>40056</v>
      </c>
      <c r="B404">
        <v>1521.23</v>
      </c>
    </row>
    <row r="405" spans="1:2">
      <c r="A405" s="1">
        <v>40086</v>
      </c>
      <c r="B405">
        <v>1537.21</v>
      </c>
    </row>
    <row r="406" spans="1:2">
      <c r="A406" s="1">
        <v>40116</v>
      </c>
      <c r="B406">
        <v>1544.8</v>
      </c>
    </row>
    <row r="407" spans="1:2">
      <c r="A407" s="1">
        <v>40147</v>
      </c>
      <c r="B407">
        <v>1564.8</v>
      </c>
    </row>
    <row r="408" spans="1:2">
      <c r="A408" s="1">
        <v>40178</v>
      </c>
      <c r="B408">
        <v>1540.34</v>
      </c>
    </row>
    <row r="409" spans="1:2">
      <c r="A409" s="1">
        <v>40207</v>
      </c>
      <c r="B409">
        <v>1563.87</v>
      </c>
    </row>
    <row r="410" spans="1:2">
      <c r="A410" s="1">
        <v>40235</v>
      </c>
      <c r="B410">
        <v>1569.71</v>
      </c>
    </row>
    <row r="411" spans="1:2">
      <c r="A411" s="1">
        <v>40268</v>
      </c>
      <c r="B411">
        <v>1567.78</v>
      </c>
    </row>
    <row r="412" spans="1:2">
      <c r="A412" s="1">
        <v>40298</v>
      </c>
      <c r="B412">
        <v>1584.1</v>
      </c>
    </row>
    <row r="413" spans="1:2">
      <c r="A413" s="1">
        <v>40329</v>
      </c>
      <c r="B413">
        <v>1597.43</v>
      </c>
    </row>
    <row r="414" spans="1:2">
      <c r="A414" s="1">
        <v>40359</v>
      </c>
      <c r="B414">
        <v>1622.48</v>
      </c>
    </row>
    <row r="415" spans="1:2">
      <c r="A415" s="1">
        <v>40389</v>
      </c>
      <c r="B415">
        <v>1639.79</v>
      </c>
    </row>
    <row r="416" spans="1:2">
      <c r="A416" s="1">
        <v>40421</v>
      </c>
      <c r="B416">
        <v>1660.89</v>
      </c>
    </row>
    <row r="417" spans="1:2">
      <c r="A417" s="1">
        <v>40451</v>
      </c>
      <c r="B417">
        <v>1662.66</v>
      </c>
    </row>
    <row r="418" spans="1:2">
      <c r="A418" s="1">
        <v>40480</v>
      </c>
      <c r="B418">
        <v>1668.58</v>
      </c>
    </row>
    <row r="419" spans="1:2">
      <c r="A419" s="1">
        <v>40512</v>
      </c>
      <c r="B419">
        <v>1658.99</v>
      </c>
    </row>
    <row r="420" spans="1:2">
      <c r="A420" s="1">
        <v>40543</v>
      </c>
      <c r="B420">
        <v>1641.1</v>
      </c>
    </row>
    <row r="421" spans="1:2">
      <c r="A421" s="1">
        <v>40574</v>
      </c>
      <c r="B421">
        <v>1643.01</v>
      </c>
    </row>
    <row r="422" spans="1:2">
      <c r="A422" s="1">
        <v>40602</v>
      </c>
      <c r="B422">
        <v>1647.12</v>
      </c>
    </row>
    <row r="423" spans="1:2">
      <c r="A423" s="1">
        <v>40633</v>
      </c>
      <c r="B423">
        <v>1648.03</v>
      </c>
    </row>
    <row r="424" spans="1:2">
      <c r="A424" s="1">
        <v>40662</v>
      </c>
      <c r="B424">
        <v>1668.95</v>
      </c>
    </row>
    <row r="425" spans="1:2">
      <c r="A425" s="1">
        <v>40694</v>
      </c>
      <c r="B425">
        <v>1690.73</v>
      </c>
    </row>
    <row r="426" spans="1:2">
      <c r="A426" s="1">
        <v>40724</v>
      </c>
      <c r="B426">
        <v>1685.78</v>
      </c>
    </row>
    <row r="427" spans="1:2">
      <c r="A427" s="1">
        <v>40753</v>
      </c>
      <c r="B427">
        <v>1712.53</v>
      </c>
    </row>
    <row r="428" spans="1:2">
      <c r="A428" s="1">
        <v>40786</v>
      </c>
      <c r="B428">
        <v>1737.55</v>
      </c>
    </row>
    <row r="429" spans="1:2">
      <c r="A429" s="1">
        <v>40816</v>
      </c>
      <c r="B429">
        <v>1750.19</v>
      </c>
    </row>
    <row r="430" spans="1:2">
      <c r="A430" s="1">
        <v>40847</v>
      </c>
      <c r="B430">
        <v>1752.07</v>
      </c>
    </row>
    <row r="431" spans="1:2">
      <c r="A431" s="1">
        <v>40877</v>
      </c>
      <c r="B431">
        <v>1750.55</v>
      </c>
    </row>
    <row r="432" spans="1:2">
      <c r="A432" s="1">
        <v>40907</v>
      </c>
      <c r="B432">
        <v>1769.79</v>
      </c>
    </row>
    <row r="433" spans="1:2">
      <c r="A433" s="1">
        <v>40939</v>
      </c>
      <c r="B433">
        <v>1785.33</v>
      </c>
    </row>
    <row r="434" spans="1:2">
      <c r="A434" s="1">
        <v>40968</v>
      </c>
      <c r="B434">
        <v>1784.92</v>
      </c>
    </row>
    <row r="435" spans="1:2">
      <c r="A435" s="1">
        <v>40998</v>
      </c>
      <c r="B435">
        <v>1775.14</v>
      </c>
    </row>
    <row r="436" spans="1:2">
      <c r="A436" s="1">
        <v>41029</v>
      </c>
      <c r="B436">
        <v>1794.82</v>
      </c>
    </row>
    <row r="437" spans="1:2">
      <c r="A437" s="1">
        <v>41060</v>
      </c>
      <c r="B437">
        <v>1811.06</v>
      </c>
    </row>
    <row r="438" spans="1:2">
      <c r="A438" s="1">
        <v>41089</v>
      </c>
      <c r="B438">
        <v>1811.77</v>
      </c>
    </row>
    <row r="439" spans="1:2">
      <c r="A439" s="1">
        <v>41121</v>
      </c>
      <c r="B439">
        <v>1836.76</v>
      </c>
    </row>
    <row r="440" spans="1:2">
      <c r="A440" s="1">
        <v>41152</v>
      </c>
      <c r="B440">
        <v>1837.96</v>
      </c>
    </row>
    <row r="441" spans="1:2">
      <c r="A441" s="1">
        <v>41180</v>
      </c>
      <c r="B441">
        <v>1840.49</v>
      </c>
    </row>
    <row r="442" spans="1:2">
      <c r="A442" s="1">
        <v>41213</v>
      </c>
      <c r="B442">
        <v>1844.11</v>
      </c>
    </row>
    <row r="443" spans="1:2">
      <c r="A443" s="1">
        <v>41243</v>
      </c>
      <c r="B443">
        <v>1847.02</v>
      </c>
    </row>
    <row r="444" spans="1:2">
      <c r="A444" s="1">
        <v>41274</v>
      </c>
      <c r="B444">
        <v>1844.39</v>
      </c>
    </row>
    <row r="445" spans="1:2">
      <c r="A445" s="1">
        <v>41305</v>
      </c>
      <c r="B445">
        <v>1831.49</v>
      </c>
    </row>
    <row r="446" spans="1:2">
      <c r="A446" s="1">
        <v>41333</v>
      </c>
      <c r="B446">
        <v>1840.67</v>
      </c>
    </row>
    <row r="447" spans="1:2">
      <c r="A447" s="1">
        <v>41362</v>
      </c>
      <c r="B447">
        <v>1842.14</v>
      </c>
    </row>
    <row r="448" spans="1:2">
      <c r="A448" s="1">
        <v>41394</v>
      </c>
      <c r="B448">
        <v>1860.78</v>
      </c>
    </row>
    <row r="449" spans="1:2">
      <c r="A449" s="1">
        <v>41425</v>
      </c>
      <c r="B449">
        <v>1827.58</v>
      </c>
    </row>
    <row r="450" spans="1:2">
      <c r="A450" s="1">
        <v>41453</v>
      </c>
      <c r="B450">
        <v>1799.31</v>
      </c>
    </row>
    <row r="451" spans="1:2">
      <c r="A451" s="1">
        <v>41486</v>
      </c>
      <c r="B451">
        <v>1801.77</v>
      </c>
    </row>
    <row r="452" spans="1:2">
      <c r="A452" s="1">
        <v>41516</v>
      </c>
      <c r="B452">
        <v>1792.56</v>
      </c>
    </row>
    <row r="453" spans="1:2">
      <c r="A453" s="1">
        <v>41547</v>
      </c>
      <c r="B453">
        <v>1809.53</v>
      </c>
    </row>
    <row r="454" spans="1:2">
      <c r="A454" s="1">
        <v>41578</v>
      </c>
      <c r="B454">
        <v>1824.16</v>
      </c>
    </row>
    <row r="455" spans="1:2">
      <c r="A455" s="1">
        <v>41607</v>
      </c>
      <c r="B455">
        <v>1817.33</v>
      </c>
    </row>
    <row r="456" spans="1:2">
      <c r="A456" s="1">
        <v>41639</v>
      </c>
      <c r="B456">
        <v>1807.06</v>
      </c>
    </row>
    <row r="457" spans="1:2">
      <c r="A457" s="1">
        <v>41670</v>
      </c>
      <c r="B457">
        <v>1833.76</v>
      </c>
    </row>
    <row r="458" spans="1:2">
      <c r="A458" s="1">
        <v>41698</v>
      </c>
      <c r="B458">
        <v>1843.51</v>
      </c>
    </row>
    <row r="459" spans="1:2">
      <c r="A459" s="1">
        <v>41729</v>
      </c>
      <c r="B459">
        <v>1840.37</v>
      </c>
    </row>
    <row r="460" spans="1:2">
      <c r="A460" s="1">
        <v>41759</v>
      </c>
      <c r="B460">
        <v>1855.9</v>
      </c>
    </row>
    <row r="461" spans="1:2">
      <c r="A461" s="1">
        <v>41789</v>
      </c>
      <c r="B461">
        <v>1877.03</v>
      </c>
    </row>
    <row r="462" spans="1:2">
      <c r="A462" s="1">
        <v>41820</v>
      </c>
      <c r="B462">
        <v>1878</v>
      </c>
    </row>
    <row r="463" spans="1:2">
      <c r="A463" s="1">
        <v>41851</v>
      </c>
      <c r="B463">
        <v>1873.29</v>
      </c>
    </row>
    <row r="464" spans="1:2">
      <c r="A464" s="1">
        <v>41880</v>
      </c>
      <c r="B464">
        <v>1893.97</v>
      </c>
    </row>
    <row r="465" spans="1:2">
      <c r="A465" s="1">
        <v>41912</v>
      </c>
      <c r="B465">
        <v>1881.11</v>
      </c>
    </row>
    <row r="466" spans="1:2">
      <c r="A466" s="1">
        <v>41943</v>
      </c>
      <c r="B466">
        <v>1899.6</v>
      </c>
    </row>
    <row r="467" spans="1:2">
      <c r="A467" s="1">
        <v>41971</v>
      </c>
      <c r="B467">
        <v>1913.08</v>
      </c>
    </row>
    <row r="468" spans="1:2">
      <c r="A468" s="1">
        <v>42004</v>
      </c>
      <c r="B468">
        <v>1914.87</v>
      </c>
    </row>
    <row r="469" spans="1:2">
      <c r="A469" s="1">
        <v>42034</v>
      </c>
      <c r="B469">
        <v>1955.02</v>
      </c>
    </row>
    <row r="470" spans="1:2">
      <c r="A470" s="1">
        <v>42062</v>
      </c>
      <c r="B470">
        <v>1936.64</v>
      </c>
    </row>
    <row r="471" spans="1:2">
      <c r="A471" s="1">
        <v>42094</v>
      </c>
      <c r="B471">
        <v>1945.63</v>
      </c>
    </row>
    <row r="472" spans="1:2">
      <c r="A472" s="1">
        <v>42124</v>
      </c>
      <c r="B472">
        <v>1938.65</v>
      </c>
    </row>
    <row r="473" spans="1:2">
      <c r="A473" s="1">
        <v>42153</v>
      </c>
      <c r="B473">
        <v>1933.98</v>
      </c>
    </row>
    <row r="474" spans="1:2">
      <c r="A474" s="1">
        <v>42185</v>
      </c>
      <c r="B474">
        <v>1912.89</v>
      </c>
    </row>
    <row r="475" spans="1:2">
      <c r="A475" s="1">
        <v>42216</v>
      </c>
      <c r="B475">
        <v>1926.19</v>
      </c>
    </row>
    <row r="476" spans="1:2">
      <c r="A476" s="1">
        <v>42247</v>
      </c>
      <c r="B476">
        <v>1923.42</v>
      </c>
    </row>
    <row r="477" spans="1:2">
      <c r="A477" s="1">
        <v>42277</v>
      </c>
      <c r="B477">
        <v>1936.43</v>
      </c>
    </row>
    <row r="478" spans="1:2">
      <c r="A478" s="1">
        <v>42307</v>
      </c>
      <c r="B478">
        <v>1936.76</v>
      </c>
    </row>
    <row r="479" spans="1:2">
      <c r="A479" s="1">
        <v>42338</v>
      </c>
      <c r="B479">
        <v>1931.64</v>
      </c>
    </row>
    <row r="480" spans="1:2">
      <c r="A480" s="1">
        <v>42369</v>
      </c>
      <c r="B480">
        <v>1925.4</v>
      </c>
    </row>
    <row r="481" spans="1:2">
      <c r="A481" s="1">
        <v>42398</v>
      </c>
      <c r="B481">
        <v>1951.89</v>
      </c>
    </row>
    <row r="482" spans="1:2">
      <c r="A482" s="1">
        <v>42429</v>
      </c>
      <c r="B482">
        <v>1965.74</v>
      </c>
    </row>
    <row r="483" spans="1:2">
      <c r="A483" s="1">
        <v>42460</v>
      </c>
      <c r="B483">
        <v>1983.77</v>
      </c>
    </row>
    <row r="484" spans="1:2">
      <c r="A484" s="1">
        <v>42489</v>
      </c>
      <c r="B484">
        <v>1991.39</v>
      </c>
    </row>
    <row r="485" spans="1:2">
      <c r="A485" s="1">
        <v>42521</v>
      </c>
      <c r="B485">
        <v>1991.9</v>
      </c>
    </row>
    <row r="486" spans="1:2">
      <c r="A486" s="1">
        <v>42551</v>
      </c>
      <c r="B486">
        <v>2027.69</v>
      </c>
    </row>
    <row r="487" spans="1:2">
      <c r="A487" s="1">
        <v>42580</v>
      </c>
      <c r="B487">
        <v>2040.51</v>
      </c>
    </row>
    <row r="488" spans="1:2">
      <c r="A488" s="1">
        <v>42613</v>
      </c>
      <c r="B488">
        <v>2038.18</v>
      </c>
    </row>
    <row r="489" spans="1:2">
      <c r="A489" s="1">
        <v>42643</v>
      </c>
      <c r="B489">
        <v>2036.98</v>
      </c>
    </row>
    <row r="490" spans="1:2">
      <c r="A490" s="1">
        <v>42674</v>
      </c>
      <c r="B490">
        <v>2021.4</v>
      </c>
    </row>
    <row r="491" spans="1:2">
      <c r="A491" s="1">
        <v>42704</v>
      </c>
      <c r="B491">
        <v>1973.59</v>
      </c>
    </row>
    <row r="492" spans="1:2">
      <c r="A492" s="1">
        <v>42734</v>
      </c>
      <c r="B492">
        <v>1976.37</v>
      </c>
    </row>
    <row r="493" spans="1:2">
      <c r="A493" s="1">
        <v>42766</v>
      </c>
      <c r="B493">
        <v>1980.25</v>
      </c>
    </row>
    <row r="494" spans="1:2">
      <c r="A494" s="1">
        <v>42794</v>
      </c>
      <c r="B494">
        <v>1993.56</v>
      </c>
    </row>
    <row r="495" spans="1:2">
      <c r="A495" s="1">
        <v>42825</v>
      </c>
      <c r="B495">
        <v>1992.51</v>
      </c>
    </row>
    <row r="496" spans="1:2">
      <c r="A496" s="1">
        <v>42853</v>
      </c>
      <c r="B496">
        <v>2007.89</v>
      </c>
    </row>
    <row r="497" spans="1:2">
      <c r="A497" s="1">
        <v>42886</v>
      </c>
      <c r="B497">
        <v>2023.34</v>
      </c>
    </row>
    <row r="498" spans="1:2">
      <c r="A498" s="1">
        <v>42916</v>
      </c>
      <c r="B498">
        <v>2021.31</v>
      </c>
    </row>
    <row r="499" spans="1:2">
      <c r="A499" s="1">
        <v>42947</v>
      </c>
      <c r="B499">
        <v>2030.01</v>
      </c>
    </row>
    <row r="500" spans="1:2">
      <c r="A500" s="1">
        <v>42978</v>
      </c>
      <c r="B500">
        <v>2048.21</v>
      </c>
    </row>
    <row r="501" spans="1:2">
      <c r="A501" s="1">
        <v>43007</v>
      </c>
      <c r="B501">
        <v>2038.46</v>
      </c>
    </row>
    <row r="502" spans="1:2">
      <c r="A502" s="1">
        <v>43039</v>
      </c>
      <c r="B502">
        <v>2039.64</v>
      </c>
    </row>
    <row r="503" spans="1:2">
      <c r="A503" s="1">
        <v>43069</v>
      </c>
      <c r="B503">
        <v>2037.02</v>
      </c>
    </row>
    <row r="504" spans="1:2">
      <c r="A504" s="1">
        <v>43098</v>
      </c>
      <c r="B504">
        <v>2046.37</v>
      </c>
    </row>
    <row r="505" spans="1:2">
      <c r="A505" s="1">
        <v>43131</v>
      </c>
      <c r="B505">
        <v>2022.8</v>
      </c>
    </row>
    <row r="506" spans="1:2">
      <c r="A506" s="1">
        <v>43159</v>
      </c>
      <c r="B506">
        <v>2003.63</v>
      </c>
    </row>
    <row r="507" spans="1:2">
      <c r="A507" s="1">
        <v>43189</v>
      </c>
      <c r="B507">
        <v>2016.48</v>
      </c>
    </row>
    <row r="508" spans="1:2">
      <c r="A508" s="1">
        <v>43220</v>
      </c>
      <c r="B508">
        <v>2001.48</v>
      </c>
    </row>
    <row r="509" spans="1:2">
      <c r="A509" s="1">
        <v>43251</v>
      </c>
      <c r="B509">
        <v>2015.76</v>
      </c>
    </row>
    <row r="510" spans="1:2">
      <c r="A510" s="1">
        <v>43280</v>
      </c>
      <c r="B510">
        <v>2013.28</v>
      </c>
    </row>
    <row r="511" spans="1:2">
      <c r="A511" s="1">
        <v>43312</v>
      </c>
      <c r="B511">
        <v>2013.76</v>
      </c>
    </row>
    <row r="512" spans="1:2">
      <c r="A512" s="1">
        <v>43343</v>
      </c>
      <c r="B512">
        <v>2026.72</v>
      </c>
    </row>
    <row r="513" spans="1:2">
      <c r="A513" s="1">
        <v>43371</v>
      </c>
      <c r="B513">
        <v>2013.67</v>
      </c>
    </row>
    <row r="514" spans="1:2">
      <c r="A514" s="1">
        <v>43404</v>
      </c>
      <c r="B514">
        <v>1997.76</v>
      </c>
    </row>
    <row r="515" spans="1:2">
      <c r="A515" s="1">
        <v>43434</v>
      </c>
      <c r="B515">
        <v>2009.68</v>
      </c>
    </row>
    <row r="516" spans="1:2">
      <c r="A516" s="1">
        <v>43465</v>
      </c>
      <c r="B516">
        <v>2046.6</v>
      </c>
    </row>
    <row r="517" spans="1:2">
      <c r="A517" s="1">
        <v>43496</v>
      </c>
      <c r="B517">
        <v>2068.34</v>
      </c>
    </row>
    <row r="518" spans="1:2">
      <c r="A518" s="1">
        <v>43524</v>
      </c>
      <c r="B518">
        <v>2067.14</v>
      </c>
    </row>
    <row r="519" spans="1:2">
      <c r="A519" s="1">
        <v>43553</v>
      </c>
      <c r="B519">
        <v>2106.83</v>
      </c>
    </row>
    <row r="520" spans="1:2">
      <c r="A520" s="1">
        <v>43585</v>
      </c>
      <c r="B520">
        <v>2107.37</v>
      </c>
    </row>
    <row r="521" spans="1:2">
      <c r="A521" s="1">
        <v>43616</v>
      </c>
      <c r="B521">
        <v>2144.7800000000002</v>
      </c>
    </row>
    <row r="522" spans="1:2">
      <c r="A522" s="1">
        <v>43644</v>
      </c>
      <c r="B522">
        <v>2171.71</v>
      </c>
    </row>
    <row r="523" spans="1:2">
      <c r="A523" s="1">
        <v>43677</v>
      </c>
      <c r="B523">
        <v>2176.4899999999998</v>
      </c>
    </row>
    <row r="524" spans="1:2">
      <c r="A524" s="1">
        <v>43707</v>
      </c>
      <c r="B524">
        <v>2232.89</v>
      </c>
    </row>
    <row r="525" spans="1:2">
      <c r="A525" s="1">
        <v>43738</v>
      </c>
      <c r="B525">
        <v>2221</v>
      </c>
    </row>
    <row r="526" spans="1:2">
      <c r="A526" s="1">
        <v>43769</v>
      </c>
      <c r="B526">
        <v>2227.69</v>
      </c>
    </row>
    <row r="527" spans="1:2">
      <c r="A527" s="1">
        <v>43798</v>
      </c>
      <c r="B527">
        <v>2226.5500000000002</v>
      </c>
    </row>
    <row r="528" spans="1:2">
      <c r="A528" s="1">
        <v>43830</v>
      </c>
      <c r="B528">
        <v>2225</v>
      </c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FE5-F978-4CFF-914B-BE95586877DB}">
  <dimension ref="A2:M8538"/>
  <sheetViews>
    <sheetView workbookViewId="0">
      <selection activeCell="C7" sqref="A2:M5764"/>
    </sheetView>
  </sheetViews>
  <sheetFormatPr defaultRowHeight="15"/>
  <cols>
    <col min="2" max="2" width="14.42578125" bestFit="1" customWidth="1"/>
    <col min="3" max="3" width="14.42578125" customWidth="1"/>
    <col min="4" max="4" width="15.5703125" bestFit="1" customWidth="1"/>
    <col min="5" max="5" width="15.5703125" customWidth="1"/>
    <col min="6" max="6" width="10.7109375" bestFit="1" customWidth="1"/>
    <col min="8" max="8" width="14" bestFit="1" customWidth="1"/>
    <col min="10" max="10" width="22.85546875" bestFit="1" customWidth="1"/>
    <col min="12" max="12" width="28.42578125" bestFit="1" customWidth="1"/>
  </cols>
  <sheetData>
    <row r="2" spans="1:13">
      <c r="A2" s="1">
        <v>25934</v>
      </c>
    </row>
    <row r="3" spans="1:13">
      <c r="A3" s="1">
        <v>43831</v>
      </c>
    </row>
    <row r="4" spans="1:13">
      <c r="A4" s="1" t="s">
        <v>2</v>
      </c>
      <c r="B4" t="e">
        <f ca="1">_xll.BDP(B5,"name")</f>
        <v>#NAME?</v>
      </c>
      <c r="D4" t="e">
        <f ca="1">_xll.BDP(D5,"name")</f>
        <v>#NAME?</v>
      </c>
      <c r="F4" t="e">
        <f ca="1">_xll.BDP(F5,"name")</f>
        <v>#NAME?</v>
      </c>
      <c r="H4" t="e">
        <f ca="1">_xll.BDP(H5,"name")</f>
        <v>#NAME?</v>
      </c>
      <c r="J4" t="e">
        <f ca="1">_xll.BDP(J5,"name")</f>
        <v>#NAME?</v>
      </c>
      <c r="L4" t="e">
        <f ca="1">_xll.BDP(L5,"name")</f>
        <v>#NAME?</v>
      </c>
    </row>
    <row r="5" spans="1:13">
      <c r="B5" t="s">
        <v>1</v>
      </c>
      <c r="D5" t="s">
        <v>0</v>
      </c>
      <c r="F5" t="s">
        <v>3</v>
      </c>
      <c r="H5" t="s">
        <v>4</v>
      </c>
      <c r="J5" t="s">
        <v>5</v>
      </c>
      <c r="L5" t="s">
        <v>6</v>
      </c>
    </row>
    <row r="6" spans="1:13">
      <c r="B6" s="1" t="e">
        <f ca="1">_xll.BDH(B5,"px last",$A$2,$A$3,"pER="&amp;$A$4,"cols=2;rows=372")</f>
        <v>#NAME?</v>
      </c>
      <c r="C6">
        <v>100.67</v>
      </c>
      <c r="D6" s="1" t="e">
        <f ca="1">_xll.BDH(D5,"px last",$A$2,$A$3,"pER="&amp;$A$4,"cols=2;rows=528")</f>
        <v>#NAME?</v>
      </c>
      <c r="E6">
        <v>101.95</v>
      </c>
      <c r="F6" s="1" t="e">
        <f ca="1">_xll.BDH(F5,"px last",$A$2,$A$3,"pER="&amp;$A$4,"cols=2;rows=396")</f>
        <v>#NAME?</v>
      </c>
      <c r="G6">
        <v>6.4</v>
      </c>
      <c r="H6" s="1" t="e">
        <f ca="1">_xll.BDH(H5,"px last",$A$2,$A$3,"pER="&amp;$A$4,"cols=2;rows=456")</f>
        <v>#NAME?</v>
      </c>
      <c r="I6">
        <v>12.92</v>
      </c>
      <c r="J6" s="1" t="e">
        <f ca="1">_xll.BDH(J5,"px last",$A$2,$A$3,"pER="&amp;$A$4,"cols=2;rows=588")</f>
        <v>#NAME?</v>
      </c>
      <c r="K6">
        <v>868.5</v>
      </c>
      <c r="L6" s="1" t="e">
        <f ca="1">_xll.BDH(L5,"px last",$A$2,$A$3,"pER="&amp;$A$4,"quote=g","cols=2;rows=588")</f>
        <v>#NAME?</v>
      </c>
      <c r="M6">
        <v>4.32</v>
      </c>
    </row>
    <row r="7" spans="1:13">
      <c r="B7" s="1">
        <v>32567</v>
      </c>
      <c r="C7">
        <v>101.18</v>
      </c>
      <c r="D7" s="1">
        <v>27817</v>
      </c>
      <c r="E7">
        <v>102.72</v>
      </c>
      <c r="F7" s="1">
        <v>31835</v>
      </c>
      <c r="G7">
        <v>6.71</v>
      </c>
      <c r="H7" s="1">
        <v>30010</v>
      </c>
      <c r="I7">
        <v>14.28</v>
      </c>
      <c r="J7" s="1">
        <v>25990</v>
      </c>
      <c r="K7">
        <v>878.83</v>
      </c>
      <c r="L7" s="1">
        <v>25990</v>
      </c>
      <c r="M7">
        <v>3.71</v>
      </c>
    </row>
    <row r="8" spans="1:13">
      <c r="B8" s="1">
        <v>32598</v>
      </c>
      <c r="C8">
        <v>101.85</v>
      </c>
      <c r="D8" s="1">
        <v>27850</v>
      </c>
      <c r="E8">
        <v>103.95</v>
      </c>
      <c r="F8" s="1">
        <v>31867</v>
      </c>
      <c r="G8">
        <v>6.87</v>
      </c>
      <c r="H8" s="1">
        <v>30041</v>
      </c>
      <c r="I8">
        <v>13.31</v>
      </c>
      <c r="J8" s="1">
        <v>26023</v>
      </c>
      <c r="K8">
        <v>904.37</v>
      </c>
      <c r="L8" s="1">
        <v>26023</v>
      </c>
      <c r="M8">
        <v>5.5</v>
      </c>
    </row>
    <row r="9" spans="1:13">
      <c r="B9" s="1">
        <v>32626</v>
      </c>
      <c r="C9">
        <v>102.9</v>
      </c>
      <c r="D9" s="1">
        <v>27880</v>
      </c>
      <c r="E9">
        <v>104.53</v>
      </c>
      <c r="F9" s="1">
        <v>31897</v>
      </c>
      <c r="G9">
        <v>6.76</v>
      </c>
      <c r="H9" s="1">
        <v>30071</v>
      </c>
      <c r="I9">
        <v>13.34</v>
      </c>
      <c r="J9" s="1">
        <v>26053</v>
      </c>
      <c r="K9">
        <v>941.75</v>
      </c>
      <c r="L9" s="1">
        <v>26053</v>
      </c>
      <c r="M9">
        <v>5.5</v>
      </c>
    </row>
    <row r="10" spans="1:13">
      <c r="B10" s="1">
        <v>32659</v>
      </c>
      <c r="C10">
        <v>103.82</v>
      </c>
      <c r="D10" s="1">
        <v>27911</v>
      </c>
      <c r="E10">
        <v>103.58</v>
      </c>
      <c r="F10" s="1">
        <v>31926</v>
      </c>
      <c r="G10">
        <v>6.8</v>
      </c>
      <c r="H10" s="1">
        <v>30102</v>
      </c>
      <c r="I10">
        <v>12.71</v>
      </c>
      <c r="J10" s="1">
        <v>26084</v>
      </c>
      <c r="K10">
        <v>907.8</v>
      </c>
      <c r="L10" s="1">
        <v>26084</v>
      </c>
      <c r="M10">
        <v>5.5</v>
      </c>
    </row>
    <row r="11" spans="1:13">
      <c r="B11" s="1">
        <v>32689</v>
      </c>
      <c r="C11">
        <v>104.87</v>
      </c>
      <c r="D11" s="1">
        <v>27941</v>
      </c>
      <c r="E11">
        <v>105.05</v>
      </c>
      <c r="F11" s="1">
        <v>31958</v>
      </c>
      <c r="G11">
        <v>7.1</v>
      </c>
      <c r="H11" s="1">
        <v>30132</v>
      </c>
      <c r="I11">
        <v>13.08</v>
      </c>
      <c r="J11" s="1">
        <v>26114</v>
      </c>
      <c r="K11">
        <v>891.14</v>
      </c>
      <c r="L11" s="1">
        <v>26114</v>
      </c>
      <c r="M11">
        <v>5.5</v>
      </c>
    </row>
    <row r="12" spans="1:13">
      <c r="B12" s="1">
        <v>32720</v>
      </c>
      <c r="C12">
        <v>105.79</v>
      </c>
      <c r="D12" s="1">
        <v>27971</v>
      </c>
      <c r="E12">
        <v>106.28</v>
      </c>
      <c r="F12" s="1">
        <v>31989</v>
      </c>
      <c r="G12">
        <v>7.42</v>
      </c>
      <c r="H12" s="1">
        <v>30163</v>
      </c>
      <c r="I12">
        <v>11.86</v>
      </c>
      <c r="J12" s="1">
        <v>26144</v>
      </c>
      <c r="K12">
        <v>858.43</v>
      </c>
      <c r="L12" s="1">
        <v>26144</v>
      </c>
      <c r="M12">
        <v>5.39</v>
      </c>
    </row>
    <row r="13" spans="1:13">
      <c r="B13" s="1">
        <v>32751</v>
      </c>
      <c r="C13">
        <v>106.21</v>
      </c>
      <c r="D13" s="1">
        <v>28003</v>
      </c>
      <c r="E13">
        <v>108.18</v>
      </c>
      <c r="F13" s="1">
        <v>32020</v>
      </c>
      <c r="G13">
        <v>7.7</v>
      </c>
      <c r="H13" s="1">
        <v>30194</v>
      </c>
      <c r="I13">
        <v>9</v>
      </c>
      <c r="J13" s="1">
        <v>26176</v>
      </c>
      <c r="K13">
        <v>898.07</v>
      </c>
      <c r="L13" s="1">
        <v>26176</v>
      </c>
      <c r="M13">
        <v>5.64</v>
      </c>
    </row>
    <row r="14" spans="1:13">
      <c r="B14" s="1">
        <v>32780</v>
      </c>
      <c r="C14">
        <v>106.92</v>
      </c>
      <c r="D14" s="1">
        <v>28033</v>
      </c>
      <c r="E14">
        <v>109.67</v>
      </c>
      <c r="F14" s="1">
        <v>32050</v>
      </c>
      <c r="G14">
        <v>7.54</v>
      </c>
      <c r="H14" s="1">
        <v>30224</v>
      </c>
      <c r="I14">
        <v>8.19</v>
      </c>
      <c r="J14" s="1">
        <v>26206</v>
      </c>
      <c r="K14">
        <v>887.19</v>
      </c>
      <c r="L14" s="1">
        <v>26206</v>
      </c>
      <c r="M14">
        <v>5.13</v>
      </c>
    </row>
    <row r="15" spans="1:13">
      <c r="B15" s="1">
        <v>32812</v>
      </c>
      <c r="C15">
        <v>107.89</v>
      </c>
      <c r="D15" s="1">
        <v>28062</v>
      </c>
      <c r="E15">
        <v>110.85</v>
      </c>
      <c r="F15" s="1">
        <v>32080</v>
      </c>
      <c r="G15">
        <v>5.82</v>
      </c>
      <c r="H15" s="1">
        <v>30255</v>
      </c>
      <c r="I15">
        <v>7.97</v>
      </c>
      <c r="J15" s="1">
        <v>26235</v>
      </c>
      <c r="K15">
        <v>839</v>
      </c>
      <c r="L15" s="1">
        <v>26235</v>
      </c>
      <c r="M15">
        <v>5.13</v>
      </c>
    </row>
    <row r="16" spans="1:13">
      <c r="B16" s="1">
        <v>32842</v>
      </c>
      <c r="C16">
        <v>108.68</v>
      </c>
      <c r="D16" s="1">
        <v>28094</v>
      </c>
      <c r="E16">
        <v>113.53</v>
      </c>
      <c r="F16" s="1">
        <v>32111</v>
      </c>
      <c r="G16">
        <v>5.41</v>
      </c>
      <c r="H16" s="1">
        <v>30285</v>
      </c>
      <c r="I16">
        <v>8.35</v>
      </c>
      <c r="J16" s="1">
        <v>26267</v>
      </c>
      <c r="K16">
        <v>831.34</v>
      </c>
      <c r="L16" s="1">
        <v>26267</v>
      </c>
      <c r="M16">
        <v>4.8600000000000003</v>
      </c>
    </row>
    <row r="17" spans="2:13">
      <c r="B17" s="1">
        <v>32871</v>
      </c>
      <c r="C17">
        <v>109.32</v>
      </c>
      <c r="D17" s="1">
        <v>28125</v>
      </c>
      <c r="E17">
        <v>115.6</v>
      </c>
      <c r="F17" s="1">
        <v>32142</v>
      </c>
      <c r="G17">
        <v>5.8</v>
      </c>
      <c r="H17" s="1">
        <v>30316</v>
      </c>
      <c r="I17">
        <v>8.1999999999999993</v>
      </c>
      <c r="J17" s="1">
        <v>26298</v>
      </c>
      <c r="K17">
        <v>890.2</v>
      </c>
      <c r="L17" s="1">
        <v>26298</v>
      </c>
      <c r="M17">
        <v>4.03</v>
      </c>
    </row>
    <row r="18" spans="2:13">
      <c r="B18" s="1">
        <v>32904</v>
      </c>
      <c r="C18">
        <v>109.97</v>
      </c>
      <c r="D18" s="1">
        <v>28156</v>
      </c>
      <c r="E18">
        <v>113.38</v>
      </c>
      <c r="F18" s="1">
        <v>32171</v>
      </c>
      <c r="G18">
        <v>6.05</v>
      </c>
      <c r="H18" s="1">
        <v>30347</v>
      </c>
      <c r="I18">
        <v>8.1199999999999992</v>
      </c>
      <c r="J18" s="1">
        <v>26329</v>
      </c>
      <c r="K18">
        <v>902.17</v>
      </c>
      <c r="L18" s="1">
        <v>26329</v>
      </c>
      <c r="M18">
        <v>3.5</v>
      </c>
    </row>
    <row r="19" spans="2:13">
      <c r="B19" s="1">
        <v>32932</v>
      </c>
      <c r="C19">
        <v>110.68</v>
      </c>
      <c r="D19" s="1">
        <v>28184</v>
      </c>
      <c r="E19">
        <v>113.81</v>
      </c>
      <c r="F19" s="1">
        <v>32202</v>
      </c>
      <c r="G19">
        <v>6.37</v>
      </c>
      <c r="H19" s="1">
        <v>30375</v>
      </c>
      <c r="I19">
        <v>8.39</v>
      </c>
      <c r="J19" s="1">
        <v>26358</v>
      </c>
      <c r="K19">
        <v>928.13</v>
      </c>
      <c r="L19" s="1">
        <v>26358</v>
      </c>
      <c r="M19">
        <v>3.5</v>
      </c>
    </row>
    <row r="20" spans="2:13">
      <c r="B20" s="1">
        <v>32962</v>
      </c>
      <c r="C20">
        <v>111.31</v>
      </c>
      <c r="D20" s="1">
        <v>28215</v>
      </c>
      <c r="E20">
        <v>114.66</v>
      </c>
      <c r="F20" s="1">
        <v>32233</v>
      </c>
      <c r="G20">
        <v>6.27</v>
      </c>
      <c r="H20" s="1">
        <v>30406</v>
      </c>
      <c r="I20">
        <v>8.66</v>
      </c>
      <c r="J20" s="1">
        <v>26389</v>
      </c>
      <c r="K20">
        <v>940.69</v>
      </c>
      <c r="L20" s="1">
        <v>26389</v>
      </c>
      <c r="M20">
        <v>5.5</v>
      </c>
    </row>
    <row r="21" spans="2:13">
      <c r="B21" s="1">
        <v>32993</v>
      </c>
      <c r="C21">
        <v>112.03</v>
      </c>
      <c r="D21" s="1">
        <v>28244</v>
      </c>
      <c r="E21">
        <v>115.7</v>
      </c>
      <c r="F21" s="1">
        <v>32262</v>
      </c>
      <c r="G21">
        <v>6.34</v>
      </c>
      <c r="H21" s="1">
        <v>30436</v>
      </c>
      <c r="I21">
        <v>8.51</v>
      </c>
      <c r="J21" s="1">
        <v>26417</v>
      </c>
      <c r="K21">
        <v>954.17</v>
      </c>
      <c r="L21" s="1">
        <v>26417</v>
      </c>
      <c r="M21">
        <v>5.5</v>
      </c>
    </row>
    <row r="22" spans="2:13">
      <c r="B22" s="1">
        <v>33024</v>
      </c>
      <c r="C22">
        <v>113.03</v>
      </c>
      <c r="D22" s="1">
        <v>28276</v>
      </c>
      <c r="E22">
        <v>116.5</v>
      </c>
      <c r="F22" s="1">
        <v>32294</v>
      </c>
      <c r="G22">
        <v>6.35</v>
      </c>
      <c r="H22" s="1">
        <v>30467</v>
      </c>
      <c r="I22">
        <v>8.5</v>
      </c>
      <c r="J22" s="1">
        <v>26450</v>
      </c>
      <c r="K22">
        <v>960.72</v>
      </c>
      <c r="L22" s="1">
        <v>26450</v>
      </c>
      <c r="M22">
        <v>5.5</v>
      </c>
    </row>
    <row r="23" spans="2:13">
      <c r="B23" s="1">
        <v>33053</v>
      </c>
      <c r="C23">
        <v>113.85</v>
      </c>
      <c r="D23" s="1">
        <v>28306</v>
      </c>
      <c r="E23">
        <v>118.15</v>
      </c>
      <c r="F23" s="1">
        <v>32324</v>
      </c>
      <c r="G23">
        <v>6.68</v>
      </c>
      <c r="H23" s="1">
        <v>30497</v>
      </c>
      <c r="I23">
        <v>9.14</v>
      </c>
      <c r="J23" s="1">
        <v>26480</v>
      </c>
      <c r="K23">
        <v>929.03</v>
      </c>
      <c r="L23" s="1">
        <v>26480</v>
      </c>
      <c r="M23">
        <v>5.5</v>
      </c>
    </row>
    <row r="24" spans="2:13">
      <c r="B24" s="1">
        <v>33085</v>
      </c>
      <c r="C24">
        <v>114.76</v>
      </c>
      <c r="D24" s="1">
        <v>28335</v>
      </c>
      <c r="E24">
        <v>118.08</v>
      </c>
      <c r="F24" s="1">
        <v>32353</v>
      </c>
      <c r="G24">
        <v>6.63</v>
      </c>
      <c r="H24" s="1">
        <v>30528</v>
      </c>
      <c r="I24">
        <v>9.4499999999999993</v>
      </c>
      <c r="J24" s="1">
        <v>26511</v>
      </c>
      <c r="K24">
        <v>924.74</v>
      </c>
      <c r="L24" s="1">
        <v>26511</v>
      </c>
      <c r="M24">
        <v>5.5</v>
      </c>
    </row>
    <row r="25" spans="2:13">
      <c r="B25" s="1">
        <v>33116</v>
      </c>
      <c r="C25">
        <v>115.45</v>
      </c>
      <c r="D25" s="1">
        <v>28368</v>
      </c>
      <c r="E25">
        <v>119.21</v>
      </c>
      <c r="F25" s="1">
        <v>32386</v>
      </c>
      <c r="G25">
        <v>6.44</v>
      </c>
      <c r="H25" s="1">
        <v>30559</v>
      </c>
      <c r="I25">
        <v>9.74</v>
      </c>
      <c r="J25" s="1">
        <v>26542</v>
      </c>
      <c r="K25">
        <v>963.73</v>
      </c>
      <c r="L25" s="1">
        <v>26542</v>
      </c>
      <c r="M25">
        <v>5.5</v>
      </c>
    </row>
    <row r="26" spans="2:13">
      <c r="B26" s="1">
        <v>33144</v>
      </c>
      <c r="C26">
        <v>116.24</v>
      </c>
      <c r="D26" s="1">
        <v>28398</v>
      </c>
      <c r="E26">
        <v>119.21</v>
      </c>
      <c r="F26" s="1">
        <v>32416</v>
      </c>
      <c r="G26">
        <v>6.6899999999999995</v>
      </c>
      <c r="H26" s="1">
        <v>30589</v>
      </c>
      <c r="I26">
        <v>9.36</v>
      </c>
      <c r="J26" s="1">
        <v>26571</v>
      </c>
      <c r="K26">
        <v>953.27</v>
      </c>
      <c r="L26" s="1">
        <v>26571</v>
      </c>
      <c r="M26">
        <v>5.5</v>
      </c>
    </row>
    <row r="27" spans="2:13">
      <c r="B27" s="1">
        <v>33177</v>
      </c>
      <c r="C27">
        <v>117.12</v>
      </c>
      <c r="D27" s="1">
        <v>28429</v>
      </c>
      <c r="E27">
        <v>118.58</v>
      </c>
      <c r="F27" s="1">
        <v>32447</v>
      </c>
      <c r="G27">
        <v>6.82</v>
      </c>
      <c r="H27" s="1">
        <v>30620</v>
      </c>
      <c r="I27">
        <v>8.99</v>
      </c>
      <c r="J27" s="1">
        <v>26603</v>
      </c>
      <c r="K27">
        <v>955.52</v>
      </c>
      <c r="L27" s="1">
        <v>26603</v>
      </c>
      <c r="M27">
        <v>5.5</v>
      </c>
    </row>
    <row r="28" spans="2:13">
      <c r="B28" s="1">
        <v>33207</v>
      </c>
      <c r="C28">
        <v>117.85</v>
      </c>
      <c r="D28" s="1">
        <v>28459</v>
      </c>
      <c r="E28">
        <v>119.64</v>
      </c>
      <c r="F28" s="1">
        <v>32477</v>
      </c>
      <c r="G28">
        <v>6.7</v>
      </c>
      <c r="H28" s="1">
        <v>30650</v>
      </c>
      <c r="I28">
        <v>9.11</v>
      </c>
      <c r="J28" s="1">
        <v>26633</v>
      </c>
      <c r="K28">
        <v>1018.21</v>
      </c>
      <c r="L28" s="1">
        <v>26633</v>
      </c>
      <c r="M28">
        <v>5.5</v>
      </c>
    </row>
    <row r="29" spans="2:13">
      <c r="B29" s="1">
        <v>33238</v>
      </c>
      <c r="C29">
        <v>118.88</v>
      </c>
      <c r="D29" s="1">
        <v>28489</v>
      </c>
      <c r="E29">
        <v>119.11</v>
      </c>
      <c r="F29" s="1">
        <v>32507</v>
      </c>
      <c r="G29">
        <v>6.84</v>
      </c>
      <c r="H29" s="1">
        <v>30681</v>
      </c>
      <c r="I29">
        <v>9.36</v>
      </c>
      <c r="J29" s="1">
        <v>26662</v>
      </c>
      <c r="K29">
        <v>1020.02</v>
      </c>
      <c r="L29" s="1">
        <v>26662</v>
      </c>
      <c r="M29">
        <v>5.5</v>
      </c>
    </row>
    <row r="30" spans="2:13">
      <c r="B30" s="1">
        <v>33269</v>
      </c>
      <c r="C30">
        <v>119.72</v>
      </c>
      <c r="D30" s="1">
        <v>28521</v>
      </c>
      <c r="E30">
        <v>118.83</v>
      </c>
      <c r="F30" s="1">
        <v>32539</v>
      </c>
      <c r="G30">
        <v>7.31</v>
      </c>
      <c r="H30" s="1">
        <v>30712</v>
      </c>
      <c r="I30">
        <v>9.26</v>
      </c>
      <c r="J30" s="1">
        <v>26695</v>
      </c>
      <c r="K30">
        <v>999.02</v>
      </c>
      <c r="L30" s="1">
        <v>26695</v>
      </c>
      <c r="M30">
        <v>5.84</v>
      </c>
    </row>
    <row r="31" spans="2:13">
      <c r="B31" s="1">
        <v>33297</v>
      </c>
      <c r="C31">
        <v>120.41</v>
      </c>
      <c r="D31" s="1">
        <v>28549</v>
      </c>
      <c r="E31">
        <v>119.29</v>
      </c>
      <c r="F31" s="1">
        <v>32567</v>
      </c>
      <c r="G31">
        <v>7.19</v>
      </c>
      <c r="H31" s="1">
        <v>30741</v>
      </c>
      <c r="I31">
        <v>9.4600000000000009</v>
      </c>
      <c r="J31" s="1">
        <v>26723</v>
      </c>
      <c r="K31">
        <v>955.07</v>
      </c>
      <c r="L31" s="1">
        <v>26723</v>
      </c>
      <c r="M31">
        <v>6.36</v>
      </c>
    </row>
    <row r="32" spans="2:13">
      <c r="B32" s="1">
        <v>33326</v>
      </c>
      <c r="C32">
        <v>121.23</v>
      </c>
      <c r="D32" s="1">
        <v>28580</v>
      </c>
      <c r="E32">
        <v>119.67</v>
      </c>
      <c r="F32" s="1">
        <v>32598</v>
      </c>
      <c r="G32">
        <v>7.35</v>
      </c>
      <c r="H32" s="1">
        <v>30772</v>
      </c>
      <c r="I32">
        <v>9.89</v>
      </c>
      <c r="J32" s="1">
        <v>26753</v>
      </c>
      <c r="K32">
        <v>951.01</v>
      </c>
      <c r="L32" s="1">
        <v>26753</v>
      </c>
      <c r="M32">
        <v>6.92</v>
      </c>
    </row>
    <row r="33" spans="2:13">
      <c r="B33" s="1">
        <v>33358</v>
      </c>
      <c r="C33">
        <v>121.98</v>
      </c>
      <c r="D33" s="1">
        <v>28608</v>
      </c>
      <c r="E33">
        <v>119.84</v>
      </c>
      <c r="F33" s="1">
        <v>32626</v>
      </c>
      <c r="G33">
        <v>7.71</v>
      </c>
      <c r="H33" s="1">
        <v>30802</v>
      </c>
      <c r="I33">
        <v>10.07</v>
      </c>
      <c r="J33" s="1">
        <v>26784</v>
      </c>
      <c r="K33">
        <v>921.43</v>
      </c>
      <c r="L33" s="1">
        <v>26784</v>
      </c>
      <c r="M33">
        <v>7.25</v>
      </c>
    </row>
    <row r="34" spans="2:13">
      <c r="B34" s="1">
        <v>33389</v>
      </c>
      <c r="C34">
        <v>122.59</v>
      </c>
      <c r="D34" s="1">
        <v>28641</v>
      </c>
      <c r="E34">
        <v>119.3</v>
      </c>
      <c r="F34" s="1">
        <v>32659</v>
      </c>
      <c r="G34">
        <v>8.0299999999999994</v>
      </c>
      <c r="H34" s="1">
        <v>30833</v>
      </c>
      <c r="I34">
        <v>10.220000000000001</v>
      </c>
      <c r="J34" s="1">
        <v>26815</v>
      </c>
      <c r="K34">
        <v>901.41</v>
      </c>
      <c r="L34" s="1">
        <v>26815</v>
      </c>
      <c r="M34">
        <v>7.65</v>
      </c>
    </row>
    <row r="35" spans="2:13">
      <c r="B35" s="1">
        <v>33417</v>
      </c>
      <c r="C35">
        <v>123.2</v>
      </c>
      <c r="D35" s="1">
        <v>28671</v>
      </c>
      <c r="E35">
        <v>119.27</v>
      </c>
      <c r="F35" s="1">
        <v>32689</v>
      </c>
      <c r="G35">
        <v>7.98</v>
      </c>
      <c r="H35" s="1">
        <v>30863</v>
      </c>
      <c r="I35">
        <v>10.26</v>
      </c>
      <c r="J35" s="1">
        <v>26844</v>
      </c>
      <c r="K35">
        <v>891.71</v>
      </c>
      <c r="L35" s="1">
        <v>26844</v>
      </c>
      <c r="M35">
        <v>8.43</v>
      </c>
    </row>
    <row r="36" spans="2:13">
      <c r="B36" s="1">
        <v>33450</v>
      </c>
      <c r="C36">
        <v>123.93</v>
      </c>
      <c r="D36" s="1">
        <v>28702</v>
      </c>
      <c r="E36">
        <v>120.63</v>
      </c>
      <c r="F36" s="1">
        <v>32720</v>
      </c>
      <c r="G36">
        <v>8.61</v>
      </c>
      <c r="H36" s="1">
        <v>30894</v>
      </c>
      <c r="I36">
        <v>10.53</v>
      </c>
      <c r="J36" s="1">
        <v>26876</v>
      </c>
      <c r="K36">
        <v>926.4</v>
      </c>
      <c r="L36" s="1">
        <v>26876</v>
      </c>
      <c r="M36">
        <v>9.59</v>
      </c>
    </row>
    <row r="37" spans="2:13">
      <c r="B37" s="1">
        <v>33480</v>
      </c>
      <c r="C37">
        <v>124.76</v>
      </c>
      <c r="D37" s="1">
        <v>28733</v>
      </c>
      <c r="E37">
        <v>122.54</v>
      </c>
      <c r="F37" s="1">
        <v>32751</v>
      </c>
      <c r="G37">
        <v>8.8000000000000007</v>
      </c>
      <c r="H37" s="1">
        <v>30925</v>
      </c>
      <c r="I37">
        <v>10.9</v>
      </c>
      <c r="J37" s="1">
        <v>26907</v>
      </c>
      <c r="K37">
        <v>887.57</v>
      </c>
      <c r="L37" s="1">
        <v>26907</v>
      </c>
      <c r="M37">
        <v>10.54</v>
      </c>
    </row>
    <row r="38" spans="2:13">
      <c r="B38" s="1">
        <v>33511</v>
      </c>
      <c r="C38">
        <v>125.53</v>
      </c>
      <c r="D38" s="1">
        <v>28762</v>
      </c>
      <c r="E38">
        <v>122.49</v>
      </c>
      <c r="F38" s="1">
        <v>32780</v>
      </c>
      <c r="G38">
        <v>8.7899999999999991</v>
      </c>
      <c r="H38" s="1">
        <v>30955</v>
      </c>
      <c r="I38">
        <v>10.8</v>
      </c>
      <c r="J38" s="1">
        <v>26935</v>
      </c>
      <c r="K38">
        <v>947.1</v>
      </c>
      <c r="L38" s="1">
        <v>26935</v>
      </c>
      <c r="M38">
        <v>9</v>
      </c>
    </row>
    <row r="39" spans="2:13">
      <c r="B39" s="1">
        <v>33542</v>
      </c>
      <c r="C39">
        <v>126.33</v>
      </c>
      <c r="D39" s="1">
        <v>28794</v>
      </c>
      <c r="E39">
        <v>120.76</v>
      </c>
      <c r="F39" s="1">
        <v>32812</v>
      </c>
      <c r="G39">
        <v>8.5299999999999994</v>
      </c>
      <c r="H39" s="1">
        <v>30986</v>
      </c>
      <c r="I39">
        <v>10.119999999999999</v>
      </c>
      <c r="J39" s="1">
        <v>26968</v>
      </c>
      <c r="K39">
        <v>956.58</v>
      </c>
      <c r="L39" s="1">
        <v>26968</v>
      </c>
      <c r="M39">
        <v>9</v>
      </c>
    </row>
    <row r="40" spans="2:13">
      <c r="B40" s="1">
        <v>33571</v>
      </c>
      <c r="C40">
        <v>127.09</v>
      </c>
      <c r="D40" s="1">
        <v>28824</v>
      </c>
      <c r="E40">
        <v>121.94</v>
      </c>
      <c r="F40" s="1">
        <v>32842</v>
      </c>
      <c r="G40">
        <v>8.68</v>
      </c>
      <c r="H40" s="1">
        <v>31016</v>
      </c>
      <c r="I40">
        <v>8.92</v>
      </c>
      <c r="J40" s="1">
        <v>26998</v>
      </c>
      <c r="K40">
        <v>822.25</v>
      </c>
      <c r="L40" s="1">
        <v>26998</v>
      </c>
      <c r="M40">
        <v>9</v>
      </c>
    </row>
    <row r="41" spans="2:13">
      <c r="B41" s="1">
        <v>33603</v>
      </c>
      <c r="C41">
        <v>127.84</v>
      </c>
      <c r="D41" s="1">
        <v>28853</v>
      </c>
      <c r="E41">
        <v>120.77</v>
      </c>
      <c r="F41" s="1">
        <v>32871</v>
      </c>
      <c r="G41">
        <v>8.84</v>
      </c>
      <c r="H41" s="1">
        <v>31047</v>
      </c>
      <c r="I41">
        <v>8.34</v>
      </c>
      <c r="J41" s="1">
        <v>27029</v>
      </c>
      <c r="K41">
        <v>850.86</v>
      </c>
      <c r="L41" s="1">
        <v>27029</v>
      </c>
      <c r="M41">
        <v>9</v>
      </c>
    </row>
    <row r="42" spans="2:13">
      <c r="B42" s="1">
        <v>33634</v>
      </c>
      <c r="C42">
        <v>128.26</v>
      </c>
      <c r="D42" s="1">
        <v>28886</v>
      </c>
      <c r="E42">
        <v>123.03</v>
      </c>
      <c r="F42" s="1">
        <v>32904</v>
      </c>
      <c r="G42">
        <v>8.19</v>
      </c>
      <c r="H42" s="1">
        <v>31078</v>
      </c>
      <c r="I42">
        <v>8.02</v>
      </c>
      <c r="J42" s="1">
        <v>27060</v>
      </c>
      <c r="K42">
        <v>855.55</v>
      </c>
      <c r="L42" s="1">
        <v>27060</v>
      </c>
      <c r="M42">
        <v>9</v>
      </c>
    </row>
    <row r="43" spans="2:13">
      <c r="B43" s="1">
        <v>33662</v>
      </c>
      <c r="C43">
        <v>128.65</v>
      </c>
      <c r="D43" s="1">
        <v>28914</v>
      </c>
      <c r="E43">
        <v>122.51</v>
      </c>
      <c r="F43" s="1">
        <v>32932</v>
      </c>
      <c r="G43">
        <v>8.32</v>
      </c>
      <c r="H43" s="1">
        <v>31106</v>
      </c>
      <c r="I43">
        <v>8.56</v>
      </c>
      <c r="J43" s="1">
        <v>27088</v>
      </c>
      <c r="K43">
        <v>860.53</v>
      </c>
      <c r="L43" s="1">
        <v>27088</v>
      </c>
      <c r="M43">
        <v>9</v>
      </c>
    </row>
    <row r="44" spans="2:13">
      <c r="B44" s="1">
        <v>33694</v>
      </c>
      <c r="C44">
        <v>129.05000000000001</v>
      </c>
      <c r="D44" s="1">
        <v>28944</v>
      </c>
      <c r="E44">
        <v>123.77</v>
      </c>
      <c r="F44" s="1">
        <v>32962</v>
      </c>
      <c r="G44">
        <v>8.5299999999999994</v>
      </c>
      <c r="H44" s="1">
        <v>31137</v>
      </c>
      <c r="I44">
        <v>8.83</v>
      </c>
      <c r="J44" s="1">
        <v>27117</v>
      </c>
      <c r="K44">
        <v>846.68</v>
      </c>
      <c r="L44" s="1">
        <v>27117</v>
      </c>
      <c r="M44">
        <v>10</v>
      </c>
    </row>
    <row r="45" spans="2:13">
      <c r="B45" s="1">
        <v>33724</v>
      </c>
      <c r="C45">
        <v>129.66</v>
      </c>
      <c r="D45" s="1">
        <v>28975</v>
      </c>
      <c r="E45">
        <v>123.57</v>
      </c>
      <c r="F45" s="1">
        <v>32993</v>
      </c>
      <c r="G45">
        <v>8.2799999999999994</v>
      </c>
      <c r="H45" s="1">
        <v>31167</v>
      </c>
      <c r="I45">
        <v>8.2200000000000006</v>
      </c>
      <c r="J45" s="1">
        <v>27149</v>
      </c>
      <c r="K45">
        <v>836.75</v>
      </c>
      <c r="L45" s="1">
        <v>27149</v>
      </c>
      <c r="M45">
        <v>10.14</v>
      </c>
    </row>
    <row r="46" spans="2:13">
      <c r="B46" s="1">
        <v>33753</v>
      </c>
      <c r="C46">
        <v>130.13999999999999</v>
      </c>
      <c r="D46" s="1">
        <v>29006</v>
      </c>
      <c r="E46">
        <v>125.88</v>
      </c>
      <c r="F46" s="1">
        <v>33024</v>
      </c>
      <c r="G46">
        <v>9.0399999999999991</v>
      </c>
      <c r="H46" s="1">
        <v>31198</v>
      </c>
      <c r="I46">
        <v>7.73</v>
      </c>
      <c r="J46" s="1">
        <v>27180</v>
      </c>
      <c r="K46">
        <v>802.17</v>
      </c>
      <c r="L46" s="1">
        <v>27180</v>
      </c>
      <c r="M46">
        <v>13</v>
      </c>
    </row>
    <row r="47" spans="2:13">
      <c r="B47" s="1">
        <v>33785</v>
      </c>
      <c r="C47">
        <v>130.63999999999999</v>
      </c>
      <c r="D47" s="1">
        <v>29035</v>
      </c>
      <c r="E47">
        <v>128.62</v>
      </c>
      <c r="F47" s="1">
        <v>33053</v>
      </c>
      <c r="G47">
        <v>9</v>
      </c>
      <c r="H47" s="1">
        <v>31228</v>
      </c>
      <c r="I47">
        <v>7.18</v>
      </c>
      <c r="J47" s="1">
        <v>27208</v>
      </c>
      <c r="K47">
        <v>802.41</v>
      </c>
      <c r="L47" s="1">
        <v>27208</v>
      </c>
      <c r="M47">
        <v>13</v>
      </c>
    </row>
    <row r="48" spans="2:13">
      <c r="B48" s="1">
        <v>33816</v>
      </c>
      <c r="C48">
        <v>131.26</v>
      </c>
      <c r="D48" s="1">
        <v>29067</v>
      </c>
      <c r="E48">
        <v>128.68</v>
      </c>
      <c r="F48" s="1">
        <v>33085</v>
      </c>
      <c r="G48">
        <v>8.91</v>
      </c>
      <c r="H48" s="1">
        <v>31259</v>
      </c>
      <c r="I48">
        <v>7.32</v>
      </c>
      <c r="J48" s="1">
        <v>27241</v>
      </c>
      <c r="K48">
        <v>757.43</v>
      </c>
      <c r="L48" s="1">
        <v>27241</v>
      </c>
      <c r="M48">
        <v>9.25</v>
      </c>
    </row>
    <row r="49" spans="2:13">
      <c r="B49" s="1">
        <v>33847</v>
      </c>
      <c r="C49">
        <v>131.69</v>
      </c>
      <c r="D49" s="1">
        <v>29098</v>
      </c>
      <c r="E49">
        <v>128.35</v>
      </c>
      <c r="F49" s="1">
        <v>33116</v>
      </c>
      <c r="G49">
        <v>8.07</v>
      </c>
      <c r="H49" s="1">
        <v>31290</v>
      </c>
      <c r="I49">
        <v>7.37</v>
      </c>
      <c r="J49" s="1">
        <v>27271</v>
      </c>
      <c r="K49">
        <v>678.58</v>
      </c>
      <c r="L49" s="1">
        <v>27271</v>
      </c>
      <c r="M49">
        <v>9.25</v>
      </c>
    </row>
    <row r="50" spans="2:13">
      <c r="B50" s="1">
        <v>33877</v>
      </c>
      <c r="C50">
        <v>132.25</v>
      </c>
      <c r="D50" s="1">
        <v>29126</v>
      </c>
      <c r="E50">
        <v>127.01</v>
      </c>
      <c r="F50" s="1">
        <v>33144</v>
      </c>
      <c r="G50">
        <v>7.63</v>
      </c>
      <c r="H50" s="1">
        <v>31320</v>
      </c>
      <c r="I50">
        <v>7.33</v>
      </c>
      <c r="J50" s="1">
        <v>27302</v>
      </c>
      <c r="K50">
        <v>607.87</v>
      </c>
      <c r="L50" s="1">
        <v>27302</v>
      </c>
      <c r="M50">
        <v>9.25</v>
      </c>
    </row>
    <row r="51" spans="2:13">
      <c r="B51" s="1">
        <v>33907</v>
      </c>
      <c r="C51">
        <v>132.43</v>
      </c>
      <c r="D51" s="1">
        <v>29159</v>
      </c>
      <c r="E51">
        <v>119.29</v>
      </c>
      <c r="F51" s="1">
        <v>33177</v>
      </c>
      <c r="G51">
        <v>7.53</v>
      </c>
      <c r="H51" s="1">
        <v>31351</v>
      </c>
      <c r="I51">
        <v>7.4</v>
      </c>
      <c r="J51" s="1">
        <v>27333</v>
      </c>
      <c r="K51">
        <v>665.52</v>
      </c>
      <c r="L51" s="1">
        <v>27333</v>
      </c>
      <c r="M51">
        <v>9.25</v>
      </c>
    </row>
    <row r="52" spans="2:13">
      <c r="B52" s="1">
        <v>33938</v>
      </c>
      <c r="C52">
        <v>132.68</v>
      </c>
      <c r="D52" s="1">
        <v>29189</v>
      </c>
      <c r="E52">
        <v>122.77</v>
      </c>
      <c r="F52" s="1">
        <v>33207</v>
      </c>
      <c r="G52">
        <v>8.0399999999999991</v>
      </c>
      <c r="H52" s="1">
        <v>31381</v>
      </c>
      <c r="I52">
        <v>7.48</v>
      </c>
      <c r="J52" s="1">
        <v>27362</v>
      </c>
      <c r="K52">
        <v>618.66</v>
      </c>
      <c r="L52" s="1">
        <v>27362</v>
      </c>
      <c r="M52">
        <v>9.25</v>
      </c>
    </row>
    <row r="53" spans="2:13">
      <c r="B53" s="1">
        <v>33969</v>
      </c>
      <c r="C53">
        <v>133.19</v>
      </c>
      <c r="D53" s="1">
        <v>29220</v>
      </c>
      <c r="E53">
        <v>123.1</v>
      </c>
      <c r="F53" s="1">
        <v>33238</v>
      </c>
      <c r="G53">
        <v>8.2899999999999991</v>
      </c>
      <c r="H53" s="1">
        <v>31412</v>
      </c>
      <c r="I53">
        <v>7.33</v>
      </c>
      <c r="J53" s="1">
        <v>27394</v>
      </c>
      <c r="K53">
        <v>616.24</v>
      </c>
      <c r="L53" s="1">
        <v>27394</v>
      </c>
      <c r="M53">
        <v>8.56</v>
      </c>
    </row>
    <row r="54" spans="2:13">
      <c r="B54" s="1">
        <v>33998</v>
      </c>
      <c r="C54">
        <v>133.69999999999999</v>
      </c>
      <c r="D54" s="1">
        <v>29251</v>
      </c>
      <c r="E54">
        <v>119.35</v>
      </c>
      <c r="F54" s="1">
        <v>33269</v>
      </c>
      <c r="G54">
        <v>8.6999999999999993</v>
      </c>
      <c r="H54" s="1">
        <v>31443</v>
      </c>
      <c r="I54">
        <v>7.3</v>
      </c>
      <c r="J54" s="1">
        <v>27425</v>
      </c>
      <c r="K54">
        <v>703.69</v>
      </c>
      <c r="L54" s="1">
        <v>27425</v>
      </c>
      <c r="M54">
        <v>7.35</v>
      </c>
    </row>
    <row r="55" spans="2:13">
      <c r="B55" s="1">
        <v>34026</v>
      </c>
      <c r="C55">
        <v>134.04</v>
      </c>
      <c r="D55" s="1">
        <v>29280</v>
      </c>
      <c r="E55">
        <v>112.29</v>
      </c>
      <c r="F55" s="1">
        <v>33297</v>
      </c>
      <c r="G55">
        <v>9.3699999999999992</v>
      </c>
      <c r="H55" s="1">
        <v>31471</v>
      </c>
      <c r="I55">
        <v>7.29</v>
      </c>
      <c r="J55" s="1">
        <v>27453</v>
      </c>
      <c r="K55">
        <v>739.05</v>
      </c>
      <c r="L55" s="1">
        <v>27453</v>
      </c>
      <c r="M55">
        <v>6.28</v>
      </c>
    </row>
    <row r="56" spans="2:13">
      <c r="B56" s="1">
        <v>34059</v>
      </c>
      <c r="C56">
        <v>134.43</v>
      </c>
      <c r="D56" s="1">
        <v>29311</v>
      </c>
      <c r="E56">
        <v>112.38</v>
      </c>
      <c r="F56" s="1">
        <v>33326</v>
      </c>
      <c r="G56">
        <v>9.66</v>
      </c>
      <c r="H56" s="1">
        <v>31502</v>
      </c>
      <c r="I56">
        <v>6.76</v>
      </c>
      <c r="J56" s="1">
        <v>27484</v>
      </c>
      <c r="K56">
        <v>768.15</v>
      </c>
      <c r="L56" s="1">
        <v>27484</v>
      </c>
      <c r="M56">
        <v>5.73</v>
      </c>
    </row>
    <row r="57" spans="2:13">
      <c r="B57" s="1">
        <v>34089</v>
      </c>
      <c r="C57">
        <v>134.80000000000001</v>
      </c>
      <c r="D57" s="1">
        <v>29341</v>
      </c>
      <c r="E57">
        <v>125.12</v>
      </c>
      <c r="F57" s="1">
        <v>33358</v>
      </c>
      <c r="G57">
        <v>9.69</v>
      </c>
      <c r="H57" s="1">
        <v>31532</v>
      </c>
      <c r="I57">
        <v>6.24</v>
      </c>
      <c r="J57" s="1">
        <v>27514</v>
      </c>
      <c r="K57">
        <v>821.34</v>
      </c>
      <c r="L57" s="1">
        <v>27514</v>
      </c>
      <c r="M57">
        <v>5.49</v>
      </c>
    </row>
    <row r="58" spans="2:13">
      <c r="B58" s="1">
        <v>34120</v>
      </c>
      <c r="C58">
        <v>135.05000000000001</v>
      </c>
      <c r="D58" s="1">
        <v>29371</v>
      </c>
      <c r="E58">
        <v>131.02000000000001</v>
      </c>
      <c r="F58" s="1">
        <v>33389</v>
      </c>
      <c r="G58">
        <v>10.08</v>
      </c>
      <c r="H58" s="1">
        <v>31563</v>
      </c>
      <c r="I58">
        <v>6.33</v>
      </c>
      <c r="J58" s="1">
        <v>27544</v>
      </c>
      <c r="K58">
        <v>832.29</v>
      </c>
      <c r="L58" s="1">
        <v>27544</v>
      </c>
      <c r="M58">
        <v>5.25</v>
      </c>
    </row>
    <row r="59" spans="2:13">
      <c r="B59" s="1">
        <v>34150</v>
      </c>
      <c r="C59">
        <v>135.47999999999999</v>
      </c>
      <c r="D59" s="1">
        <v>29402</v>
      </c>
      <c r="E59">
        <v>133.49</v>
      </c>
      <c r="F59" s="1">
        <v>33417</v>
      </c>
      <c r="G59">
        <v>9.6300000000000008</v>
      </c>
      <c r="H59" s="1">
        <v>31593</v>
      </c>
      <c r="I59">
        <v>6.4</v>
      </c>
      <c r="J59" s="1">
        <v>27575</v>
      </c>
      <c r="K59">
        <v>878.99</v>
      </c>
      <c r="L59" s="1">
        <v>27575</v>
      </c>
      <c r="M59">
        <v>6.5</v>
      </c>
    </row>
    <row r="60" spans="2:13">
      <c r="B60" s="1">
        <v>34180</v>
      </c>
      <c r="C60">
        <v>135.85</v>
      </c>
      <c r="D60" s="1">
        <v>29433</v>
      </c>
      <c r="E60">
        <v>130.72999999999999</v>
      </c>
      <c r="F60" s="1">
        <v>33450</v>
      </c>
      <c r="G60">
        <v>10.08</v>
      </c>
      <c r="H60" s="1">
        <v>31624</v>
      </c>
      <c r="I60">
        <v>6</v>
      </c>
      <c r="J60" s="1">
        <v>27606</v>
      </c>
      <c r="K60">
        <v>831.51</v>
      </c>
      <c r="L60" s="1">
        <v>27606</v>
      </c>
      <c r="M60">
        <v>6.5</v>
      </c>
    </row>
    <row r="61" spans="2:13">
      <c r="B61" s="1">
        <v>34212</v>
      </c>
      <c r="C61">
        <v>136.29</v>
      </c>
      <c r="D61" s="1">
        <v>29462</v>
      </c>
      <c r="E61">
        <v>126.05</v>
      </c>
      <c r="F61" s="1">
        <v>33480</v>
      </c>
      <c r="G61">
        <v>10.36</v>
      </c>
      <c r="H61" s="1">
        <v>31655</v>
      </c>
      <c r="I61">
        <v>5.6899999999999995</v>
      </c>
      <c r="J61" s="1">
        <v>27635</v>
      </c>
      <c r="K61">
        <v>835.34</v>
      </c>
      <c r="L61" s="1">
        <v>27635</v>
      </c>
      <c r="M61">
        <v>6.5</v>
      </c>
    </row>
    <row r="62" spans="2:13">
      <c r="B62" s="1">
        <v>34242</v>
      </c>
      <c r="C62">
        <v>136.68</v>
      </c>
      <c r="D62" s="1">
        <v>29494</v>
      </c>
      <c r="E62">
        <v>124.73</v>
      </c>
      <c r="F62" s="1">
        <v>33511</v>
      </c>
      <c r="G62">
        <v>10.24</v>
      </c>
      <c r="H62" s="1">
        <v>31685</v>
      </c>
      <c r="I62">
        <v>5.35</v>
      </c>
      <c r="J62" s="1">
        <v>27667</v>
      </c>
      <c r="K62">
        <v>793.88</v>
      </c>
      <c r="L62" s="1">
        <v>27667</v>
      </c>
      <c r="M62">
        <v>6.5</v>
      </c>
    </row>
    <row r="63" spans="2:13">
      <c r="B63" s="1">
        <v>34271</v>
      </c>
      <c r="C63">
        <v>137.02000000000001</v>
      </c>
      <c r="D63" s="1">
        <v>29525</v>
      </c>
      <c r="E63">
        <v>123.3</v>
      </c>
      <c r="F63" s="1">
        <v>33542</v>
      </c>
      <c r="G63">
        <v>10.43</v>
      </c>
      <c r="H63" s="1">
        <v>31716</v>
      </c>
      <c r="I63">
        <v>5.32</v>
      </c>
      <c r="J63" s="1">
        <v>27698</v>
      </c>
      <c r="K63">
        <v>836.04</v>
      </c>
      <c r="L63" s="1">
        <v>27698</v>
      </c>
      <c r="M63">
        <v>4.88</v>
      </c>
    </row>
    <row r="64" spans="2:13">
      <c r="B64" s="1">
        <v>34303</v>
      </c>
      <c r="C64">
        <v>137.35</v>
      </c>
      <c r="D64" s="1">
        <v>29553</v>
      </c>
      <c r="E64">
        <v>123.07</v>
      </c>
      <c r="F64" s="1">
        <v>33571</v>
      </c>
      <c r="G64">
        <v>10.029999999999999</v>
      </c>
      <c r="H64" s="1">
        <v>31746</v>
      </c>
      <c r="I64">
        <v>5.5</v>
      </c>
      <c r="J64" s="1">
        <v>27726</v>
      </c>
      <c r="K64">
        <v>860.67</v>
      </c>
      <c r="L64" s="1">
        <v>27726</v>
      </c>
      <c r="M64">
        <v>4.88</v>
      </c>
    </row>
    <row r="65" spans="2:13">
      <c r="B65" s="1">
        <v>34334</v>
      </c>
      <c r="C65">
        <v>137.78</v>
      </c>
      <c r="D65" s="1">
        <v>29586</v>
      </c>
      <c r="E65">
        <v>126.43</v>
      </c>
      <c r="F65" s="1">
        <v>33603</v>
      </c>
      <c r="G65">
        <v>11.13</v>
      </c>
      <c r="H65" s="1">
        <v>31777</v>
      </c>
      <c r="I65">
        <v>5.68</v>
      </c>
      <c r="J65" s="1">
        <v>27759</v>
      </c>
      <c r="K65">
        <v>852.41</v>
      </c>
      <c r="L65" s="1">
        <v>27759</v>
      </c>
      <c r="M65">
        <v>4.88</v>
      </c>
    </row>
    <row r="66" spans="2:13">
      <c r="B66" s="1">
        <v>34365</v>
      </c>
      <c r="C66">
        <v>138.24</v>
      </c>
      <c r="D66" s="1">
        <v>29616</v>
      </c>
      <c r="E66">
        <v>126.49</v>
      </c>
      <c r="F66" s="1">
        <v>33634</v>
      </c>
      <c r="G66">
        <v>11.11</v>
      </c>
      <c r="H66" s="1">
        <v>31808</v>
      </c>
      <c r="I66">
        <v>5.58</v>
      </c>
      <c r="J66" s="1">
        <v>27789</v>
      </c>
      <c r="K66">
        <v>975.28</v>
      </c>
      <c r="L66" s="1">
        <v>27789</v>
      </c>
      <c r="M66">
        <v>4.79</v>
      </c>
    </row>
    <row r="67" spans="2:13">
      <c r="B67" s="1">
        <v>34393</v>
      </c>
      <c r="C67">
        <v>138.38</v>
      </c>
      <c r="D67" s="1">
        <v>29644</v>
      </c>
      <c r="E67">
        <v>124.09</v>
      </c>
      <c r="F67" s="1">
        <v>33662</v>
      </c>
      <c r="G67">
        <v>11.26</v>
      </c>
      <c r="H67" s="1">
        <v>31836</v>
      </c>
      <c r="I67">
        <v>5.75</v>
      </c>
      <c r="J67" s="1">
        <v>27817</v>
      </c>
      <c r="K67">
        <v>972.61</v>
      </c>
      <c r="L67" s="1">
        <v>27817</v>
      </c>
      <c r="M67">
        <v>4.75</v>
      </c>
    </row>
    <row r="68" spans="2:13">
      <c r="B68" s="1">
        <v>34424</v>
      </c>
      <c r="C68">
        <v>138.69</v>
      </c>
      <c r="D68" s="1">
        <v>29676</v>
      </c>
      <c r="E68">
        <v>127.04</v>
      </c>
      <c r="F68" s="1">
        <v>33694</v>
      </c>
      <c r="G68">
        <v>10.98</v>
      </c>
      <c r="H68" s="1">
        <v>31867</v>
      </c>
      <c r="I68">
        <v>5.77</v>
      </c>
      <c r="J68" s="1">
        <v>27850</v>
      </c>
      <c r="K68">
        <v>999.45</v>
      </c>
      <c r="L68" s="1">
        <v>27850</v>
      </c>
      <c r="M68">
        <v>4.75</v>
      </c>
    </row>
    <row r="69" spans="2:13">
      <c r="B69" s="1">
        <v>34453</v>
      </c>
      <c r="C69">
        <v>138.97</v>
      </c>
      <c r="D69" s="1">
        <v>29706</v>
      </c>
      <c r="E69">
        <v>122.51</v>
      </c>
      <c r="F69" s="1">
        <v>33724</v>
      </c>
      <c r="G69">
        <v>11.13</v>
      </c>
      <c r="H69" s="1">
        <v>31897</v>
      </c>
      <c r="I69">
        <v>5.82</v>
      </c>
      <c r="J69" s="1">
        <v>27880</v>
      </c>
      <c r="K69">
        <v>996.85</v>
      </c>
      <c r="L69" s="1">
        <v>27880</v>
      </c>
      <c r="M69">
        <v>4.8</v>
      </c>
    </row>
    <row r="70" spans="2:13">
      <c r="B70" s="1">
        <v>34485</v>
      </c>
      <c r="C70">
        <v>139.38999999999999</v>
      </c>
      <c r="D70" s="1">
        <v>29735</v>
      </c>
      <c r="E70">
        <v>126.91</v>
      </c>
      <c r="F70" s="1">
        <v>33753</v>
      </c>
      <c r="G70">
        <v>11.2</v>
      </c>
      <c r="H70" s="1">
        <v>31928</v>
      </c>
      <c r="I70">
        <v>5.85</v>
      </c>
      <c r="J70" s="1">
        <v>27911</v>
      </c>
      <c r="K70">
        <v>975.23</v>
      </c>
      <c r="L70" s="1">
        <v>27911</v>
      </c>
      <c r="M70">
        <v>5.5</v>
      </c>
    </row>
    <row r="71" spans="2:13">
      <c r="B71" s="1">
        <v>34515</v>
      </c>
      <c r="C71">
        <v>139.94</v>
      </c>
      <c r="D71" s="1">
        <v>29767</v>
      </c>
      <c r="E71">
        <v>126.62</v>
      </c>
      <c r="F71" s="1">
        <v>33785</v>
      </c>
      <c r="G71">
        <v>10.97</v>
      </c>
      <c r="H71" s="1">
        <v>31958</v>
      </c>
      <c r="I71">
        <v>5.85</v>
      </c>
      <c r="J71" s="1">
        <v>27941</v>
      </c>
      <c r="K71">
        <v>1002.78</v>
      </c>
      <c r="L71" s="1">
        <v>27941</v>
      </c>
      <c r="M71">
        <v>5.5</v>
      </c>
    </row>
    <row r="72" spans="2:13">
      <c r="B72" s="1">
        <v>34544</v>
      </c>
      <c r="C72">
        <v>140.56</v>
      </c>
      <c r="D72" s="1">
        <v>29798</v>
      </c>
      <c r="E72">
        <v>124.18</v>
      </c>
      <c r="F72" s="1">
        <v>33816</v>
      </c>
      <c r="G72">
        <v>11.41</v>
      </c>
      <c r="H72" s="1">
        <v>31989</v>
      </c>
      <c r="I72">
        <v>5.88</v>
      </c>
      <c r="J72" s="1">
        <v>27971</v>
      </c>
      <c r="K72">
        <v>984.64</v>
      </c>
      <c r="L72" s="1">
        <v>27971</v>
      </c>
      <c r="M72">
        <v>5.13</v>
      </c>
    </row>
    <row r="73" spans="2:13">
      <c r="B73" s="1">
        <v>34577</v>
      </c>
      <c r="C73">
        <v>141.06</v>
      </c>
      <c r="D73" s="1">
        <v>29829</v>
      </c>
      <c r="E73">
        <v>121.56</v>
      </c>
      <c r="F73" s="1">
        <v>33847</v>
      </c>
      <c r="G73">
        <v>11.17</v>
      </c>
      <c r="H73" s="1">
        <v>32020</v>
      </c>
      <c r="I73">
        <v>6.23</v>
      </c>
      <c r="J73" s="1">
        <v>28003</v>
      </c>
      <c r="K73">
        <v>973.74</v>
      </c>
      <c r="L73" s="1">
        <v>28003</v>
      </c>
      <c r="M73">
        <v>5.13</v>
      </c>
    </row>
    <row r="74" spans="2:13">
      <c r="B74" s="1">
        <v>34607</v>
      </c>
      <c r="C74">
        <v>141.51</v>
      </c>
      <c r="D74" s="1">
        <v>29859</v>
      </c>
      <c r="E74">
        <v>121.48</v>
      </c>
      <c r="F74" s="1">
        <v>33877</v>
      </c>
      <c r="G74">
        <v>11.31</v>
      </c>
      <c r="H74" s="1">
        <v>32050</v>
      </c>
      <c r="I74">
        <v>6.62</v>
      </c>
      <c r="J74" s="1">
        <v>28033</v>
      </c>
      <c r="K74">
        <v>990.19</v>
      </c>
      <c r="L74" s="1">
        <v>28033</v>
      </c>
      <c r="M74">
        <v>5.13</v>
      </c>
    </row>
    <row r="75" spans="2:13">
      <c r="B75" s="1">
        <v>34638</v>
      </c>
      <c r="C75">
        <v>142.09</v>
      </c>
      <c r="D75" s="1">
        <v>29889</v>
      </c>
      <c r="E75">
        <v>128.59</v>
      </c>
      <c r="F75" s="1">
        <v>33907</v>
      </c>
      <c r="G75">
        <v>11.44</v>
      </c>
      <c r="H75" s="1">
        <v>32081</v>
      </c>
      <c r="I75">
        <v>6.35</v>
      </c>
      <c r="J75" s="1">
        <v>28062</v>
      </c>
      <c r="K75">
        <v>964.93</v>
      </c>
      <c r="L75" s="1">
        <v>28062</v>
      </c>
      <c r="M75">
        <v>5.05</v>
      </c>
    </row>
    <row r="76" spans="2:13">
      <c r="B76" s="1">
        <v>34668</v>
      </c>
      <c r="C76">
        <v>142.5</v>
      </c>
      <c r="D76" s="1">
        <v>29920</v>
      </c>
      <c r="E76">
        <v>139.55000000000001</v>
      </c>
      <c r="F76" s="1">
        <v>33938</v>
      </c>
      <c r="G76">
        <v>11.92</v>
      </c>
      <c r="H76" s="1">
        <v>32111</v>
      </c>
      <c r="I76">
        <v>5.89</v>
      </c>
      <c r="J76" s="1">
        <v>28094</v>
      </c>
      <c r="K76">
        <v>947.22</v>
      </c>
      <c r="L76" s="1">
        <v>28094</v>
      </c>
      <c r="M76">
        <v>4.9399999999999995</v>
      </c>
    </row>
    <row r="77" spans="2:13">
      <c r="B77" s="1">
        <v>34698</v>
      </c>
      <c r="C77">
        <v>143.15</v>
      </c>
      <c r="D77" s="1">
        <v>29951</v>
      </c>
      <c r="E77">
        <v>134.33000000000001</v>
      </c>
      <c r="F77" s="1">
        <v>33969</v>
      </c>
      <c r="G77">
        <v>12.13</v>
      </c>
      <c r="H77" s="1">
        <v>32142</v>
      </c>
      <c r="I77">
        <v>5.96</v>
      </c>
      <c r="J77" s="1">
        <v>28125</v>
      </c>
      <c r="K77">
        <v>1004.65</v>
      </c>
      <c r="L77" s="1">
        <v>28125</v>
      </c>
      <c r="M77">
        <v>5.88</v>
      </c>
    </row>
    <row r="78" spans="2:13">
      <c r="B78" s="1">
        <v>34730</v>
      </c>
      <c r="C78">
        <v>144.04</v>
      </c>
      <c r="D78" s="1">
        <v>29980</v>
      </c>
      <c r="E78">
        <v>135.18</v>
      </c>
      <c r="F78" s="1">
        <v>33998</v>
      </c>
      <c r="G78">
        <v>12.28</v>
      </c>
      <c r="H78" s="1">
        <v>32173</v>
      </c>
      <c r="I78">
        <v>6</v>
      </c>
      <c r="J78" s="1">
        <v>28156</v>
      </c>
      <c r="K78">
        <v>954.37</v>
      </c>
      <c r="L78" s="1">
        <v>28156</v>
      </c>
      <c r="M78">
        <v>5.88</v>
      </c>
    </row>
    <row r="79" spans="2:13">
      <c r="B79" s="1">
        <v>34758</v>
      </c>
      <c r="C79">
        <v>144.88999999999999</v>
      </c>
      <c r="D79" s="1">
        <v>30008</v>
      </c>
      <c r="E79">
        <v>137.82</v>
      </c>
      <c r="F79" s="1">
        <v>34026</v>
      </c>
      <c r="G79">
        <v>12.33</v>
      </c>
      <c r="H79" s="1">
        <v>32202</v>
      </c>
      <c r="I79">
        <v>5.84</v>
      </c>
      <c r="J79" s="1">
        <v>28184</v>
      </c>
      <c r="K79">
        <v>936.42</v>
      </c>
      <c r="L79" s="1">
        <v>28184</v>
      </c>
      <c r="M79">
        <v>5.88</v>
      </c>
    </row>
    <row r="80" spans="2:13">
      <c r="B80" s="1">
        <v>34789</v>
      </c>
      <c r="C80">
        <v>145.66</v>
      </c>
      <c r="D80" s="1">
        <v>30041</v>
      </c>
      <c r="E80">
        <v>139.57</v>
      </c>
      <c r="F80" s="1">
        <v>34059</v>
      </c>
      <c r="G80">
        <v>12.64</v>
      </c>
      <c r="H80" s="1">
        <v>32233</v>
      </c>
      <c r="I80">
        <v>5.87</v>
      </c>
      <c r="J80" s="1">
        <v>28215</v>
      </c>
      <c r="K80">
        <v>919.13</v>
      </c>
      <c r="L80" s="1">
        <v>28215</v>
      </c>
      <c r="M80">
        <v>5.88</v>
      </c>
    </row>
    <row r="81" spans="2:13">
      <c r="B81" s="1">
        <v>34817</v>
      </c>
      <c r="C81">
        <v>146.46</v>
      </c>
      <c r="D81" s="1">
        <v>30071</v>
      </c>
      <c r="E81">
        <v>143.47999999999999</v>
      </c>
      <c r="F81" s="1">
        <v>34089</v>
      </c>
      <c r="G81">
        <v>12.3</v>
      </c>
      <c r="H81" s="1">
        <v>32263</v>
      </c>
      <c r="I81">
        <v>6.08</v>
      </c>
      <c r="J81" s="1">
        <v>28244</v>
      </c>
      <c r="K81">
        <v>926.9</v>
      </c>
      <c r="L81" s="1">
        <v>28244</v>
      </c>
      <c r="M81">
        <v>5.88</v>
      </c>
    </row>
    <row r="82" spans="2:13">
      <c r="B82" s="1">
        <v>34850</v>
      </c>
      <c r="C82">
        <v>147.36000000000001</v>
      </c>
      <c r="D82" s="1">
        <v>30102</v>
      </c>
      <c r="E82">
        <v>145.81</v>
      </c>
      <c r="F82" s="1">
        <v>34120</v>
      </c>
      <c r="G82">
        <v>12.68</v>
      </c>
      <c r="H82" s="1">
        <v>32294</v>
      </c>
      <c r="I82">
        <v>6.45</v>
      </c>
      <c r="J82" s="1">
        <v>28276</v>
      </c>
      <c r="K82">
        <v>898.66</v>
      </c>
      <c r="L82" s="1">
        <v>28276</v>
      </c>
      <c r="M82">
        <v>5.88</v>
      </c>
    </row>
    <row r="83" spans="2:13">
      <c r="B83" s="1">
        <v>34880</v>
      </c>
      <c r="C83">
        <v>148.15</v>
      </c>
      <c r="D83" s="1">
        <v>30132</v>
      </c>
      <c r="E83">
        <v>143.52000000000001</v>
      </c>
      <c r="F83" s="1">
        <v>34150</v>
      </c>
      <c r="G83">
        <v>12.74</v>
      </c>
      <c r="H83" s="1">
        <v>32324</v>
      </c>
      <c r="I83">
        <v>6.66</v>
      </c>
      <c r="J83" s="1">
        <v>28306</v>
      </c>
      <c r="K83">
        <v>916.3</v>
      </c>
      <c r="L83" s="1">
        <v>28306</v>
      </c>
      <c r="M83">
        <v>5.88</v>
      </c>
    </row>
    <row r="84" spans="2:13">
      <c r="B84" s="1">
        <v>34911</v>
      </c>
      <c r="C84">
        <v>148.87</v>
      </c>
      <c r="D84" s="1">
        <v>30162</v>
      </c>
      <c r="E84">
        <v>149.69</v>
      </c>
      <c r="F84" s="1">
        <v>34180</v>
      </c>
      <c r="G84">
        <v>12.74</v>
      </c>
      <c r="H84" s="1">
        <v>32355</v>
      </c>
      <c r="I84">
        <v>6.95</v>
      </c>
      <c r="J84" s="1">
        <v>28335</v>
      </c>
      <c r="K84">
        <v>890.07</v>
      </c>
      <c r="L84" s="1">
        <v>28335</v>
      </c>
      <c r="M84">
        <v>5.88</v>
      </c>
    </row>
    <row r="85" spans="2:13">
      <c r="B85" s="1">
        <v>34942</v>
      </c>
      <c r="C85">
        <v>149.6</v>
      </c>
      <c r="D85" s="1">
        <v>30194</v>
      </c>
      <c r="E85">
        <v>157.86000000000001</v>
      </c>
      <c r="F85" s="1">
        <v>34212</v>
      </c>
      <c r="G85">
        <v>13.23</v>
      </c>
      <c r="H85" s="1">
        <v>32386</v>
      </c>
      <c r="I85">
        <v>7.3</v>
      </c>
      <c r="J85" s="1">
        <v>28368</v>
      </c>
      <c r="K85">
        <v>861.49</v>
      </c>
      <c r="L85" s="1">
        <v>28368</v>
      </c>
      <c r="M85">
        <v>5.95</v>
      </c>
    </row>
    <row r="86" spans="2:13">
      <c r="B86" s="1">
        <v>34971</v>
      </c>
      <c r="C86">
        <v>150.28</v>
      </c>
      <c r="D86" s="1">
        <v>30224</v>
      </c>
      <c r="E86">
        <v>164.25</v>
      </c>
      <c r="F86" s="1">
        <v>34242</v>
      </c>
      <c r="G86">
        <v>13.26</v>
      </c>
      <c r="H86" s="1">
        <v>32416</v>
      </c>
      <c r="I86">
        <v>7.48</v>
      </c>
      <c r="J86" s="1">
        <v>28398</v>
      </c>
      <c r="K86">
        <v>847.11</v>
      </c>
      <c r="L86" s="1">
        <v>28398</v>
      </c>
      <c r="M86">
        <v>6.12</v>
      </c>
    </row>
    <row r="87" spans="2:13">
      <c r="B87" s="1">
        <v>35003</v>
      </c>
      <c r="C87">
        <v>151.03</v>
      </c>
      <c r="D87" s="1">
        <v>30253</v>
      </c>
      <c r="E87">
        <v>172.95</v>
      </c>
      <c r="F87" s="1">
        <v>34271</v>
      </c>
      <c r="G87">
        <v>13.48</v>
      </c>
      <c r="H87" s="1">
        <v>32447</v>
      </c>
      <c r="I87">
        <v>7.6</v>
      </c>
      <c r="J87" s="1">
        <v>28429</v>
      </c>
      <c r="K87">
        <v>818.35</v>
      </c>
      <c r="L87" s="1">
        <v>28429</v>
      </c>
      <c r="M87">
        <v>6.3</v>
      </c>
    </row>
    <row r="88" spans="2:13">
      <c r="B88" s="1">
        <v>35033</v>
      </c>
      <c r="C88">
        <v>151.76</v>
      </c>
      <c r="D88" s="1">
        <v>30285</v>
      </c>
      <c r="E88">
        <v>174.64</v>
      </c>
      <c r="F88" s="1">
        <v>34303</v>
      </c>
      <c r="G88">
        <v>13.26</v>
      </c>
      <c r="H88" s="1">
        <v>32477</v>
      </c>
      <c r="I88">
        <v>8.0299999999999994</v>
      </c>
      <c r="J88" s="1">
        <v>28459</v>
      </c>
      <c r="K88">
        <v>829.7</v>
      </c>
      <c r="L88" s="1">
        <v>28459</v>
      </c>
      <c r="M88">
        <v>6.5</v>
      </c>
    </row>
    <row r="89" spans="2:13">
      <c r="B89" s="1">
        <v>35062</v>
      </c>
      <c r="C89">
        <v>152.6</v>
      </c>
      <c r="D89" s="1">
        <v>30316</v>
      </c>
      <c r="E89">
        <v>178.15</v>
      </c>
      <c r="F89" s="1">
        <v>34334</v>
      </c>
      <c r="G89">
        <v>13.5</v>
      </c>
      <c r="H89" s="1">
        <v>32508</v>
      </c>
      <c r="I89">
        <v>8.35</v>
      </c>
      <c r="J89" s="1">
        <v>28489</v>
      </c>
      <c r="K89">
        <v>831.17</v>
      </c>
      <c r="L89" s="1">
        <v>28489</v>
      </c>
      <c r="M89">
        <v>6.5</v>
      </c>
    </row>
    <row r="90" spans="2:13">
      <c r="B90" s="1">
        <v>35095</v>
      </c>
      <c r="C90">
        <v>153.35</v>
      </c>
      <c r="D90" s="1">
        <v>30347</v>
      </c>
      <c r="E90">
        <v>178.45</v>
      </c>
      <c r="F90" s="1">
        <v>34365</v>
      </c>
      <c r="G90">
        <v>13.92</v>
      </c>
      <c r="H90" s="1">
        <v>32539</v>
      </c>
      <c r="I90">
        <v>8.56</v>
      </c>
      <c r="J90" s="1">
        <v>28521</v>
      </c>
      <c r="K90">
        <v>769.92</v>
      </c>
      <c r="L90" s="1">
        <v>28521</v>
      </c>
      <c r="M90">
        <v>6.6899999999999995</v>
      </c>
    </row>
    <row r="91" spans="2:13">
      <c r="B91" s="1">
        <v>35124</v>
      </c>
      <c r="C91">
        <v>153.87</v>
      </c>
      <c r="D91" s="1">
        <v>30375</v>
      </c>
      <c r="E91">
        <v>183.57</v>
      </c>
      <c r="F91" s="1">
        <v>34393</v>
      </c>
      <c r="G91">
        <v>13.61</v>
      </c>
      <c r="H91" s="1">
        <v>32567</v>
      </c>
      <c r="I91">
        <v>8.84</v>
      </c>
      <c r="J91" s="1">
        <v>28549</v>
      </c>
      <c r="K91">
        <v>742.12</v>
      </c>
      <c r="L91" s="1">
        <v>28549</v>
      </c>
      <c r="M91">
        <v>6.75</v>
      </c>
    </row>
    <row r="92" spans="2:13">
      <c r="B92" s="1">
        <v>35153</v>
      </c>
      <c r="C92">
        <v>154.46</v>
      </c>
      <c r="D92" s="1">
        <v>30406</v>
      </c>
      <c r="E92">
        <v>184.05</v>
      </c>
      <c r="F92" s="1">
        <v>34424</v>
      </c>
      <c r="G92">
        <v>12.99</v>
      </c>
      <c r="H92" s="1">
        <v>32598</v>
      </c>
      <c r="I92">
        <v>9.14</v>
      </c>
      <c r="J92" s="1">
        <v>28580</v>
      </c>
      <c r="K92">
        <v>757.36</v>
      </c>
      <c r="L92" s="1">
        <v>28580</v>
      </c>
      <c r="M92">
        <v>6.75</v>
      </c>
    </row>
    <row r="93" spans="2:13">
      <c r="B93" s="1">
        <v>35185</v>
      </c>
      <c r="C93">
        <v>155.1</v>
      </c>
      <c r="D93" s="1">
        <v>30435</v>
      </c>
      <c r="E93">
        <v>189.18</v>
      </c>
      <c r="F93" s="1">
        <v>34453</v>
      </c>
      <c r="G93">
        <v>13.12</v>
      </c>
      <c r="H93" s="1">
        <v>32628</v>
      </c>
      <c r="I93">
        <v>8.9600000000000009</v>
      </c>
      <c r="J93" s="1">
        <v>28608</v>
      </c>
      <c r="K93">
        <v>837.32</v>
      </c>
      <c r="L93" s="1">
        <v>28608</v>
      </c>
      <c r="M93">
        <v>6.88</v>
      </c>
    </row>
    <row r="94" spans="2:13">
      <c r="B94" s="1">
        <v>35216</v>
      </c>
      <c r="C94">
        <v>155.77000000000001</v>
      </c>
      <c r="D94" s="1">
        <v>30467</v>
      </c>
      <c r="E94">
        <v>186.7</v>
      </c>
      <c r="F94" s="1">
        <v>34485</v>
      </c>
      <c r="G94">
        <v>13.25</v>
      </c>
      <c r="H94" s="1">
        <v>32659</v>
      </c>
      <c r="I94">
        <v>8.74</v>
      </c>
      <c r="J94" s="1">
        <v>28641</v>
      </c>
      <c r="K94">
        <v>840.61</v>
      </c>
      <c r="L94" s="1">
        <v>28641</v>
      </c>
      <c r="M94">
        <v>7.37</v>
      </c>
    </row>
    <row r="95" spans="2:13">
      <c r="B95" s="1">
        <v>35244</v>
      </c>
      <c r="C95">
        <v>156.49</v>
      </c>
      <c r="D95" s="1">
        <v>30497</v>
      </c>
      <c r="E95">
        <v>186.9</v>
      </c>
      <c r="F95" s="1">
        <v>34515</v>
      </c>
      <c r="G95">
        <v>12.89</v>
      </c>
      <c r="H95" s="1">
        <v>32689</v>
      </c>
      <c r="I95">
        <v>8.43</v>
      </c>
      <c r="J95" s="1">
        <v>28671</v>
      </c>
      <c r="K95">
        <v>818.95</v>
      </c>
      <c r="L95" s="1">
        <v>28671</v>
      </c>
      <c r="M95">
        <v>7.59</v>
      </c>
    </row>
    <row r="96" spans="2:13">
      <c r="B96" s="1">
        <v>35277</v>
      </c>
      <c r="C96">
        <v>157.16</v>
      </c>
      <c r="D96" s="1">
        <v>30526</v>
      </c>
      <c r="E96">
        <v>182.48</v>
      </c>
      <c r="F96" s="1">
        <v>34544</v>
      </c>
      <c r="G96">
        <v>13.27</v>
      </c>
      <c r="H96" s="1">
        <v>32720</v>
      </c>
      <c r="I96">
        <v>8.15</v>
      </c>
      <c r="J96" s="1">
        <v>28702</v>
      </c>
      <c r="K96">
        <v>862.27</v>
      </c>
      <c r="L96" s="1">
        <v>28702</v>
      </c>
      <c r="M96">
        <v>7.8</v>
      </c>
    </row>
    <row r="97" spans="2:13">
      <c r="B97" s="1">
        <v>35307</v>
      </c>
      <c r="C97">
        <v>157.91</v>
      </c>
      <c r="D97" s="1">
        <v>30559</v>
      </c>
      <c r="E97">
        <v>183.75</v>
      </c>
      <c r="F97" s="1">
        <v>34577</v>
      </c>
      <c r="G97">
        <v>13.86</v>
      </c>
      <c r="H97" s="1">
        <v>32751</v>
      </c>
      <c r="I97">
        <v>8.17</v>
      </c>
      <c r="J97" s="1">
        <v>28733</v>
      </c>
      <c r="K97">
        <v>876.82</v>
      </c>
      <c r="L97" s="1">
        <v>28733</v>
      </c>
      <c r="M97">
        <v>8.02</v>
      </c>
    </row>
    <row r="98" spans="2:13">
      <c r="B98" s="1">
        <v>35338</v>
      </c>
      <c r="C98">
        <v>158.72999999999999</v>
      </c>
      <c r="D98" s="1">
        <v>30589</v>
      </c>
      <c r="E98">
        <v>189.81</v>
      </c>
      <c r="F98" s="1">
        <v>34607</v>
      </c>
      <c r="G98">
        <v>13.59</v>
      </c>
      <c r="H98" s="1">
        <v>32781</v>
      </c>
      <c r="I98">
        <v>8.01</v>
      </c>
      <c r="J98" s="1">
        <v>28762</v>
      </c>
      <c r="K98">
        <v>865.82</v>
      </c>
      <c r="L98" s="1">
        <v>28762</v>
      </c>
      <c r="M98">
        <v>8.43</v>
      </c>
    </row>
    <row r="99" spans="2:13">
      <c r="B99" s="1">
        <v>35369</v>
      </c>
      <c r="C99">
        <v>159.56</v>
      </c>
      <c r="D99" s="1">
        <v>30620</v>
      </c>
      <c r="E99">
        <v>190.49</v>
      </c>
      <c r="F99" s="1">
        <v>34638</v>
      </c>
      <c r="G99">
        <v>13.81</v>
      </c>
      <c r="H99" s="1">
        <v>32812</v>
      </c>
      <c r="I99">
        <v>7.9</v>
      </c>
      <c r="J99" s="1">
        <v>28794</v>
      </c>
      <c r="K99">
        <v>792.45</v>
      </c>
      <c r="L99" s="1">
        <v>28794</v>
      </c>
      <c r="M99">
        <v>8.86</v>
      </c>
    </row>
    <row r="100" spans="2:13">
      <c r="B100" s="1">
        <v>35398</v>
      </c>
      <c r="C100">
        <v>160.30000000000001</v>
      </c>
      <c r="D100" s="1">
        <v>30650</v>
      </c>
      <c r="E100">
        <v>192.67</v>
      </c>
      <c r="F100" s="1">
        <v>34668</v>
      </c>
      <c r="G100">
        <v>13.31</v>
      </c>
      <c r="H100" s="1">
        <v>32842</v>
      </c>
      <c r="I100">
        <v>7.9399999999999995</v>
      </c>
      <c r="J100" s="1">
        <v>28824</v>
      </c>
      <c r="K100">
        <v>799.03</v>
      </c>
      <c r="L100" s="1">
        <v>28824</v>
      </c>
      <c r="M100">
        <v>9.82</v>
      </c>
    </row>
    <row r="101" spans="2:13">
      <c r="B101" s="1">
        <v>35430</v>
      </c>
      <c r="C101">
        <v>160.96</v>
      </c>
      <c r="D101" s="1">
        <v>30680</v>
      </c>
      <c r="E101">
        <v>193.04</v>
      </c>
      <c r="F101" s="1">
        <v>34698</v>
      </c>
      <c r="G101">
        <v>13.49</v>
      </c>
      <c r="H101" s="1">
        <v>32873</v>
      </c>
      <c r="I101">
        <v>7.88</v>
      </c>
      <c r="J101" s="1">
        <v>28853</v>
      </c>
      <c r="K101">
        <v>805.01</v>
      </c>
      <c r="L101" s="1">
        <v>28853</v>
      </c>
      <c r="M101">
        <v>9.92</v>
      </c>
    </row>
    <row r="102" spans="2:13">
      <c r="B102" s="1">
        <v>35461</v>
      </c>
      <c r="C102">
        <v>161.69999999999999</v>
      </c>
      <c r="D102" s="1">
        <v>30712</v>
      </c>
      <c r="E102">
        <v>197.02</v>
      </c>
      <c r="F102" s="1">
        <v>34730</v>
      </c>
      <c r="G102">
        <v>13.78</v>
      </c>
      <c r="H102" s="1">
        <v>32904</v>
      </c>
      <c r="I102">
        <v>7.9</v>
      </c>
      <c r="J102" s="1">
        <v>28886</v>
      </c>
      <c r="K102">
        <v>839.22</v>
      </c>
      <c r="L102" s="1">
        <v>28886</v>
      </c>
      <c r="M102">
        <v>10</v>
      </c>
    </row>
    <row r="103" spans="2:13">
      <c r="B103" s="1">
        <v>35489</v>
      </c>
      <c r="C103">
        <v>162.33000000000001</v>
      </c>
      <c r="D103" s="1">
        <v>30741</v>
      </c>
      <c r="E103">
        <v>196.01</v>
      </c>
      <c r="F103" s="1">
        <v>34758</v>
      </c>
      <c r="G103">
        <v>14.33</v>
      </c>
      <c r="H103" s="1">
        <v>32932</v>
      </c>
      <c r="I103">
        <v>8</v>
      </c>
      <c r="J103" s="1">
        <v>28914</v>
      </c>
      <c r="K103">
        <v>808.82</v>
      </c>
      <c r="L103" s="1">
        <v>28914</v>
      </c>
      <c r="M103">
        <v>10</v>
      </c>
    </row>
    <row r="104" spans="2:13">
      <c r="B104" s="1">
        <v>35520</v>
      </c>
      <c r="C104">
        <v>162.94</v>
      </c>
      <c r="D104" s="1">
        <v>30771</v>
      </c>
      <c r="E104">
        <v>193.81</v>
      </c>
      <c r="F104" s="1">
        <v>34789</v>
      </c>
      <c r="G104">
        <v>14.71</v>
      </c>
      <c r="H104" s="1">
        <v>32963</v>
      </c>
      <c r="I104">
        <v>8.17</v>
      </c>
      <c r="J104" s="1">
        <v>28944</v>
      </c>
      <c r="K104">
        <v>862.18</v>
      </c>
      <c r="L104" s="1">
        <v>28944</v>
      </c>
      <c r="M104">
        <v>10</v>
      </c>
    </row>
    <row r="105" spans="2:13">
      <c r="B105" s="1">
        <v>35550</v>
      </c>
      <c r="C105">
        <v>163.78</v>
      </c>
      <c r="D105" s="1">
        <v>30802</v>
      </c>
      <c r="E105">
        <v>193.43</v>
      </c>
      <c r="F105" s="1">
        <v>34817</v>
      </c>
      <c r="G105">
        <v>15.07</v>
      </c>
      <c r="H105" s="1">
        <v>32993</v>
      </c>
      <c r="I105">
        <v>8.0399999999999991</v>
      </c>
      <c r="J105" s="1">
        <v>28975</v>
      </c>
      <c r="K105">
        <v>854.9</v>
      </c>
      <c r="L105" s="1">
        <v>28975</v>
      </c>
      <c r="M105">
        <v>10.01</v>
      </c>
    </row>
    <row r="106" spans="2:13">
      <c r="B106" s="1">
        <v>35580</v>
      </c>
      <c r="C106">
        <v>164.68</v>
      </c>
      <c r="D106" s="1">
        <v>30833</v>
      </c>
      <c r="E106">
        <v>187.4</v>
      </c>
      <c r="F106" s="1">
        <v>34850</v>
      </c>
      <c r="G106">
        <v>15.58</v>
      </c>
      <c r="H106" s="1">
        <v>33024</v>
      </c>
      <c r="I106">
        <v>8.01</v>
      </c>
      <c r="J106" s="1">
        <v>29006</v>
      </c>
      <c r="K106">
        <v>822.33</v>
      </c>
      <c r="L106" s="1">
        <v>29006</v>
      </c>
      <c r="M106">
        <v>10.25</v>
      </c>
    </row>
    <row r="107" spans="2:13">
      <c r="B107" s="1">
        <v>35611</v>
      </c>
      <c r="C107">
        <v>165.42</v>
      </c>
      <c r="D107" s="1">
        <v>30862</v>
      </c>
      <c r="E107">
        <v>189.8</v>
      </c>
      <c r="F107" s="1">
        <v>34880</v>
      </c>
      <c r="G107">
        <v>16.079999999999998</v>
      </c>
      <c r="H107" s="1">
        <v>33054</v>
      </c>
      <c r="I107">
        <v>7.99</v>
      </c>
      <c r="J107" s="1">
        <v>29035</v>
      </c>
      <c r="K107">
        <v>841.98</v>
      </c>
      <c r="L107" s="1">
        <v>29035</v>
      </c>
      <c r="M107">
        <v>10.25</v>
      </c>
    </row>
    <row r="108" spans="2:13">
      <c r="B108" s="1">
        <v>35642</v>
      </c>
      <c r="C108">
        <v>166.29</v>
      </c>
      <c r="D108" s="1">
        <v>30894</v>
      </c>
      <c r="E108">
        <v>198.34</v>
      </c>
      <c r="F108" s="1">
        <v>34911</v>
      </c>
      <c r="G108">
        <v>16.739999999999998</v>
      </c>
      <c r="H108" s="1">
        <v>33085</v>
      </c>
      <c r="I108">
        <v>7.87</v>
      </c>
      <c r="J108" s="1">
        <v>29067</v>
      </c>
      <c r="K108">
        <v>846.42</v>
      </c>
      <c r="L108" s="1">
        <v>29067</v>
      </c>
      <c r="M108">
        <v>10.36</v>
      </c>
    </row>
    <row r="109" spans="2:13">
      <c r="B109" s="1">
        <v>35671</v>
      </c>
      <c r="C109">
        <v>167</v>
      </c>
      <c r="D109" s="1">
        <v>30925</v>
      </c>
      <c r="E109">
        <v>201.68</v>
      </c>
      <c r="F109" s="1">
        <v>34942</v>
      </c>
      <c r="G109">
        <v>16.899999999999999</v>
      </c>
      <c r="H109" s="1">
        <v>33116</v>
      </c>
      <c r="I109">
        <v>7.6899999999999995</v>
      </c>
      <c r="J109" s="1">
        <v>29098</v>
      </c>
      <c r="K109">
        <v>887.63</v>
      </c>
      <c r="L109" s="1">
        <v>29098</v>
      </c>
      <c r="M109">
        <v>10.82</v>
      </c>
    </row>
    <row r="110" spans="2:13">
      <c r="B110" s="1">
        <v>35703</v>
      </c>
      <c r="C110">
        <v>167.85</v>
      </c>
      <c r="D110" s="1">
        <v>30953</v>
      </c>
      <c r="E110">
        <v>206.47</v>
      </c>
      <c r="F110" s="1">
        <v>34971</v>
      </c>
      <c r="G110">
        <v>17.55</v>
      </c>
      <c r="H110" s="1">
        <v>33146</v>
      </c>
      <c r="I110">
        <v>7.6</v>
      </c>
      <c r="J110" s="1">
        <v>29126</v>
      </c>
      <c r="K110">
        <v>878.58</v>
      </c>
      <c r="L110" s="1">
        <v>29126</v>
      </c>
      <c r="M110">
        <v>11.43</v>
      </c>
    </row>
    <row r="111" spans="2:13">
      <c r="B111" s="1">
        <v>35734</v>
      </c>
      <c r="C111">
        <v>168.62</v>
      </c>
      <c r="D111" s="1">
        <v>30986</v>
      </c>
      <c r="E111">
        <v>215.23</v>
      </c>
      <c r="F111" s="1">
        <v>35003</v>
      </c>
      <c r="G111">
        <v>17.37</v>
      </c>
      <c r="H111" s="1">
        <v>33177</v>
      </c>
      <c r="I111">
        <v>7.4</v>
      </c>
      <c r="J111" s="1">
        <v>29159</v>
      </c>
      <c r="K111">
        <v>815.7</v>
      </c>
      <c r="L111" s="1">
        <v>29159</v>
      </c>
      <c r="M111">
        <v>13.22</v>
      </c>
    </row>
    <row r="112" spans="2:13">
      <c r="B112" s="1">
        <v>35762</v>
      </c>
      <c r="C112">
        <v>169.29</v>
      </c>
      <c r="D112" s="1">
        <v>31016</v>
      </c>
      <c r="E112">
        <v>219.08</v>
      </c>
      <c r="F112" s="1">
        <v>35033</v>
      </c>
      <c r="G112">
        <v>18.11</v>
      </c>
      <c r="H112" s="1">
        <v>33207</v>
      </c>
      <c r="I112">
        <v>7.29</v>
      </c>
      <c r="J112" s="1">
        <v>29189</v>
      </c>
      <c r="K112">
        <v>822.35</v>
      </c>
      <c r="L112" s="1">
        <v>29189</v>
      </c>
      <c r="M112">
        <v>15.5</v>
      </c>
    </row>
    <row r="113" spans="2:13">
      <c r="B113" s="1">
        <v>35795</v>
      </c>
      <c r="C113">
        <v>170.12</v>
      </c>
      <c r="D113" s="1">
        <v>31047</v>
      </c>
      <c r="E113">
        <v>222.28</v>
      </c>
      <c r="F113" s="1">
        <v>35062</v>
      </c>
      <c r="G113">
        <v>18.399999999999999</v>
      </c>
      <c r="H113" s="1">
        <v>33238</v>
      </c>
      <c r="I113">
        <v>6.95</v>
      </c>
      <c r="J113" s="1">
        <v>29220</v>
      </c>
      <c r="K113">
        <v>838.74</v>
      </c>
      <c r="L113" s="1">
        <v>29220</v>
      </c>
      <c r="M113">
        <v>14</v>
      </c>
    </row>
    <row r="114" spans="2:13">
      <c r="B114" s="1">
        <v>35825</v>
      </c>
      <c r="C114">
        <v>171.03</v>
      </c>
      <c r="D114" s="1">
        <v>31078</v>
      </c>
      <c r="E114">
        <v>227.34</v>
      </c>
      <c r="F114" s="1">
        <v>35095</v>
      </c>
      <c r="G114">
        <v>18.899999999999999</v>
      </c>
      <c r="H114" s="1">
        <v>33269</v>
      </c>
      <c r="I114">
        <v>6.41</v>
      </c>
      <c r="J114" s="1">
        <v>29251</v>
      </c>
      <c r="K114">
        <v>875.85</v>
      </c>
      <c r="L114" s="1">
        <v>29251</v>
      </c>
      <c r="M114">
        <v>14</v>
      </c>
    </row>
    <row r="115" spans="2:13">
      <c r="B115" s="1">
        <v>35853</v>
      </c>
      <c r="C115">
        <v>171.62</v>
      </c>
      <c r="D115" s="1">
        <v>31106</v>
      </c>
      <c r="E115">
        <v>222.69</v>
      </c>
      <c r="F115" s="1">
        <v>35124</v>
      </c>
      <c r="G115">
        <v>19.23</v>
      </c>
      <c r="H115" s="1">
        <v>33297</v>
      </c>
      <c r="I115">
        <v>6.12</v>
      </c>
      <c r="J115" s="1">
        <v>29280</v>
      </c>
      <c r="K115">
        <v>863.14</v>
      </c>
      <c r="L115" s="1">
        <v>29280</v>
      </c>
      <c r="M115">
        <v>14.52</v>
      </c>
    </row>
    <row r="116" spans="2:13">
      <c r="B116" s="1">
        <v>35885</v>
      </c>
      <c r="C116">
        <v>172.44</v>
      </c>
      <c r="D116" s="1">
        <v>31135</v>
      </c>
      <c r="E116">
        <v>227.23</v>
      </c>
      <c r="F116" s="1">
        <v>35153</v>
      </c>
      <c r="G116">
        <v>19.440000000000001</v>
      </c>
      <c r="H116" s="1">
        <v>33328</v>
      </c>
      <c r="I116">
        <v>6.09</v>
      </c>
      <c r="J116" s="1">
        <v>29311</v>
      </c>
      <c r="K116">
        <v>785.75</v>
      </c>
      <c r="L116" s="1">
        <v>29311</v>
      </c>
      <c r="M116">
        <v>20</v>
      </c>
    </row>
    <row r="117" spans="2:13">
      <c r="B117" s="1">
        <v>35915</v>
      </c>
      <c r="C117">
        <v>173.25</v>
      </c>
      <c r="D117" s="1">
        <v>31167</v>
      </c>
      <c r="E117">
        <v>231.93</v>
      </c>
      <c r="F117" s="1">
        <v>35185</v>
      </c>
      <c r="G117">
        <v>19.920000000000002</v>
      </c>
      <c r="H117" s="1">
        <v>33358</v>
      </c>
      <c r="I117">
        <v>5.83</v>
      </c>
      <c r="J117" s="1">
        <v>29341</v>
      </c>
      <c r="K117">
        <v>817.06</v>
      </c>
      <c r="L117" s="1">
        <v>29341</v>
      </c>
      <c r="M117">
        <v>11.5</v>
      </c>
    </row>
    <row r="118" spans="2:13">
      <c r="B118" s="1">
        <v>35944</v>
      </c>
      <c r="C118">
        <v>174.03</v>
      </c>
      <c r="D118" s="1">
        <v>31198</v>
      </c>
      <c r="E118">
        <v>244.05</v>
      </c>
      <c r="F118" s="1">
        <v>35216</v>
      </c>
      <c r="G118">
        <v>20.46</v>
      </c>
      <c r="H118" s="1">
        <v>33389</v>
      </c>
      <c r="I118">
        <v>5.63</v>
      </c>
      <c r="J118" s="1">
        <v>29371</v>
      </c>
      <c r="K118">
        <v>850.85</v>
      </c>
      <c r="L118" s="1">
        <v>29371</v>
      </c>
      <c r="M118">
        <v>11.26</v>
      </c>
    </row>
    <row r="119" spans="2:13">
      <c r="B119" s="1">
        <v>35976</v>
      </c>
      <c r="C119">
        <v>174.82</v>
      </c>
      <c r="D119" s="1">
        <v>31226</v>
      </c>
      <c r="E119">
        <v>246.63</v>
      </c>
      <c r="F119" s="1">
        <v>35244</v>
      </c>
      <c r="G119">
        <v>20.29</v>
      </c>
      <c r="H119" s="1">
        <v>33419</v>
      </c>
      <c r="I119">
        <v>5.75</v>
      </c>
      <c r="J119" s="1">
        <v>29402</v>
      </c>
      <c r="K119">
        <v>867.92</v>
      </c>
      <c r="L119" s="1">
        <v>29402</v>
      </c>
      <c r="M119">
        <v>9.68</v>
      </c>
    </row>
    <row r="120" spans="2:13">
      <c r="B120" s="1">
        <v>36007</v>
      </c>
      <c r="C120">
        <v>175.63</v>
      </c>
      <c r="D120" s="1">
        <v>31259</v>
      </c>
      <c r="E120">
        <v>245.77</v>
      </c>
      <c r="F120" s="1">
        <v>35277</v>
      </c>
      <c r="G120">
        <v>19.2</v>
      </c>
      <c r="H120" s="1">
        <v>33450</v>
      </c>
      <c r="I120">
        <v>5.75</v>
      </c>
      <c r="J120" s="1">
        <v>29433</v>
      </c>
      <c r="K120">
        <v>935.32</v>
      </c>
      <c r="L120" s="1">
        <v>29433</v>
      </c>
      <c r="M120">
        <v>9.5</v>
      </c>
    </row>
    <row r="121" spans="2:13">
      <c r="B121" s="1">
        <v>36038</v>
      </c>
      <c r="C121">
        <v>176.59</v>
      </c>
      <c r="D121" s="1">
        <v>31289</v>
      </c>
      <c r="E121">
        <v>250.39</v>
      </c>
      <c r="F121" s="1">
        <v>35307</v>
      </c>
      <c r="G121">
        <v>19.809999999999999</v>
      </c>
      <c r="H121" s="1">
        <v>33481</v>
      </c>
      <c r="I121">
        <v>5.5</v>
      </c>
      <c r="J121" s="1">
        <v>29462</v>
      </c>
      <c r="K121">
        <v>932.59</v>
      </c>
      <c r="L121" s="1">
        <v>29462</v>
      </c>
      <c r="M121">
        <v>9.9</v>
      </c>
    </row>
    <row r="122" spans="2:13">
      <c r="B122" s="1">
        <v>36068</v>
      </c>
      <c r="C122">
        <v>177.69</v>
      </c>
      <c r="D122" s="1">
        <v>31320</v>
      </c>
      <c r="E122">
        <v>251.9</v>
      </c>
      <c r="F122" s="1">
        <v>35338</v>
      </c>
      <c r="G122">
        <v>20.87</v>
      </c>
      <c r="H122" s="1">
        <v>33511</v>
      </c>
      <c r="I122">
        <v>5.37</v>
      </c>
      <c r="J122" s="1">
        <v>29494</v>
      </c>
      <c r="K122">
        <v>932.42</v>
      </c>
      <c r="L122" s="1">
        <v>29494</v>
      </c>
      <c r="M122">
        <v>10.68</v>
      </c>
    </row>
    <row r="123" spans="2:13">
      <c r="B123" s="1">
        <v>36098</v>
      </c>
      <c r="C123">
        <v>178.47</v>
      </c>
      <c r="D123" s="1">
        <v>31351</v>
      </c>
      <c r="E123">
        <v>257.18</v>
      </c>
      <c r="F123" s="1">
        <v>35369</v>
      </c>
      <c r="G123">
        <v>21.16</v>
      </c>
      <c r="H123" s="1">
        <v>33542</v>
      </c>
      <c r="I123">
        <v>5.14</v>
      </c>
      <c r="J123" s="1">
        <v>29525</v>
      </c>
      <c r="K123">
        <v>924.49</v>
      </c>
      <c r="L123" s="1">
        <v>29525</v>
      </c>
      <c r="M123">
        <v>13.67</v>
      </c>
    </row>
    <row r="124" spans="2:13">
      <c r="B124" s="1">
        <v>36129</v>
      </c>
      <c r="C124">
        <v>178.96</v>
      </c>
      <c r="D124" s="1">
        <v>31380</v>
      </c>
      <c r="E124">
        <v>263.36</v>
      </c>
      <c r="F124" s="1">
        <v>35398</v>
      </c>
      <c r="G124">
        <v>22.56</v>
      </c>
      <c r="H124" s="1">
        <v>33572</v>
      </c>
      <c r="I124">
        <v>4.6899999999999995</v>
      </c>
      <c r="J124" s="1">
        <v>29553</v>
      </c>
      <c r="K124">
        <v>993.34</v>
      </c>
      <c r="L124" s="1">
        <v>29553</v>
      </c>
      <c r="M124">
        <v>15.2</v>
      </c>
    </row>
    <row r="125" spans="2:13">
      <c r="B125" s="1">
        <v>36160</v>
      </c>
      <c r="C125">
        <v>179.67</v>
      </c>
      <c r="D125" s="1">
        <v>31412</v>
      </c>
      <c r="E125">
        <v>271.41000000000003</v>
      </c>
      <c r="F125" s="1">
        <v>35430</v>
      </c>
      <c r="G125">
        <v>22.31</v>
      </c>
      <c r="H125" s="1">
        <v>33603</v>
      </c>
      <c r="I125">
        <v>4.18</v>
      </c>
      <c r="J125" s="1">
        <v>29586</v>
      </c>
      <c r="K125">
        <v>963.99</v>
      </c>
      <c r="L125" s="1">
        <v>29586</v>
      </c>
      <c r="M125">
        <v>19.39</v>
      </c>
    </row>
    <row r="126" spans="2:13">
      <c r="B126" s="1">
        <v>36189</v>
      </c>
      <c r="C126">
        <v>180.37</v>
      </c>
      <c r="D126" s="1">
        <v>31443</v>
      </c>
      <c r="E126">
        <v>272.92</v>
      </c>
      <c r="F126" s="1">
        <v>35461</v>
      </c>
      <c r="G126">
        <v>23.5</v>
      </c>
      <c r="H126" s="1">
        <v>33634</v>
      </c>
      <c r="I126">
        <v>3.91</v>
      </c>
      <c r="J126" s="1">
        <v>29616</v>
      </c>
      <c r="K126">
        <v>947.27</v>
      </c>
      <c r="L126" s="1">
        <v>29616</v>
      </c>
      <c r="M126">
        <v>17.55</v>
      </c>
    </row>
    <row r="127" spans="2:13">
      <c r="B127" s="1">
        <v>36217</v>
      </c>
      <c r="C127">
        <v>180.84</v>
      </c>
      <c r="D127" s="1">
        <v>31471</v>
      </c>
      <c r="E127">
        <v>283.68</v>
      </c>
      <c r="F127" s="1">
        <v>35489</v>
      </c>
      <c r="G127">
        <v>23.49</v>
      </c>
      <c r="H127" s="1">
        <v>33663</v>
      </c>
      <c r="I127">
        <v>3.95</v>
      </c>
      <c r="J127" s="1">
        <v>29644</v>
      </c>
      <c r="K127">
        <v>974.58</v>
      </c>
      <c r="L127" s="1">
        <v>29644</v>
      </c>
      <c r="M127">
        <v>16</v>
      </c>
    </row>
    <row r="128" spans="2:13">
      <c r="B128" s="1">
        <v>36250</v>
      </c>
      <c r="C128">
        <v>181.69</v>
      </c>
      <c r="D128" s="1">
        <v>31502</v>
      </c>
      <c r="E128">
        <v>292.49</v>
      </c>
      <c r="F128" s="1">
        <v>35520</v>
      </c>
      <c r="G128">
        <v>22.45</v>
      </c>
      <c r="H128" s="1">
        <v>33694</v>
      </c>
      <c r="I128">
        <v>4.1399999999999997</v>
      </c>
      <c r="J128" s="1">
        <v>29676</v>
      </c>
      <c r="K128">
        <v>1003.87</v>
      </c>
      <c r="L128" s="1">
        <v>29676</v>
      </c>
      <c r="M128">
        <v>16</v>
      </c>
    </row>
    <row r="129" spans="2:13">
      <c r="B129" s="1">
        <v>36280</v>
      </c>
      <c r="C129">
        <v>182.34</v>
      </c>
      <c r="D129" s="1">
        <v>31532</v>
      </c>
      <c r="E129">
        <v>294.04000000000002</v>
      </c>
      <c r="F129" s="1">
        <v>35550</v>
      </c>
      <c r="G129">
        <v>23.43</v>
      </c>
      <c r="H129" s="1">
        <v>33724</v>
      </c>
      <c r="I129">
        <v>3.84</v>
      </c>
      <c r="J129" s="1">
        <v>29706</v>
      </c>
      <c r="K129">
        <v>997.75</v>
      </c>
      <c r="L129" s="1">
        <v>29706</v>
      </c>
      <c r="M129">
        <v>16</v>
      </c>
    </row>
    <row r="130" spans="2:13">
      <c r="B130" s="1">
        <v>36311</v>
      </c>
      <c r="C130">
        <v>182.98</v>
      </c>
      <c r="D130" s="1">
        <v>31562</v>
      </c>
      <c r="E130">
        <v>288.42</v>
      </c>
      <c r="F130" s="1">
        <v>35580</v>
      </c>
      <c r="G130">
        <v>25.09</v>
      </c>
      <c r="H130" s="1">
        <v>33755</v>
      </c>
      <c r="I130">
        <v>3.7199999999999998</v>
      </c>
      <c r="J130" s="1">
        <v>29735</v>
      </c>
      <c r="K130">
        <v>991.75</v>
      </c>
      <c r="L130" s="1">
        <v>29735</v>
      </c>
      <c r="M130">
        <v>19.05</v>
      </c>
    </row>
    <row r="131" spans="2:13">
      <c r="B131" s="1">
        <v>36341</v>
      </c>
      <c r="C131">
        <v>183.67</v>
      </c>
      <c r="D131" s="1">
        <v>31593</v>
      </c>
      <c r="E131">
        <v>295.97000000000003</v>
      </c>
      <c r="F131" s="1">
        <v>35611</v>
      </c>
      <c r="G131">
        <v>26.24</v>
      </c>
      <c r="H131" s="1">
        <v>33785</v>
      </c>
      <c r="I131">
        <v>3.75</v>
      </c>
      <c r="J131" s="1">
        <v>29767</v>
      </c>
      <c r="K131">
        <v>976.88</v>
      </c>
      <c r="L131" s="1">
        <v>29767</v>
      </c>
      <c r="M131">
        <v>15.5</v>
      </c>
    </row>
    <row r="132" spans="2:13">
      <c r="B132" s="1">
        <v>36371</v>
      </c>
      <c r="C132">
        <v>184.44</v>
      </c>
      <c r="D132" s="1">
        <v>31624</v>
      </c>
      <c r="E132">
        <v>298.58999999999997</v>
      </c>
      <c r="F132" s="1">
        <v>35642</v>
      </c>
      <c r="G132">
        <v>28.26</v>
      </c>
      <c r="H132" s="1">
        <v>33816</v>
      </c>
      <c r="I132">
        <v>3.2800000000000002</v>
      </c>
      <c r="J132" s="1">
        <v>29798</v>
      </c>
      <c r="K132">
        <v>952.34</v>
      </c>
      <c r="L132" s="1">
        <v>29798</v>
      </c>
      <c r="M132">
        <v>15.5</v>
      </c>
    </row>
    <row r="133" spans="2:13">
      <c r="B133" s="1">
        <v>36403</v>
      </c>
      <c r="C133">
        <v>185.11</v>
      </c>
      <c r="D133" s="1">
        <v>31653</v>
      </c>
      <c r="E133">
        <v>306.01</v>
      </c>
      <c r="F133" s="1">
        <v>35671</v>
      </c>
      <c r="G133">
        <v>27.2</v>
      </c>
      <c r="H133" s="1">
        <v>33847</v>
      </c>
      <c r="I133">
        <v>3.2</v>
      </c>
      <c r="J133" s="1">
        <v>29829</v>
      </c>
      <c r="K133">
        <v>881.47</v>
      </c>
      <c r="L133" s="1">
        <v>29829</v>
      </c>
      <c r="M133">
        <v>15.5</v>
      </c>
    </row>
    <row r="134" spans="2:13">
      <c r="B134" s="1">
        <v>36433</v>
      </c>
      <c r="C134">
        <v>186.01</v>
      </c>
      <c r="D134" s="1">
        <v>31685</v>
      </c>
      <c r="E134">
        <v>302.99</v>
      </c>
      <c r="F134" s="1">
        <v>35703</v>
      </c>
      <c r="G134">
        <v>28.8</v>
      </c>
      <c r="H134" s="1">
        <v>33877</v>
      </c>
      <c r="I134">
        <v>2.9699999999999998</v>
      </c>
      <c r="J134" s="1">
        <v>29859</v>
      </c>
      <c r="K134">
        <v>849.98</v>
      </c>
      <c r="L134" s="1">
        <v>29859</v>
      </c>
      <c r="M134">
        <v>15.5</v>
      </c>
    </row>
    <row r="135" spans="2:13">
      <c r="B135" s="1">
        <v>36462</v>
      </c>
      <c r="C135">
        <v>186.7</v>
      </c>
      <c r="D135" s="1">
        <v>31716</v>
      </c>
      <c r="E135">
        <v>307.37</v>
      </c>
      <c r="F135" s="1">
        <v>35734</v>
      </c>
      <c r="G135">
        <v>27.85</v>
      </c>
      <c r="H135" s="1">
        <v>33908</v>
      </c>
      <c r="I135">
        <v>2.93</v>
      </c>
      <c r="J135" s="1">
        <v>29889</v>
      </c>
      <c r="K135">
        <v>852.55</v>
      </c>
      <c r="L135" s="1">
        <v>29889</v>
      </c>
      <c r="M135">
        <v>15.5</v>
      </c>
    </row>
    <row r="136" spans="2:13">
      <c r="B136" s="1">
        <v>36494</v>
      </c>
      <c r="C136">
        <v>187.34</v>
      </c>
      <c r="D136" s="1">
        <v>31744</v>
      </c>
      <c r="E136">
        <v>311.67</v>
      </c>
      <c r="F136" s="1">
        <v>35762</v>
      </c>
      <c r="G136">
        <v>28.76</v>
      </c>
      <c r="H136" s="1">
        <v>33938</v>
      </c>
      <c r="I136">
        <v>3.21</v>
      </c>
      <c r="J136" s="1">
        <v>29920</v>
      </c>
      <c r="K136">
        <v>888.98</v>
      </c>
      <c r="L136" s="1">
        <v>29920</v>
      </c>
      <c r="M136">
        <v>13.95</v>
      </c>
    </row>
    <row r="137" spans="2:13">
      <c r="B137" s="1">
        <v>36525</v>
      </c>
      <c r="C137">
        <v>188.1</v>
      </c>
      <c r="D137" s="1">
        <v>31777</v>
      </c>
      <c r="E137">
        <v>312.83999999999997</v>
      </c>
      <c r="F137" s="1">
        <v>35795</v>
      </c>
      <c r="G137">
        <v>29.29</v>
      </c>
      <c r="H137" s="1">
        <v>33969</v>
      </c>
      <c r="I137">
        <v>3.29</v>
      </c>
      <c r="J137" s="1">
        <v>29951</v>
      </c>
      <c r="K137">
        <v>875</v>
      </c>
      <c r="L137" s="1">
        <v>29951</v>
      </c>
      <c r="M137">
        <v>12.13</v>
      </c>
    </row>
    <row r="138" spans="2:13">
      <c r="B138" s="1">
        <v>36556</v>
      </c>
      <c r="C138">
        <v>188.87</v>
      </c>
      <c r="D138" s="1">
        <v>31807</v>
      </c>
      <c r="E138">
        <v>317.25</v>
      </c>
      <c r="F138" s="1">
        <v>35825</v>
      </c>
      <c r="G138">
        <v>29.45</v>
      </c>
      <c r="H138" s="1">
        <v>34000</v>
      </c>
      <c r="I138">
        <v>3.07</v>
      </c>
      <c r="J138" s="1">
        <v>29980</v>
      </c>
      <c r="K138">
        <v>871.1</v>
      </c>
      <c r="L138" s="1">
        <v>29980</v>
      </c>
      <c r="M138">
        <v>15</v>
      </c>
    </row>
    <row r="139" spans="2:13">
      <c r="B139" s="1">
        <v>36585</v>
      </c>
      <c r="C139">
        <v>189.76</v>
      </c>
      <c r="D139" s="1">
        <v>31835</v>
      </c>
      <c r="E139">
        <v>319.45</v>
      </c>
      <c r="F139" s="1">
        <v>35853</v>
      </c>
      <c r="G139">
        <v>31.59</v>
      </c>
      <c r="H139" s="1">
        <v>34028</v>
      </c>
      <c r="I139">
        <v>2.99</v>
      </c>
      <c r="J139" s="1">
        <v>30008</v>
      </c>
      <c r="K139">
        <v>824.39</v>
      </c>
      <c r="L139" s="1">
        <v>30008</v>
      </c>
      <c r="M139">
        <v>15</v>
      </c>
    </row>
    <row r="140" spans="2:13">
      <c r="B140" s="1">
        <v>36616</v>
      </c>
      <c r="C140">
        <v>190.68</v>
      </c>
      <c r="D140" s="1">
        <v>31867</v>
      </c>
      <c r="E140">
        <v>318.01</v>
      </c>
      <c r="F140" s="1">
        <v>35885</v>
      </c>
      <c r="G140">
        <v>33.17</v>
      </c>
      <c r="H140" s="1">
        <v>34059</v>
      </c>
      <c r="I140">
        <v>3.01</v>
      </c>
      <c r="J140" s="1">
        <v>30041</v>
      </c>
      <c r="K140">
        <v>822.77</v>
      </c>
      <c r="L140" s="1">
        <v>30041</v>
      </c>
      <c r="M140">
        <v>15</v>
      </c>
    </row>
    <row r="141" spans="2:13">
      <c r="B141" s="1">
        <v>36644</v>
      </c>
      <c r="C141">
        <v>191.64</v>
      </c>
      <c r="D141" s="1">
        <v>31897</v>
      </c>
      <c r="E141">
        <v>309.29000000000002</v>
      </c>
      <c r="F141" s="1">
        <v>35915</v>
      </c>
      <c r="G141">
        <v>33.57</v>
      </c>
      <c r="H141" s="1">
        <v>34089</v>
      </c>
      <c r="I141">
        <v>2.93</v>
      </c>
      <c r="J141" s="1">
        <v>30071</v>
      </c>
      <c r="K141">
        <v>848.36</v>
      </c>
      <c r="L141" s="1">
        <v>30071</v>
      </c>
      <c r="M141">
        <v>13</v>
      </c>
    </row>
    <row r="142" spans="2:13">
      <c r="B142" s="1">
        <v>36677</v>
      </c>
      <c r="C142">
        <v>192.62</v>
      </c>
      <c r="D142" s="1">
        <v>31926</v>
      </c>
      <c r="E142">
        <v>308.08</v>
      </c>
      <c r="F142" s="1">
        <v>35944</v>
      </c>
      <c r="G142">
        <v>32.67</v>
      </c>
      <c r="H142" s="1">
        <v>34120</v>
      </c>
      <c r="I142">
        <v>3.03</v>
      </c>
      <c r="J142" s="1">
        <v>30102</v>
      </c>
      <c r="K142">
        <v>819.54</v>
      </c>
      <c r="L142" s="1">
        <v>30102</v>
      </c>
      <c r="M142">
        <v>13</v>
      </c>
    </row>
    <row r="143" spans="2:13">
      <c r="B143" s="1">
        <v>36707</v>
      </c>
      <c r="C143">
        <v>193.69</v>
      </c>
      <c r="D143" s="1">
        <v>31958</v>
      </c>
      <c r="E143">
        <v>312.32</v>
      </c>
      <c r="F143" s="1">
        <v>35976</v>
      </c>
      <c r="G143">
        <v>33.82</v>
      </c>
      <c r="H143" s="1">
        <v>34150</v>
      </c>
      <c r="I143">
        <v>3.14</v>
      </c>
      <c r="J143" s="1">
        <v>30132</v>
      </c>
      <c r="K143">
        <v>811.93</v>
      </c>
      <c r="L143" s="1">
        <v>30132</v>
      </c>
      <c r="M143">
        <v>13</v>
      </c>
    </row>
    <row r="144" spans="2:13">
      <c r="B144" s="1">
        <v>36738</v>
      </c>
      <c r="C144">
        <v>194.64</v>
      </c>
      <c r="D144" s="1">
        <v>31989</v>
      </c>
      <c r="E144">
        <v>312.08</v>
      </c>
      <c r="F144" s="1">
        <v>36007</v>
      </c>
      <c r="G144">
        <v>33.08</v>
      </c>
      <c r="H144" s="1">
        <v>34181</v>
      </c>
      <c r="I144">
        <v>3.11</v>
      </c>
      <c r="J144" s="1">
        <v>30162</v>
      </c>
      <c r="K144">
        <v>808.6</v>
      </c>
      <c r="L144" s="1">
        <v>30162</v>
      </c>
      <c r="M144">
        <v>12.39</v>
      </c>
    </row>
    <row r="145" spans="2:13">
      <c r="B145" s="1">
        <v>36769</v>
      </c>
      <c r="C145">
        <v>195.67</v>
      </c>
      <c r="D145" s="1">
        <v>32020</v>
      </c>
      <c r="E145">
        <v>310.41000000000003</v>
      </c>
      <c r="F145" s="1">
        <v>36038</v>
      </c>
      <c r="G145">
        <v>27.93</v>
      </c>
      <c r="H145" s="1">
        <v>34212</v>
      </c>
      <c r="I145">
        <v>3.09</v>
      </c>
      <c r="J145" s="1">
        <v>30194</v>
      </c>
      <c r="K145">
        <v>901.31</v>
      </c>
      <c r="L145" s="1">
        <v>30194</v>
      </c>
      <c r="M145">
        <v>10.59</v>
      </c>
    </row>
    <row r="146" spans="2:13">
      <c r="B146" s="1">
        <v>36798</v>
      </c>
      <c r="C146">
        <v>196.75</v>
      </c>
      <c r="D146" s="1">
        <v>32050</v>
      </c>
      <c r="E146">
        <v>303.8</v>
      </c>
      <c r="F146" s="1">
        <v>36068</v>
      </c>
      <c r="G146">
        <v>29.75</v>
      </c>
      <c r="H146" s="1">
        <v>34242</v>
      </c>
      <c r="I146">
        <v>3.01</v>
      </c>
      <c r="J146" s="1">
        <v>30224</v>
      </c>
      <c r="K146">
        <v>896.25</v>
      </c>
      <c r="L146" s="1">
        <v>30224</v>
      </c>
      <c r="M146">
        <v>9.61</v>
      </c>
    </row>
    <row r="147" spans="2:13">
      <c r="B147" s="1">
        <v>36830</v>
      </c>
      <c r="C147">
        <v>197.74</v>
      </c>
      <c r="D147" s="1">
        <v>32080</v>
      </c>
      <c r="E147">
        <v>314.62</v>
      </c>
      <c r="F147" s="1">
        <v>36098</v>
      </c>
      <c r="G147">
        <v>31.96</v>
      </c>
      <c r="H147" s="1">
        <v>34273</v>
      </c>
      <c r="I147">
        <v>3.09</v>
      </c>
      <c r="J147" s="1">
        <v>30253</v>
      </c>
      <c r="K147">
        <v>991.72</v>
      </c>
      <c r="L147" s="1">
        <v>30253</v>
      </c>
      <c r="M147">
        <v>9.67</v>
      </c>
    </row>
    <row r="148" spans="2:13">
      <c r="B148" s="1">
        <v>36860</v>
      </c>
      <c r="C148">
        <v>198.89</v>
      </c>
      <c r="D148" s="1">
        <v>32111</v>
      </c>
      <c r="E148">
        <v>317.14</v>
      </c>
      <c r="F148" s="1">
        <v>36129</v>
      </c>
      <c r="G148">
        <v>33.979999999999997</v>
      </c>
      <c r="H148" s="1">
        <v>34303</v>
      </c>
      <c r="I148">
        <v>3.18</v>
      </c>
      <c r="J148" s="1">
        <v>30285</v>
      </c>
      <c r="K148">
        <v>1039.28</v>
      </c>
      <c r="L148" s="1">
        <v>30285</v>
      </c>
      <c r="M148">
        <v>9.34</v>
      </c>
    </row>
    <row r="149" spans="2:13">
      <c r="B149" s="1">
        <v>36889</v>
      </c>
      <c r="C149">
        <v>200.24</v>
      </c>
      <c r="D149" s="1">
        <v>32142</v>
      </c>
      <c r="E149">
        <v>321.45999999999998</v>
      </c>
      <c r="F149" s="1">
        <v>36160</v>
      </c>
      <c r="G149">
        <v>36.15</v>
      </c>
      <c r="H149" s="1">
        <v>34334</v>
      </c>
      <c r="I149">
        <v>3.13</v>
      </c>
      <c r="J149" s="1">
        <v>30316</v>
      </c>
      <c r="K149">
        <v>1046.54</v>
      </c>
      <c r="L149" s="1">
        <v>30316</v>
      </c>
      <c r="M149">
        <v>8.7200000000000006</v>
      </c>
    </row>
    <row r="150" spans="2:13">
      <c r="B150" s="1">
        <v>36922</v>
      </c>
      <c r="C150">
        <v>201.75</v>
      </c>
      <c r="D150" s="1">
        <v>32171</v>
      </c>
      <c r="E150">
        <v>332.76</v>
      </c>
      <c r="F150" s="1">
        <v>36189</v>
      </c>
      <c r="G150">
        <v>37.479999999999997</v>
      </c>
      <c r="H150" s="1">
        <v>34365</v>
      </c>
      <c r="I150">
        <v>3.04</v>
      </c>
      <c r="J150" s="1">
        <v>30347</v>
      </c>
      <c r="K150">
        <v>1075.7</v>
      </c>
      <c r="L150" s="1">
        <v>30347</v>
      </c>
      <c r="M150">
        <v>8.5</v>
      </c>
    </row>
    <row r="151" spans="2:13">
      <c r="B151" s="1">
        <v>36950</v>
      </c>
      <c r="C151">
        <v>202.57</v>
      </c>
      <c r="D151" s="1">
        <v>32202</v>
      </c>
      <c r="E151">
        <v>336.71</v>
      </c>
      <c r="F151" s="1">
        <v>36217</v>
      </c>
      <c r="G151">
        <v>36.119999999999997</v>
      </c>
      <c r="H151" s="1">
        <v>34393</v>
      </c>
      <c r="I151">
        <v>3.33</v>
      </c>
      <c r="J151" s="1">
        <v>30375</v>
      </c>
      <c r="K151">
        <v>1112.6199999999999</v>
      </c>
      <c r="L151" s="1">
        <v>30375</v>
      </c>
      <c r="M151">
        <v>8.5</v>
      </c>
    </row>
    <row r="152" spans="2:13">
      <c r="B152" s="1">
        <v>36980</v>
      </c>
      <c r="C152">
        <v>203.67</v>
      </c>
      <c r="D152" s="1">
        <v>32233</v>
      </c>
      <c r="E152">
        <v>333.55</v>
      </c>
      <c r="F152" s="1">
        <v>36250</v>
      </c>
      <c r="G152">
        <v>37.520000000000003</v>
      </c>
      <c r="H152" s="1">
        <v>34424</v>
      </c>
      <c r="I152">
        <v>3.59</v>
      </c>
      <c r="J152" s="1">
        <v>30406</v>
      </c>
      <c r="K152">
        <v>1130.03</v>
      </c>
      <c r="L152" s="1">
        <v>30406</v>
      </c>
      <c r="M152">
        <v>8.5</v>
      </c>
    </row>
    <row r="153" spans="2:13">
      <c r="B153" s="1">
        <v>37011</v>
      </c>
      <c r="C153">
        <v>204.55</v>
      </c>
      <c r="D153" s="1">
        <v>32262</v>
      </c>
      <c r="E153">
        <v>331.75</v>
      </c>
      <c r="F153" s="1">
        <v>36280</v>
      </c>
      <c r="G153">
        <v>39.31</v>
      </c>
      <c r="H153" s="1">
        <v>34454</v>
      </c>
      <c r="I153">
        <v>3.7800000000000002</v>
      </c>
      <c r="J153" s="1">
        <v>30435</v>
      </c>
      <c r="K153">
        <v>1226.2</v>
      </c>
      <c r="L153" s="1">
        <v>30435</v>
      </c>
      <c r="M153">
        <v>8.5</v>
      </c>
    </row>
    <row r="154" spans="2:13">
      <c r="B154" s="1">
        <v>37042</v>
      </c>
      <c r="C154">
        <v>205.46</v>
      </c>
      <c r="D154" s="1">
        <v>32294</v>
      </c>
      <c r="E154">
        <v>329.52</v>
      </c>
      <c r="F154" s="1">
        <v>36311</v>
      </c>
      <c r="G154">
        <v>38.450000000000003</v>
      </c>
      <c r="H154" s="1">
        <v>34485</v>
      </c>
      <c r="I154">
        <v>4.2699999999999996</v>
      </c>
      <c r="J154" s="1">
        <v>30467</v>
      </c>
      <c r="K154">
        <v>1199.98</v>
      </c>
      <c r="L154" s="1">
        <v>30467</v>
      </c>
      <c r="M154">
        <v>9.6300000000000008</v>
      </c>
    </row>
    <row r="155" spans="2:13">
      <c r="B155" s="1">
        <v>37071</v>
      </c>
      <c r="C155">
        <v>206.05</v>
      </c>
      <c r="D155" s="1">
        <v>32324</v>
      </c>
      <c r="E155">
        <v>337.47</v>
      </c>
      <c r="F155" s="1">
        <v>36341</v>
      </c>
      <c r="G155">
        <v>40.44</v>
      </c>
      <c r="H155" s="1">
        <v>34515</v>
      </c>
      <c r="I155">
        <v>4.25</v>
      </c>
      <c r="J155" s="1">
        <v>30497</v>
      </c>
      <c r="K155">
        <v>1221.96</v>
      </c>
      <c r="L155" s="1">
        <v>30497</v>
      </c>
      <c r="M155">
        <v>9.6300000000000008</v>
      </c>
    </row>
    <row r="156" spans="2:13">
      <c r="B156" s="1">
        <v>37103</v>
      </c>
      <c r="C156">
        <v>206.85</v>
      </c>
      <c r="D156" s="1">
        <v>32353</v>
      </c>
      <c r="E156">
        <v>335.7</v>
      </c>
      <c r="F156" s="1">
        <v>36371</v>
      </c>
      <c r="G156">
        <v>39.15</v>
      </c>
      <c r="H156" s="1">
        <v>34546</v>
      </c>
      <c r="I156">
        <v>4.46</v>
      </c>
      <c r="J156" s="1">
        <v>30526</v>
      </c>
      <c r="K156">
        <v>1199.22</v>
      </c>
      <c r="L156" s="1">
        <v>30526</v>
      </c>
      <c r="M156">
        <v>9.6300000000000008</v>
      </c>
    </row>
    <row r="157" spans="2:13">
      <c r="B157" s="1">
        <v>37134</v>
      </c>
      <c r="C157">
        <v>207.51</v>
      </c>
      <c r="D157" s="1">
        <v>32386</v>
      </c>
      <c r="E157">
        <v>336.58</v>
      </c>
      <c r="F157" s="1">
        <v>36403</v>
      </c>
      <c r="G157">
        <v>38.78</v>
      </c>
      <c r="H157" s="1">
        <v>34577</v>
      </c>
      <c r="I157">
        <v>4.6100000000000003</v>
      </c>
      <c r="J157" s="1">
        <v>30559</v>
      </c>
      <c r="K157">
        <v>1216.1600000000001</v>
      </c>
      <c r="L157" s="1">
        <v>30559</v>
      </c>
      <c r="M157">
        <v>9.6300000000000008</v>
      </c>
    </row>
    <row r="158" spans="2:13">
      <c r="B158" s="1">
        <v>37162</v>
      </c>
      <c r="C158">
        <v>208.66</v>
      </c>
      <c r="D158" s="1">
        <v>32416</v>
      </c>
      <c r="E158">
        <v>344.2</v>
      </c>
      <c r="F158" s="1">
        <v>36433</v>
      </c>
      <c r="G158">
        <v>37.770000000000003</v>
      </c>
      <c r="H158" s="1">
        <v>34607</v>
      </c>
      <c r="I158">
        <v>4.75</v>
      </c>
      <c r="J158" s="1">
        <v>30589</v>
      </c>
      <c r="K158">
        <v>1233.1300000000001</v>
      </c>
      <c r="L158" s="1">
        <v>30589</v>
      </c>
      <c r="M158">
        <v>9.5</v>
      </c>
    </row>
    <row r="159" spans="2:13">
      <c r="B159" s="1">
        <v>37195</v>
      </c>
      <c r="C159">
        <v>209.36</v>
      </c>
      <c r="D159" s="1">
        <v>32447</v>
      </c>
      <c r="E159">
        <v>350.68</v>
      </c>
      <c r="F159" s="1">
        <v>36462</v>
      </c>
      <c r="G159">
        <v>40.17</v>
      </c>
      <c r="H159" s="1">
        <v>34638</v>
      </c>
      <c r="I159">
        <v>5.0999999999999996</v>
      </c>
      <c r="J159" s="1">
        <v>30620</v>
      </c>
      <c r="K159">
        <v>1225.2</v>
      </c>
      <c r="L159" s="1">
        <v>30620</v>
      </c>
      <c r="M159">
        <v>9.5</v>
      </c>
    </row>
    <row r="160" spans="2:13">
      <c r="B160" s="1">
        <v>37225</v>
      </c>
      <c r="C160">
        <v>209.77</v>
      </c>
      <c r="D160" s="1">
        <v>32477</v>
      </c>
      <c r="E160">
        <v>346.42</v>
      </c>
      <c r="F160" s="1">
        <v>36494</v>
      </c>
      <c r="G160">
        <v>41.52</v>
      </c>
      <c r="H160" s="1">
        <v>34668</v>
      </c>
      <c r="I160">
        <v>5.45</v>
      </c>
      <c r="J160" s="1">
        <v>30650</v>
      </c>
      <c r="K160">
        <v>1276.02</v>
      </c>
      <c r="L160" s="1">
        <v>30650</v>
      </c>
      <c r="M160">
        <v>9.5</v>
      </c>
    </row>
    <row r="161" spans="2:13">
      <c r="B161" s="1">
        <v>37256</v>
      </c>
      <c r="C161">
        <v>210.13</v>
      </c>
      <c r="D161" s="1">
        <v>32507</v>
      </c>
      <c r="E161">
        <v>346.81</v>
      </c>
      <c r="F161" s="1">
        <v>36525</v>
      </c>
      <c r="G161">
        <v>44.67</v>
      </c>
      <c r="H161" s="1">
        <v>34699</v>
      </c>
      <c r="I161">
        <v>5.76</v>
      </c>
      <c r="J161" s="1">
        <v>30680</v>
      </c>
      <c r="K161">
        <v>1258.6400000000001</v>
      </c>
      <c r="L161" s="1">
        <v>30680</v>
      </c>
      <c r="M161">
        <v>9.5</v>
      </c>
    </row>
    <row r="162" spans="2:13">
      <c r="B162" s="1">
        <v>37287</v>
      </c>
      <c r="C162">
        <v>210.41</v>
      </c>
      <c r="D162" s="1">
        <v>32539</v>
      </c>
      <c r="E162">
        <v>351.8</v>
      </c>
      <c r="F162" s="1">
        <v>36556</v>
      </c>
      <c r="G162">
        <v>42.81</v>
      </c>
      <c r="H162" s="1">
        <v>34730</v>
      </c>
      <c r="I162">
        <v>5.9</v>
      </c>
      <c r="J162" s="1">
        <v>30712</v>
      </c>
      <c r="K162">
        <v>1220.58</v>
      </c>
      <c r="L162" s="1">
        <v>30712</v>
      </c>
      <c r="M162">
        <v>9.5</v>
      </c>
    </row>
    <row r="163" spans="2:13">
      <c r="B163" s="1">
        <v>37315</v>
      </c>
      <c r="C163">
        <v>210.74</v>
      </c>
      <c r="D163" s="1">
        <v>32567</v>
      </c>
      <c r="E163">
        <v>349.25</v>
      </c>
      <c r="F163" s="1">
        <v>36585</v>
      </c>
      <c r="G163">
        <v>43.77</v>
      </c>
      <c r="H163" s="1">
        <v>34758</v>
      </c>
      <c r="I163">
        <v>5.9399999999999995</v>
      </c>
      <c r="J163" s="1">
        <v>30741</v>
      </c>
      <c r="K163">
        <v>1154.6300000000001</v>
      </c>
      <c r="L163" s="1">
        <v>30741</v>
      </c>
      <c r="M163">
        <v>9.5</v>
      </c>
    </row>
    <row r="164" spans="2:13">
      <c r="B164" s="1">
        <v>37344</v>
      </c>
      <c r="C164">
        <v>210.93</v>
      </c>
      <c r="D164" s="1">
        <v>32598</v>
      </c>
      <c r="E164">
        <v>350.76</v>
      </c>
      <c r="F164" s="1">
        <v>36616</v>
      </c>
      <c r="G164">
        <v>46.37</v>
      </c>
      <c r="H164" s="1">
        <v>34789</v>
      </c>
      <c r="I164">
        <v>5.91</v>
      </c>
      <c r="J164" s="1">
        <v>30771</v>
      </c>
      <c r="K164">
        <v>1164.8900000000001</v>
      </c>
      <c r="L164" s="1">
        <v>30771</v>
      </c>
      <c r="M164">
        <v>9.68</v>
      </c>
    </row>
    <row r="165" spans="2:13">
      <c r="B165" s="1">
        <v>37376</v>
      </c>
      <c r="C165">
        <v>211.53</v>
      </c>
      <c r="D165" s="1">
        <v>32626</v>
      </c>
      <c r="E165">
        <v>358.1</v>
      </c>
      <c r="F165" s="1">
        <v>36644</v>
      </c>
      <c r="G165">
        <v>43.96</v>
      </c>
      <c r="H165" s="1">
        <v>34819</v>
      </c>
      <c r="I165">
        <v>5.84</v>
      </c>
      <c r="J165" s="1">
        <v>30802</v>
      </c>
      <c r="K165">
        <v>1170.75</v>
      </c>
      <c r="L165" s="1">
        <v>30802</v>
      </c>
      <c r="M165">
        <v>10.5</v>
      </c>
    </row>
    <row r="166" spans="2:13">
      <c r="B166" s="1">
        <v>37407</v>
      </c>
      <c r="C166">
        <v>211.89</v>
      </c>
      <c r="D166" s="1">
        <v>32659</v>
      </c>
      <c r="E166">
        <v>367.51</v>
      </c>
      <c r="F166" s="1">
        <v>36677</v>
      </c>
      <c r="G166">
        <v>42.42</v>
      </c>
      <c r="H166" s="1">
        <v>34850</v>
      </c>
      <c r="I166">
        <v>5.85</v>
      </c>
      <c r="J166" s="1">
        <v>30833</v>
      </c>
      <c r="K166">
        <v>1104.8499999999999</v>
      </c>
      <c r="L166" s="1">
        <v>30833</v>
      </c>
      <c r="M166">
        <v>10.5</v>
      </c>
    </row>
    <row r="167" spans="2:13">
      <c r="B167" s="1">
        <v>37435</v>
      </c>
      <c r="C167">
        <v>212.34</v>
      </c>
      <c r="D167" s="1">
        <v>32689</v>
      </c>
      <c r="E167">
        <v>378.7</v>
      </c>
      <c r="F167" s="1">
        <v>36707</v>
      </c>
      <c r="G167">
        <v>44.29</v>
      </c>
      <c r="H167" s="1">
        <v>34880</v>
      </c>
      <c r="I167">
        <v>5.64</v>
      </c>
      <c r="J167" s="1">
        <v>30862</v>
      </c>
      <c r="K167">
        <v>1132.4000000000001</v>
      </c>
      <c r="L167" s="1">
        <v>30862</v>
      </c>
      <c r="M167">
        <v>10.5</v>
      </c>
    </row>
    <row r="168" spans="2:13">
      <c r="B168" s="1">
        <v>37468</v>
      </c>
      <c r="C168">
        <v>212.71</v>
      </c>
      <c r="D168" s="1">
        <v>32720</v>
      </c>
      <c r="E168">
        <v>386.75</v>
      </c>
      <c r="F168" s="1">
        <v>36738</v>
      </c>
      <c r="G168">
        <v>43.39</v>
      </c>
      <c r="H168" s="1">
        <v>34911</v>
      </c>
      <c r="I168">
        <v>5.59</v>
      </c>
      <c r="J168" s="1">
        <v>30894</v>
      </c>
      <c r="K168">
        <v>1115.28</v>
      </c>
      <c r="L168" s="1">
        <v>30894</v>
      </c>
      <c r="M168">
        <v>11</v>
      </c>
    </row>
    <row r="169" spans="2:13">
      <c r="B169" s="1">
        <v>37498</v>
      </c>
      <c r="C169">
        <v>213</v>
      </c>
      <c r="D169" s="1">
        <v>32751</v>
      </c>
      <c r="E169">
        <v>381.02</v>
      </c>
      <c r="F169" s="1">
        <v>36769</v>
      </c>
      <c r="G169">
        <v>46.54</v>
      </c>
      <c r="H169" s="1">
        <v>34942</v>
      </c>
      <c r="I169">
        <v>5.57</v>
      </c>
      <c r="J169" s="1">
        <v>30925</v>
      </c>
      <c r="K169">
        <v>1224.3800000000001</v>
      </c>
      <c r="L169" s="1">
        <v>30925</v>
      </c>
      <c r="M169">
        <v>11.29</v>
      </c>
    </row>
    <row r="170" spans="2:13">
      <c r="B170" s="1">
        <v>37529</v>
      </c>
      <c r="C170">
        <v>213.43</v>
      </c>
      <c r="D170" s="1">
        <v>32780</v>
      </c>
      <c r="E170">
        <v>382.97</v>
      </c>
      <c r="F170" s="1">
        <v>36798</v>
      </c>
      <c r="G170">
        <v>44.37</v>
      </c>
      <c r="H170" s="1">
        <v>34972</v>
      </c>
      <c r="I170">
        <v>5.43</v>
      </c>
      <c r="J170" s="1">
        <v>30953</v>
      </c>
      <c r="K170">
        <v>1206.71</v>
      </c>
      <c r="L170" s="1">
        <v>30953</v>
      </c>
      <c r="M170">
        <v>11.75</v>
      </c>
    </row>
    <row r="171" spans="2:13">
      <c r="B171" s="1">
        <v>37560</v>
      </c>
      <c r="C171">
        <v>213.77</v>
      </c>
      <c r="D171" s="1">
        <v>32812</v>
      </c>
      <c r="E171">
        <v>392.4</v>
      </c>
      <c r="F171" s="1">
        <v>36830</v>
      </c>
      <c r="G171">
        <v>43.42</v>
      </c>
      <c r="H171" s="1">
        <v>35003</v>
      </c>
      <c r="I171">
        <v>5.44</v>
      </c>
      <c r="J171" s="1">
        <v>30986</v>
      </c>
      <c r="K171">
        <v>1207.3800000000001</v>
      </c>
      <c r="L171" s="1">
        <v>30986</v>
      </c>
      <c r="M171">
        <v>10.08</v>
      </c>
    </row>
    <row r="172" spans="2:13">
      <c r="B172" s="1">
        <v>37589</v>
      </c>
      <c r="C172">
        <v>214.05</v>
      </c>
      <c r="D172" s="1">
        <v>32842</v>
      </c>
      <c r="E172">
        <v>396.14</v>
      </c>
      <c r="F172" s="1">
        <v>36860</v>
      </c>
      <c r="G172">
        <v>39.1</v>
      </c>
      <c r="H172" s="1">
        <v>35033</v>
      </c>
      <c r="I172">
        <v>5.52</v>
      </c>
      <c r="J172" s="1">
        <v>31016</v>
      </c>
      <c r="K172">
        <v>1188.94</v>
      </c>
      <c r="L172" s="1">
        <v>31016</v>
      </c>
      <c r="M172">
        <v>9.43</v>
      </c>
    </row>
    <row r="173" spans="2:13">
      <c r="B173" s="1">
        <v>37621</v>
      </c>
      <c r="C173">
        <v>214.38</v>
      </c>
      <c r="D173" s="1">
        <v>32871</v>
      </c>
      <c r="E173">
        <v>397.2</v>
      </c>
      <c r="F173" s="1">
        <v>36889</v>
      </c>
      <c r="G173">
        <v>39.799999999999997</v>
      </c>
      <c r="H173" s="1">
        <v>35064</v>
      </c>
      <c r="I173">
        <v>5.29</v>
      </c>
      <c r="J173" s="1">
        <v>31047</v>
      </c>
      <c r="K173">
        <v>1211.57</v>
      </c>
      <c r="L173" s="1">
        <v>31047</v>
      </c>
      <c r="M173">
        <v>8.74</v>
      </c>
    </row>
    <row r="174" spans="2:13">
      <c r="B174" s="1">
        <v>37652</v>
      </c>
      <c r="C174">
        <v>214.59</v>
      </c>
      <c r="D174" s="1">
        <v>32904</v>
      </c>
      <c r="E174">
        <v>392.48</v>
      </c>
      <c r="F174" s="1">
        <v>36922</v>
      </c>
      <c r="G174">
        <v>41.33</v>
      </c>
      <c r="H174" s="1">
        <v>35095</v>
      </c>
      <c r="I174">
        <v>5.15</v>
      </c>
      <c r="J174" s="1">
        <v>31078</v>
      </c>
      <c r="K174">
        <v>1286.77</v>
      </c>
      <c r="L174" s="1">
        <v>31078</v>
      </c>
      <c r="M174">
        <v>8.25</v>
      </c>
    </row>
    <row r="175" spans="2:13">
      <c r="B175" s="1">
        <v>37680</v>
      </c>
      <c r="C175">
        <v>214.79</v>
      </c>
      <c r="D175" s="1">
        <v>32932</v>
      </c>
      <c r="E175">
        <v>393.75</v>
      </c>
      <c r="F175" s="1">
        <v>36950</v>
      </c>
      <c r="G175">
        <v>37.409999999999997</v>
      </c>
      <c r="H175" s="1">
        <v>35124</v>
      </c>
      <c r="I175">
        <v>4.96</v>
      </c>
      <c r="J175" s="1">
        <v>31106</v>
      </c>
      <c r="K175">
        <v>1284.01</v>
      </c>
      <c r="L175" s="1">
        <v>31106</v>
      </c>
      <c r="M175">
        <v>8.68</v>
      </c>
    </row>
    <row r="176" spans="2:13">
      <c r="B176" s="1">
        <v>37711</v>
      </c>
      <c r="C176">
        <v>215.07</v>
      </c>
      <c r="D176" s="1">
        <v>32962</v>
      </c>
      <c r="E176">
        <v>394.04</v>
      </c>
      <c r="F176" s="1">
        <v>36980</v>
      </c>
      <c r="G176">
        <v>34.89</v>
      </c>
      <c r="H176" s="1">
        <v>35155</v>
      </c>
      <c r="I176">
        <v>5.0999999999999996</v>
      </c>
      <c r="J176" s="1">
        <v>31135</v>
      </c>
      <c r="K176">
        <v>1266.78</v>
      </c>
      <c r="L176" s="1">
        <v>31135</v>
      </c>
      <c r="M176">
        <v>8.98</v>
      </c>
    </row>
    <row r="177" spans="2:13">
      <c r="B177" s="1">
        <v>37741</v>
      </c>
      <c r="C177">
        <v>215.27</v>
      </c>
      <c r="D177" s="1">
        <v>32993</v>
      </c>
      <c r="E177">
        <v>390.43</v>
      </c>
      <c r="F177" s="1">
        <v>37011</v>
      </c>
      <c r="G177">
        <v>37.76</v>
      </c>
      <c r="H177" s="1">
        <v>35185</v>
      </c>
      <c r="I177">
        <v>5.09</v>
      </c>
      <c r="J177" s="1">
        <v>31167</v>
      </c>
      <c r="K177">
        <v>1258.06</v>
      </c>
      <c r="L177" s="1">
        <v>31167</v>
      </c>
      <c r="M177">
        <v>8.3699999999999992</v>
      </c>
    </row>
    <row r="178" spans="2:13">
      <c r="B178" s="1">
        <v>37771</v>
      </c>
      <c r="C178">
        <v>215.49</v>
      </c>
      <c r="D178" s="1">
        <v>33024</v>
      </c>
      <c r="E178">
        <v>401.99</v>
      </c>
      <c r="F178" s="1">
        <v>37042</v>
      </c>
      <c r="G178">
        <v>38.14</v>
      </c>
      <c r="H178" s="1">
        <v>35216</v>
      </c>
      <c r="I178">
        <v>5.15</v>
      </c>
      <c r="J178" s="1">
        <v>31198</v>
      </c>
      <c r="K178">
        <v>1315.41</v>
      </c>
      <c r="L178" s="1">
        <v>31198</v>
      </c>
      <c r="M178">
        <v>8.07</v>
      </c>
    </row>
    <row r="179" spans="2:13">
      <c r="B179" s="1">
        <v>37802</v>
      </c>
      <c r="C179">
        <v>215.8</v>
      </c>
      <c r="D179" s="1">
        <v>33053</v>
      </c>
      <c r="E179">
        <v>408.44</v>
      </c>
      <c r="F179" s="1">
        <v>37071</v>
      </c>
      <c r="G179">
        <v>37.5</v>
      </c>
      <c r="H179" s="1">
        <v>35246</v>
      </c>
      <c r="I179">
        <v>5.23</v>
      </c>
      <c r="J179" s="1">
        <v>31226</v>
      </c>
      <c r="K179">
        <v>1335.46</v>
      </c>
      <c r="L179" s="1">
        <v>31226</v>
      </c>
      <c r="M179">
        <v>7.75</v>
      </c>
    </row>
    <row r="180" spans="2:13">
      <c r="B180" s="1">
        <v>37833</v>
      </c>
      <c r="C180">
        <v>215.9</v>
      </c>
      <c r="D180" s="1">
        <v>33085</v>
      </c>
      <c r="E180">
        <v>414.09</v>
      </c>
      <c r="F180" s="1">
        <v>37103</v>
      </c>
      <c r="G180">
        <v>36.880000000000003</v>
      </c>
      <c r="H180" s="1">
        <v>35277</v>
      </c>
      <c r="I180">
        <v>5.3</v>
      </c>
      <c r="J180" s="1">
        <v>31259</v>
      </c>
      <c r="K180">
        <v>1347.45</v>
      </c>
      <c r="L180" s="1">
        <v>31259</v>
      </c>
      <c r="M180">
        <v>7.75</v>
      </c>
    </row>
    <row r="181" spans="2:13">
      <c r="B181" s="1">
        <v>37862</v>
      </c>
      <c r="C181">
        <v>216.08</v>
      </c>
      <c r="D181" s="1">
        <v>33116</v>
      </c>
      <c r="E181">
        <v>408.56</v>
      </c>
      <c r="F181" s="1">
        <v>37134</v>
      </c>
      <c r="G181">
        <v>34.65</v>
      </c>
      <c r="H181" s="1">
        <v>35308</v>
      </c>
      <c r="I181">
        <v>5.19</v>
      </c>
      <c r="J181" s="1">
        <v>31289</v>
      </c>
      <c r="K181">
        <v>1334.01</v>
      </c>
      <c r="L181" s="1">
        <v>31289</v>
      </c>
      <c r="M181">
        <v>7.85</v>
      </c>
    </row>
    <row r="182" spans="2:13">
      <c r="B182" s="1">
        <v>37894</v>
      </c>
      <c r="C182">
        <v>216.36</v>
      </c>
      <c r="D182" s="1">
        <v>33144</v>
      </c>
      <c r="E182">
        <v>411.94</v>
      </c>
      <c r="F182" s="1">
        <v>37162</v>
      </c>
      <c r="G182">
        <v>31.53</v>
      </c>
      <c r="H182" s="1">
        <v>35338</v>
      </c>
      <c r="I182">
        <v>5.24</v>
      </c>
      <c r="J182" s="1">
        <v>31320</v>
      </c>
      <c r="K182">
        <v>1328.63</v>
      </c>
      <c r="L182" s="1">
        <v>31320</v>
      </c>
      <c r="M182">
        <v>8</v>
      </c>
    </row>
    <row r="183" spans="2:13">
      <c r="B183" s="1">
        <v>37925</v>
      </c>
      <c r="C183">
        <v>216.49</v>
      </c>
      <c r="D183" s="1">
        <v>33177</v>
      </c>
      <c r="E183">
        <v>417.17</v>
      </c>
      <c r="F183" s="1">
        <v>37195</v>
      </c>
      <c r="G183">
        <v>32.340000000000003</v>
      </c>
      <c r="H183" s="1">
        <v>35369</v>
      </c>
      <c r="I183">
        <v>5.12</v>
      </c>
      <c r="J183" s="1">
        <v>31351</v>
      </c>
      <c r="K183">
        <v>1374.31</v>
      </c>
      <c r="L183" s="1">
        <v>31351</v>
      </c>
      <c r="M183">
        <v>8</v>
      </c>
    </row>
    <row r="184" spans="2:13">
      <c r="B184" s="1">
        <v>37953</v>
      </c>
      <c r="C184">
        <v>216.66</v>
      </c>
      <c r="D184" s="1">
        <v>33207</v>
      </c>
      <c r="E184">
        <v>426.15</v>
      </c>
      <c r="F184" s="1">
        <v>37225</v>
      </c>
      <c r="G184">
        <v>34.81</v>
      </c>
      <c r="H184" s="1">
        <v>35399</v>
      </c>
      <c r="I184">
        <v>5.17</v>
      </c>
      <c r="J184" s="1">
        <v>31380</v>
      </c>
      <c r="K184">
        <v>1472.13</v>
      </c>
      <c r="L184" s="1">
        <v>31380</v>
      </c>
      <c r="M184">
        <v>8</v>
      </c>
    </row>
    <row r="185" spans="2:13">
      <c r="B185" s="1">
        <v>37986</v>
      </c>
      <c r="C185">
        <v>216.92</v>
      </c>
      <c r="D185" s="1">
        <v>33238</v>
      </c>
      <c r="E185">
        <v>432.79</v>
      </c>
      <c r="F185" s="1">
        <v>37256</v>
      </c>
      <c r="G185">
        <v>35.43</v>
      </c>
      <c r="H185" s="1">
        <v>35430</v>
      </c>
      <c r="I185">
        <v>5.04</v>
      </c>
      <c r="J185" s="1">
        <v>31412</v>
      </c>
      <c r="K185">
        <v>1546.67</v>
      </c>
      <c r="L185" s="1">
        <v>31412</v>
      </c>
      <c r="M185">
        <v>7.88</v>
      </c>
    </row>
    <row r="186" spans="2:13">
      <c r="B186" s="1">
        <v>38016</v>
      </c>
      <c r="C186">
        <v>217.12</v>
      </c>
      <c r="D186" s="1">
        <v>33269</v>
      </c>
      <c r="E186">
        <v>438.14</v>
      </c>
      <c r="F186" s="1">
        <v>37287</v>
      </c>
      <c r="G186">
        <v>34.99</v>
      </c>
      <c r="H186" s="1">
        <v>35461</v>
      </c>
      <c r="I186">
        <v>5.17</v>
      </c>
      <c r="J186" s="1">
        <v>31443</v>
      </c>
      <c r="K186">
        <v>1570.99</v>
      </c>
      <c r="L186" s="1">
        <v>31443</v>
      </c>
      <c r="M186">
        <v>7.75</v>
      </c>
    </row>
    <row r="187" spans="2:13">
      <c r="B187" s="1">
        <v>38044</v>
      </c>
      <c r="C187">
        <v>217.33</v>
      </c>
      <c r="D187" s="1">
        <v>33297</v>
      </c>
      <c r="E187">
        <v>441.88</v>
      </c>
      <c r="F187" s="1">
        <v>37315</v>
      </c>
      <c r="G187">
        <v>34.270000000000003</v>
      </c>
      <c r="H187" s="1">
        <v>35489</v>
      </c>
      <c r="I187">
        <v>5.14</v>
      </c>
      <c r="J187" s="1">
        <v>31471</v>
      </c>
      <c r="K187">
        <v>1709.06</v>
      </c>
      <c r="L187" s="1">
        <v>31471</v>
      </c>
      <c r="M187">
        <v>7.75</v>
      </c>
    </row>
    <row r="188" spans="2:13">
      <c r="B188" s="1">
        <v>38077</v>
      </c>
      <c r="C188">
        <v>217.53</v>
      </c>
      <c r="D188" s="1">
        <v>33326</v>
      </c>
      <c r="E188">
        <v>444.92</v>
      </c>
      <c r="F188" s="1">
        <v>37344</v>
      </c>
      <c r="G188">
        <v>35.770000000000003</v>
      </c>
      <c r="H188" s="1">
        <v>35520</v>
      </c>
      <c r="I188">
        <v>5.28</v>
      </c>
      <c r="J188" s="1">
        <v>31502</v>
      </c>
      <c r="K188">
        <v>1818.61</v>
      </c>
      <c r="L188" s="1">
        <v>31502</v>
      </c>
      <c r="M188">
        <v>7.35</v>
      </c>
    </row>
    <row r="189" spans="2:13">
      <c r="B189" s="1">
        <v>38107</v>
      </c>
      <c r="C189">
        <v>217.6</v>
      </c>
      <c r="D189" s="1">
        <v>33358</v>
      </c>
      <c r="E189">
        <v>449.74</v>
      </c>
      <c r="F189" s="1">
        <v>37376</v>
      </c>
      <c r="G189">
        <v>34.03</v>
      </c>
      <c r="H189" s="1">
        <v>35550</v>
      </c>
      <c r="I189">
        <v>5.3</v>
      </c>
      <c r="J189" s="1">
        <v>31532</v>
      </c>
      <c r="K189">
        <v>1783.98</v>
      </c>
      <c r="L189" s="1">
        <v>31532</v>
      </c>
      <c r="M189">
        <v>7.07</v>
      </c>
    </row>
    <row r="190" spans="2:13">
      <c r="B190" s="1">
        <v>38138</v>
      </c>
      <c r="C190">
        <v>217.73</v>
      </c>
      <c r="D190" s="1">
        <v>33389</v>
      </c>
      <c r="E190">
        <v>452.37</v>
      </c>
      <c r="F190" s="1">
        <v>37407</v>
      </c>
      <c r="G190">
        <v>33.630000000000003</v>
      </c>
      <c r="H190" s="1">
        <v>35581</v>
      </c>
      <c r="I190">
        <v>5.2</v>
      </c>
      <c r="J190" s="1">
        <v>31562</v>
      </c>
      <c r="K190">
        <v>1876.71</v>
      </c>
      <c r="L190" s="1">
        <v>31562</v>
      </c>
      <c r="M190">
        <v>6.8</v>
      </c>
    </row>
    <row r="191" spans="2:13">
      <c r="B191" s="1">
        <v>38168</v>
      </c>
      <c r="C191">
        <v>217.83</v>
      </c>
      <c r="D191" s="1">
        <v>33417</v>
      </c>
      <c r="E191">
        <v>452.14</v>
      </c>
      <c r="F191" s="1">
        <v>37435</v>
      </c>
      <c r="G191">
        <v>31.26</v>
      </c>
      <c r="H191" s="1">
        <v>35611</v>
      </c>
      <c r="I191">
        <v>5.07</v>
      </c>
      <c r="J191" s="1">
        <v>31593</v>
      </c>
      <c r="K191">
        <v>1892.72</v>
      </c>
      <c r="L191" s="1">
        <v>31593</v>
      </c>
      <c r="M191">
        <v>6.88</v>
      </c>
    </row>
    <row r="192" spans="2:13">
      <c r="B192" s="1">
        <v>38198</v>
      </c>
      <c r="C192">
        <v>218.13</v>
      </c>
      <c r="D192" s="1">
        <v>33450</v>
      </c>
      <c r="E192">
        <v>458.41</v>
      </c>
      <c r="F192" s="1">
        <v>37468</v>
      </c>
      <c r="G192">
        <v>28.74</v>
      </c>
      <c r="H192" s="1">
        <v>35642</v>
      </c>
      <c r="I192">
        <v>5.19</v>
      </c>
      <c r="J192" s="1">
        <v>31624</v>
      </c>
      <c r="K192">
        <v>1775.31</v>
      </c>
      <c r="L192" s="1">
        <v>31624</v>
      </c>
      <c r="M192">
        <v>6.53</v>
      </c>
    </row>
    <row r="193" spans="2:13">
      <c r="B193" s="1">
        <v>38230</v>
      </c>
      <c r="C193">
        <v>218.46</v>
      </c>
      <c r="D193" s="1">
        <v>33480</v>
      </c>
      <c r="E193">
        <v>468.33</v>
      </c>
      <c r="F193" s="1">
        <v>37498</v>
      </c>
      <c r="G193">
        <v>28.91</v>
      </c>
      <c r="H193" s="1">
        <v>35673</v>
      </c>
      <c r="I193">
        <v>5.28</v>
      </c>
      <c r="J193" s="1">
        <v>31653</v>
      </c>
      <c r="K193">
        <v>1898.34</v>
      </c>
      <c r="L193" s="1">
        <v>31653</v>
      </c>
      <c r="M193">
        <v>6.16</v>
      </c>
    </row>
    <row r="194" spans="2:13">
      <c r="B194" s="1">
        <v>38260</v>
      </c>
      <c r="C194">
        <v>218.64</v>
      </c>
      <c r="D194" s="1">
        <v>33511</v>
      </c>
      <c r="E194">
        <v>477.82</v>
      </c>
      <c r="F194" s="1">
        <v>37529</v>
      </c>
      <c r="G194">
        <v>26.01</v>
      </c>
      <c r="H194" s="1">
        <v>35703</v>
      </c>
      <c r="I194">
        <v>5.08</v>
      </c>
      <c r="J194" s="1">
        <v>31685</v>
      </c>
      <c r="K194">
        <v>1767.58</v>
      </c>
      <c r="L194" s="1">
        <v>31685</v>
      </c>
      <c r="M194">
        <v>5.88</v>
      </c>
    </row>
    <row r="195" spans="2:13">
      <c r="B195" s="1">
        <v>38289</v>
      </c>
      <c r="C195">
        <v>218.93</v>
      </c>
      <c r="D195" s="1">
        <v>33542</v>
      </c>
      <c r="E195">
        <v>483.14</v>
      </c>
      <c r="F195" s="1">
        <v>37560</v>
      </c>
      <c r="G195">
        <v>28</v>
      </c>
      <c r="H195" s="1">
        <v>35734</v>
      </c>
      <c r="I195">
        <v>5.1100000000000003</v>
      </c>
      <c r="J195" s="1">
        <v>31716</v>
      </c>
      <c r="K195">
        <v>1877.81</v>
      </c>
      <c r="L195" s="1">
        <v>31716</v>
      </c>
      <c r="M195">
        <v>5.88</v>
      </c>
    </row>
    <row r="196" spans="2:13">
      <c r="B196" s="1">
        <v>38321</v>
      </c>
      <c r="C196">
        <v>219.14</v>
      </c>
      <c r="D196" s="1">
        <v>33571</v>
      </c>
      <c r="E196">
        <v>487.57</v>
      </c>
      <c r="F196" s="1">
        <v>37589</v>
      </c>
      <c r="G196">
        <v>29.69</v>
      </c>
      <c r="H196" s="1">
        <v>35764</v>
      </c>
      <c r="I196">
        <v>5.28</v>
      </c>
      <c r="J196" s="1">
        <v>31744</v>
      </c>
      <c r="K196">
        <v>1914.23</v>
      </c>
      <c r="L196" s="1">
        <v>31744</v>
      </c>
      <c r="M196">
        <v>5.88</v>
      </c>
    </row>
    <row r="197" spans="2:13">
      <c r="B197" s="1">
        <v>38352</v>
      </c>
      <c r="C197">
        <v>219.52</v>
      </c>
      <c r="D197" s="1">
        <v>33603</v>
      </c>
      <c r="E197">
        <v>502.05</v>
      </c>
      <c r="F197" s="1">
        <v>37621</v>
      </c>
      <c r="G197">
        <v>28.04</v>
      </c>
      <c r="H197" s="1">
        <v>35795</v>
      </c>
      <c r="I197">
        <v>5.3</v>
      </c>
      <c r="J197" s="1">
        <v>31777</v>
      </c>
      <c r="K197">
        <v>1895.95</v>
      </c>
      <c r="L197" s="1">
        <v>31777</v>
      </c>
      <c r="M197">
        <v>5.9399999999999995</v>
      </c>
    </row>
    <row r="198" spans="2:13">
      <c r="B198" s="1">
        <v>38383</v>
      </c>
      <c r="C198">
        <v>219.88</v>
      </c>
      <c r="D198" s="1">
        <v>33634</v>
      </c>
      <c r="E198">
        <v>495.22</v>
      </c>
      <c r="F198" s="1">
        <v>37652</v>
      </c>
      <c r="G198">
        <v>27.34</v>
      </c>
      <c r="H198" s="1">
        <v>35826</v>
      </c>
      <c r="I198">
        <v>5.18</v>
      </c>
      <c r="J198" s="1">
        <v>31807</v>
      </c>
      <c r="K198">
        <v>2158.04</v>
      </c>
      <c r="L198" s="1">
        <v>31807</v>
      </c>
      <c r="M198">
        <v>6</v>
      </c>
    </row>
    <row r="199" spans="2:13">
      <c r="B199" s="1">
        <v>38411</v>
      </c>
      <c r="C199">
        <v>220.18</v>
      </c>
      <c r="D199" s="1">
        <v>33662</v>
      </c>
      <c r="E199">
        <v>498.44</v>
      </c>
      <c r="F199" s="1">
        <v>37680</v>
      </c>
      <c r="G199">
        <v>26.87</v>
      </c>
      <c r="H199" s="1">
        <v>35854</v>
      </c>
      <c r="I199">
        <v>5.23</v>
      </c>
      <c r="J199" s="1">
        <v>31835</v>
      </c>
      <c r="K199">
        <v>2223.9899999999998</v>
      </c>
      <c r="L199" s="1">
        <v>31835</v>
      </c>
      <c r="M199">
        <v>6</v>
      </c>
    </row>
    <row r="200" spans="2:13">
      <c r="B200" s="1">
        <v>38442</v>
      </c>
      <c r="C200">
        <v>220.67</v>
      </c>
      <c r="D200" s="1">
        <v>33694</v>
      </c>
      <c r="E200">
        <v>495.63</v>
      </c>
      <c r="F200" s="1">
        <v>37711</v>
      </c>
      <c r="G200">
        <v>27.18</v>
      </c>
      <c r="H200" s="1">
        <v>35885</v>
      </c>
      <c r="I200">
        <v>5.16</v>
      </c>
      <c r="J200" s="1">
        <v>31867</v>
      </c>
      <c r="K200">
        <v>2304.69</v>
      </c>
      <c r="L200" s="1">
        <v>31867</v>
      </c>
      <c r="M200">
        <v>6</v>
      </c>
    </row>
    <row r="201" spans="2:13">
      <c r="B201" s="1">
        <v>38471</v>
      </c>
      <c r="C201">
        <v>221.22</v>
      </c>
      <c r="D201" s="1">
        <v>33724</v>
      </c>
      <c r="E201">
        <v>499.21</v>
      </c>
      <c r="F201" s="1">
        <v>37741</v>
      </c>
      <c r="G201">
        <v>29.41</v>
      </c>
      <c r="H201" s="1">
        <v>35915</v>
      </c>
      <c r="I201">
        <v>5.08</v>
      </c>
      <c r="J201" s="1">
        <v>31897</v>
      </c>
      <c r="K201">
        <v>2286.36</v>
      </c>
      <c r="L201" s="1">
        <v>31897</v>
      </c>
      <c r="M201">
        <v>6.02</v>
      </c>
    </row>
    <row r="202" spans="2:13">
      <c r="B202" s="1">
        <v>38503</v>
      </c>
      <c r="C202">
        <v>221.81</v>
      </c>
      <c r="D202" s="1">
        <v>33753</v>
      </c>
      <c r="E202">
        <v>508.63</v>
      </c>
      <c r="F202" s="1">
        <v>37771</v>
      </c>
      <c r="G202">
        <v>31.2</v>
      </c>
      <c r="H202" s="1">
        <v>35946</v>
      </c>
      <c r="I202">
        <v>5.14</v>
      </c>
      <c r="J202" s="1">
        <v>31926</v>
      </c>
      <c r="K202">
        <v>2291.5700000000002</v>
      </c>
      <c r="L202" s="1">
        <v>31926</v>
      </c>
      <c r="M202">
        <v>6.59</v>
      </c>
    </row>
    <row r="203" spans="2:13">
      <c r="B203" s="1">
        <v>38533</v>
      </c>
      <c r="C203">
        <v>222.27</v>
      </c>
      <c r="D203" s="1">
        <v>33785</v>
      </c>
      <c r="E203">
        <v>515.63</v>
      </c>
      <c r="F203" s="1">
        <v>37802</v>
      </c>
      <c r="G203">
        <v>31.66</v>
      </c>
      <c r="H203" s="1">
        <v>35976</v>
      </c>
      <c r="I203">
        <v>5.12</v>
      </c>
      <c r="J203" s="1">
        <v>31958</v>
      </c>
      <c r="K203">
        <v>2418.5300000000002</v>
      </c>
      <c r="L203" s="1">
        <v>31958</v>
      </c>
      <c r="M203">
        <v>6.75</v>
      </c>
    </row>
    <row r="204" spans="2:13">
      <c r="B204" s="1">
        <v>38562</v>
      </c>
      <c r="C204">
        <v>222.69</v>
      </c>
      <c r="D204" s="1">
        <v>33816</v>
      </c>
      <c r="E204">
        <v>526.15</v>
      </c>
      <c r="F204" s="1">
        <v>37833</v>
      </c>
      <c r="G204">
        <v>32.43</v>
      </c>
      <c r="H204" s="1">
        <v>36007</v>
      </c>
      <c r="I204">
        <v>5.09</v>
      </c>
      <c r="J204" s="1">
        <v>31989</v>
      </c>
      <c r="K204">
        <v>2572.0700000000002</v>
      </c>
      <c r="L204" s="1">
        <v>31989</v>
      </c>
      <c r="M204">
        <v>6.75</v>
      </c>
    </row>
    <row r="205" spans="2:13">
      <c r="B205" s="1">
        <v>38595</v>
      </c>
      <c r="C205">
        <v>223.38</v>
      </c>
      <c r="D205" s="1">
        <v>33847</v>
      </c>
      <c r="E205">
        <v>531.48</v>
      </c>
      <c r="F205" s="1">
        <v>37862</v>
      </c>
      <c r="G205">
        <v>33.200000000000003</v>
      </c>
      <c r="H205" s="1">
        <v>36038</v>
      </c>
      <c r="I205">
        <v>5.04</v>
      </c>
      <c r="J205" s="1">
        <v>32020</v>
      </c>
      <c r="K205">
        <v>2662.95</v>
      </c>
      <c r="L205" s="1">
        <v>32020</v>
      </c>
      <c r="M205">
        <v>6.75</v>
      </c>
    </row>
    <row r="206" spans="2:13">
      <c r="B206" s="1">
        <v>38625</v>
      </c>
      <c r="C206">
        <v>223.92</v>
      </c>
      <c r="D206" s="1">
        <v>33877</v>
      </c>
      <c r="E206">
        <v>537.78</v>
      </c>
      <c r="F206" s="1">
        <v>37894</v>
      </c>
      <c r="G206">
        <v>32.840000000000003</v>
      </c>
      <c r="H206" s="1">
        <v>36068</v>
      </c>
      <c r="I206">
        <v>4.74</v>
      </c>
      <c r="J206" s="1">
        <v>32050</v>
      </c>
      <c r="K206">
        <v>2596.2800000000002</v>
      </c>
      <c r="L206" s="1">
        <v>32050</v>
      </c>
      <c r="M206">
        <v>7.19</v>
      </c>
    </row>
    <row r="207" spans="2:13">
      <c r="B207" s="1">
        <v>38656</v>
      </c>
      <c r="C207">
        <v>224.47</v>
      </c>
      <c r="D207" s="1">
        <v>33907</v>
      </c>
      <c r="E207">
        <v>530.65</v>
      </c>
      <c r="F207" s="1">
        <v>37925</v>
      </c>
      <c r="G207">
        <v>34.840000000000003</v>
      </c>
      <c r="H207" s="1">
        <v>36099</v>
      </c>
      <c r="I207">
        <v>4.07</v>
      </c>
      <c r="J207" s="1">
        <v>32080</v>
      </c>
      <c r="K207">
        <v>1993.53</v>
      </c>
      <c r="L207" s="1">
        <v>32080</v>
      </c>
      <c r="M207">
        <v>7.08</v>
      </c>
    </row>
    <row r="208" spans="2:13">
      <c r="B208" s="1">
        <v>38686</v>
      </c>
      <c r="C208">
        <v>225.2</v>
      </c>
      <c r="D208" s="1">
        <v>33938</v>
      </c>
      <c r="E208">
        <v>530.77</v>
      </c>
      <c r="F208" s="1">
        <v>37953</v>
      </c>
      <c r="G208">
        <v>35.33</v>
      </c>
      <c r="H208" s="1">
        <v>36129</v>
      </c>
      <c r="I208">
        <v>4.53</v>
      </c>
      <c r="J208" s="1">
        <v>32111</v>
      </c>
      <c r="K208">
        <v>1833.55</v>
      </c>
      <c r="L208" s="1">
        <v>32111</v>
      </c>
      <c r="M208">
        <v>6.88</v>
      </c>
    </row>
    <row r="209" spans="2:13">
      <c r="B209" s="1">
        <v>38716</v>
      </c>
      <c r="C209">
        <v>225.96</v>
      </c>
      <c r="D209" s="1">
        <v>33969</v>
      </c>
      <c r="E209">
        <v>539.21</v>
      </c>
      <c r="F209" s="1">
        <v>37986</v>
      </c>
      <c r="G209">
        <v>36.92</v>
      </c>
      <c r="H209" s="1">
        <v>36160</v>
      </c>
      <c r="I209">
        <v>4.5</v>
      </c>
      <c r="J209" s="1">
        <v>32142</v>
      </c>
      <c r="K209">
        <v>1938.83</v>
      </c>
      <c r="L209" s="1">
        <v>32142</v>
      </c>
      <c r="M209">
        <v>6.88</v>
      </c>
    </row>
    <row r="210" spans="2:13">
      <c r="B210" s="1">
        <v>38748</v>
      </c>
      <c r="C210">
        <v>226.64</v>
      </c>
      <c r="D210" s="1">
        <v>33998</v>
      </c>
      <c r="E210">
        <v>549.54999999999995</v>
      </c>
      <c r="F210" s="1">
        <v>38016</v>
      </c>
      <c r="G210">
        <v>37.74</v>
      </c>
      <c r="H210" s="1">
        <v>36191</v>
      </c>
      <c r="I210">
        <v>4.45</v>
      </c>
      <c r="J210" s="1">
        <v>32171</v>
      </c>
      <c r="K210">
        <v>1958.22</v>
      </c>
      <c r="L210" s="1">
        <v>32171</v>
      </c>
      <c r="M210">
        <v>6.64</v>
      </c>
    </row>
    <row r="211" spans="2:13">
      <c r="B211" s="1">
        <v>38776</v>
      </c>
      <c r="C211">
        <v>227.32</v>
      </c>
      <c r="D211" s="1">
        <v>34026</v>
      </c>
      <c r="E211">
        <v>559.16999999999996</v>
      </c>
      <c r="F211" s="1">
        <v>38044</v>
      </c>
      <c r="G211">
        <v>38.29</v>
      </c>
      <c r="H211" s="1">
        <v>36219</v>
      </c>
      <c r="I211">
        <v>4.5600000000000005</v>
      </c>
      <c r="J211" s="1">
        <v>32202</v>
      </c>
      <c r="K211">
        <v>2071.62</v>
      </c>
      <c r="L211" s="1">
        <v>32202</v>
      </c>
      <c r="M211">
        <v>6.54</v>
      </c>
    </row>
    <row r="212" spans="2:13">
      <c r="B212" s="1">
        <v>38807</v>
      </c>
      <c r="C212">
        <v>228.16</v>
      </c>
      <c r="D212" s="1">
        <v>34059</v>
      </c>
      <c r="E212">
        <v>561.5</v>
      </c>
      <c r="F212" s="1">
        <v>38077</v>
      </c>
      <c r="G212">
        <v>37.880000000000003</v>
      </c>
      <c r="H212" s="1">
        <v>36250</v>
      </c>
      <c r="I212">
        <v>4.57</v>
      </c>
      <c r="J212" s="1">
        <v>32233</v>
      </c>
      <c r="K212">
        <v>1988.06</v>
      </c>
      <c r="L212" s="1">
        <v>32233</v>
      </c>
      <c r="M212">
        <v>6.53</v>
      </c>
    </row>
    <row r="213" spans="2:13">
      <c r="B213" s="1">
        <v>38835</v>
      </c>
      <c r="C213">
        <v>228.99</v>
      </c>
      <c r="D213" s="1">
        <v>34089</v>
      </c>
      <c r="E213">
        <v>565.41</v>
      </c>
      <c r="F213" s="1">
        <v>38107</v>
      </c>
      <c r="G213">
        <v>37.07</v>
      </c>
      <c r="H213" s="1">
        <v>36280</v>
      </c>
      <c r="I213">
        <v>4.41</v>
      </c>
      <c r="J213" s="1">
        <v>32262</v>
      </c>
      <c r="K213">
        <v>2032.33</v>
      </c>
      <c r="L213" s="1">
        <v>32262</v>
      </c>
      <c r="M213">
        <v>6.75</v>
      </c>
    </row>
    <row r="214" spans="2:13">
      <c r="B214" s="1">
        <v>38868</v>
      </c>
      <c r="C214">
        <v>229.85</v>
      </c>
      <c r="D214" s="1">
        <v>34120</v>
      </c>
      <c r="E214">
        <v>566.13</v>
      </c>
      <c r="F214" s="1">
        <v>38138</v>
      </c>
      <c r="G214">
        <v>37.58</v>
      </c>
      <c r="H214" s="1">
        <v>36311</v>
      </c>
      <c r="I214">
        <v>4.63</v>
      </c>
      <c r="J214" s="1">
        <v>32294</v>
      </c>
      <c r="K214">
        <v>2031.12</v>
      </c>
      <c r="L214" s="1">
        <v>32294</v>
      </c>
      <c r="M214">
        <v>6.92</v>
      </c>
    </row>
    <row r="215" spans="2:13">
      <c r="B215" s="1">
        <v>38898</v>
      </c>
      <c r="C215">
        <v>230.68</v>
      </c>
      <c r="D215" s="1">
        <v>34150</v>
      </c>
      <c r="E215">
        <v>576.39</v>
      </c>
      <c r="F215" s="1">
        <v>38168</v>
      </c>
      <c r="G215">
        <v>38.39</v>
      </c>
      <c r="H215" s="1">
        <v>36341</v>
      </c>
      <c r="I215">
        <v>4.72</v>
      </c>
      <c r="J215" s="1">
        <v>32324</v>
      </c>
      <c r="K215">
        <v>2141.71</v>
      </c>
      <c r="L215" s="1">
        <v>32324</v>
      </c>
      <c r="M215">
        <v>7.33</v>
      </c>
    </row>
    <row r="216" spans="2:13">
      <c r="B216" s="1">
        <v>38929</v>
      </c>
      <c r="C216">
        <v>231.74</v>
      </c>
      <c r="D216" s="1">
        <v>34180</v>
      </c>
      <c r="E216">
        <v>579.65</v>
      </c>
      <c r="F216" s="1">
        <v>38198</v>
      </c>
      <c r="G216">
        <v>36.96</v>
      </c>
      <c r="H216" s="1">
        <v>36372</v>
      </c>
      <c r="I216">
        <v>4.6899999999999995</v>
      </c>
      <c r="J216" s="1">
        <v>32353</v>
      </c>
      <c r="K216">
        <v>2128.73</v>
      </c>
      <c r="L216" s="1">
        <v>32353</v>
      </c>
      <c r="M216">
        <v>7.61</v>
      </c>
    </row>
    <row r="217" spans="2:13">
      <c r="B217" s="1">
        <v>38960</v>
      </c>
      <c r="C217">
        <v>232.77</v>
      </c>
      <c r="D217" s="1">
        <v>34212</v>
      </c>
      <c r="E217">
        <v>589.80999999999995</v>
      </c>
      <c r="F217" s="1">
        <v>38230</v>
      </c>
      <c r="G217">
        <v>37.08</v>
      </c>
      <c r="H217" s="1">
        <v>36403</v>
      </c>
      <c r="I217">
        <v>4.87</v>
      </c>
      <c r="J217" s="1">
        <v>32386</v>
      </c>
      <c r="K217">
        <v>2031.65</v>
      </c>
      <c r="L217" s="1">
        <v>32386</v>
      </c>
      <c r="M217">
        <v>8.1199999999999992</v>
      </c>
    </row>
    <row r="218" spans="2:13">
      <c r="B218" s="1">
        <v>38989</v>
      </c>
      <c r="C218">
        <v>233.81</v>
      </c>
      <c r="D218" s="1">
        <v>34242</v>
      </c>
      <c r="E218">
        <v>591.42999999999995</v>
      </c>
      <c r="F218" s="1">
        <v>38260</v>
      </c>
      <c r="G218">
        <v>37.68</v>
      </c>
      <c r="H218" s="1">
        <v>36433</v>
      </c>
      <c r="I218">
        <v>4.82</v>
      </c>
      <c r="J218" s="1">
        <v>32416</v>
      </c>
      <c r="K218">
        <v>2112.91</v>
      </c>
      <c r="L218" s="1">
        <v>32416</v>
      </c>
      <c r="M218">
        <v>8.25</v>
      </c>
    </row>
    <row r="219" spans="2:13">
      <c r="B219" s="1">
        <v>39021</v>
      </c>
      <c r="C219">
        <v>234.72</v>
      </c>
      <c r="D219" s="1">
        <v>34271</v>
      </c>
      <c r="E219">
        <v>593.64</v>
      </c>
      <c r="F219" s="1">
        <v>38289</v>
      </c>
      <c r="G219">
        <v>38.29</v>
      </c>
      <c r="H219" s="1">
        <v>36464</v>
      </c>
      <c r="I219">
        <v>5.0199999999999996</v>
      </c>
      <c r="J219" s="1">
        <v>32447</v>
      </c>
      <c r="K219">
        <v>2148.65</v>
      </c>
      <c r="L219" s="1">
        <v>32447</v>
      </c>
      <c r="M219">
        <v>8.25</v>
      </c>
    </row>
    <row r="220" spans="2:13">
      <c r="B220" s="1">
        <v>39051</v>
      </c>
      <c r="C220">
        <v>235.71</v>
      </c>
      <c r="D220" s="1">
        <v>34303</v>
      </c>
      <c r="E220">
        <v>588.59</v>
      </c>
      <c r="F220" s="1">
        <v>38321</v>
      </c>
      <c r="G220">
        <v>40.08</v>
      </c>
      <c r="H220" s="1">
        <v>36494</v>
      </c>
      <c r="I220">
        <v>5.23</v>
      </c>
      <c r="J220" s="1">
        <v>32477</v>
      </c>
      <c r="K220">
        <v>2114.5100000000002</v>
      </c>
      <c r="L220" s="1">
        <v>32477</v>
      </c>
      <c r="M220">
        <v>8.2899999999999991</v>
      </c>
    </row>
    <row r="221" spans="2:13">
      <c r="B221" s="1">
        <v>39080</v>
      </c>
      <c r="C221">
        <v>236.68</v>
      </c>
      <c r="D221" s="1">
        <v>34334</v>
      </c>
      <c r="E221">
        <v>591.78</v>
      </c>
      <c r="F221" s="1">
        <v>38352</v>
      </c>
      <c r="G221">
        <v>41.52</v>
      </c>
      <c r="H221" s="1">
        <v>36525</v>
      </c>
      <c r="I221">
        <v>5.36</v>
      </c>
      <c r="J221" s="1">
        <v>32507</v>
      </c>
      <c r="K221">
        <v>2168.5700000000002</v>
      </c>
      <c r="L221" s="1">
        <v>32507</v>
      </c>
      <c r="M221">
        <v>8.59</v>
      </c>
    </row>
    <row r="222" spans="2:13">
      <c r="B222" s="1">
        <v>39113</v>
      </c>
      <c r="C222">
        <v>237.63</v>
      </c>
      <c r="D222" s="1">
        <v>34365</v>
      </c>
      <c r="E222">
        <v>599.77</v>
      </c>
      <c r="F222" s="1">
        <v>38383</v>
      </c>
      <c r="G222">
        <v>40.43</v>
      </c>
      <c r="H222" s="1">
        <v>36556</v>
      </c>
      <c r="I222">
        <v>5.5</v>
      </c>
      <c r="J222" s="1">
        <v>32539</v>
      </c>
      <c r="K222">
        <v>2342.3200000000002</v>
      </c>
      <c r="L222" s="1">
        <v>32539</v>
      </c>
      <c r="M222">
        <v>8.75</v>
      </c>
    </row>
    <row r="223" spans="2:13">
      <c r="B223" s="1">
        <v>39141</v>
      </c>
      <c r="C223">
        <v>238.59</v>
      </c>
      <c r="D223" s="1">
        <v>34393</v>
      </c>
      <c r="E223">
        <v>589.35</v>
      </c>
      <c r="F223" s="1">
        <v>38411</v>
      </c>
      <c r="G223">
        <v>41.32</v>
      </c>
      <c r="H223" s="1">
        <v>36585</v>
      </c>
      <c r="I223">
        <v>5.73</v>
      </c>
      <c r="J223" s="1">
        <v>32567</v>
      </c>
      <c r="K223">
        <v>2258.39</v>
      </c>
      <c r="L223" s="1">
        <v>32567</v>
      </c>
      <c r="M223">
        <v>9.1999999999999993</v>
      </c>
    </row>
    <row r="224" spans="2:13">
      <c r="B224" s="1">
        <v>39171</v>
      </c>
      <c r="C224">
        <v>239.63</v>
      </c>
      <c r="D224" s="1">
        <v>34424</v>
      </c>
      <c r="E224">
        <v>574.82000000000005</v>
      </c>
      <c r="F224" s="1">
        <v>38442</v>
      </c>
      <c r="G224">
        <v>40.6</v>
      </c>
      <c r="H224" s="1">
        <v>36616</v>
      </c>
      <c r="I224">
        <v>5.86</v>
      </c>
      <c r="J224" s="1">
        <v>32598</v>
      </c>
      <c r="K224">
        <v>2293.62</v>
      </c>
      <c r="L224" s="1">
        <v>32598</v>
      </c>
      <c r="M224">
        <v>9.75</v>
      </c>
    </row>
    <row r="225" spans="2:13">
      <c r="B225" s="1">
        <v>39202</v>
      </c>
      <c r="C225">
        <v>240.63</v>
      </c>
      <c r="D225" s="1">
        <v>34453</v>
      </c>
      <c r="E225">
        <v>570.23</v>
      </c>
      <c r="F225" s="1">
        <v>38471</v>
      </c>
      <c r="G225">
        <v>39.700000000000003</v>
      </c>
      <c r="H225" s="1">
        <v>36646</v>
      </c>
      <c r="I225">
        <v>5.82</v>
      </c>
      <c r="J225" s="1">
        <v>32626</v>
      </c>
      <c r="K225">
        <v>2418.8000000000002</v>
      </c>
      <c r="L225" s="1">
        <v>32626</v>
      </c>
      <c r="M225">
        <v>9.75</v>
      </c>
    </row>
    <row r="226" spans="2:13">
      <c r="B226" s="1">
        <v>39233</v>
      </c>
      <c r="C226">
        <v>241.67</v>
      </c>
      <c r="D226" s="1">
        <v>34485</v>
      </c>
      <c r="E226">
        <v>570.15</v>
      </c>
      <c r="F226" s="1">
        <v>38503</v>
      </c>
      <c r="G226">
        <v>41.21</v>
      </c>
      <c r="H226" s="1">
        <v>36677</v>
      </c>
      <c r="I226">
        <v>5.99</v>
      </c>
      <c r="J226" s="1">
        <v>32659</v>
      </c>
      <c r="K226">
        <v>2480.15</v>
      </c>
      <c r="L226" s="1">
        <v>32659</v>
      </c>
      <c r="M226">
        <v>9.75</v>
      </c>
    </row>
    <row r="227" spans="2:13">
      <c r="B227" s="1">
        <v>39262</v>
      </c>
      <c r="C227">
        <v>242.66</v>
      </c>
      <c r="D227" s="1">
        <v>34515</v>
      </c>
      <c r="E227">
        <v>568.89</v>
      </c>
      <c r="F227" s="1">
        <v>38533</v>
      </c>
      <c r="G227">
        <v>41.54</v>
      </c>
      <c r="H227" s="1">
        <v>36707</v>
      </c>
      <c r="I227">
        <v>5.86</v>
      </c>
      <c r="J227" s="1">
        <v>32689</v>
      </c>
      <c r="K227">
        <v>2440.06</v>
      </c>
      <c r="L227" s="1">
        <v>32689</v>
      </c>
      <c r="M227">
        <v>9.64</v>
      </c>
    </row>
    <row r="228" spans="2:13">
      <c r="B228" s="1">
        <v>39294</v>
      </c>
      <c r="C228">
        <v>243.67</v>
      </c>
      <c r="D228" s="1">
        <v>34544</v>
      </c>
      <c r="E228">
        <v>580.19000000000005</v>
      </c>
      <c r="F228" s="1">
        <v>38562</v>
      </c>
      <c r="G228">
        <v>43.26</v>
      </c>
      <c r="H228" s="1">
        <v>36738</v>
      </c>
      <c r="I228">
        <v>6.14</v>
      </c>
      <c r="J228" s="1">
        <v>32720</v>
      </c>
      <c r="K228">
        <v>2660.66</v>
      </c>
      <c r="L228" s="1">
        <v>32720</v>
      </c>
      <c r="M228">
        <v>9.24</v>
      </c>
    </row>
    <row r="229" spans="2:13">
      <c r="B229" s="1">
        <v>39325</v>
      </c>
      <c r="C229">
        <v>245.17</v>
      </c>
      <c r="D229" s="1">
        <v>34577</v>
      </c>
      <c r="E229">
        <v>580.91</v>
      </c>
      <c r="F229" s="1">
        <v>38595</v>
      </c>
      <c r="G229">
        <v>42.87</v>
      </c>
      <c r="H229" s="1">
        <v>36769</v>
      </c>
      <c r="I229">
        <v>6.28</v>
      </c>
      <c r="J229" s="1">
        <v>32751</v>
      </c>
      <c r="K229">
        <v>2737.27</v>
      </c>
      <c r="L229" s="1">
        <v>32751</v>
      </c>
      <c r="M229">
        <v>9</v>
      </c>
    </row>
    <row r="230" spans="2:13">
      <c r="B230" s="1">
        <v>39353</v>
      </c>
      <c r="C230">
        <v>246.24</v>
      </c>
      <c r="D230" s="1">
        <v>34607</v>
      </c>
      <c r="E230">
        <v>572.36</v>
      </c>
      <c r="F230" s="1">
        <v>38625</v>
      </c>
      <c r="G230">
        <v>43.21</v>
      </c>
      <c r="H230" s="1">
        <v>36799</v>
      </c>
      <c r="I230">
        <v>6.18</v>
      </c>
      <c r="J230" s="1">
        <v>32780</v>
      </c>
      <c r="K230">
        <v>2692.82</v>
      </c>
      <c r="L230" s="1">
        <v>32780</v>
      </c>
      <c r="M230">
        <v>9</v>
      </c>
    </row>
    <row r="231" spans="2:13">
      <c r="B231" s="1">
        <v>39386</v>
      </c>
      <c r="C231">
        <v>247.04</v>
      </c>
      <c r="D231" s="1">
        <v>34638</v>
      </c>
      <c r="E231">
        <v>571.85</v>
      </c>
      <c r="F231" s="1">
        <v>38656</v>
      </c>
      <c r="G231">
        <v>42.42</v>
      </c>
      <c r="H231" s="1">
        <v>36830</v>
      </c>
      <c r="I231">
        <v>6.29</v>
      </c>
      <c r="J231" s="1">
        <v>32812</v>
      </c>
      <c r="K231">
        <v>2645.08</v>
      </c>
      <c r="L231" s="1">
        <v>32812</v>
      </c>
      <c r="M231">
        <v>8.77</v>
      </c>
    </row>
    <row r="232" spans="2:13">
      <c r="B232" s="1">
        <v>39416</v>
      </c>
      <c r="C232">
        <v>248.47</v>
      </c>
      <c r="D232" s="1">
        <v>34668</v>
      </c>
      <c r="E232">
        <v>570.58000000000004</v>
      </c>
      <c r="F232" s="1">
        <v>38686</v>
      </c>
      <c r="G232">
        <v>44.11</v>
      </c>
      <c r="H232" s="1">
        <v>36860</v>
      </c>
      <c r="I232">
        <v>6.36</v>
      </c>
      <c r="J232" s="1">
        <v>32842</v>
      </c>
      <c r="K232">
        <v>2706.27</v>
      </c>
      <c r="L232" s="1">
        <v>32842</v>
      </c>
      <c r="M232">
        <v>8.5</v>
      </c>
    </row>
    <row r="233" spans="2:13">
      <c r="B233" s="1">
        <v>39447</v>
      </c>
      <c r="C233">
        <v>249.1</v>
      </c>
      <c r="D233" s="1">
        <v>34698</v>
      </c>
      <c r="E233">
        <v>574.52</v>
      </c>
      <c r="F233" s="1">
        <v>38716</v>
      </c>
      <c r="G233">
        <v>44.17</v>
      </c>
      <c r="H233" s="1">
        <v>36891</v>
      </c>
      <c r="I233">
        <v>5.9399999999999995</v>
      </c>
      <c r="J233" s="1">
        <v>32871</v>
      </c>
      <c r="K233">
        <v>2753.2</v>
      </c>
      <c r="L233" s="1">
        <v>32871</v>
      </c>
      <c r="M233">
        <v>8.4</v>
      </c>
    </row>
    <row r="234" spans="2:13">
      <c r="B234" s="1">
        <v>39478</v>
      </c>
      <c r="C234">
        <v>250.79</v>
      </c>
      <c r="D234" s="1">
        <v>34730</v>
      </c>
      <c r="E234">
        <v>585.89</v>
      </c>
      <c r="F234" s="1">
        <v>38748</v>
      </c>
      <c r="G234">
        <v>45.74</v>
      </c>
      <c r="H234" s="1">
        <v>36922</v>
      </c>
      <c r="I234">
        <v>5.29</v>
      </c>
      <c r="J234" s="1">
        <v>32904</v>
      </c>
      <c r="K234">
        <v>2590.54</v>
      </c>
      <c r="L234" s="1">
        <v>32904</v>
      </c>
      <c r="M234">
        <v>8.25</v>
      </c>
    </row>
    <row r="235" spans="2:13">
      <c r="B235" s="1">
        <v>39507</v>
      </c>
      <c r="C235">
        <v>251.41</v>
      </c>
      <c r="D235" s="1">
        <v>34758</v>
      </c>
      <c r="E235">
        <v>599.82000000000005</v>
      </c>
      <c r="F235" s="1">
        <v>38776</v>
      </c>
      <c r="G235">
        <v>45.73</v>
      </c>
      <c r="H235" s="1">
        <v>36950</v>
      </c>
      <c r="I235">
        <v>5.01</v>
      </c>
      <c r="J235" s="1">
        <v>32932</v>
      </c>
      <c r="K235">
        <v>2627.25</v>
      </c>
      <c r="L235" s="1">
        <v>32932</v>
      </c>
      <c r="M235">
        <v>8.25</v>
      </c>
    </row>
    <row r="236" spans="2:13">
      <c r="B236" s="1">
        <v>39538</v>
      </c>
      <c r="C236">
        <v>252.11</v>
      </c>
      <c r="D236" s="1">
        <v>34789</v>
      </c>
      <c r="E236">
        <v>603.5</v>
      </c>
      <c r="F236" s="1">
        <v>38807</v>
      </c>
      <c r="G236">
        <v>46.57</v>
      </c>
      <c r="H236" s="1">
        <v>36981</v>
      </c>
      <c r="I236">
        <v>4.54</v>
      </c>
      <c r="J236" s="1">
        <v>32962</v>
      </c>
      <c r="K236">
        <v>2707.21</v>
      </c>
      <c r="L236" s="1">
        <v>32962</v>
      </c>
      <c r="M236">
        <v>8.25</v>
      </c>
    </row>
    <row r="237" spans="2:13">
      <c r="B237" s="1">
        <v>39568</v>
      </c>
      <c r="C237">
        <v>252.28</v>
      </c>
      <c r="D237" s="1">
        <v>34817</v>
      </c>
      <c r="E237">
        <v>611.92999999999995</v>
      </c>
      <c r="F237" s="1">
        <v>38835</v>
      </c>
      <c r="G237">
        <v>47.09</v>
      </c>
      <c r="H237" s="1">
        <v>37011</v>
      </c>
      <c r="I237">
        <v>3.9699999999999998</v>
      </c>
      <c r="J237" s="1">
        <v>32993</v>
      </c>
      <c r="K237">
        <v>2656.76</v>
      </c>
      <c r="L237" s="1">
        <v>32993</v>
      </c>
      <c r="M237">
        <v>8.25</v>
      </c>
    </row>
    <row r="238" spans="2:13">
      <c r="B238" s="1">
        <v>39598</v>
      </c>
      <c r="C238">
        <v>252.33</v>
      </c>
      <c r="D238" s="1">
        <v>34850</v>
      </c>
      <c r="E238">
        <v>635.61</v>
      </c>
      <c r="F238" s="1">
        <v>38868</v>
      </c>
      <c r="G238">
        <v>45.58</v>
      </c>
      <c r="H238" s="1">
        <v>37042</v>
      </c>
      <c r="I238">
        <v>3.7</v>
      </c>
      <c r="J238" s="1">
        <v>33024</v>
      </c>
      <c r="K238">
        <v>2876.66</v>
      </c>
      <c r="L238" s="1">
        <v>33024</v>
      </c>
      <c r="M238">
        <v>8.25</v>
      </c>
    </row>
    <row r="239" spans="2:13">
      <c r="B239" s="1">
        <v>39629</v>
      </c>
      <c r="C239">
        <v>252.72</v>
      </c>
      <c r="D239" s="1">
        <v>34880</v>
      </c>
      <c r="E239">
        <v>640.27</v>
      </c>
      <c r="F239" s="1">
        <v>38898</v>
      </c>
      <c r="G239">
        <v>45.66</v>
      </c>
      <c r="H239" s="1">
        <v>37072</v>
      </c>
      <c r="I239">
        <v>3.57</v>
      </c>
      <c r="J239" s="1">
        <v>33053</v>
      </c>
      <c r="K239">
        <v>2880.69</v>
      </c>
      <c r="L239" s="1">
        <v>33053</v>
      </c>
      <c r="M239">
        <v>8.25</v>
      </c>
    </row>
    <row r="240" spans="2:13">
      <c r="B240" s="1">
        <v>39660</v>
      </c>
      <c r="C240">
        <v>253.31</v>
      </c>
      <c r="D240" s="1">
        <v>34911</v>
      </c>
      <c r="E240">
        <v>638.84</v>
      </c>
      <c r="F240" s="1">
        <v>38929</v>
      </c>
      <c r="G240">
        <v>45.61</v>
      </c>
      <c r="H240" s="1">
        <v>37103</v>
      </c>
      <c r="I240">
        <v>3.59</v>
      </c>
      <c r="J240" s="1">
        <v>33085</v>
      </c>
      <c r="K240">
        <v>2905.2</v>
      </c>
      <c r="L240" s="1">
        <v>33085</v>
      </c>
      <c r="M240">
        <v>8.1</v>
      </c>
    </row>
    <row r="241" spans="2:13">
      <c r="B241" s="1">
        <v>39689</v>
      </c>
      <c r="C241">
        <v>253.73</v>
      </c>
      <c r="D241" s="1">
        <v>34942</v>
      </c>
      <c r="E241">
        <v>646.54999999999995</v>
      </c>
      <c r="F241" s="1">
        <v>38960</v>
      </c>
      <c r="G241">
        <v>46.68</v>
      </c>
      <c r="H241" s="1">
        <v>37134</v>
      </c>
      <c r="I241">
        <v>3.44</v>
      </c>
      <c r="J241" s="1">
        <v>33116</v>
      </c>
      <c r="K241">
        <v>2614.36</v>
      </c>
      <c r="L241" s="1">
        <v>33116</v>
      </c>
      <c r="M241">
        <v>8</v>
      </c>
    </row>
    <row r="242" spans="2:13">
      <c r="B242" s="1">
        <v>39721</v>
      </c>
      <c r="C242">
        <v>254.53</v>
      </c>
      <c r="D242" s="1">
        <v>34971</v>
      </c>
      <c r="E242">
        <v>652.84</v>
      </c>
      <c r="F242" s="1">
        <v>38989</v>
      </c>
      <c r="G242">
        <v>47.7</v>
      </c>
      <c r="H242" s="1">
        <v>37164</v>
      </c>
      <c r="I242">
        <v>2.69</v>
      </c>
      <c r="J242" s="1">
        <v>33144</v>
      </c>
      <c r="K242">
        <v>2452.48</v>
      </c>
      <c r="L242" s="1">
        <v>33144</v>
      </c>
      <c r="M242">
        <v>8</v>
      </c>
    </row>
    <row r="243" spans="2:13">
      <c r="B243" s="1">
        <v>39752</v>
      </c>
      <c r="C243">
        <v>255.26</v>
      </c>
      <c r="D243" s="1">
        <v>35003</v>
      </c>
      <c r="E243">
        <v>661.33</v>
      </c>
      <c r="F243" s="1">
        <v>39021</v>
      </c>
      <c r="G243">
        <v>49.43</v>
      </c>
      <c r="H243" s="1">
        <v>37195</v>
      </c>
      <c r="I243">
        <v>2.2000000000000002</v>
      </c>
      <c r="J243" s="1">
        <v>33177</v>
      </c>
      <c r="K243">
        <v>2442.33</v>
      </c>
      <c r="L243" s="1">
        <v>33177</v>
      </c>
      <c r="M243">
        <v>7.97</v>
      </c>
    </row>
    <row r="244" spans="2:13">
      <c r="B244" s="1">
        <v>39780</v>
      </c>
      <c r="C244">
        <v>255.83</v>
      </c>
      <c r="D244" s="1">
        <v>35033</v>
      </c>
      <c r="E244">
        <v>671.24</v>
      </c>
      <c r="F244" s="1">
        <v>39051</v>
      </c>
      <c r="G244">
        <v>50.55</v>
      </c>
      <c r="H244" s="1">
        <v>37225</v>
      </c>
      <c r="I244">
        <v>1.9100000000000001</v>
      </c>
      <c r="J244" s="1">
        <v>33207</v>
      </c>
      <c r="K244">
        <v>2559.65</v>
      </c>
      <c r="L244" s="1">
        <v>33207</v>
      </c>
      <c r="M244">
        <v>7.61</v>
      </c>
    </row>
    <row r="245" spans="2:13">
      <c r="B245" s="1">
        <v>39813</v>
      </c>
      <c r="C245">
        <v>256.2</v>
      </c>
      <c r="D245" s="1">
        <v>35062</v>
      </c>
      <c r="E245">
        <v>680.66</v>
      </c>
      <c r="F245" s="1">
        <v>39080</v>
      </c>
      <c r="G245">
        <v>51.14</v>
      </c>
      <c r="H245" s="1">
        <v>37256</v>
      </c>
      <c r="I245">
        <v>1.72</v>
      </c>
      <c r="J245" s="1">
        <v>33238</v>
      </c>
      <c r="K245">
        <v>2633.66</v>
      </c>
      <c r="L245" s="1">
        <v>33238</v>
      </c>
      <c r="M245">
        <v>7.2</v>
      </c>
    </row>
    <row r="246" spans="2:13">
      <c r="B246" s="1">
        <v>39843</v>
      </c>
      <c r="C246">
        <v>256.17</v>
      </c>
      <c r="D246" s="1">
        <v>35095</v>
      </c>
      <c r="E246">
        <v>685.17</v>
      </c>
      <c r="F246" s="1">
        <v>39113</v>
      </c>
      <c r="G246">
        <v>52.11</v>
      </c>
      <c r="H246" s="1">
        <v>37287</v>
      </c>
      <c r="I246">
        <v>1.6800000000000002</v>
      </c>
      <c r="J246" s="1">
        <v>33269</v>
      </c>
      <c r="K246">
        <v>2736.39</v>
      </c>
      <c r="L246" s="1">
        <v>33269</v>
      </c>
      <c r="M246">
        <v>6.8100000000000005</v>
      </c>
    </row>
    <row r="247" spans="2:13">
      <c r="B247" s="1">
        <v>39871</v>
      </c>
      <c r="C247">
        <v>256.14999999999998</v>
      </c>
      <c r="D247" s="1">
        <v>35124</v>
      </c>
      <c r="E247">
        <v>673.27</v>
      </c>
      <c r="F247" s="1">
        <v>39141</v>
      </c>
      <c r="G247">
        <v>51.29</v>
      </c>
      <c r="H247" s="1">
        <v>37315</v>
      </c>
      <c r="I247">
        <v>1.76</v>
      </c>
      <c r="J247" s="1">
        <v>33297</v>
      </c>
      <c r="K247">
        <v>2882.18</v>
      </c>
      <c r="L247" s="1">
        <v>33297</v>
      </c>
      <c r="M247">
        <v>6.25</v>
      </c>
    </row>
    <row r="248" spans="2:13">
      <c r="B248" s="1">
        <v>39903</v>
      </c>
      <c r="C248">
        <v>256.38</v>
      </c>
      <c r="D248" s="1">
        <v>35153</v>
      </c>
      <c r="E248">
        <v>668.59</v>
      </c>
      <c r="F248" s="1">
        <v>39171</v>
      </c>
      <c r="G248">
        <v>51.85</v>
      </c>
      <c r="H248" s="1">
        <v>37346</v>
      </c>
      <c r="I248">
        <v>1.83</v>
      </c>
      <c r="J248" s="1">
        <v>33326</v>
      </c>
      <c r="K248">
        <v>2913.86</v>
      </c>
      <c r="L248" s="1">
        <v>33326</v>
      </c>
      <c r="M248">
        <v>6.06</v>
      </c>
    </row>
    <row r="249" spans="2:13">
      <c r="B249" s="1">
        <v>39933</v>
      </c>
      <c r="C249">
        <v>256.57</v>
      </c>
      <c r="D249" s="1">
        <v>35185</v>
      </c>
      <c r="E249">
        <v>664.83</v>
      </c>
      <c r="F249" s="1">
        <v>39202</v>
      </c>
      <c r="G249">
        <v>53.93</v>
      </c>
      <c r="H249" s="1">
        <v>37376</v>
      </c>
      <c r="I249">
        <v>1.75</v>
      </c>
      <c r="J249" s="1">
        <v>33358</v>
      </c>
      <c r="K249">
        <v>2887.87</v>
      </c>
      <c r="L249" s="1">
        <v>33358</v>
      </c>
      <c r="M249">
        <v>5.99</v>
      </c>
    </row>
    <row r="250" spans="2:13">
      <c r="B250" s="1">
        <v>39962</v>
      </c>
      <c r="C250">
        <v>256.63</v>
      </c>
      <c r="D250" s="1">
        <v>35216</v>
      </c>
      <c r="E250">
        <v>663.48</v>
      </c>
      <c r="F250" s="1">
        <v>39233</v>
      </c>
      <c r="G250">
        <v>55.9</v>
      </c>
      <c r="H250" s="1">
        <v>37407</v>
      </c>
      <c r="I250">
        <v>1.76</v>
      </c>
      <c r="J250" s="1">
        <v>33389</v>
      </c>
      <c r="K250">
        <v>3027.5</v>
      </c>
      <c r="L250" s="1">
        <v>33389</v>
      </c>
      <c r="M250">
        <v>5.75</v>
      </c>
    </row>
    <row r="251" spans="2:13">
      <c r="B251" s="1">
        <v>39994</v>
      </c>
      <c r="C251">
        <v>256.69</v>
      </c>
      <c r="D251" s="1">
        <v>35244</v>
      </c>
      <c r="E251">
        <v>672.39</v>
      </c>
      <c r="F251" s="1">
        <v>39262</v>
      </c>
      <c r="G251">
        <v>55</v>
      </c>
      <c r="H251" s="1">
        <v>37437</v>
      </c>
      <c r="I251">
        <v>1.73</v>
      </c>
      <c r="J251" s="1">
        <v>33417</v>
      </c>
      <c r="K251">
        <v>2906.75</v>
      </c>
      <c r="L251" s="1">
        <v>33417</v>
      </c>
      <c r="M251">
        <v>5.75</v>
      </c>
    </row>
    <row r="252" spans="2:13">
      <c r="B252" s="1">
        <v>40025</v>
      </c>
      <c r="C252">
        <v>256.8</v>
      </c>
      <c r="D252" s="1">
        <v>35277</v>
      </c>
      <c r="E252">
        <v>674.23</v>
      </c>
      <c r="F252" s="1">
        <v>39294</v>
      </c>
      <c r="G252">
        <v>53.13</v>
      </c>
      <c r="H252" s="1">
        <v>37468</v>
      </c>
      <c r="I252">
        <v>1.71</v>
      </c>
      <c r="J252" s="1">
        <v>33450</v>
      </c>
      <c r="K252">
        <v>3024.82</v>
      </c>
      <c r="L252" s="1">
        <v>33450</v>
      </c>
      <c r="M252">
        <v>5.75</v>
      </c>
    </row>
    <row r="253" spans="2:13">
      <c r="B253" s="1">
        <v>40056</v>
      </c>
      <c r="C253">
        <v>256.92</v>
      </c>
      <c r="D253" s="1">
        <v>35307</v>
      </c>
      <c r="E253">
        <v>673.1</v>
      </c>
      <c r="F253" s="1">
        <v>39325</v>
      </c>
      <c r="G253">
        <v>53.87</v>
      </c>
      <c r="H253" s="1">
        <v>37499</v>
      </c>
      <c r="I253">
        <v>1.65</v>
      </c>
      <c r="J253" s="1">
        <v>33480</v>
      </c>
      <c r="K253">
        <v>3043.6</v>
      </c>
      <c r="L253" s="1">
        <v>33480</v>
      </c>
      <c r="M253">
        <v>5.53</v>
      </c>
    </row>
    <row r="254" spans="2:13">
      <c r="B254" s="1">
        <v>40086</v>
      </c>
      <c r="C254">
        <v>257.02999999999997</v>
      </c>
      <c r="D254" s="1">
        <v>35338</v>
      </c>
      <c r="E254">
        <v>684.83</v>
      </c>
      <c r="F254" s="1">
        <v>39353</v>
      </c>
      <c r="G254">
        <v>55.81</v>
      </c>
      <c r="H254" s="1">
        <v>37529</v>
      </c>
      <c r="I254">
        <v>1.6600000000000001</v>
      </c>
      <c r="J254" s="1">
        <v>33511</v>
      </c>
      <c r="K254">
        <v>3016.77</v>
      </c>
      <c r="L254" s="1">
        <v>33511</v>
      </c>
      <c r="M254">
        <v>5.35</v>
      </c>
    </row>
    <row r="255" spans="2:13">
      <c r="B255" s="1">
        <v>40116</v>
      </c>
      <c r="C255">
        <v>257.10000000000002</v>
      </c>
      <c r="D255" s="1">
        <v>35369</v>
      </c>
      <c r="E255">
        <v>700</v>
      </c>
      <c r="F255" s="1">
        <v>39386</v>
      </c>
      <c r="G255">
        <v>56.87</v>
      </c>
      <c r="H255" s="1">
        <v>37560</v>
      </c>
      <c r="I255">
        <v>1.6099999999999999</v>
      </c>
      <c r="J255" s="1">
        <v>33542</v>
      </c>
      <c r="K255">
        <v>3069.1</v>
      </c>
      <c r="L255" s="1">
        <v>33542</v>
      </c>
      <c r="M255">
        <v>5.24</v>
      </c>
    </row>
    <row r="256" spans="2:13">
      <c r="B256" s="1">
        <v>40147</v>
      </c>
      <c r="C256">
        <v>257.2</v>
      </c>
      <c r="D256" s="1">
        <v>35398</v>
      </c>
      <c r="E256">
        <v>711.99</v>
      </c>
      <c r="F256" s="1">
        <v>39416</v>
      </c>
      <c r="G256">
        <v>54.34</v>
      </c>
      <c r="H256" s="1">
        <v>37590</v>
      </c>
      <c r="I256">
        <v>1.25</v>
      </c>
      <c r="J256" s="1">
        <v>33571</v>
      </c>
      <c r="K256">
        <v>2894.68</v>
      </c>
      <c r="L256" s="1">
        <v>33571</v>
      </c>
      <c r="M256">
        <v>4.79</v>
      </c>
    </row>
    <row r="257" spans="2:13">
      <c r="B257" s="1">
        <v>40178</v>
      </c>
      <c r="C257">
        <v>257.14999999999998</v>
      </c>
      <c r="D257" s="1">
        <v>35430</v>
      </c>
      <c r="E257">
        <v>705.37</v>
      </c>
      <c r="F257" s="1">
        <v>39447</v>
      </c>
      <c r="G257">
        <v>54.01</v>
      </c>
      <c r="H257" s="1">
        <v>37621</v>
      </c>
      <c r="I257">
        <v>1.21</v>
      </c>
      <c r="J257" s="1">
        <v>33603</v>
      </c>
      <c r="K257">
        <v>3168.83</v>
      </c>
      <c r="L257" s="1">
        <v>33603</v>
      </c>
      <c r="M257">
        <v>4.38</v>
      </c>
    </row>
    <row r="258" spans="2:13">
      <c r="B258" s="1">
        <v>40207</v>
      </c>
      <c r="C258">
        <v>257.3</v>
      </c>
      <c r="D258" s="1">
        <v>35461</v>
      </c>
      <c r="E258">
        <v>707.53</v>
      </c>
      <c r="F258" s="1">
        <v>39478</v>
      </c>
      <c r="G258">
        <v>50.74</v>
      </c>
      <c r="H258" s="1">
        <v>37652</v>
      </c>
      <c r="I258">
        <v>1.19</v>
      </c>
      <c r="J258" s="1">
        <v>33634</v>
      </c>
      <c r="K258">
        <v>3223.39</v>
      </c>
      <c r="L258" s="1">
        <v>33634</v>
      </c>
      <c r="M258">
        <v>4</v>
      </c>
    </row>
    <row r="259" spans="2:13">
      <c r="B259" s="1">
        <v>40235</v>
      </c>
      <c r="C259">
        <v>257.31</v>
      </c>
      <c r="D259" s="1">
        <v>35489</v>
      </c>
      <c r="E259">
        <v>709.29</v>
      </c>
      <c r="F259" s="1">
        <v>39507</v>
      </c>
      <c r="G259">
        <v>49.21</v>
      </c>
      <c r="H259" s="1">
        <v>37680</v>
      </c>
      <c r="I259">
        <v>1.19</v>
      </c>
      <c r="J259" s="1">
        <v>33662</v>
      </c>
      <c r="K259">
        <v>3267.67</v>
      </c>
      <c r="L259" s="1">
        <v>33662</v>
      </c>
      <c r="M259">
        <v>4</v>
      </c>
    </row>
    <row r="260" spans="2:13">
      <c r="B260" s="1">
        <v>40268</v>
      </c>
      <c r="C260">
        <v>257.32</v>
      </c>
      <c r="D260" s="1">
        <v>35520</v>
      </c>
      <c r="E260">
        <v>701.43</v>
      </c>
      <c r="F260" s="1">
        <v>39538</v>
      </c>
      <c r="G260">
        <v>48.87</v>
      </c>
      <c r="H260" s="1">
        <v>37711</v>
      </c>
      <c r="I260">
        <v>1.1499999999999999</v>
      </c>
      <c r="J260" s="1">
        <v>33694</v>
      </c>
      <c r="K260">
        <v>3235.47</v>
      </c>
      <c r="L260" s="1">
        <v>33694</v>
      </c>
      <c r="M260">
        <v>4</v>
      </c>
    </row>
    <row r="261" spans="2:13">
      <c r="B261" s="1">
        <v>40298</v>
      </c>
      <c r="C261">
        <v>257.37</v>
      </c>
      <c r="D261" s="1">
        <v>35550</v>
      </c>
      <c r="E261">
        <v>711.93</v>
      </c>
      <c r="F261" s="1">
        <v>39568</v>
      </c>
      <c r="G261">
        <v>51.3</v>
      </c>
      <c r="H261" s="1">
        <v>37741</v>
      </c>
      <c r="I261">
        <v>1.1499999999999999</v>
      </c>
      <c r="J261" s="1">
        <v>33724</v>
      </c>
      <c r="K261">
        <v>3359.12</v>
      </c>
      <c r="L261" s="1">
        <v>33724</v>
      </c>
      <c r="M261">
        <v>3.82</v>
      </c>
    </row>
    <row r="262" spans="2:13">
      <c r="B262" s="1">
        <v>40329</v>
      </c>
      <c r="C262">
        <v>257.45999999999998</v>
      </c>
      <c r="D262" s="1">
        <v>35580</v>
      </c>
      <c r="E262">
        <v>718.66</v>
      </c>
      <c r="F262" s="1">
        <v>39598</v>
      </c>
      <c r="G262">
        <v>52.37</v>
      </c>
      <c r="H262" s="1">
        <v>37772</v>
      </c>
      <c r="I262">
        <v>1.0900000000000001</v>
      </c>
      <c r="J262" s="1">
        <v>33753</v>
      </c>
      <c r="K262">
        <v>3396.88</v>
      </c>
      <c r="L262" s="1">
        <v>33753</v>
      </c>
      <c r="M262">
        <v>3.75</v>
      </c>
    </row>
    <row r="263" spans="2:13">
      <c r="B263" s="1">
        <v>40359</v>
      </c>
      <c r="C263">
        <v>257.54000000000002</v>
      </c>
      <c r="D263" s="1">
        <v>35611</v>
      </c>
      <c r="E263">
        <v>727.19</v>
      </c>
      <c r="F263" s="1">
        <v>39629</v>
      </c>
      <c r="G263">
        <v>48.11</v>
      </c>
      <c r="H263" s="1">
        <v>37802</v>
      </c>
      <c r="I263">
        <v>0.94</v>
      </c>
      <c r="J263" s="1">
        <v>33785</v>
      </c>
      <c r="K263">
        <v>3318.52</v>
      </c>
      <c r="L263" s="1">
        <v>33785</v>
      </c>
      <c r="M263">
        <v>3.75</v>
      </c>
    </row>
    <row r="264" spans="2:13">
      <c r="B264" s="1">
        <v>40389</v>
      </c>
      <c r="C264">
        <v>257.62</v>
      </c>
      <c r="D264" s="1">
        <v>35642</v>
      </c>
      <c r="E264">
        <v>746.79</v>
      </c>
      <c r="F264" s="1">
        <v>39660</v>
      </c>
      <c r="G264">
        <v>47.7</v>
      </c>
      <c r="H264" s="1">
        <v>37833</v>
      </c>
      <c r="I264">
        <v>0.92</v>
      </c>
      <c r="J264" s="1">
        <v>33816</v>
      </c>
      <c r="K264">
        <v>3393.78</v>
      </c>
      <c r="L264" s="1">
        <v>33816</v>
      </c>
      <c r="M264">
        <v>3.27</v>
      </c>
    </row>
    <row r="265" spans="2:13">
      <c r="B265" s="1">
        <v>40421</v>
      </c>
      <c r="C265">
        <v>257.7</v>
      </c>
      <c r="D265" s="1">
        <v>35671</v>
      </c>
      <c r="E265">
        <v>740.43</v>
      </c>
      <c r="F265" s="1">
        <v>39689</v>
      </c>
      <c r="G265">
        <v>48.44</v>
      </c>
      <c r="H265" s="1">
        <v>37864</v>
      </c>
      <c r="I265">
        <v>0.97</v>
      </c>
      <c r="J265" s="1">
        <v>33847</v>
      </c>
      <c r="K265">
        <v>3257.35</v>
      </c>
      <c r="L265" s="1">
        <v>33847</v>
      </c>
      <c r="M265">
        <v>3.25</v>
      </c>
    </row>
    <row r="266" spans="2:13">
      <c r="B266" s="1">
        <v>40451</v>
      </c>
      <c r="C266">
        <v>257.75</v>
      </c>
      <c r="D266" s="1">
        <v>35703</v>
      </c>
      <c r="E266">
        <v>751.35</v>
      </c>
      <c r="F266" s="1">
        <v>39721</v>
      </c>
      <c r="G266">
        <v>43.94</v>
      </c>
      <c r="H266" s="1">
        <v>37894</v>
      </c>
      <c r="I266">
        <v>0.96</v>
      </c>
      <c r="J266" s="1">
        <v>33877</v>
      </c>
      <c r="K266">
        <v>3271.66</v>
      </c>
      <c r="L266" s="1">
        <v>33877</v>
      </c>
      <c r="M266">
        <v>3.04</v>
      </c>
    </row>
    <row r="267" spans="2:13">
      <c r="B267" s="1">
        <v>40480</v>
      </c>
      <c r="C267">
        <v>257.81</v>
      </c>
      <c r="D267" s="1">
        <v>35734</v>
      </c>
      <c r="E267">
        <v>762.25</v>
      </c>
      <c r="F267" s="1">
        <v>39752</v>
      </c>
      <c r="G267">
        <v>36.22</v>
      </c>
      <c r="H267" s="1">
        <v>37925</v>
      </c>
      <c r="I267">
        <v>0.94</v>
      </c>
      <c r="J267" s="1">
        <v>33907</v>
      </c>
      <c r="K267">
        <v>3226.28</v>
      </c>
      <c r="L267" s="1">
        <v>33907</v>
      </c>
      <c r="M267">
        <v>3</v>
      </c>
    </row>
    <row r="268" spans="2:13">
      <c r="B268" s="1">
        <v>40512</v>
      </c>
      <c r="C268">
        <v>257.83</v>
      </c>
      <c r="D268" s="1">
        <v>35762</v>
      </c>
      <c r="E268">
        <v>765.76</v>
      </c>
      <c r="F268" s="1">
        <v>39780</v>
      </c>
      <c r="G268">
        <v>33.32</v>
      </c>
      <c r="H268" s="1">
        <v>37955</v>
      </c>
      <c r="I268">
        <v>0.95</v>
      </c>
      <c r="J268" s="1">
        <v>33938</v>
      </c>
      <c r="K268">
        <v>3305.16</v>
      </c>
      <c r="L268" s="1">
        <v>33938</v>
      </c>
      <c r="M268">
        <v>3</v>
      </c>
    </row>
    <row r="269" spans="2:13">
      <c r="B269" s="1">
        <v>40543</v>
      </c>
      <c r="C269">
        <v>257.89</v>
      </c>
      <c r="D269" s="1">
        <v>35795</v>
      </c>
      <c r="E269">
        <v>773.47</v>
      </c>
      <c r="F269" s="1">
        <v>39813</v>
      </c>
      <c r="G269">
        <v>33.9</v>
      </c>
      <c r="H269" s="1">
        <v>37986</v>
      </c>
      <c r="I269">
        <v>0.91</v>
      </c>
      <c r="J269" s="1">
        <v>33969</v>
      </c>
      <c r="K269">
        <v>3301.11</v>
      </c>
      <c r="L269" s="1">
        <v>33969</v>
      </c>
      <c r="M269">
        <v>3</v>
      </c>
    </row>
    <row r="270" spans="2:13">
      <c r="B270" s="1">
        <v>40574</v>
      </c>
      <c r="C270">
        <v>257.95999999999998</v>
      </c>
      <c r="D270" s="1">
        <v>35825</v>
      </c>
      <c r="E270">
        <v>783.4</v>
      </c>
      <c r="F270" s="1">
        <v>39843</v>
      </c>
      <c r="G270">
        <v>31.13</v>
      </c>
      <c r="H270" s="1">
        <v>38017</v>
      </c>
      <c r="I270">
        <v>0.9</v>
      </c>
      <c r="J270" s="1">
        <v>33998</v>
      </c>
      <c r="K270">
        <v>3310.03</v>
      </c>
      <c r="L270" s="1">
        <v>33998</v>
      </c>
      <c r="M270">
        <v>3</v>
      </c>
    </row>
    <row r="271" spans="2:13">
      <c r="B271" s="1">
        <v>40602</v>
      </c>
      <c r="C271">
        <v>258.01</v>
      </c>
      <c r="D271" s="1">
        <v>35853</v>
      </c>
      <c r="E271">
        <v>782.81</v>
      </c>
      <c r="F271" s="1">
        <v>39871</v>
      </c>
      <c r="G271">
        <v>27.89</v>
      </c>
      <c r="H271" s="1">
        <v>38046</v>
      </c>
      <c r="I271">
        <v>0.94</v>
      </c>
      <c r="J271" s="1">
        <v>34026</v>
      </c>
      <c r="K271">
        <v>3370.81</v>
      </c>
      <c r="L271" s="1">
        <v>34026</v>
      </c>
      <c r="M271">
        <v>3</v>
      </c>
    </row>
    <row r="272" spans="2:13">
      <c r="B272" s="1">
        <v>40633</v>
      </c>
      <c r="C272">
        <v>258.08</v>
      </c>
      <c r="D272" s="1">
        <v>35885</v>
      </c>
      <c r="E272">
        <v>785.5</v>
      </c>
      <c r="F272" s="1">
        <v>39903</v>
      </c>
      <c r="G272">
        <v>30.32</v>
      </c>
      <c r="H272" s="1">
        <v>38077</v>
      </c>
      <c r="I272">
        <v>0.95</v>
      </c>
      <c r="J272" s="1">
        <v>34059</v>
      </c>
      <c r="K272">
        <v>3435.11</v>
      </c>
      <c r="L272" s="1">
        <v>34059</v>
      </c>
      <c r="M272">
        <v>3</v>
      </c>
    </row>
    <row r="273" spans="2:13">
      <c r="B273" s="1">
        <v>40662</v>
      </c>
      <c r="C273">
        <v>258.18</v>
      </c>
      <c r="D273" s="1">
        <v>35915</v>
      </c>
      <c r="E273">
        <v>789.6</v>
      </c>
      <c r="F273" s="1">
        <v>39933</v>
      </c>
      <c r="G273">
        <v>33.51</v>
      </c>
      <c r="H273" s="1">
        <v>38107</v>
      </c>
      <c r="I273">
        <v>0.96</v>
      </c>
      <c r="J273" s="1">
        <v>34089</v>
      </c>
      <c r="K273">
        <v>3427.55</v>
      </c>
      <c r="L273" s="1">
        <v>34089</v>
      </c>
      <c r="M273">
        <v>3</v>
      </c>
    </row>
    <row r="274" spans="2:13">
      <c r="B274" s="1">
        <v>40694</v>
      </c>
      <c r="C274">
        <v>258.23</v>
      </c>
      <c r="D274" s="1">
        <v>35944</v>
      </c>
      <c r="E274">
        <v>797.09</v>
      </c>
      <c r="F274" s="1">
        <v>39962</v>
      </c>
      <c r="G274">
        <v>35.28</v>
      </c>
      <c r="H274" s="1">
        <v>38138</v>
      </c>
      <c r="I274">
        <v>1.04</v>
      </c>
      <c r="J274" s="1">
        <v>34120</v>
      </c>
      <c r="K274">
        <v>3527.43</v>
      </c>
      <c r="L274" s="1">
        <v>34120</v>
      </c>
      <c r="M274">
        <v>3</v>
      </c>
    </row>
    <row r="275" spans="2:13">
      <c r="B275" s="1">
        <v>40724</v>
      </c>
      <c r="C275">
        <v>258.27999999999997</v>
      </c>
      <c r="D275" s="1">
        <v>35976</v>
      </c>
      <c r="E275">
        <v>803.85</v>
      </c>
      <c r="F275" s="1">
        <v>39994</v>
      </c>
      <c r="G275">
        <v>35.409999999999997</v>
      </c>
      <c r="H275" s="1">
        <v>38168</v>
      </c>
      <c r="I275">
        <v>1.29</v>
      </c>
      <c r="J275" s="1">
        <v>34150</v>
      </c>
      <c r="K275">
        <v>3516.08</v>
      </c>
      <c r="L275" s="1">
        <v>34150</v>
      </c>
      <c r="M275">
        <v>3</v>
      </c>
    </row>
    <row r="276" spans="2:13">
      <c r="B276" s="1">
        <v>40753</v>
      </c>
      <c r="C276">
        <v>258.24</v>
      </c>
      <c r="D276" s="1">
        <v>36007</v>
      </c>
      <c r="E276">
        <v>805.56</v>
      </c>
      <c r="F276" s="1">
        <v>40025</v>
      </c>
      <c r="G276">
        <v>38.18</v>
      </c>
      <c r="H276" s="1">
        <v>38199</v>
      </c>
      <c r="I276">
        <v>1.3599999999999999</v>
      </c>
      <c r="J276" s="1">
        <v>34180</v>
      </c>
      <c r="K276">
        <v>3539.47</v>
      </c>
      <c r="L276" s="1">
        <v>34180</v>
      </c>
      <c r="M276">
        <v>3</v>
      </c>
    </row>
    <row r="277" spans="2:13">
      <c r="B277" s="1">
        <v>40786</v>
      </c>
      <c r="C277">
        <v>258.41000000000003</v>
      </c>
      <c r="D277" s="1">
        <v>36038</v>
      </c>
      <c r="E277">
        <v>818.67</v>
      </c>
      <c r="F277" s="1">
        <v>40056</v>
      </c>
      <c r="G277">
        <v>39.56</v>
      </c>
      <c r="H277" s="1">
        <v>38230</v>
      </c>
      <c r="I277">
        <v>1.5</v>
      </c>
      <c r="J277" s="1">
        <v>34212</v>
      </c>
      <c r="K277">
        <v>3651.25</v>
      </c>
      <c r="L277" s="1">
        <v>34212</v>
      </c>
      <c r="M277">
        <v>3</v>
      </c>
    </row>
    <row r="278" spans="2:13">
      <c r="B278" s="1">
        <v>40816</v>
      </c>
      <c r="C278">
        <v>258.39</v>
      </c>
      <c r="D278" s="1">
        <v>36068</v>
      </c>
      <c r="E278">
        <v>837.84</v>
      </c>
      <c r="F278" s="1">
        <v>40086</v>
      </c>
      <c r="G278">
        <v>41.19</v>
      </c>
      <c r="H278" s="1">
        <v>38260</v>
      </c>
      <c r="I278">
        <v>1.6800000000000002</v>
      </c>
      <c r="J278" s="1">
        <v>34242</v>
      </c>
      <c r="K278">
        <v>3555.12</v>
      </c>
      <c r="L278" s="1">
        <v>34242</v>
      </c>
      <c r="M278">
        <v>3</v>
      </c>
    </row>
    <row r="279" spans="2:13">
      <c r="B279" s="1">
        <v>40847</v>
      </c>
      <c r="C279">
        <v>258.43</v>
      </c>
      <c r="D279" s="1">
        <v>36098</v>
      </c>
      <c r="E279">
        <v>833.42</v>
      </c>
      <c r="F279" s="1">
        <v>40116</v>
      </c>
      <c r="G279">
        <v>40.130000000000003</v>
      </c>
      <c r="H279" s="1">
        <v>38291</v>
      </c>
      <c r="I279">
        <v>1.79</v>
      </c>
      <c r="J279" s="1">
        <v>34271</v>
      </c>
      <c r="K279">
        <v>3680.59</v>
      </c>
      <c r="L279" s="1">
        <v>34271</v>
      </c>
      <c r="M279">
        <v>3</v>
      </c>
    </row>
    <row r="280" spans="2:13">
      <c r="B280" s="1">
        <v>40877</v>
      </c>
      <c r="C280">
        <v>258.47000000000003</v>
      </c>
      <c r="D280" s="1">
        <v>36129</v>
      </c>
      <c r="E280">
        <v>838.14</v>
      </c>
      <c r="F280" s="1">
        <v>40147</v>
      </c>
      <c r="G280">
        <v>42.38</v>
      </c>
      <c r="H280" s="1">
        <v>38321</v>
      </c>
      <c r="I280">
        <v>2.11</v>
      </c>
      <c r="J280" s="1">
        <v>34303</v>
      </c>
      <c r="K280">
        <v>3683.95</v>
      </c>
      <c r="L280" s="1">
        <v>34303</v>
      </c>
      <c r="M280">
        <v>3</v>
      </c>
    </row>
    <row r="281" spans="2:13">
      <c r="B281" s="1">
        <v>40907</v>
      </c>
      <c r="C281">
        <v>258.48</v>
      </c>
      <c r="D281" s="1">
        <v>36160</v>
      </c>
      <c r="E281">
        <v>840.66</v>
      </c>
      <c r="F281" s="1">
        <v>40178</v>
      </c>
      <c r="G281">
        <v>43.58</v>
      </c>
      <c r="H281" s="1">
        <v>38352</v>
      </c>
      <c r="I281">
        <v>2.2200000000000002</v>
      </c>
      <c r="J281" s="1">
        <v>34334</v>
      </c>
      <c r="K281">
        <v>3754.09</v>
      </c>
      <c r="L281" s="1">
        <v>34334</v>
      </c>
      <c r="M281">
        <v>3</v>
      </c>
    </row>
    <row r="282" spans="2:13">
      <c r="B282" s="1">
        <v>40939</v>
      </c>
      <c r="C282">
        <v>258.5</v>
      </c>
      <c r="D282" s="1">
        <v>36189</v>
      </c>
      <c r="E282">
        <v>846.66</v>
      </c>
      <c r="F282" s="1">
        <v>40207</v>
      </c>
      <c r="G282">
        <v>42.12</v>
      </c>
      <c r="H282" s="1">
        <v>38383</v>
      </c>
      <c r="I282">
        <v>2.37</v>
      </c>
      <c r="J282" s="1">
        <v>34365</v>
      </c>
      <c r="K282">
        <v>3978.36</v>
      </c>
      <c r="L282" s="1">
        <v>34365</v>
      </c>
      <c r="M282">
        <v>3</v>
      </c>
    </row>
    <row r="283" spans="2:13">
      <c r="B283" s="1">
        <v>40968</v>
      </c>
      <c r="C283">
        <v>258.48</v>
      </c>
      <c r="D283" s="1">
        <v>36217</v>
      </c>
      <c r="E283">
        <v>831.88</v>
      </c>
      <c r="F283" s="1">
        <v>40235</v>
      </c>
      <c r="G283">
        <v>43.56</v>
      </c>
      <c r="H283" s="1">
        <v>38411</v>
      </c>
      <c r="I283">
        <v>2.58</v>
      </c>
      <c r="J283" s="1">
        <v>34393</v>
      </c>
      <c r="K283">
        <v>3832.02</v>
      </c>
      <c r="L283" s="1">
        <v>34393</v>
      </c>
      <c r="M283">
        <v>3.21</v>
      </c>
    </row>
    <row r="284" spans="2:13">
      <c r="B284" s="1">
        <v>40998</v>
      </c>
      <c r="C284">
        <v>258.5</v>
      </c>
      <c r="D284" s="1">
        <v>36250</v>
      </c>
      <c r="E284">
        <v>836.49</v>
      </c>
      <c r="F284" s="1">
        <v>40268</v>
      </c>
      <c r="G284">
        <v>46.27</v>
      </c>
      <c r="H284" s="1">
        <v>38442</v>
      </c>
      <c r="I284">
        <v>2.8</v>
      </c>
      <c r="J284" s="1">
        <v>34424</v>
      </c>
      <c r="K284">
        <v>3635.96</v>
      </c>
      <c r="L284" s="1">
        <v>34424</v>
      </c>
      <c r="M284">
        <v>3.34</v>
      </c>
    </row>
    <row r="285" spans="2:13">
      <c r="B285" s="1">
        <v>41029</v>
      </c>
      <c r="C285">
        <v>258.54000000000002</v>
      </c>
      <c r="D285" s="1">
        <v>36280</v>
      </c>
      <c r="E285">
        <v>839.14</v>
      </c>
      <c r="F285" s="1">
        <v>40298</v>
      </c>
      <c r="G285">
        <v>47.26</v>
      </c>
      <c r="H285" s="1">
        <v>38472</v>
      </c>
      <c r="I285">
        <v>2.84</v>
      </c>
      <c r="J285" s="1">
        <v>34453</v>
      </c>
      <c r="K285">
        <v>3681.69</v>
      </c>
      <c r="L285" s="1">
        <v>34453</v>
      </c>
      <c r="M285">
        <v>3.62</v>
      </c>
    </row>
    <row r="286" spans="2:13">
      <c r="B286" s="1">
        <v>41060</v>
      </c>
      <c r="C286">
        <v>258.58999999999997</v>
      </c>
      <c r="D286" s="1">
        <v>36311</v>
      </c>
      <c r="E286">
        <v>831.79</v>
      </c>
      <c r="F286" s="1">
        <v>40329</v>
      </c>
      <c r="G286">
        <v>43.53</v>
      </c>
      <c r="H286" s="1">
        <v>38503</v>
      </c>
      <c r="I286">
        <v>2.9</v>
      </c>
      <c r="J286" s="1">
        <v>34485</v>
      </c>
      <c r="K286">
        <v>3758.37</v>
      </c>
      <c r="L286" s="1">
        <v>34485</v>
      </c>
      <c r="M286">
        <v>4</v>
      </c>
    </row>
    <row r="287" spans="2:13">
      <c r="B287" s="1">
        <v>41089</v>
      </c>
      <c r="C287">
        <v>258.60000000000002</v>
      </c>
      <c r="D287" s="1">
        <v>36341</v>
      </c>
      <c r="E287">
        <v>829.14</v>
      </c>
      <c r="F287" s="1">
        <v>40359</v>
      </c>
      <c r="G287">
        <v>41.13</v>
      </c>
      <c r="H287" s="1">
        <v>38533</v>
      </c>
      <c r="I287">
        <v>3.04</v>
      </c>
      <c r="J287" s="1">
        <v>34515</v>
      </c>
      <c r="K287">
        <v>3624.96</v>
      </c>
      <c r="L287" s="1">
        <v>34515</v>
      </c>
      <c r="M287">
        <v>4.25</v>
      </c>
    </row>
    <row r="288" spans="2:13">
      <c r="B288" s="1">
        <v>41121</v>
      </c>
      <c r="C288">
        <v>258.67</v>
      </c>
      <c r="D288" s="1">
        <v>36371</v>
      </c>
      <c r="E288">
        <v>825.61</v>
      </c>
      <c r="F288" s="1">
        <v>40389</v>
      </c>
      <c r="G288">
        <v>43.98</v>
      </c>
      <c r="H288" s="1">
        <v>38564</v>
      </c>
      <c r="I288">
        <v>3.29</v>
      </c>
      <c r="J288" s="1">
        <v>34544</v>
      </c>
      <c r="K288">
        <v>3764.5</v>
      </c>
      <c r="L288" s="1">
        <v>34544</v>
      </c>
      <c r="M288">
        <v>4.25</v>
      </c>
    </row>
    <row r="289" spans="2:13">
      <c r="B289" s="1">
        <v>41152</v>
      </c>
      <c r="C289">
        <v>258.7</v>
      </c>
      <c r="D289" s="1">
        <v>36403</v>
      </c>
      <c r="E289">
        <v>825.19</v>
      </c>
      <c r="F289" s="1">
        <v>40421</v>
      </c>
      <c r="G289">
        <v>41.92</v>
      </c>
      <c r="H289" s="1">
        <v>38595</v>
      </c>
      <c r="I289">
        <v>3.52</v>
      </c>
      <c r="J289" s="1">
        <v>34577</v>
      </c>
      <c r="K289">
        <v>3913.42</v>
      </c>
      <c r="L289" s="1">
        <v>34577</v>
      </c>
      <c r="M289">
        <v>4.51</v>
      </c>
    </row>
    <row r="290" spans="2:13">
      <c r="B290" s="1">
        <v>41180</v>
      </c>
      <c r="C290">
        <v>258.75</v>
      </c>
      <c r="D290" s="1">
        <v>36433</v>
      </c>
      <c r="E290">
        <v>834.77</v>
      </c>
      <c r="F290" s="1">
        <v>40451</v>
      </c>
      <c r="G290">
        <v>45.86</v>
      </c>
      <c r="H290" s="1">
        <v>38625</v>
      </c>
      <c r="I290">
        <v>3.49</v>
      </c>
      <c r="J290" s="1">
        <v>34607</v>
      </c>
      <c r="K290">
        <v>3843.18</v>
      </c>
      <c r="L290" s="1">
        <v>34607</v>
      </c>
      <c r="M290">
        <v>4.75</v>
      </c>
    </row>
    <row r="291" spans="2:13">
      <c r="B291" s="1">
        <v>41213</v>
      </c>
      <c r="C291">
        <v>258.76</v>
      </c>
      <c r="D291" s="1">
        <v>36462</v>
      </c>
      <c r="E291">
        <v>837.85</v>
      </c>
      <c r="F291" s="1">
        <v>40480</v>
      </c>
      <c r="G291">
        <v>47.66</v>
      </c>
      <c r="H291" s="1">
        <v>38656</v>
      </c>
      <c r="I291">
        <v>3.79</v>
      </c>
      <c r="J291" s="1">
        <v>34638</v>
      </c>
      <c r="K291">
        <v>3908.12</v>
      </c>
      <c r="L291" s="1">
        <v>34638</v>
      </c>
      <c r="M291">
        <v>4.75</v>
      </c>
    </row>
    <row r="292" spans="2:13">
      <c r="B292" s="1">
        <v>41243</v>
      </c>
      <c r="C292">
        <v>258.81</v>
      </c>
      <c r="D292" s="1">
        <v>36494</v>
      </c>
      <c r="E292">
        <v>837.79</v>
      </c>
      <c r="F292" s="1">
        <v>40512</v>
      </c>
      <c r="G292">
        <v>47.94</v>
      </c>
      <c r="H292" s="1">
        <v>38686</v>
      </c>
      <c r="I292">
        <v>3.9699999999999998</v>
      </c>
      <c r="J292" s="1">
        <v>34668</v>
      </c>
      <c r="K292">
        <v>3739.22</v>
      </c>
      <c r="L292" s="1">
        <v>34668</v>
      </c>
      <c r="M292">
        <v>5.16</v>
      </c>
    </row>
    <row r="293" spans="2:13">
      <c r="B293" s="1">
        <v>41274</v>
      </c>
      <c r="C293">
        <v>258.87</v>
      </c>
      <c r="D293" s="1">
        <v>36525</v>
      </c>
      <c r="E293">
        <v>833.75</v>
      </c>
      <c r="F293" s="1">
        <v>40543</v>
      </c>
      <c r="G293">
        <v>51.21</v>
      </c>
      <c r="H293" s="1">
        <v>38717</v>
      </c>
      <c r="I293">
        <v>3.9699999999999998</v>
      </c>
      <c r="J293" s="1">
        <v>34698</v>
      </c>
      <c r="K293">
        <v>3834.44</v>
      </c>
      <c r="L293" s="1">
        <v>34698</v>
      </c>
      <c r="M293">
        <v>5.5</v>
      </c>
    </row>
    <row r="294" spans="2:13">
      <c r="B294" s="1">
        <v>41305</v>
      </c>
      <c r="C294">
        <v>258.92</v>
      </c>
      <c r="D294" s="1">
        <v>36556</v>
      </c>
      <c r="E294">
        <v>831.02</v>
      </c>
      <c r="F294" s="1">
        <v>40574</v>
      </c>
      <c r="G294">
        <v>52.34</v>
      </c>
      <c r="H294" s="1">
        <v>38748</v>
      </c>
      <c r="I294">
        <v>4.34</v>
      </c>
      <c r="J294" s="1">
        <v>34730</v>
      </c>
      <c r="K294">
        <v>3843.86</v>
      </c>
      <c r="L294" s="1">
        <v>34730</v>
      </c>
      <c r="M294">
        <v>5.5</v>
      </c>
    </row>
    <row r="295" spans="2:13">
      <c r="B295" s="1">
        <v>41333</v>
      </c>
      <c r="C295">
        <v>258.93</v>
      </c>
      <c r="D295" s="1">
        <v>36585</v>
      </c>
      <c r="E295">
        <v>841.07</v>
      </c>
      <c r="F295" s="1">
        <v>40602</v>
      </c>
      <c r="G295">
        <v>54.23</v>
      </c>
      <c r="H295" s="1">
        <v>38776</v>
      </c>
      <c r="I295">
        <v>4.54</v>
      </c>
      <c r="J295" s="1">
        <v>34758</v>
      </c>
      <c r="K295">
        <v>4011.05</v>
      </c>
      <c r="L295" s="1">
        <v>34758</v>
      </c>
      <c r="M295">
        <v>6</v>
      </c>
    </row>
    <row r="296" spans="2:13">
      <c r="B296" s="1">
        <v>41362</v>
      </c>
      <c r="C296">
        <v>258.98</v>
      </c>
      <c r="D296" s="1">
        <v>36616</v>
      </c>
      <c r="E296">
        <v>852.15</v>
      </c>
      <c r="F296" s="1">
        <v>40633</v>
      </c>
      <c r="G296">
        <v>54.47</v>
      </c>
      <c r="H296" s="1">
        <v>38807</v>
      </c>
      <c r="I296">
        <v>4.63</v>
      </c>
      <c r="J296" s="1">
        <v>34789</v>
      </c>
      <c r="K296">
        <v>4157.6899999999996</v>
      </c>
      <c r="L296" s="1">
        <v>34789</v>
      </c>
      <c r="M296">
        <v>6</v>
      </c>
    </row>
    <row r="297" spans="2:13">
      <c r="B297" s="1">
        <v>41394</v>
      </c>
      <c r="C297">
        <v>259.02999999999997</v>
      </c>
      <c r="D297" s="1">
        <v>36644</v>
      </c>
      <c r="E297">
        <v>849.71</v>
      </c>
      <c r="F297" s="1">
        <v>40662</v>
      </c>
      <c r="G297">
        <v>56.1</v>
      </c>
      <c r="H297" s="1">
        <v>38837</v>
      </c>
      <c r="I297">
        <v>4.72</v>
      </c>
      <c r="J297" s="1">
        <v>34817</v>
      </c>
      <c r="K297">
        <v>4321.2700000000004</v>
      </c>
      <c r="L297" s="1">
        <v>34817</v>
      </c>
      <c r="M297">
        <v>6</v>
      </c>
    </row>
    <row r="298" spans="2:13">
      <c r="B298" s="1">
        <v>41425</v>
      </c>
      <c r="C298">
        <v>259.04000000000002</v>
      </c>
      <c r="D298" s="1">
        <v>36677</v>
      </c>
      <c r="E298">
        <v>849.32</v>
      </c>
      <c r="F298" s="1">
        <v>40694</v>
      </c>
      <c r="G298">
        <v>55.46</v>
      </c>
      <c r="H298" s="1">
        <v>38868</v>
      </c>
      <c r="I298">
        <v>4.84</v>
      </c>
      <c r="J298" s="1">
        <v>34850</v>
      </c>
      <c r="K298">
        <v>4465.1400000000003</v>
      </c>
      <c r="L298" s="1">
        <v>34850</v>
      </c>
      <c r="M298">
        <v>6</v>
      </c>
    </row>
    <row r="299" spans="2:13">
      <c r="B299" s="1">
        <v>41453</v>
      </c>
      <c r="C299">
        <v>259.06</v>
      </c>
      <c r="D299" s="1">
        <v>36707</v>
      </c>
      <c r="E299">
        <v>866.99</v>
      </c>
      <c r="F299" s="1">
        <v>40724</v>
      </c>
      <c r="G299">
        <v>54.47</v>
      </c>
      <c r="H299" s="1">
        <v>38898</v>
      </c>
      <c r="I299">
        <v>4.92</v>
      </c>
      <c r="J299" s="1">
        <v>34880</v>
      </c>
      <c r="K299">
        <v>4556.09</v>
      </c>
      <c r="L299" s="1">
        <v>34880</v>
      </c>
      <c r="M299">
        <v>6</v>
      </c>
    </row>
    <row r="300" spans="2:13">
      <c r="B300" s="1">
        <v>41486</v>
      </c>
      <c r="C300">
        <v>259.12</v>
      </c>
      <c r="D300" s="1">
        <v>36738</v>
      </c>
      <c r="E300">
        <v>874.86</v>
      </c>
      <c r="F300" s="1">
        <v>40753</v>
      </c>
      <c r="G300">
        <v>53.24</v>
      </c>
      <c r="H300" s="1">
        <v>38929</v>
      </c>
      <c r="I300">
        <v>5.08</v>
      </c>
      <c r="J300" s="1">
        <v>34911</v>
      </c>
      <c r="K300">
        <v>4708.47</v>
      </c>
      <c r="L300" s="1">
        <v>34911</v>
      </c>
      <c r="M300">
        <v>5.79</v>
      </c>
    </row>
    <row r="301" spans="2:13">
      <c r="B301" s="1">
        <v>41516</v>
      </c>
      <c r="C301">
        <v>259.14</v>
      </c>
      <c r="D301" s="1">
        <v>36769</v>
      </c>
      <c r="E301">
        <v>887.54</v>
      </c>
      <c r="F301" s="1">
        <v>40786</v>
      </c>
      <c r="G301">
        <v>50.05</v>
      </c>
      <c r="H301" s="1">
        <v>38960</v>
      </c>
      <c r="I301">
        <v>5.09</v>
      </c>
      <c r="J301" s="1">
        <v>34942</v>
      </c>
      <c r="K301">
        <v>4610.5600000000004</v>
      </c>
      <c r="L301" s="1">
        <v>34942</v>
      </c>
      <c r="M301">
        <v>5.75</v>
      </c>
    </row>
    <row r="302" spans="2:13">
      <c r="B302" s="1">
        <v>41547</v>
      </c>
      <c r="C302">
        <v>259.2</v>
      </c>
      <c r="D302" s="1">
        <v>36798</v>
      </c>
      <c r="E302">
        <v>893.12</v>
      </c>
      <c r="F302" s="1">
        <v>40816</v>
      </c>
      <c r="G302">
        <v>46.17</v>
      </c>
      <c r="H302" s="1">
        <v>38990</v>
      </c>
      <c r="I302">
        <v>4.93</v>
      </c>
      <c r="J302" s="1">
        <v>34971</v>
      </c>
      <c r="K302">
        <v>4789.08</v>
      </c>
      <c r="L302" s="1">
        <v>34971</v>
      </c>
      <c r="M302">
        <v>5.75</v>
      </c>
    </row>
    <row r="303" spans="2:13">
      <c r="B303" s="1">
        <v>41578</v>
      </c>
      <c r="C303">
        <v>259.18</v>
      </c>
      <c r="D303" s="1">
        <v>36830</v>
      </c>
      <c r="E303">
        <v>899.03</v>
      </c>
      <c r="F303" s="1">
        <v>40847</v>
      </c>
      <c r="G303">
        <v>51.49</v>
      </c>
      <c r="H303" s="1">
        <v>39021</v>
      </c>
      <c r="I303">
        <v>5.05</v>
      </c>
      <c r="J303" s="1">
        <v>35003</v>
      </c>
      <c r="K303">
        <v>4755.4799999999996</v>
      </c>
      <c r="L303" s="1">
        <v>35003</v>
      </c>
      <c r="M303">
        <v>5.75</v>
      </c>
    </row>
    <row r="304" spans="2:13">
      <c r="B304" s="1">
        <v>41607</v>
      </c>
      <c r="C304">
        <v>259.19</v>
      </c>
      <c r="D304" s="1">
        <v>36860</v>
      </c>
      <c r="E304">
        <v>913.73</v>
      </c>
      <c r="F304" s="1">
        <v>40877</v>
      </c>
      <c r="G304">
        <v>51.34</v>
      </c>
      <c r="H304" s="1">
        <v>39051</v>
      </c>
      <c r="I304">
        <v>5.07</v>
      </c>
      <c r="J304" s="1">
        <v>35033</v>
      </c>
      <c r="K304">
        <v>5074.49</v>
      </c>
      <c r="L304" s="1">
        <v>35033</v>
      </c>
      <c r="M304">
        <v>5.75</v>
      </c>
    </row>
    <row r="305" spans="2:13">
      <c r="B305" s="1">
        <v>41639</v>
      </c>
      <c r="C305">
        <v>259.23</v>
      </c>
      <c r="D305" s="1">
        <v>36889</v>
      </c>
      <c r="E305">
        <v>930.68</v>
      </c>
      <c r="F305" s="1">
        <v>40907</v>
      </c>
      <c r="G305">
        <v>51.76</v>
      </c>
      <c r="H305" s="1">
        <v>39082</v>
      </c>
      <c r="I305">
        <v>4.97</v>
      </c>
      <c r="J305" s="1">
        <v>35062</v>
      </c>
      <c r="K305">
        <v>5117.12</v>
      </c>
      <c r="L305" s="1">
        <v>35062</v>
      </c>
      <c r="M305">
        <v>5.64</v>
      </c>
    </row>
    <row r="306" spans="2:13">
      <c r="B306" s="1">
        <v>41670</v>
      </c>
      <c r="C306">
        <v>259.26</v>
      </c>
      <c r="D306" s="1">
        <v>36922</v>
      </c>
      <c r="E306">
        <v>945.9</v>
      </c>
      <c r="F306" s="1">
        <v>40939</v>
      </c>
      <c r="G306">
        <v>54.38</v>
      </c>
      <c r="H306" s="1">
        <v>39113</v>
      </c>
      <c r="I306">
        <v>5.1100000000000003</v>
      </c>
      <c r="J306" s="1">
        <v>35095</v>
      </c>
      <c r="K306">
        <v>5395.3</v>
      </c>
      <c r="L306" s="1">
        <v>35095</v>
      </c>
      <c r="M306">
        <v>5.49</v>
      </c>
    </row>
    <row r="307" spans="2:13">
      <c r="B307" s="1">
        <v>41698</v>
      </c>
      <c r="C307">
        <v>259.27999999999997</v>
      </c>
      <c r="D307" s="1">
        <v>36950</v>
      </c>
      <c r="E307">
        <v>954.14</v>
      </c>
      <c r="F307" s="1">
        <v>40968</v>
      </c>
      <c r="G307">
        <v>56.69</v>
      </c>
      <c r="H307" s="1">
        <v>39141</v>
      </c>
      <c r="I307">
        <v>5.16</v>
      </c>
      <c r="J307" s="1">
        <v>35124</v>
      </c>
      <c r="K307">
        <v>5485.62</v>
      </c>
      <c r="L307" s="1">
        <v>35124</v>
      </c>
      <c r="M307">
        <v>5.25</v>
      </c>
    </row>
    <row r="308" spans="2:13">
      <c r="B308" s="1">
        <v>41729</v>
      </c>
      <c r="C308">
        <v>259.33</v>
      </c>
      <c r="D308" s="1">
        <v>36980</v>
      </c>
      <c r="E308">
        <v>958.93</v>
      </c>
      <c r="F308" s="1">
        <v>40998</v>
      </c>
      <c r="G308">
        <v>58.44</v>
      </c>
      <c r="H308" s="1">
        <v>39172</v>
      </c>
      <c r="I308">
        <v>5.08</v>
      </c>
      <c r="J308" s="1">
        <v>35153</v>
      </c>
      <c r="K308">
        <v>5587.14</v>
      </c>
      <c r="L308" s="1">
        <v>35153</v>
      </c>
      <c r="M308">
        <v>5.25</v>
      </c>
    </row>
    <row r="309" spans="2:13">
      <c r="B309" s="1">
        <v>41759</v>
      </c>
      <c r="C309">
        <v>259.37</v>
      </c>
      <c r="D309" s="1">
        <v>37011</v>
      </c>
      <c r="E309">
        <v>954.95</v>
      </c>
      <c r="F309" s="1">
        <v>41029</v>
      </c>
      <c r="G309">
        <v>58.07</v>
      </c>
      <c r="H309" s="1">
        <v>39202</v>
      </c>
      <c r="I309">
        <v>5.01</v>
      </c>
      <c r="J309" s="1">
        <v>35185</v>
      </c>
      <c r="K309">
        <v>5569.07</v>
      </c>
      <c r="L309" s="1">
        <v>35185</v>
      </c>
      <c r="M309">
        <v>5.25</v>
      </c>
    </row>
    <row r="310" spans="2:13">
      <c r="B310" s="1">
        <v>41789</v>
      </c>
      <c r="C310">
        <v>259.38</v>
      </c>
      <c r="D310" s="1">
        <v>37042</v>
      </c>
      <c r="E310">
        <v>960.71</v>
      </c>
      <c r="F310" s="1">
        <v>41060</v>
      </c>
      <c r="G310">
        <v>54.47</v>
      </c>
      <c r="H310" s="1">
        <v>39233</v>
      </c>
      <c r="I310">
        <v>4.87</v>
      </c>
      <c r="J310" s="1">
        <v>35216</v>
      </c>
      <c r="K310">
        <v>5643.17</v>
      </c>
      <c r="L310" s="1">
        <v>35216</v>
      </c>
      <c r="M310">
        <v>5.25</v>
      </c>
    </row>
    <row r="311" spans="2:13">
      <c r="B311" s="1">
        <v>41820</v>
      </c>
      <c r="C311">
        <v>259.39999999999998</v>
      </c>
      <c r="D311" s="1">
        <v>37071</v>
      </c>
      <c r="E311">
        <v>964.34</v>
      </c>
      <c r="F311" s="1">
        <v>41089</v>
      </c>
      <c r="G311">
        <v>56.63</v>
      </c>
      <c r="H311" s="1">
        <v>39263</v>
      </c>
      <c r="I311">
        <v>4.74</v>
      </c>
      <c r="J311" s="1">
        <v>35244</v>
      </c>
      <c r="K311">
        <v>5654.62</v>
      </c>
      <c r="L311" s="1">
        <v>35244</v>
      </c>
      <c r="M311">
        <v>5.25</v>
      </c>
    </row>
    <row r="312" spans="2:13">
      <c r="B312" s="1">
        <v>41851</v>
      </c>
      <c r="C312">
        <v>259.42</v>
      </c>
      <c r="D312" s="1">
        <v>37103</v>
      </c>
      <c r="E312">
        <v>985.9</v>
      </c>
      <c r="F312" s="1">
        <v>41121</v>
      </c>
      <c r="G312">
        <v>57.2</v>
      </c>
      <c r="H312" s="1">
        <v>39294</v>
      </c>
      <c r="I312">
        <v>4.96</v>
      </c>
      <c r="J312" s="1">
        <v>35277</v>
      </c>
      <c r="K312">
        <v>5528.91</v>
      </c>
      <c r="L312" s="1">
        <v>35277</v>
      </c>
      <c r="M312">
        <v>5.25</v>
      </c>
    </row>
    <row r="313" spans="2:13">
      <c r="B313" s="1">
        <v>41880</v>
      </c>
      <c r="C313">
        <v>259.45</v>
      </c>
      <c r="D313" s="1">
        <v>37134</v>
      </c>
      <c r="E313">
        <v>997.19</v>
      </c>
      <c r="F313" s="1">
        <v>41152</v>
      </c>
      <c r="G313">
        <v>58.62</v>
      </c>
      <c r="H313" s="1">
        <v>39325</v>
      </c>
      <c r="I313">
        <v>4.32</v>
      </c>
      <c r="J313" s="1">
        <v>35307</v>
      </c>
      <c r="K313">
        <v>5616.2</v>
      </c>
      <c r="L313" s="1">
        <v>35307</v>
      </c>
      <c r="M313">
        <v>5.25</v>
      </c>
    </row>
    <row r="314" spans="2:13">
      <c r="B314" s="1">
        <v>41912</v>
      </c>
      <c r="C314">
        <v>259.48</v>
      </c>
      <c r="D314" s="1">
        <v>37162</v>
      </c>
      <c r="E314">
        <v>1008.81</v>
      </c>
      <c r="F314" s="1">
        <v>41180</v>
      </c>
      <c r="G314">
        <v>60.13</v>
      </c>
      <c r="H314" s="1">
        <v>39355</v>
      </c>
      <c r="I314">
        <v>3.99</v>
      </c>
      <c r="J314" s="1">
        <v>35338</v>
      </c>
      <c r="K314">
        <v>5882.16</v>
      </c>
      <c r="L314" s="1">
        <v>35338</v>
      </c>
      <c r="M314">
        <v>5.25</v>
      </c>
    </row>
    <row r="315" spans="2:13">
      <c r="B315" s="1">
        <v>41943</v>
      </c>
      <c r="C315">
        <v>259.47000000000003</v>
      </c>
      <c r="D315" s="1">
        <v>37195</v>
      </c>
      <c r="E315">
        <v>1029.92</v>
      </c>
      <c r="F315" s="1">
        <v>41213</v>
      </c>
      <c r="G315">
        <v>59.08</v>
      </c>
      <c r="H315" s="1">
        <v>39386</v>
      </c>
      <c r="I315">
        <v>4</v>
      </c>
      <c r="J315" s="1">
        <v>35369</v>
      </c>
      <c r="K315">
        <v>6029.38</v>
      </c>
      <c r="L315" s="1">
        <v>35369</v>
      </c>
      <c r="M315">
        <v>5.25</v>
      </c>
    </row>
    <row r="316" spans="2:13">
      <c r="B316" s="1">
        <v>41971</v>
      </c>
      <c r="C316">
        <v>259.49</v>
      </c>
      <c r="D316" s="1">
        <v>37225</v>
      </c>
      <c r="E316">
        <v>1015.72</v>
      </c>
      <c r="F316" s="1">
        <v>41243</v>
      </c>
      <c r="G316">
        <v>59.52</v>
      </c>
      <c r="H316" s="1">
        <v>39416</v>
      </c>
      <c r="I316">
        <v>3.35</v>
      </c>
      <c r="J316" s="1">
        <v>35398</v>
      </c>
      <c r="K316">
        <v>6521.7</v>
      </c>
      <c r="L316" s="1">
        <v>35398</v>
      </c>
      <c r="M316">
        <v>5.25</v>
      </c>
    </row>
    <row r="317" spans="2:13">
      <c r="B317" s="1">
        <v>42004</v>
      </c>
      <c r="C317">
        <v>259.45999999999998</v>
      </c>
      <c r="D317" s="1">
        <v>37256</v>
      </c>
      <c r="E317">
        <v>1009.27</v>
      </c>
      <c r="F317" s="1">
        <v>41274</v>
      </c>
      <c r="G317">
        <v>60.24</v>
      </c>
      <c r="H317" s="1">
        <v>39447</v>
      </c>
      <c r="I317">
        <v>3.07</v>
      </c>
      <c r="J317" s="1">
        <v>35430</v>
      </c>
      <c r="K317">
        <v>6448.26</v>
      </c>
      <c r="L317" s="1">
        <v>35430</v>
      </c>
      <c r="M317">
        <v>5.25</v>
      </c>
    </row>
    <row r="318" spans="2:13">
      <c r="B318" s="1">
        <v>42034</v>
      </c>
      <c r="C318">
        <v>259.55</v>
      </c>
      <c r="D318" s="1">
        <v>37287</v>
      </c>
      <c r="E318">
        <v>1017.44</v>
      </c>
      <c r="F318" s="1">
        <v>41305</v>
      </c>
      <c r="G318">
        <v>63.56</v>
      </c>
      <c r="H318" s="1">
        <v>39478</v>
      </c>
      <c r="I318">
        <v>2.82</v>
      </c>
      <c r="J318" s="1">
        <v>35461</v>
      </c>
      <c r="K318">
        <v>6813.08</v>
      </c>
      <c r="L318" s="1">
        <v>35461</v>
      </c>
      <c r="M318">
        <v>5.25</v>
      </c>
    </row>
    <row r="319" spans="2:13">
      <c r="B319" s="1">
        <v>42062</v>
      </c>
      <c r="C319">
        <v>259.56</v>
      </c>
      <c r="D319" s="1">
        <v>37315</v>
      </c>
      <c r="E319">
        <v>1027.3</v>
      </c>
      <c r="F319" s="1">
        <v>41333</v>
      </c>
      <c r="G319">
        <v>64.38</v>
      </c>
      <c r="H319" s="1">
        <v>39507</v>
      </c>
      <c r="I319">
        <v>2.17</v>
      </c>
      <c r="J319" s="1">
        <v>35489</v>
      </c>
      <c r="K319">
        <v>6877.73</v>
      </c>
      <c r="L319" s="1">
        <v>35489</v>
      </c>
      <c r="M319">
        <v>5.25</v>
      </c>
    </row>
    <row r="320" spans="2:13">
      <c r="B320" s="1">
        <v>42094</v>
      </c>
      <c r="C320">
        <v>259.57</v>
      </c>
      <c r="D320" s="1">
        <v>37344</v>
      </c>
      <c r="E320">
        <v>1010.21</v>
      </c>
      <c r="F320" s="1">
        <v>41362</v>
      </c>
      <c r="G320">
        <v>66.91</v>
      </c>
      <c r="H320" s="1">
        <v>39538</v>
      </c>
      <c r="I320">
        <v>1.28</v>
      </c>
      <c r="J320" s="1">
        <v>35520</v>
      </c>
      <c r="K320">
        <v>6583.47</v>
      </c>
      <c r="L320" s="1">
        <v>35520</v>
      </c>
      <c r="M320">
        <v>5.31</v>
      </c>
    </row>
    <row r="321" spans="2:13">
      <c r="B321" s="1">
        <v>42124</v>
      </c>
      <c r="C321">
        <v>259.64999999999998</v>
      </c>
      <c r="D321" s="1">
        <v>37376</v>
      </c>
      <c r="E321">
        <v>1029.8</v>
      </c>
      <c r="F321" s="1">
        <v>41394</v>
      </c>
      <c r="G321">
        <v>68.03</v>
      </c>
      <c r="H321" s="1">
        <v>39568</v>
      </c>
      <c r="I321">
        <v>1.31</v>
      </c>
      <c r="J321" s="1">
        <v>35550</v>
      </c>
      <c r="K321">
        <v>7008.99</v>
      </c>
      <c r="L321" s="1">
        <v>35550</v>
      </c>
      <c r="M321">
        <v>5.5</v>
      </c>
    </row>
    <row r="322" spans="2:13">
      <c r="B322" s="1">
        <v>42153</v>
      </c>
      <c r="C322">
        <v>259.67</v>
      </c>
      <c r="D322" s="1">
        <v>37407</v>
      </c>
      <c r="E322">
        <v>1038.55</v>
      </c>
      <c r="F322" s="1">
        <v>41425</v>
      </c>
      <c r="G322">
        <v>69.66</v>
      </c>
      <c r="H322" s="1">
        <v>39599</v>
      </c>
      <c r="I322">
        <v>1.76</v>
      </c>
      <c r="J322" s="1">
        <v>35580</v>
      </c>
      <c r="K322">
        <v>7331.04</v>
      </c>
      <c r="L322" s="1">
        <v>35580</v>
      </c>
      <c r="M322">
        <v>5.5</v>
      </c>
    </row>
    <row r="323" spans="2:13">
      <c r="B323" s="1">
        <v>42185</v>
      </c>
      <c r="C323">
        <v>259.70999999999998</v>
      </c>
      <c r="D323" s="1">
        <v>37435</v>
      </c>
      <c r="E323">
        <v>1047.53</v>
      </c>
      <c r="F323" s="1">
        <v>41453</v>
      </c>
      <c r="G323">
        <v>68.78</v>
      </c>
      <c r="H323" s="1">
        <v>39629</v>
      </c>
      <c r="I323">
        <v>1.8900000000000001</v>
      </c>
      <c r="J323" s="1">
        <v>35611</v>
      </c>
      <c r="K323">
        <v>7672.79</v>
      </c>
      <c r="L323" s="1">
        <v>35611</v>
      </c>
      <c r="M323">
        <v>5.5</v>
      </c>
    </row>
    <row r="324" spans="2:13">
      <c r="B324" s="1">
        <v>42216</v>
      </c>
      <c r="C324">
        <v>259.7</v>
      </c>
      <c r="D324" s="1">
        <v>37468</v>
      </c>
      <c r="E324">
        <v>1060.17</v>
      </c>
      <c r="F324" s="1">
        <v>41486</v>
      </c>
      <c r="G324">
        <v>72.5</v>
      </c>
      <c r="H324" s="1">
        <v>39660</v>
      </c>
      <c r="I324">
        <v>1.65</v>
      </c>
      <c r="J324" s="1">
        <v>35642</v>
      </c>
      <c r="K324">
        <v>8222.61</v>
      </c>
      <c r="L324" s="1">
        <v>35642</v>
      </c>
      <c r="M324">
        <v>5.5</v>
      </c>
    </row>
    <row r="325" spans="2:13">
      <c r="B325" s="1">
        <v>42247</v>
      </c>
      <c r="C325">
        <v>259.70999999999998</v>
      </c>
      <c r="D325" s="1">
        <v>37498</v>
      </c>
      <c r="E325">
        <v>1078.07</v>
      </c>
      <c r="F325" s="1">
        <v>41516</v>
      </c>
      <c r="G325">
        <v>70.430000000000007</v>
      </c>
      <c r="H325" s="1">
        <v>39691</v>
      </c>
      <c r="I325">
        <v>1.75</v>
      </c>
      <c r="J325" s="1">
        <v>35671</v>
      </c>
      <c r="K325">
        <v>7622.42</v>
      </c>
      <c r="L325" s="1">
        <v>35671</v>
      </c>
      <c r="M325">
        <v>5.5</v>
      </c>
    </row>
    <row r="326" spans="2:13">
      <c r="B326" s="1">
        <v>42277</v>
      </c>
      <c r="C326">
        <v>259.87</v>
      </c>
      <c r="D326" s="1">
        <v>37529</v>
      </c>
      <c r="E326">
        <v>1095.53</v>
      </c>
      <c r="F326" s="1">
        <v>41547</v>
      </c>
      <c r="G326">
        <v>73.02</v>
      </c>
      <c r="H326" s="1">
        <v>39721</v>
      </c>
      <c r="I326">
        <v>1.1499999999999999</v>
      </c>
      <c r="J326" s="1">
        <v>35703</v>
      </c>
      <c r="K326">
        <v>7945.25</v>
      </c>
      <c r="L326" s="1">
        <v>35703</v>
      </c>
      <c r="M326">
        <v>5.5</v>
      </c>
    </row>
    <row r="327" spans="2:13">
      <c r="B327" s="1">
        <v>42307</v>
      </c>
      <c r="C327">
        <v>259.83</v>
      </c>
      <c r="D327" s="1">
        <v>37560</v>
      </c>
      <c r="E327">
        <v>1090.54</v>
      </c>
      <c r="F327" s="1">
        <v>41578</v>
      </c>
      <c r="G327">
        <v>76.12</v>
      </c>
      <c r="H327" s="1">
        <v>39752</v>
      </c>
      <c r="I327">
        <v>0.69</v>
      </c>
      <c r="J327" s="1">
        <v>35734</v>
      </c>
      <c r="K327">
        <v>7442.08</v>
      </c>
      <c r="L327" s="1">
        <v>35734</v>
      </c>
      <c r="M327">
        <v>5.5</v>
      </c>
    </row>
    <row r="328" spans="2:13">
      <c r="B328" s="1">
        <v>42338</v>
      </c>
      <c r="C328">
        <v>259.75</v>
      </c>
      <c r="D328" s="1">
        <v>37589</v>
      </c>
      <c r="E328">
        <v>1090.25</v>
      </c>
      <c r="F328" s="1">
        <v>41607</v>
      </c>
      <c r="G328">
        <v>78.34</v>
      </c>
      <c r="H328" s="1">
        <v>39782</v>
      </c>
      <c r="I328">
        <v>0.19</v>
      </c>
      <c r="J328" s="1">
        <v>35762</v>
      </c>
      <c r="K328">
        <v>7823.12</v>
      </c>
      <c r="L328" s="1">
        <v>35762</v>
      </c>
      <c r="M328">
        <v>5.5</v>
      </c>
    </row>
    <row r="329" spans="2:13">
      <c r="B329" s="1">
        <v>42369</v>
      </c>
      <c r="C329">
        <v>259.79000000000002</v>
      </c>
      <c r="D329" s="1">
        <v>37621</v>
      </c>
      <c r="E329">
        <v>1112.77</v>
      </c>
      <c r="F329" s="1">
        <v>41639</v>
      </c>
      <c r="G329">
        <v>80.400000000000006</v>
      </c>
      <c r="H329" s="1">
        <v>39813</v>
      </c>
      <c r="I329">
        <v>0.03</v>
      </c>
      <c r="J329" s="1">
        <v>35795</v>
      </c>
      <c r="K329">
        <v>7908.24</v>
      </c>
      <c r="L329" s="1">
        <v>35795</v>
      </c>
      <c r="M329">
        <v>5.5</v>
      </c>
    </row>
    <row r="330" spans="2:13">
      <c r="B330" s="1">
        <v>42398</v>
      </c>
      <c r="C330">
        <v>259.98</v>
      </c>
      <c r="D330" s="1">
        <v>37652</v>
      </c>
      <c r="E330">
        <v>1113.72</v>
      </c>
      <c r="F330" s="1">
        <v>41670</v>
      </c>
      <c r="G330">
        <v>77.88</v>
      </c>
      <c r="H330" s="1">
        <v>39844</v>
      </c>
      <c r="I330">
        <v>0.13</v>
      </c>
      <c r="J330" s="1">
        <v>35825</v>
      </c>
      <c r="K330">
        <v>7906.5</v>
      </c>
      <c r="L330" s="1">
        <v>35825</v>
      </c>
      <c r="M330">
        <v>5.5</v>
      </c>
    </row>
    <row r="331" spans="2:13">
      <c r="B331" s="1">
        <v>42429</v>
      </c>
      <c r="C331">
        <v>260.07</v>
      </c>
      <c r="D331" s="1">
        <v>37680</v>
      </c>
      <c r="E331">
        <v>1129.1300000000001</v>
      </c>
      <c r="F331" s="1">
        <v>41698</v>
      </c>
      <c r="G331">
        <v>81.59</v>
      </c>
      <c r="H331" s="1">
        <v>39872</v>
      </c>
      <c r="I331">
        <v>0.3</v>
      </c>
      <c r="J331" s="1">
        <v>35853</v>
      </c>
      <c r="K331">
        <v>8545.7099999999991</v>
      </c>
      <c r="L331" s="1">
        <v>35853</v>
      </c>
      <c r="M331">
        <v>5.5</v>
      </c>
    </row>
    <row r="332" spans="2:13">
      <c r="B332" s="1">
        <v>42460</v>
      </c>
      <c r="C332">
        <v>260.27</v>
      </c>
      <c r="D332" s="1">
        <v>37711</v>
      </c>
      <c r="E332">
        <v>1128.26</v>
      </c>
      <c r="F332" s="1">
        <v>41729</v>
      </c>
      <c r="G332">
        <v>82.02</v>
      </c>
      <c r="H332" s="1">
        <v>39903</v>
      </c>
      <c r="I332">
        <v>0.22</v>
      </c>
      <c r="J332" s="1">
        <v>35885</v>
      </c>
      <c r="K332">
        <v>8799.7999999999993</v>
      </c>
      <c r="L332" s="1">
        <v>35885</v>
      </c>
      <c r="M332">
        <v>5.5</v>
      </c>
    </row>
    <row r="333" spans="2:13">
      <c r="B333" s="1">
        <v>42489</v>
      </c>
      <c r="C333">
        <v>260.41000000000003</v>
      </c>
      <c r="D333" s="1">
        <v>37741</v>
      </c>
      <c r="E333">
        <v>1137.57</v>
      </c>
      <c r="F333" s="1">
        <v>41759</v>
      </c>
      <c r="G333">
        <v>82.08</v>
      </c>
      <c r="H333" s="1">
        <v>39933</v>
      </c>
      <c r="I333">
        <v>0.16</v>
      </c>
      <c r="J333" s="1">
        <v>35915</v>
      </c>
      <c r="K333">
        <v>9063.36</v>
      </c>
      <c r="L333" s="1">
        <v>35915</v>
      </c>
      <c r="M333">
        <v>5.5</v>
      </c>
    </row>
    <row r="334" spans="2:13">
      <c r="B334" s="1">
        <v>42521</v>
      </c>
      <c r="C334">
        <v>260.39999999999998</v>
      </c>
      <c r="D334" s="1">
        <v>37771</v>
      </c>
      <c r="E334">
        <v>1158.78</v>
      </c>
      <c r="F334" s="1">
        <v>41789</v>
      </c>
      <c r="G334">
        <v>83.87</v>
      </c>
      <c r="H334" s="1">
        <v>39964</v>
      </c>
      <c r="I334">
        <v>0.18</v>
      </c>
      <c r="J334" s="1">
        <v>35944</v>
      </c>
      <c r="K334">
        <v>8899.9500000000007</v>
      </c>
      <c r="L334" s="1">
        <v>35944</v>
      </c>
      <c r="M334">
        <v>5.5</v>
      </c>
    </row>
    <row r="335" spans="2:13">
      <c r="B335" s="1">
        <v>42551</v>
      </c>
      <c r="C335">
        <v>260.68</v>
      </c>
      <c r="D335" s="1">
        <v>37802</v>
      </c>
      <c r="E335">
        <v>1156.48</v>
      </c>
      <c r="F335" s="1">
        <v>41820</v>
      </c>
      <c r="G335">
        <v>85.99</v>
      </c>
      <c r="H335" s="1">
        <v>39994</v>
      </c>
      <c r="I335">
        <v>0.18</v>
      </c>
      <c r="J335" s="1">
        <v>35976</v>
      </c>
      <c r="K335">
        <v>8952.01</v>
      </c>
      <c r="L335" s="1">
        <v>35976</v>
      </c>
      <c r="M335">
        <v>5.5</v>
      </c>
    </row>
    <row r="336" spans="2:13">
      <c r="B336" s="1">
        <v>42580</v>
      </c>
      <c r="C336">
        <v>260.74</v>
      </c>
      <c r="D336" s="1">
        <v>37833</v>
      </c>
      <c r="E336">
        <v>1117.5999999999999</v>
      </c>
      <c r="F336" s="1">
        <v>41851</v>
      </c>
      <c r="G336">
        <v>84.28</v>
      </c>
      <c r="H336" s="1">
        <v>40025</v>
      </c>
      <c r="I336">
        <v>0.18</v>
      </c>
      <c r="J336" s="1">
        <v>36007</v>
      </c>
      <c r="K336">
        <v>8883.2900000000009</v>
      </c>
      <c r="L336" s="1">
        <v>36007</v>
      </c>
      <c r="M336">
        <v>5.5</v>
      </c>
    </row>
    <row r="337" spans="2:13">
      <c r="B337" s="1">
        <v>42613</v>
      </c>
      <c r="C337">
        <v>260.79000000000002</v>
      </c>
      <c r="D337" s="1">
        <v>37862</v>
      </c>
      <c r="E337">
        <v>1125.02</v>
      </c>
      <c r="F337" s="1">
        <v>41880</v>
      </c>
      <c r="G337">
        <v>87.81</v>
      </c>
      <c r="H337" s="1">
        <v>40056</v>
      </c>
      <c r="I337">
        <v>0.17</v>
      </c>
      <c r="J337" s="1">
        <v>36038</v>
      </c>
      <c r="K337">
        <v>7539.06</v>
      </c>
      <c r="L337" s="1">
        <v>36038</v>
      </c>
      <c r="M337">
        <v>5.5</v>
      </c>
    </row>
    <row r="338" spans="2:13">
      <c r="B338" s="1">
        <v>42643</v>
      </c>
      <c r="C338">
        <v>260.92</v>
      </c>
      <c r="D338" s="1">
        <v>37894</v>
      </c>
      <c r="E338">
        <v>1154.8</v>
      </c>
      <c r="F338" s="1">
        <v>41912</v>
      </c>
      <c r="G338">
        <v>85.94</v>
      </c>
      <c r="H338" s="1">
        <v>40086</v>
      </c>
      <c r="I338">
        <v>0.12</v>
      </c>
      <c r="J338" s="1">
        <v>36068</v>
      </c>
      <c r="K338">
        <v>7842.62</v>
      </c>
      <c r="L338" s="1">
        <v>36068</v>
      </c>
      <c r="M338">
        <v>5.48</v>
      </c>
    </row>
    <row r="339" spans="2:13">
      <c r="B339" s="1">
        <v>42674</v>
      </c>
      <c r="C339">
        <v>261.04000000000002</v>
      </c>
      <c r="D339" s="1">
        <v>37925</v>
      </c>
      <c r="E339">
        <v>1144.03</v>
      </c>
      <c r="F339" s="1">
        <v>41943</v>
      </c>
      <c r="G339">
        <v>88.3</v>
      </c>
      <c r="H339" s="1">
        <v>40117</v>
      </c>
      <c r="I339">
        <v>7.0000000000000007E-2</v>
      </c>
      <c r="J339" s="1">
        <v>36098</v>
      </c>
      <c r="K339">
        <v>8592.11</v>
      </c>
      <c r="L339" s="1">
        <v>36098</v>
      </c>
      <c r="M339">
        <v>5.1100000000000003</v>
      </c>
    </row>
    <row r="340" spans="2:13">
      <c r="B340" s="1">
        <v>42704</v>
      </c>
      <c r="C340">
        <v>261.04000000000002</v>
      </c>
      <c r="D340" s="1">
        <v>37953</v>
      </c>
      <c r="E340">
        <v>1146.77</v>
      </c>
      <c r="F340" s="1">
        <v>41971</v>
      </c>
      <c r="G340">
        <v>90.44</v>
      </c>
      <c r="H340" s="1">
        <v>40147</v>
      </c>
      <c r="I340">
        <v>0.05</v>
      </c>
      <c r="J340" s="1">
        <v>36129</v>
      </c>
      <c r="K340">
        <v>9116.5499999999993</v>
      </c>
      <c r="L340" s="1">
        <v>36129</v>
      </c>
      <c r="M340">
        <v>4.8899999999999997</v>
      </c>
    </row>
    <row r="341" spans="2:13">
      <c r="B341" s="1">
        <v>42734</v>
      </c>
      <c r="C341">
        <v>261.14999999999998</v>
      </c>
      <c r="D341" s="1">
        <v>37986</v>
      </c>
      <c r="E341">
        <v>1158.44</v>
      </c>
      <c r="F341" s="1">
        <v>42004</v>
      </c>
      <c r="G341">
        <v>90.43</v>
      </c>
      <c r="H341" s="1">
        <v>40178</v>
      </c>
      <c r="I341">
        <v>0.05</v>
      </c>
      <c r="J341" s="1">
        <v>36160</v>
      </c>
      <c r="K341">
        <v>9181.43</v>
      </c>
      <c r="L341" s="1">
        <v>36160</v>
      </c>
      <c r="M341">
        <v>4.75</v>
      </c>
    </row>
    <row r="342" spans="2:13">
      <c r="B342" s="1">
        <v>42766</v>
      </c>
      <c r="C342">
        <v>261.36</v>
      </c>
      <c r="D342" s="1">
        <v>38016</v>
      </c>
      <c r="E342">
        <v>1167.76</v>
      </c>
      <c r="F342" s="1">
        <v>42034</v>
      </c>
      <c r="G342">
        <v>87.91</v>
      </c>
      <c r="H342" s="1">
        <v>40209</v>
      </c>
      <c r="I342">
        <v>0.06</v>
      </c>
      <c r="J342" s="1">
        <v>36189</v>
      </c>
      <c r="K342">
        <v>9358.82</v>
      </c>
      <c r="L342" s="1">
        <v>36189</v>
      </c>
      <c r="M342">
        <v>4.75</v>
      </c>
    </row>
    <row r="343" spans="2:13">
      <c r="B343" s="1">
        <v>42794</v>
      </c>
      <c r="C343">
        <v>261.48</v>
      </c>
      <c r="D343" s="1">
        <v>38044</v>
      </c>
      <c r="E343">
        <v>1180.4000000000001</v>
      </c>
      <c r="F343" s="1">
        <v>42062</v>
      </c>
      <c r="G343">
        <v>93.01</v>
      </c>
      <c r="H343" s="1">
        <v>40237</v>
      </c>
      <c r="I343">
        <v>0.11</v>
      </c>
      <c r="J343" s="1">
        <v>36217</v>
      </c>
      <c r="K343">
        <v>9306.57</v>
      </c>
      <c r="L343" s="1">
        <v>36217</v>
      </c>
      <c r="M343">
        <v>4.75</v>
      </c>
    </row>
    <row r="344" spans="2:13">
      <c r="B344" s="1">
        <v>42825</v>
      </c>
      <c r="C344">
        <v>261.45999999999998</v>
      </c>
      <c r="D344" s="1">
        <v>38077</v>
      </c>
      <c r="E344">
        <v>1189.24</v>
      </c>
      <c r="F344" s="1">
        <v>42094</v>
      </c>
      <c r="G344">
        <v>92.06</v>
      </c>
      <c r="H344" s="1">
        <v>40268</v>
      </c>
      <c r="I344">
        <v>0.15</v>
      </c>
      <c r="J344" s="1">
        <v>36250</v>
      </c>
      <c r="K344">
        <v>9786.16</v>
      </c>
      <c r="L344" s="1">
        <v>36250</v>
      </c>
      <c r="M344">
        <v>4.75</v>
      </c>
    </row>
    <row r="345" spans="2:13">
      <c r="B345" s="1">
        <v>42853</v>
      </c>
      <c r="C345">
        <v>261.63</v>
      </c>
      <c r="D345" s="1">
        <v>38107</v>
      </c>
      <c r="E345">
        <v>1158.3</v>
      </c>
      <c r="F345" s="1">
        <v>42124</v>
      </c>
      <c r="G345">
        <v>92.48</v>
      </c>
      <c r="H345" s="1">
        <v>40298</v>
      </c>
      <c r="I345">
        <v>0.16</v>
      </c>
      <c r="J345" s="1">
        <v>36280</v>
      </c>
      <c r="K345">
        <v>10789.04</v>
      </c>
      <c r="L345" s="1">
        <v>36280</v>
      </c>
      <c r="M345">
        <v>4.75</v>
      </c>
    </row>
    <row r="346" spans="2:13">
      <c r="B346" s="1">
        <v>42886</v>
      </c>
      <c r="C346">
        <v>261.75</v>
      </c>
      <c r="D346" s="1">
        <v>38138</v>
      </c>
      <c r="E346">
        <v>1153.6600000000001</v>
      </c>
      <c r="F346" s="1">
        <v>42153</v>
      </c>
      <c r="G346">
        <v>93.77</v>
      </c>
      <c r="H346" s="1">
        <v>40329</v>
      </c>
      <c r="I346">
        <v>0.16</v>
      </c>
      <c r="J346" s="1">
        <v>36311</v>
      </c>
      <c r="K346">
        <v>10559.75</v>
      </c>
      <c r="L346" s="1">
        <v>36311</v>
      </c>
      <c r="M346">
        <v>4.75</v>
      </c>
    </row>
    <row r="347" spans="2:13">
      <c r="B347" s="1">
        <v>42916</v>
      </c>
      <c r="C347">
        <v>261.94</v>
      </c>
      <c r="D347" s="1">
        <v>38168</v>
      </c>
      <c r="E347">
        <v>1160.18</v>
      </c>
      <c r="F347" s="1">
        <v>42185</v>
      </c>
      <c r="G347">
        <v>92.17</v>
      </c>
      <c r="H347" s="1">
        <v>40359</v>
      </c>
      <c r="I347">
        <v>0.12</v>
      </c>
      <c r="J347" s="1">
        <v>36341</v>
      </c>
      <c r="K347">
        <v>10970.81</v>
      </c>
      <c r="L347" s="1">
        <v>36341</v>
      </c>
      <c r="M347">
        <v>4.76</v>
      </c>
    </row>
    <row r="348" spans="2:13">
      <c r="B348" s="1">
        <v>42947</v>
      </c>
      <c r="C348">
        <v>262.20999999999998</v>
      </c>
      <c r="D348" s="1">
        <v>38198</v>
      </c>
      <c r="E348">
        <v>1171.68</v>
      </c>
      <c r="F348" s="1">
        <v>42216</v>
      </c>
      <c r="G348">
        <v>93.69</v>
      </c>
      <c r="H348" s="1">
        <v>40390</v>
      </c>
      <c r="I348">
        <v>0.16</v>
      </c>
      <c r="J348" s="1">
        <v>36371</v>
      </c>
      <c r="K348">
        <v>10655.15</v>
      </c>
      <c r="L348" s="1">
        <v>36371</v>
      </c>
      <c r="M348">
        <v>5</v>
      </c>
    </row>
    <row r="349" spans="2:13">
      <c r="B349" s="1">
        <v>42978</v>
      </c>
      <c r="C349">
        <v>262.48</v>
      </c>
      <c r="D349" s="1">
        <v>38230</v>
      </c>
      <c r="E349">
        <v>1194.03</v>
      </c>
      <c r="F349" s="1">
        <v>42247</v>
      </c>
      <c r="G349">
        <v>88.06</v>
      </c>
      <c r="H349" s="1">
        <v>40421</v>
      </c>
      <c r="I349">
        <v>0.16</v>
      </c>
      <c r="J349" s="1">
        <v>36403</v>
      </c>
      <c r="K349">
        <v>10829.28</v>
      </c>
      <c r="L349" s="1">
        <v>36403</v>
      </c>
      <c r="M349">
        <v>5.07</v>
      </c>
    </row>
    <row r="350" spans="2:13">
      <c r="B350" s="1">
        <v>43007</v>
      </c>
      <c r="C350">
        <v>262.68</v>
      </c>
      <c r="D350" s="1">
        <v>38260</v>
      </c>
      <c r="E350">
        <v>1197.27</v>
      </c>
      <c r="F350" s="1">
        <v>42277</v>
      </c>
      <c r="G350">
        <v>85.47</v>
      </c>
      <c r="H350" s="1">
        <v>40451</v>
      </c>
      <c r="I350">
        <v>0.15</v>
      </c>
      <c r="J350" s="1">
        <v>36433</v>
      </c>
      <c r="K350">
        <v>10336.959999999999</v>
      </c>
      <c r="L350" s="1">
        <v>36433</v>
      </c>
      <c r="M350">
        <v>5.25</v>
      </c>
    </row>
    <row r="351" spans="2:13">
      <c r="B351" s="1">
        <v>43039</v>
      </c>
      <c r="C351">
        <v>262.88</v>
      </c>
      <c r="D351" s="1">
        <v>38289</v>
      </c>
      <c r="E351">
        <v>1207.31</v>
      </c>
      <c r="F351" s="1">
        <v>42307</v>
      </c>
      <c r="G351">
        <v>92.19</v>
      </c>
      <c r="H351" s="1">
        <v>40482</v>
      </c>
      <c r="I351">
        <v>0.13</v>
      </c>
      <c r="J351" s="1">
        <v>36462</v>
      </c>
      <c r="K351">
        <v>10729.87</v>
      </c>
      <c r="L351" s="1">
        <v>36462</v>
      </c>
      <c r="M351">
        <v>5.25</v>
      </c>
    </row>
    <row r="352" spans="2:13">
      <c r="B352" s="1">
        <v>43069</v>
      </c>
      <c r="C352">
        <v>263.04000000000002</v>
      </c>
      <c r="D352" s="1">
        <v>38321</v>
      </c>
      <c r="E352">
        <v>1197.68</v>
      </c>
      <c r="F352" s="1">
        <v>42338</v>
      </c>
      <c r="G352">
        <v>92.7</v>
      </c>
      <c r="H352" s="1">
        <v>40512</v>
      </c>
      <c r="I352">
        <v>0.14000000000000001</v>
      </c>
      <c r="J352" s="1">
        <v>36494</v>
      </c>
      <c r="K352">
        <v>10877.81</v>
      </c>
      <c r="L352" s="1">
        <v>36494</v>
      </c>
      <c r="M352">
        <v>5.37</v>
      </c>
    </row>
    <row r="353" spans="2:13">
      <c r="B353" s="1">
        <v>43098</v>
      </c>
      <c r="C353">
        <v>263.27</v>
      </c>
      <c r="D353" s="1">
        <v>38352</v>
      </c>
      <c r="E353">
        <v>1208.7</v>
      </c>
      <c r="F353" s="1">
        <v>42369</v>
      </c>
      <c r="G353">
        <v>90.83</v>
      </c>
      <c r="H353" s="1">
        <v>40543</v>
      </c>
      <c r="I353">
        <v>0.14000000000000001</v>
      </c>
      <c r="J353" s="1">
        <v>36525</v>
      </c>
      <c r="K353">
        <v>11497.12</v>
      </c>
      <c r="L353" s="1">
        <v>36525</v>
      </c>
      <c r="M353">
        <v>5.5</v>
      </c>
    </row>
    <row r="354" spans="2:13">
      <c r="B354" s="1">
        <v>43131</v>
      </c>
      <c r="C354">
        <v>263.56</v>
      </c>
      <c r="D354" s="1">
        <v>38383</v>
      </c>
      <c r="E354">
        <v>1216.29</v>
      </c>
      <c r="F354" s="1">
        <v>42398</v>
      </c>
      <c r="G354">
        <v>85.67</v>
      </c>
      <c r="H354" s="1">
        <v>40574</v>
      </c>
      <c r="I354">
        <v>0.15</v>
      </c>
      <c r="J354" s="1">
        <v>36556</v>
      </c>
      <c r="K354">
        <v>10940.54</v>
      </c>
      <c r="L354" s="1">
        <v>36556</v>
      </c>
      <c r="M354">
        <v>5.5</v>
      </c>
    </row>
    <row r="355" spans="2:13">
      <c r="B355" s="1">
        <v>43159</v>
      </c>
      <c r="C355">
        <v>263.75</v>
      </c>
      <c r="D355" s="1">
        <v>38411</v>
      </c>
      <c r="E355">
        <v>1209.1099999999999</v>
      </c>
      <c r="F355" s="1">
        <v>42429</v>
      </c>
      <c r="G355">
        <v>85.64</v>
      </c>
      <c r="H355" s="1">
        <v>40602</v>
      </c>
      <c r="I355">
        <v>0.13</v>
      </c>
      <c r="J355" s="1">
        <v>36585</v>
      </c>
      <c r="K355">
        <v>10128.31</v>
      </c>
      <c r="L355" s="1">
        <v>36585</v>
      </c>
      <c r="M355">
        <v>5.74</v>
      </c>
    </row>
    <row r="356" spans="2:13">
      <c r="B356" s="1">
        <v>43189</v>
      </c>
      <c r="C356">
        <v>264.12</v>
      </c>
      <c r="D356" s="1">
        <v>38442</v>
      </c>
      <c r="E356">
        <v>1202.9000000000001</v>
      </c>
      <c r="F356" s="1">
        <v>42460</v>
      </c>
      <c r="G356">
        <v>91.66</v>
      </c>
      <c r="H356" s="1">
        <v>40633</v>
      </c>
      <c r="I356">
        <v>0.1</v>
      </c>
      <c r="J356" s="1">
        <v>36616</v>
      </c>
      <c r="K356">
        <v>10921.93</v>
      </c>
      <c r="L356" s="1">
        <v>36616</v>
      </c>
      <c r="M356">
        <v>5.85</v>
      </c>
    </row>
    <row r="357" spans="2:13">
      <c r="B357" s="1">
        <v>43220</v>
      </c>
      <c r="C357">
        <v>264.47000000000003</v>
      </c>
      <c r="D357" s="1">
        <v>38471</v>
      </c>
      <c r="E357">
        <v>1219.18</v>
      </c>
      <c r="F357" s="1">
        <v>42489</v>
      </c>
      <c r="G357">
        <v>92.22</v>
      </c>
      <c r="H357" s="1">
        <v>40663</v>
      </c>
      <c r="I357">
        <v>0.06</v>
      </c>
      <c r="J357" s="1">
        <v>36644</v>
      </c>
      <c r="K357">
        <v>10733.92</v>
      </c>
      <c r="L357" s="1">
        <v>36644</v>
      </c>
      <c r="M357">
        <v>6</v>
      </c>
    </row>
    <row r="358" spans="2:13">
      <c r="B358" s="1">
        <v>43251</v>
      </c>
      <c r="C358">
        <v>264.91000000000003</v>
      </c>
      <c r="D358" s="1">
        <v>38503</v>
      </c>
      <c r="E358">
        <v>1232.3699999999999</v>
      </c>
      <c r="F358" s="1">
        <v>42521</v>
      </c>
      <c r="G358">
        <v>93.88</v>
      </c>
      <c r="H358" s="1">
        <v>40694</v>
      </c>
      <c r="I358">
        <v>0.04</v>
      </c>
      <c r="J358" s="1">
        <v>36677</v>
      </c>
      <c r="K358">
        <v>10522.34</v>
      </c>
      <c r="L358" s="1">
        <v>36677</v>
      </c>
      <c r="M358">
        <v>6.26</v>
      </c>
    </row>
    <row r="359" spans="2:13">
      <c r="B359" s="1">
        <v>43280</v>
      </c>
      <c r="C359">
        <v>265.33</v>
      </c>
      <c r="D359" s="1">
        <v>38533</v>
      </c>
      <c r="E359">
        <v>1239.0899999999999</v>
      </c>
      <c r="F359" s="1">
        <v>42551</v>
      </c>
      <c r="G359">
        <v>94.05</v>
      </c>
      <c r="H359" s="1">
        <v>40724</v>
      </c>
      <c r="I359">
        <v>0.04</v>
      </c>
      <c r="J359" s="1">
        <v>36707</v>
      </c>
      <c r="K359">
        <v>10447.9</v>
      </c>
      <c r="L359" s="1">
        <v>36707</v>
      </c>
      <c r="M359">
        <v>6.5</v>
      </c>
    </row>
    <row r="360" spans="2:13">
      <c r="B360" s="1">
        <v>43312</v>
      </c>
      <c r="C360">
        <v>265.76</v>
      </c>
      <c r="D360" s="1">
        <v>38562</v>
      </c>
      <c r="E360">
        <v>1227.82</v>
      </c>
      <c r="F360" s="1">
        <v>42580</v>
      </c>
      <c r="G360">
        <v>97.8</v>
      </c>
      <c r="H360" s="1">
        <v>40755</v>
      </c>
      <c r="I360">
        <v>0.04</v>
      </c>
      <c r="J360" s="1">
        <v>36738</v>
      </c>
      <c r="K360">
        <v>10521.98</v>
      </c>
      <c r="L360" s="1">
        <v>36738</v>
      </c>
      <c r="M360">
        <v>6.5</v>
      </c>
    </row>
    <row r="361" spans="2:13">
      <c r="B361" s="1">
        <v>43343</v>
      </c>
      <c r="C361">
        <v>266.23</v>
      </c>
      <c r="D361" s="1">
        <v>38595</v>
      </c>
      <c r="E361">
        <v>1243.55</v>
      </c>
      <c r="F361" s="1">
        <v>42613</v>
      </c>
      <c r="G361">
        <v>98.05</v>
      </c>
      <c r="H361" s="1">
        <v>40786</v>
      </c>
      <c r="I361">
        <v>0.02</v>
      </c>
      <c r="J361" s="1">
        <v>36769</v>
      </c>
      <c r="K361">
        <v>11215.1</v>
      </c>
      <c r="L361" s="1">
        <v>36769</v>
      </c>
      <c r="M361">
        <v>6.5</v>
      </c>
    </row>
    <row r="362" spans="2:13">
      <c r="B362" s="1">
        <v>43371</v>
      </c>
      <c r="C362">
        <v>266.62</v>
      </c>
      <c r="D362" s="1">
        <v>38625</v>
      </c>
      <c r="E362">
        <v>1230.74</v>
      </c>
      <c r="F362" s="1">
        <v>42643</v>
      </c>
      <c r="G362">
        <v>98.23</v>
      </c>
      <c r="H362" s="1">
        <v>40816</v>
      </c>
      <c r="I362">
        <v>0.01</v>
      </c>
      <c r="J362" s="1">
        <v>36798</v>
      </c>
      <c r="K362">
        <v>10650.92</v>
      </c>
      <c r="L362" s="1">
        <v>36798</v>
      </c>
      <c r="M362">
        <v>6.5</v>
      </c>
    </row>
    <row r="363" spans="2:13">
      <c r="B363" s="1">
        <v>43404</v>
      </c>
      <c r="C363">
        <v>267.11</v>
      </c>
      <c r="D363" s="1">
        <v>38656</v>
      </c>
      <c r="E363">
        <v>1221</v>
      </c>
      <c r="F363" s="1">
        <v>42674</v>
      </c>
      <c r="G363">
        <v>96.07</v>
      </c>
      <c r="H363" s="1">
        <v>40847</v>
      </c>
      <c r="I363">
        <v>0.02</v>
      </c>
      <c r="J363" s="1">
        <v>36830</v>
      </c>
      <c r="K363">
        <v>10971.14</v>
      </c>
      <c r="L363" s="1">
        <v>36830</v>
      </c>
      <c r="M363">
        <v>6.5</v>
      </c>
    </row>
    <row r="364" spans="2:13">
      <c r="B364" s="1">
        <v>43434</v>
      </c>
      <c r="C364">
        <v>267.63</v>
      </c>
      <c r="D364" s="1">
        <v>38686</v>
      </c>
      <c r="E364">
        <v>1226.4000000000001</v>
      </c>
      <c r="F364" s="1">
        <v>42704</v>
      </c>
      <c r="G364">
        <v>100.34</v>
      </c>
      <c r="H364" s="1">
        <v>40877</v>
      </c>
      <c r="I364">
        <v>0.01</v>
      </c>
      <c r="J364" s="1">
        <v>36860</v>
      </c>
      <c r="K364">
        <v>10414.49</v>
      </c>
      <c r="L364" s="1">
        <v>36860</v>
      </c>
      <c r="M364">
        <v>6.5</v>
      </c>
    </row>
    <row r="365" spans="2:13">
      <c r="B365" s="1">
        <v>43465</v>
      </c>
      <c r="C365">
        <v>268.23</v>
      </c>
      <c r="D365" s="1">
        <v>38716</v>
      </c>
      <c r="E365">
        <v>1238.06</v>
      </c>
      <c r="F365" s="1">
        <v>42734</v>
      </c>
      <c r="G365">
        <v>102.29</v>
      </c>
      <c r="H365" s="1">
        <v>40908</v>
      </c>
      <c r="I365">
        <v>0.01</v>
      </c>
      <c r="J365" s="1">
        <v>36889</v>
      </c>
      <c r="K365">
        <v>10786.85</v>
      </c>
      <c r="L365" s="1">
        <v>36889</v>
      </c>
      <c r="M365">
        <v>6.5</v>
      </c>
    </row>
    <row r="366" spans="2:13">
      <c r="B366" s="1">
        <v>43496</v>
      </c>
      <c r="C366">
        <v>268.85000000000002</v>
      </c>
      <c r="D366" s="1">
        <v>38748</v>
      </c>
      <c r="E366">
        <v>1238.1300000000001</v>
      </c>
      <c r="F366" s="1">
        <v>42766</v>
      </c>
      <c r="G366">
        <v>104.28</v>
      </c>
      <c r="H366" s="1">
        <v>40939</v>
      </c>
      <c r="I366">
        <v>0.03</v>
      </c>
      <c r="J366" s="1">
        <v>36922</v>
      </c>
      <c r="K366">
        <v>10887.36</v>
      </c>
      <c r="L366" s="1">
        <v>36922</v>
      </c>
      <c r="M366">
        <v>6.02</v>
      </c>
    </row>
    <row r="367" spans="2:13">
      <c r="B367" s="1">
        <v>43524</v>
      </c>
      <c r="C367">
        <v>269.35000000000002</v>
      </c>
      <c r="D367" s="1">
        <v>38776</v>
      </c>
      <c r="E367">
        <v>1242.24</v>
      </c>
      <c r="F367" s="1">
        <v>42794</v>
      </c>
      <c r="G367">
        <v>108.13</v>
      </c>
      <c r="H367" s="1">
        <v>40968</v>
      </c>
      <c r="I367">
        <v>0.09</v>
      </c>
      <c r="J367" s="1">
        <v>36950</v>
      </c>
      <c r="K367">
        <v>10495.28</v>
      </c>
      <c r="L367" s="1">
        <v>36950</v>
      </c>
      <c r="M367">
        <v>5.5</v>
      </c>
    </row>
    <row r="368" spans="2:13">
      <c r="B368" s="1">
        <v>43553</v>
      </c>
      <c r="C368">
        <v>270</v>
      </c>
      <c r="D368" s="1">
        <v>38807</v>
      </c>
      <c r="E368">
        <v>1230.05</v>
      </c>
      <c r="F368" s="1">
        <v>42825</v>
      </c>
      <c r="G368">
        <v>108.21</v>
      </c>
      <c r="H368" s="1">
        <v>40999</v>
      </c>
      <c r="I368">
        <v>0.08</v>
      </c>
      <c r="J368" s="1">
        <v>36980</v>
      </c>
      <c r="K368">
        <v>9878.7800000000007</v>
      </c>
      <c r="L368" s="1">
        <v>36980</v>
      </c>
      <c r="M368">
        <v>5.3</v>
      </c>
    </row>
    <row r="369" spans="2:13">
      <c r="B369" s="1">
        <v>43585</v>
      </c>
      <c r="C369">
        <v>270.52999999999997</v>
      </c>
      <c r="D369" s="1">
        <v>38835</v>
      </c>
      <c r="E369">
        <v>1227.82</v>
      </c>
      <c r="F369" s="1">
        <v>42853</v>
      </c>
      <c r="G369">
        <v>109.34</v>
      </c>
      <c r="H369" s="1">
        <v>41029</v>
      </c>
      <c r="I369">
        <v>0.08</v>
      </c>
      <c r="J369" s="1">
        <v>37011</v>
      </c>
      <c r="K369">
        <v>10734.97</v>
      </c>
      <c r="L369" s="1">
        <v>37011</v>
      </c>
      <c r="M369">
        <v>4.79</v>
      </c>
    </row>
    <row r="370" spans="2:13">
      <c r="B370" s="1">
        <v>43616</v>
      </c>
      <c r="C370">
        <v>271.17</v>
      </c>
      <c r="D370" s="1">
        <v>38868</v>
      </c>
      <c r="E370">
        <v>1226.51</v>
      </c>
      <c r="F370" s="1">
        <v>42886</v>
      </c>
      <c r="G370">
        <v>110.45</v>
      </c>
      <c r="H370" s="1">
        <v>41060</v>
      </c>
      <c r="I370">
        <v>0.09</v>
      </c>
      <c r="J370" s="1">
        <v>37042</v>
      </c>
      <c r="K370">
        <v>10911.94</v>
      </c>
      <c r="L370" s="1">
        <v>37042</v>
      </c>
      <c r="M370">
        <v>4.2300000000000004</v>
      </c>
    </row>
    <row r="371" spans="2:13">
      <c r="B371" s="1">
        <v>43644</v>
      </c>
      <c r="C371">
        <v>271.92</v>
      </c>
      <c r="D371" s="1">
        <v>38898</v>
      </c>
      <c r="E371">
        <v>1229.1099999999999</v>
      </c>
      <c r="F371" s="1">
        <v>42916</v>
      </c>
      <c r="G371">
        <v>111.47</v>
      </c>
      <c r="H371" s="1">
        <v>41090</v>
      </c>
      <c r="I371">
        <v>0.09</v>
      </c>
      <c r="J371" s="1">
        <v>37071</v>
      </c>
      <c r="K371">
        <v>10502.4</v>
      </c>
      <c r="L371" s="1">
        <v>37071</v>
      </c>
      <c r="M371">
        <v>3.96</v>
      </c>
    </row>
    <row r="372" spans="2:13">
      <c r="B372" s="1">
        <v>43677</v>
      </c>
      <c r="C372">
        <v>272.33999999999997</v>
      </c>
      <c r="D372" s="1">
        <v>38929</v>
      </c>
      <c r="E372">
        <v>1245.73</v>
      </c>
      <c r="F372" s="1">
        <v>42947</v>
      </c>
      <c r="G372">
        <v>113.58</v>
      </c>
      <c r="H372" s="1">
        <v>41121</v>
      </c>
      <c r="I372">
        <v>0.1</v>
      </c>
      <c r="J372" s="1">
        <v>37103</v>
      </c>
      <c r="K372">
        <v>10522.81</v>
      </c>
      <c r="L372" s="1">
        <v>37103</v>
      </c>
      <c r="M372">
        <v>3.75</v>
      </c>
    </row>
    <row r="373" spans="2:13">
      <c r="B373" s="1">
        <v>43707</v>
      </c>
      <c r="C373">
        <v>273</v>
      </c>
      <c r="D373" s="1">
        <v>38960</v>
      </c>
      <c r="E373">
        <v>1264.8</v>
      </c>
      <c r="F373" s="1">
        <v>42978</v>
      </c>
      <c r="G373">
        <v>113.78</v>
      </c>
      <c r="H373" s="1">
        <v>41152</v>
      </c>
      <c r="I373">
        <v>0.1</v>
      </c>
      <c r="J373" s="1">
        <v>37134</v>
      </c>
      <c r="K373">
        <v>9949.75</v>
      </c>
      <c r="L373" s="1">
        <v>37134</v>
      </c>
      <c r="M373">
        <v>3.65</v>
      </c>
    </row>
    <row r="374" spans="2:13">
      <c r="B374" s="1">
        <v>43738</v>
      </c>
      <c r="C374">
        <v>273.45</v>
      </c>
      <c r="D374" s="1">
        <v>38989</v>
      </c>
      <c r="E374">
        <v>1275.9100000000001</v>
      </c>
      <c r="F374" s="1">
        <v>43007</v>
      </c>
      <c r="G374">
        <v>116.56</v>
      </c>
      <c r="H374" s="1">
        <v>41182</v>
      </c>
      <c r="I374">
        <v>0.11</v>
      </c>
      <c r="J374" s="1">
        <v>37162</v>
      </c>
      <c r="K374">
        <v>8847.56</v>
      </c>
      <c r="L374" s="1">
        <v>37162</v>
      </c>
      <c r="M374">
        <v>3.24</v>
      </c>
    </row>
    <row r="375" spans="2:13">
      <c r="B375" s="1">
        <v>43769</v>
      </c>
      <c r="C375">
        <v>274.11</v>
      </c>
      <c r="D375" s="1">
        <v>39021</v>
      </c>
      <c r="E375">
        <v>1284.3499999999999</v>
      </c>
      <c r="F375" s="1">
        <v>43039</v>
      </c>
      <c r="G375">
        <v>119.09</v>
      </c>
      <c r="H375" s="1">
        <v>41213</v>
      </c>
      <c r="I375">
        <v>0.1</v>
      </c>
      <c r="J375" s="1">
        <v>37195</v>
      </c>
      <c r="K375">
        <v>9075.14</v>
      </c>
      <c r="L375" s="1">
        <v>37195</v>
      </c>
      <c r="M375">
        <v>2.52</v>
      </c>
    </row>
    <row r="376" spans="2:13">
      <c r="B376" s="1">
        <v>43798</v>
      </c>
      <c r="C376">
        <v>274.41000000000003</v>
      </c>
      <c r="D376" s="1">
        <v>39051</v>
      </c>
      <c r="E376">
        <v>1299.25</v>
      </c>
      <c r="F376" s="1">
        <v>43069</v>
      </c>
      <c r="G376">
        <v>122.7</v>
      </c>
      <c r="H376" s="1">
        <v>41243</v>
      </c>
      <c r="I376">
        <v>0.09</v>
      </c>
      <c r="J376" s="1">
        <v>37225</v>
      </c>
      <c r="K376">
        <v>9851.56</v>
      </c>
      <c r="L376" s="1">
        <v>37225</v>
      </c>
      <c r="M376">
        <v>2.0699999999999998</v>
      </c>
    </row>
    <row r="377" spans="2:13">
      <c r="B377" s="1">
        <v>43830</v>
      </c>
      <c r="C377">
        <v>274.82</v>
      </c>
      <c r="D377" s="1">
        <v>39080</v>
      </c>
      <c r="E377">
        <v>1291.71</v>
      </c>
      <c r="F377" s="1">
        <v>43098</v>
      </c>
      <c r="G377">
        <v>123.94</v>
      </c>
      <c r="H377" s="1">
        <v>41274</v>
      </c>
      <c r="I377">
        <v>7.0000000000000007E-2</v>
      </c>
      <c r="J377" s="1">
        <v>37256</v>
      </c>
      <c r="K377">
        <v>10021.5</v>
      </c>
      <c r="L377" s="1">
        <v>37256</v>
      </c>
      <c r="M377">
        <v>1.83</v>
      </c>
    </row>
    <row r="378" spans="2:13">
      <c r="B378" s="1">
        <v>35965</v>
      </c>
      <c r="C378">
        <v>174.51</v>
      </c>
      <c r="D378" s="1">
        <v>39113</v>
      </c>
      <c r="E378">
        <v>1291.18</v>
      </c>
      <c r="F378" s="1">
        <v>43131</v>
      </c>
      <c r="G378">
        <v>130.51</v>
      </c>
      <c r="H378" s="1">
        <v>41305</v>
      </c>
      <c r="I378">
        <v>7.0000000000000007E-2</v>
      </c>
      <c r="J378" s="1">
        <v>37287</v>
      </c>
      <c r="K378">
        <v>9920</v>
      </c>
      <c r="L378" s="1">
        <v>37287</v>
      </c>
      <c r="M378">
        <v>1.75</v>
      </c>
    </row>
    <row r="379" spans="2:13">
      <c r="B379" s="1">
        <v>35968</v>
      </c>
      <c r="C379">
        <v>174.59</v>
      </c>
      <c r="D379" s="1">
        <v>39141</v>
      </c>
      <c r="E379">
        <v>1311.09</v>
      </c>
      <c r="F379" s="1">
        <v>43159</v>
      </c>
      <c r="G379">
        <v>125.68</v>
      </c>
      <c r="H379" s="1">
        <v>41333</v>
      </c>
      <c r="I379">
        <v>0.1</v>
      </c>
      <c r="J379" s="1">
        <v>37315</v>
      </c>
      <c r="K379">
        <v>10106.129999999999</v>
      </c>
      <c r="L379" s="1">
        <v>37315</v>
      </c>
      <c r="M379">
        <v>1.75</v>
      </c>
    </row>
    <row r="380" spans="2:13">
      <c r="B380" s="1">
        <v>35969</v>
      </c>
      <c r="C380">
        <v>174.62</v>
      </c>
      <c r="D380" s="1">
        <v>39171</v>
      </c>
      <c r="E380">
        <v>1311.13</v>
      </c>
      <c r="F380" s="1">
        <v>43189</v>
      </c>
      <c r="G380">
        <v>123.19</v>
      </c>
      <c r="H380" s="1">
        <v>41364</v>
      </c>
      <c r="I380">
        <v>0.09</v>
      </c>
      <c r="J380" s="1">
        <v>37344</v>
      </c>
      <c r="K380">
        <v>10403.94</v>
      </c>
      <c r="L380" s="1">
        <v>37344</v>
      </c>
      <c r="M380">
        <v>1.75</v>
      </c>
    </row>
    <row r="381" spans="2:13">
      <c r="B381" s="1">
        <v>35970</v>
      </c>
      <c r="C381">
        <v>174.66</v>
      </c>
      <c r="D381" s="1">
        <v>39202</v>
      </c>
      <c r="E381">
        <v>1318.2</v>
      </c>
      <c r="F381" s="1">
        <v>43220</v>
      </c>
      <c r="G381">
        <v>123.63</v>
      </c>
      <c r="H381" s="1">
        <v>41394</v>
      </c>
      <c r="I381">
        <v>0.06</v>
      </c>
      <c r="J381" s="1">
        <v>37376</v>
      </c>
      <c r="K381">
        <v>9946.2199999999993</v>
      </c>
      <c r="L381" s="1">
        <v>37376</v>
      </c>
      <c r="M381">
        <v>1.75</v>
      </c>
    </row>
    <row r="382" spans="2:13">
      <c r="B382" s="1">
        <v>35971</v>
      </c>
      <c r="C382">
        <v>174.68</v>
      </c>
      <c r="D382" s="1">
        <v>39233</v>
      </c>
      <c r="E382">
        <v>1308.2</v>
      </c>
      <c r="F382" s="1">
        <v>43251</v>
      </c>
      <c r="G382">
        <v>127.12</v>
      </c>
      <c r="H382" s="1">
        <v>41425</v>
      </c>
      <c r="I382">
        <v>0.04</v>
      </c>
      <c r="J382" s="1">
        <v>37407</v>
      </c>
      <c r="K382">
        <v>9925.25</v>
      </c>
      <c r="L382" s="1">
        <v>37407</v>
      </c>
      <c r="M382">
        <v>1.75</v>
      </c>
    </row>
    <row r="383" spans="2:13">
      <c r="B383" s="1">
        <v>35972</v>
      </c>
      <c r="C383">
        <v>174.7</v>
      </c>
      <c r="D383" s="1">
        <v>39262</v>
      </c>
      <c r="E383">
        <v>1304.3399999999999</v>
      </c>
      <c r="F383" s="1">
        <v>43280</v>
      </c>
      <c r="G383">
        <v>127.96</v>
      </c>
      <c r="H383" s="1">
        <v>41455</v>
      </c>
      <c r="I383">
        <v>0.05</v>
      </c>
      <c r="J383" s="1">
        <v>37435</v>
      </c>
      <c r="K383">
        <v>9243.26</v>
      </c>
      <c r="L383" s="1">
        <v>37435</v>
      </c>
      <c r="M383">
        <v>1.75</v>
      </c>
    </row>
    <row r="384" spans="2:13">
      <c r="B384" s="1">
        <v>35975</v>
      </c>
      <c r="C384">
        <v>174.79</v>
      </c>
      <c r="D384" s="1">
        <v>39294</v>
      </c>
      <c r="E384">
        <v>1315.22</v>
      </c>
      <c r="F384" s="1">
        <v>43312</v>
      </c>
      <c r="G384">
        <v>132.24</v>
      </c>
      <c r="H384" s="1">
        <v>41486</v>
      </c>
      <c r="I384">
        <v>0.04</v>
      </c>
      <c r="J384" s="1">
        <v>37468</v>
      </c>
      <c r="K384">
        <v>8736.59</v>
      </c>
      <c r="L384" s="1">
        <v>37468</v>
      </c>
      <c r="M384">
        <v>1.75</v>
      </c>
    </row>
    <row r="385" spans="2:13">
      <c r="B385" s="1">
        <v>35976</v>
      </c>
      <c r="C385">
        <v>174.82</v>
      </c>
      <c r="D385" s="1">
        <v>39325</v>
      </c>
      <c r="E385">
        <v>1331.34</v>
      </c>
      <c r="F385" s="1">
        <v>43343</v>
      </c>
      <c r="G385">
        <v>136.84</v>
      </c>
      <c r="H385" s="1">
        <v>41517</v>
      </c>
      <c r="I385">
        <v>0.04</v>
      </c>
      <c r="J385" s="1">
        <v>37498</v>
      </c>
      <c r="K385">
        <v>8663.5</v>
      </c>
      <c r="L385" s="1">
        <v>37498</v>
      </c>
      <c r="M385">
        <v>1.75</v>
      </c>
    </row>
    <row r="386" spans="2:13">
      <c r="B386" s="1">
        <v>35977</v>
      </c>
      <c r="C386">
        <v>174.86</v>
      </c>
      <c r="D386" s="1">
        <v>39353</v>
      </c>
      <c r="E386">
        <v>1341.44</v>
      </c>
      <c r="F386" s="1">
        <v>43371</v>
      </c>
      <c r="G386">
        <v>137.05000000000001</v>
      </c>
      <c r="H386" s="1">
        <v>41547</v>
      </c>
      <c r="I386">
        <v>0.02</v>
      </c>
      <c r="J386" s="1">
        <v>37529</v>
      </c>
      <c r="K386">
        <v>7591.93</v>
      </c>
      <c r="L386" s="1">
        <v>37529</v>
      </c>
      <c r="M386">
        <v>1.75</v>
      </c>
    </row>
    <row r="387" spans="2:13">
      <c r="B387" s="1">
        <v>35978</v>
      </c>
      <c r="C387">
        <v>174.89</v>
      </c>
      <c r="D387" s="1">
        <v>39386</v>
      </c>
      <c r="E387">
        <v>1353.49</v>
      </c>
      <c r="F387" s="1">
        <v>43404</v>
      </c>
      <c r="G387">
        <v>126.9</v>
      </c>
      <c r="H387" s="1">
        <v>41578</v>
      </c>
      <c r="I387">
        <v>0.05</v>
      </c>
      <c r="J387" s="1">
        <v>37560</v>
      </c>
      <c r="K387">
        <v>8397.0300000000007</v>
      </c>
      <c r="L387" s="1">
        <v>37560</v>
      </c>
      <c r="M387">
        <v>1.75</v>
      </c>
    </row>
    <row r="388" spans="2:13">
      <c r="B388" s="1">
        <v>35982</v>
      </c>
      <c r="C388">
        <v>175</v>
      </c>
      <c r="D388" s="1">
        <v>39416</v>
      </c>
      <c r="E388">
        <v>1377.83</v>
      </c>
      <c r="F388" s="1">
        <v>43434</v>
      </c>
      <c r="G388">
        <v>129.44</v>
      </c>
      <c r="H388" s="1">
        <v>41608</v>
      </c>
      <c r="I388">
        <v>7.0000000000000007E-2</v>
      </c>
      <c r="J388" s="1">
        <v>37589</v>
      </c>
      <c r="K388">
        <v>8896.09</v>
      </c>
      <c r="L388" s="1">
        <v>37589</v>
      </c>
      <c r="M388">
        <v>1.33</v>
      </c>
    </row>
    <row r="389" spans="2:13">
      <c r="B389" s="1">
        <v>35983</v>
      </c>
      <c r="C389">
        <v>175.01</v>
      </c>
      <c r="D389" s="1">
        <v>39447</v>
      </c>
      <c r="E389">
        <v>1381.7</v>
      </c>
      <c r="F389" s="1">
        <v>43465</v>
      </c>
      <c r="G389">
        <v>117.37</v>
      </c>
      <c r="H389" s="1">
        <v>41639</v>
      </c>
      <c r="I389">
        <v>7.0000000000000007E-2</v>
      </c>
      <c r="J389" s="1">
        <v>37621</v>
      </c>
      <c r="K389">
        <v>8341.6299999999992</v>
      </c>
      <c r="L389" s="1">
        <v>37621</v>
      </c>
      <c r="M389">
        <v>1.25</v>
      </c>
    </row>
    <row r="390" spans="2:13">
      <c r="B390" s="1">
        <v>35984</v>
      </c>
      <c r="C390">
        <v>175.04</v>
      </c>
      <c r="D390" s="1">
        <v>39478</v>
      </c>
      <c r="E390">
        <v>1404.91</v>
      </c>
      <c r="F390" s="1">
        <v>43496</v>
      </c>
      <c r="G390">
        <v>127.48</v>
      </c>
      <c r="H390" s="1">
        <v>41670</v>
      </c>
      <c r="I390">
        <v>0.04</v>
      </c>
      <c r="J390" s="1">
        <v>37652</v>
      </c>
      <c r="K390">
        <v>8053.81</v>
      </c>
      <c r="L390" s="1">
        <v>37652</v>
      </c>
      <c r="M390">
        <v>1.25</v>
      </c>
    </row>
    <row r="391" spans="2:13">
      <c r="B391" s="1">
        <v>35985</v>
      </c>
      <c r="C391">
        <v>175.07</v>
      </c>
      <c r="D391" s="1">
        <v>39507</v>
      </c>
      <c r="E391">
        <v>1406.86</v>
      </c>
      <c r="F391" s="1">
        <v>43524</v>
      </c>
      <c r="G391">
        <v>131.96</v>
      </c>
      <c r="H391" s="1">
        <v>41698</v>
      </c>
      <c r="I391">
        <v>0.05</v>
      </c>
      <c r="J391" s="1">
        <v>37680</v>
      </c>
      <c r="K391">
        <v>7891.08</v>
      </c>
      <c r="L391" s="1">
        <v>37680</v>
      </c>
      <c r="M391">
        <v>1.25</v>
      </c>
    </row>
    <row r="392" spans="2:13">
      <c r="B392" s="1">
        <v>35986</v>
      </c>
      <c r="C392">
        <v>175.09</v>
      </c>
      <c r="D392" s="1">
        <v>39538</v>
      </c>
      <c r="E392">
        <v>1411.66</v>
      </c>
      <c r="F392" s="1">
        <v>43553</v>
      </c>
      <c r="G392">
        <v>133.85</v>
      </c>
      <c r="H392" s="1">
        <v>41729</v>
      </c>
      <c r="I392">
        <v>0.05</v>
      </c>
      <c r="J392" s="1">
        <v>37711</v>
      </c>
      <c r="K392">
        <v>7992.13</v>
      </c>
      <c r="L392" s="1">
        <v>37711</v>
      </c>
      <c r="M392">
        <v>1.25</v>
      </c>
    </row>
    <row r="393" spans="2:13">
      <c r="B393" s="1">
        <v>35989</v>
      </c>
      <c r="C393">
        <v>175.16</v>
      </c>
      <c r="D393" s="1">
        <v>39568</v>
      </c>
      <c r="E393">
        <v>1408.71</v>
      </c>
      <c r="F393" s="1">
        <v>43585</v>
      </c>
      <c r="G393">
        <v>139.18</v>
      </c>
      <c r="H393" s="1">
        <v>41759</v>
      </c>
      <c r="I393">
        <v>0.03</v>
      </c>
      <c r="J393" s="1">
        <v>37741</v>
      </c>
      <c r="K393">
        <v>8480.09</v>
      </c>
      <c r="L393" s="1">
        <v>37741</v>
      </c>
      <c r="M393">
        <v>1.25</v>
      </c>
    </row>
    <row r="394" spans="2:13">
      <c r="B394" s="1">
        <v>35990</v>
      </c>
      <c r="C394">
        <v>175.18</v>
      </c>
      <c r="D394" s="1">
        <v>39598</v>
      </c>
      <c r="E394">
        <v>1398.38</v>
      </c>
      <c r="F394" s="1">
        <v>43616</v>
      </c>
      <c r="G394">
        <v>130.19999999999999</v>
      </c>
      <c r="H394" s="1">
        <v>41790</v>
      </c>
      <c r="I394">
        <v>0.03</v>
      </c>
      <c r="J394" s="1">
        <v>37771</v>
      </c>
      <c r="K394">
        <v>8850.26</v>
      </c>
      <c r="L394" s="1">
        <v>37771</v>
      </c>
      <c r="M394">
        <v>1.25</v>
      </c>
    </row>
    <row r="395" spans="2:13">
      <c r="B395" s="1">
        <v>35991</v>
      </c>
      <c r="C395">
        <v>175.21</v>
      </c>
      <c r="D395" s="1">
        <v>39629</v>
      </c>
      <c r="E395">
        <v>1397.25</v>
      </c>
      <c r="F395" s="1">
        <v>43644</v>
      </c>
      <c r="G395">
        <v>139.32</v>
      </c>
      <c r="H395" s="1">
        <v>41820</v>
      </c>
      <c r="I395">
        <v>0.04</v>
      </c>
      <c r="J395" s="1">
        <v>37802</v>
      </c>
      <c r="K395">
        <v>8985.44</v>
      </c>
      <c r="L395" s="1">
        <v>37802</v>
      </c>
      <c r="M395">
        <v>1.2</v>
      </c>
    </row>
    <row r="396" spans="2:13">
      <c r="B396" s="1">
        <v>35992</v>
      </c>
      <c r="C396">
        <v>175.22</v>
      </c>
      <c r="D396" s="1">
        <v>39660</v>
      </c>
      <c r="E396">
        <v>1396.11</v>
      </c>
      <c r="F396" s="1">
        <v>43677</v>
      </c>
      <c r="G396">
        <v>141.37</v>
      </c>
      <c r="H396" s="1">
        <v>41851</v>
      </c>
      <c r="I396">
        <v>0.03</v>
      </c>
      <c r="J396" s="1">
        <v>37833</v>
      </c>
      <c r="K396">
        <v>9233.7999999999993</v>
      </c>
      <c r="L396" s="1">
        <v>37833</v>
      </c>
      <c r="M396">
        <v>1</v>
      </c>
    </row>
    <row r="397" spans="2:13">
      <c r="B397" s="1">
        <v>35993</v>
      </c>
      <c r="C397">
        <v>175.25</v>
      </c>
      <c r="D397" s="1">
        <v>39689</v>
      </c>
      <c r="E397">
        <v>1409.36</v>
      </c>
      <c r="F397" s="1">
        <v>43707</v>
      </c>
      <c r="G397">
        <v>138.52000000000001</v>
      </c>
      <c r="H397" s="1">
        <v>41882</v>
      </c>
      <c r="I397">
        <v>0.03</v>
      </c>
      <c r="J397" s="1">
        <v>37862</v>
      </c>
      <c r="K397">
        <v>9415.82</v>
      </c>
      <c r="L397" s="1">
        <v>37862</v>
      </c>
      <c r="M397">
        <v>1</v>
      </c>
    </row>
    <row r="398" spans="2:13">
      <c r="B398" s="1">
        <v>35996</v>
      </c>
      <c r="C398">
        <v>175.33</v>
      </c>
      <c r="D398" s="1">
        <v>39721</v>
      </c>
      <c r="E398">
        <v>1390.43</v>
      </c>
      <c r="F398" s="1">
        <v>43738</v>
      </c>
      <c r="G398">
        <v>140.91</v>
      </c>
      <c r="H398" s="1">
        <v>41912</v>
      </c>
      <c r="I398">
        <v>0.02</v>
      </c>
      <c r="J398" s="1">
        <v>37894</v>
      </c>
      <c r="K398">
        <v>9275.06</v>
      </c>
      <c r="L398" s="1">
        <v>37894</v>
      </c>
      <c r="M398">
        <v>1</v>
      </c>
    </row>
    <row r="399" spans="2:13">
      <c r="B399" s="1">
        <v>35997</v>
      </c>
      <c r="C399">
        <v>175.36</v>
      </c>
      <c r="D399" s="1">
        <v>39752</v>
      </c>
      <c r="E399">
        <v>1357.61</v>
      </c>
      <c r="F399" s="1">
        <v>43769</v>
      </c>
      <c r="G399">
        <v>143.9</v>
      </c>
      <c r="H399" s="1">
        <v>41943</v>
      </c>
      <c r="I399">
        <v>0.02</v>
      </c>
      <c r="J399" s="1">
        <v>37925</v>
      </c>
      <c r="K399">
        <v>9801.1200000000008</v>
      </c>
      <c r="L399" s="1">
        <v>37925</v>
      </c>
      <c r="M399">
        <v>1</v>
      </c>
    </row>
    <row r="400" spans="2:13">
      <c r="B400" s="1">
        <v>35998</v>
      </c>
      <c r="C400">
        <v>175.39</v>
      </c>
      <c r="D400" s="1">
        <v>39780</v>
      </c>
      <c r="E400">
        <v>1401.8</v>
      </c>
      <c r="F400" s="1">
        <v>43798</v>
      </c>
      <c r="G400">
        <v>149.34</v>
      </c>
      <c r="H400" s="1">
        <v>41973</v>
      </c>
      <c r="I400">
        <v>0.02</v>
      </c>
      <c r="J400" s="1">
        <v>37953</v>
      </c>
      <c r="K400">
        <v>9782.4599999999991</v>
      </c>
      <c r="L400" s="1">
        <v>37953</v>
      </c>
      <c r="M400">
        <v>1</v>
      </c>
    </row>
    <row r="401" spans="2:13">
      <c r="B401" s="1">
        <v>35999</v>
      </c>
      <c r="C401">
        <v>175.42</v>
      </c>
      <c r="D401" s="1">
        <v>39813</v>
      </c>
      <c r="E401">
        <v>1454.1</v>
      </c>
      <c r="F401" s="1">
        <v>43830</v>
      </c>
      <c r="G401">
        <v>153.63999999999999</v>
      </c>
      <c r="H401" s="1">
        <v>42004</v>
      </c>
      <c r="I401">
        <v>0.03</v>
      </c>
      <c r="J401" s="1">
        <v>37986</v>
      </c>
      <c r="K401">
        <v>10453.92</v>
      </c>
      <c r="L401" s="1">
        <v>37986</v>
      </c>
      <c r="M401">
        <v>1</v>
      </c>
    </row>
    <row r="402" spans="2:13">
      <c r="B402" s="1">
        <v>36000</v>
      </c>
      <c r="C402">
        <v>175.44</v>
      </c>
      <c r="D402" s="1">
        <v>39843</v>
      </c>
      <c r="E402">
        <v>1441.27</v>
      </c>
      <c r="F402" s="1"/>
      <c r="H402" s="1">
        <v>42035</v>
      </c>
      <c r="I402">
        <v>0.03</v>
      </c>
      <c r="J402" s="1">
        <v>38016</v>
      </c>
      <c r="K402">
        <v>10488.07</v>
      </c>
      <c r="L402" s="1">
        <v>38016</v>
      </c>
      <c r="M402">
        <v>1</v>
      </c>
    </row>
    <row r="403" spans="2:13">
      <c r="B403" s="1">
        <v>36003</v>
      </c>
      <c r="C403">
        <v>175.53</v>
      </c>
      <c r="D403" s="1">
        <v>39871</v>
      </c>
      <c r="E403">
        <v>1435.83</v>
      </c>
      <c r="F403" s="1"/>
      <c r="H403" s="1">
        <v>42063</v>
      </c>
      <c r="I403">
        <v>0.02</v>
      </c>
      <c r="J403" s="1">
        <v>38044</v>
      </c>
      <c r="K403">
        <v>10583.92</v>
      </c>
      <c r="L403" s="1">
        <v>38044</v>
      </c>
      <c r="M403">
        <v>1</v>
      </c>
    </row>
    <row r="404" spans="2:13">
      <c r="B404" s="1">
        <v>36004</v>
      </c>
      <c r="C404">
        <v>175.56</v>
      </c>
      <c r="D404" s="1">
        <v>39903</v>
      </c>
      <c r="E404">
        <v>1455.79</v>
      </c>
      <c r="F404" s="1"/>
      <c r="H404" s="1">
        <v>42094</v>
      </c>
      <c r="I404">
        <v>0.03</v>
      </c>
      <c r="J404" s="1">
        <v>38077</v>
      </c>
      <c r="K404">
        <v>10357.700000000001</v>
      </c>
      <c r="L404" s="1">
        <v>38077</v>
      </c>
      <c r="M404">
        <v>1</v>
      </c>
    </row>
    <row r="405" spans="2:13">
      <c r="B405" s="1">
        <v>36005</v>
      </c>
      <c r="C405">
        <v>175.58</v>
      </c>
      <c r="D405" s="1">
        <v>39933</v>
      </c>
      <c r="E405">
        <v>1462.75</v>
      </c>
      <c r="F405" s="1"/>
      <c r="H405" s="1">
        <v>42124</v>
      </c>
      <c r="I405">
        <v>0.02</v>
      </c>
      <c r="J405" s="1">
        <v>38107</v>
      </c>
      <c r="K405">
        <v>10225.57</v>
      </c>
      <c r="L405" s="1">
        <v>38107</v>
      </c>
      <c r="M405">
        <v>1</v>
      </c>
    </row>
    <row r="406" spans="2:13">
      <c r="B406" s="1">
        <v>36006</v>
      </c>
      <c r="C406">
        <v>175.61</v>
      </c>
      <c r="D406" s="1">
        <v>39962</v>
      </c>
      <c r="E406">
        <v>1473.36</v>
      </c>
      <c r="F406" s="1"/>
      <c r="H406" s="1">
        <v>42155</v>
      </c>
      <c r="I406">
        <v>0.02</v>
      </c>
      <c r="J406" s="1">
        <v>38138</v>
      </c>
      <c r="K406">
        <v>10188.450000000001</v>
      </c>
      <c r="L406" s="1">
        <v>38138</v>
      </c>
      <c r="M406">
        <v>1</v>
      </c>
    </row>
    <row r="407" spans="2:13">
      <c r="B407" s="1">
        <v>36007</v>
      </c>
      <c r="C407">
        <v>175.63</v>
      </c>
      <c r="D407" s="1">
        <v>39994</v>
      </c>
      <c r="E407">
        <v>1481.74</v>
      </c>
      <c r="F407" s="1"/>
      <c r="H407" s="1">
        <v>42185</v>
      </c>
      <c r="I407">
        <v>0.02</v>
      </c>
      <c r="J407" s="1">
        <v>38168</v>
      </c>
      <c r="K407">
        <v>10435.48</v>
      </c>
      <c r="L407" s="1">
        <v>38168</v>
      </c>
      <c r="M407">
        <v>1.01</v>
      </c>
    </row>
    <row r="408" spans="2:13">
      <c r="B408" s="1">
        <v>36010</v>
      </c>
      <c r="C408">
        <v>175.72</v>
      </c>
      <c r="D408" s="1">
        <v>40025</v>
      </c>
      <c r="E408">
        <v>1505.64</v>
      </c>
      <c r="F408" s="1"/>
      <c r="H408" s="1">
        <v>42216</v>
      </c>
      <c r="I408">
        <v>0.03</v>
      </c>
      <c r="J408" s="1">
        <v>38198</v>
      </c>
      <c r="K408">
        <v>10139.709999999999</v>
      </c>
      <c r="L408" s="1">
        <v>38198</v>
      </c>
      <c r="M408">
        <v>1.25</v>
      </c>
    </row>
    <row r="409" spans="2:13">
      <c r="B409" s="1">
        <v>36011</v>
      </c>
      <c r="C409">
        <v>175.76</v>
      </c>
      <c r="D409" s="1">
        <v>40056</v>
      </c>
      <c r="E409">
        <v>1521.23</v>
      </c>
      <c r="F409" s="1"/>
      <c r="H409" s="1">
        <v>42247</v>
      </c>
      <c r="I409">
        <v>7.0000000000000007E-2</v>
      </c>
      <c r="J409" s="1">
        <v>38230</v>
      </c>
      <c r="K409">
        <v>10173.92</v>
      </c>
      <c r="L409" s="1">
        <v>38230</v>
      </c>
      <c r="M409">
        <v>1.43</v>
      </c>
    </row>
    <row r="410" spans="2:13">
      <c r="B410" s="1">
        <v>36012</v>
      </c>
      <c r="C410">
        <v>175.8</v>
      </c>
      <c r="D410" s="1">
        <v>40086</v>
      </c>
      <c r="E410">
        <v>1537.21</v>
      </c>
      <c r="F410" s="1"/>
      <c r="H410" s="1">
        <v>42277</v>
      </c>
      <c r="I410">
        <v>0.02</v>
      </c>
      <c r="J410" s="1">
        <v>38260</v>
      </c>
      <c r="K410">
        <v>10080.27</v>
      </c>
      <c r="L410" s="1">
        <v>38260</v>
      </c>
      <c r="M410">
        <v>1.6</v>
      </c>
    </row>
    <row r="411" spans="2:13">
      <c r="B411" s="1">
        <v>36013</v>
      </c>
      <c r="C411">
        <v>175.83</v>
      </c>
      <c r="D411" s="1">
        <v>40116</v>
      </c>
      <c r="E411">
        <v>1544.8</v>
      </c>
      <c r="F411" s="1"/>
      <c r="H411" s="1">
        <v>42308</v>
      </c>
      <c r="I411">
        <v>0.02</v>
      </c>
      <c r="J411" s="1">
        <v>38289</v>
      </c>
      <c r="K411">
        <v>10027.469999999999</v>
      </c>
      <c r="L411" s="1">
        <v>38289</v>
      </c>
      <c r="M411">
        <v>1.75</v>
      </c>
    </row>
    <row r="412" spans="2:13">
      <c r="B412" s="1">
        <v>36014</v>
      </c>
      <c r="C412">
        <v>175.88</v>
      </c>
      <c r="D412" s="1">
        <v>40147</v>
      </c>
      <c r="E412">
        <v>1564.8</v>
      </c>
      <c r="F412" s="1"/>
      <c r="H412" s="1">
        <v>42338</v>
      </c>
      <c r="I412">
        <v>0.13</v>
      </c>
      <c r="J412" s="1">
        <v>38321</v>
      </c>
      <c r="K412">
        <v>10428.02</v>
      </c>
      <c r="L412" s="1">
        <v>38321</v>
      </c>
      <c r="M412">
        <v>1.92</v>
      </c>
    </row>
    <row r="413" spans="2:13">
      <c r="B413" s="1">
        <v>36017</v>
      </c>
      <c r="C413">
        <v>175.96</v>
      </c>
      <c r="D413" s="1">
        <v>40178</v>
      </c>
      <c r="E413">
        <v>1540.34</v>
      </c>
      <c r="F413" s="1"/>
      <c r="H413" s="1">
        <v>42369</v>
      </c>
      <c r="I413">
        <v>0.23</v>
      </c>
      <c r="J413" s="1">
        <v>38352</v>
      </c>
      <c r="K413">
        <v>10783.01</v>
      </c>
      <c r="L413" s="1">
        <v>38352</v>
      </c>
      <c r="M413">
        <v>2.15</v>
      </c>
    </row>
    <row r="414" spans="2:13">
      <c r="B414" s="1">
        <v>36018</v>
      </c>
      <c r="C414">
        <v>176</v>
      </c>
      <c r="D414" s="1">
        <v>40207</v>
      </c>
      <c r="E414">
        <v>1563.87</v>
      </c>
      <c r="F414" s="1"/>
      <c r="H414" s="1">
        <v>42400</v>
      </c>
      <c r="I414">
        <v>0.26</v>
      </c>
      <c r="J414" s="1">
        <v>38383</v>
      </c>
      <c r="K414">
        <v>10489.94</v>
      </c>
      <c r="L414" s="1">
        <v>38383</v>
      </c>
      <c r="M414">
        <v>2.25</v>
      </c>
    </row>
    <row r="415" spans="2:13">
      <c r="B415" s="1">
        <v>36019</v>
      </c>
      <c r="C415">
        <v>176.02</v>
      </c>
      <c r="D415" s="1">
        <v>40235</v>
      </c>
      <c r="E415">
        <v>1569.71</v>
      </c>
      <c r="F415" s="1"/>
      <c r="H415" s="1">
        <v>42429</v>
      </c>
      <c r="I415">
        <v>0.31</v>
      </c>
      <c r="J415" s="1">
        <v>38411</v>
      </c>
      <c r="K415">
        <v>10766.23</v>
      </c>
      <c r="L415" s="1">
        <v>38411</v>
      </c>
      <c r="M415">
        <v>2.4900000000000002</v>
      </c>
    </row>
    <row r="416" spans="2:13">
      <c r="B416" s="1">
        <v>36020</v>
      </c>
      <c r="C416">
        <v>176.03</v>
      </c>
      <c r="D416" s="1">
        <v>40268</v>
      </c>
      <c r="E416">
        <v>1567.78</v>
      </c>
      <c r="F416" s="1"/>
      <c r="H416" s="1">
        <v>42460</v>
      </c>
      <c r="I416">
        <v>0.3</v>
      </c>
      <c r="J416" s="1">
        <v>38442</v>
      </c>
      <c r="K416">
        <v>10503.76</v>
      </c>
      <c r="L416" s="1">
        <v>38442</v>
      </c>
      <c r="M416">
        <v>2.59</v>
      </c>
    </row>
    <row r="417" spans="2:13">
      <c r="B417" s="1">
        <v>36021</v>
      </c>
      <c r="C417">
        <v>176.06</v>
      </c>
      <c r="D417" s="1">
        <v>40298</v>
      </c>
      <c r="E417">
        <v>1584.1</v>
      </c>
      <c r="F417" s="1"/>
      <c r="H417" s="1">
        <v>42490</v>
      </c>
      <c r="I417">
        <v>0.23</v>
      </c>
      <c r="J417" s="1">
        <v>38471</v>
      </c>
      <c r="K417">
        <v>10192.51</v>
      </c>
      <c r="L417" s="1">
        <v>38471</v>
      </c>
      <c r="M417">
        <v>2.75</v>
      </c>
    </row>
    <row r="418" spans="2:13">
      <c r="B418" s="1">
        <v>36024</v>
      </c>
      <c r="C418">
        <v>176.13</v>
      </c>
      <c r="D418" s="1">
        <v>40329</v>
      </c>
      <c r="E418">
        <v>1597.43</v>
      </c>
      <c r="F418" s="1"/>
      <c r="H418" s="1">
        <v>42521</v>
      </c>
      <c r="I418">
        <v>0.28000000000000003</v>
      </c>
      <c r="J418" s="1">
        <v>38503</v>
      </c>
      <c r="K418">
        <v>10467.48</v>
      </c>
      <c r="L418" s="1">
        <v>38503</v>
      </c>
      <c r="M418">
        <v>2.99</v>
      </c>
    </row>
    <row r="419" spans="2:13">
      <c r="B419" s="1">
        <v>36025</v>
      </c>
      <c r="C419">
        <v>176.15</v>
      </c>
      <c r="D419" s="1">
        <v>40359</v>
      </c>
      <c r="E419">
        <v>1622.48</v>
      </c>
      <c r="F419" s="1"/>
      <c r="H419" s="1">
        <v>42551</v>
      </c>
      <c r="I419">
        <v>0.27</v>
      </c>
      <c r="J419" s="1">
        <v>38533</v>
      </c>
      <c r="K419">
        <v>10274.969999999999</v>
      </c>
      <c r="L419" s="1">
        <v>38533</v>
      </c>
      <c r="M419">
        <v>3.01</v>
      </c>
    </row>
    <row r="420" spans="2:13">
      <c r="B420" s="1">
        <v>36026</v>
      </c>
      <c r="C420">
        <v>176.18</v>
      </c>
      <c r="D420" s="1">
        <v>40389</v>
      </c>
      <c r="E420">
        <v>1639.79</v>
      </c>
      <c r="F420" s="1"/>
      <c r="H420" s="1">
        <v>42582</v>
      </c>
      <c r="I420">
        <v>0.3</v>
      </c>
      <c r="J420" s="1">
        <v>38562</v>
      </c>
      <c r="K420">
        <v>10640.91</v>
      </c>
      <c r="L420" s="1">
        <v>38562</v>
      </c>
      <c r="M420">
        <v>3.25</v>
      </c>
    </row>
    <row r="421" spans="2:13">
      <c r="B421" s="1">
        <v>36027</v>
      </c>
      <c r="C421">
        <v>176.22</v>
      </c>
      <c r="D421" s="1">
        <v>40421</v>
      </c>
      <c r="E421">
        <v>1660.89</v>
      </c>
      <c r="F421" s="1"/>
      <c r="H421" s="1">
        <v>42613</v>
      </c>
      <c r="I421">
        <v>0.3</v>
      </c>
      <c r="J421" s="1">
        <v>38595</v>
      </c>
      <c r="K421">
        <v>10481.6</v>
      </c>
      <c r="L421" s="1">
        <v>38595</v>
      </c>
      <c r="M421">
        <v>3.43</v>
      </c>
    </row>
    <row r="422" spans="2:13">
      <c r="B422" s="1">
        <v>36028</v>
      </c>
      <c r="C422">
        <v>176.26</v>
      </c>
      <c r="D422" s="1">
        <v>40451</v>
      </c>
      <c r="E422">
        <v>1662.66</v>
      </c>
      <c r="F422" s="1"/>
      <c r="H422" s="1">
        <v>42643</v>
      </c>
      <c r="I422">
        <v>0.28999999999999998</v>
      </c>
      <c r="J422" s="1">
        <v>38625</v>
      </c>
      <c r="K422">
        <v>10568.7</v>
      </c>
      <c r="L422" s="1">
        <v>38625</v>
      </c>
      <c r="M422">
        <v>3.6</v>
      </c>
    </row>
    <row r="423" spans="2:13">
      <c r="B423" s="1">
        <v>36031</v>
      </c>
      <c r="C423">
        <v>176.33</v>
      </c>
      <c r="D423" s="1">
        <v>40480</v>
      </c>
      <c r="E423">
        <v>1668.58</v>
      </c>
      <c r="F423" s="1"/>
      <c r="H423" s="1">
        <v>42674</v>
      </c>
      <c r="I423">
        <v>0.33</v>
      </c>
      <c r="J423" s="1">
        <v>38656</v>
      </c>
      <c r="K423">
        <v>10440.07</v>
      </c>
      <c r="L423" s="1">
        <v>38656</v>
      </c>
      <c r="M423">
        <v>3.75</v>
      </c>
    </row>
    <row r="424" spans="2:13">
      <c r="B424" s="1">
        <v>36032</v>
      </c>
      <c r="C424">
        <v>176.36</v>
      </c>
      <c r="D424" s="1">
        <v>40512</v>
      </c>
      <c r="E424">
        <v>1658.99</v>
      </c>
      <c r="F424" s="1"/>
      <c r="H424" s="1">
        <v>42704</v>
      </c>
      <c r="I424">
        <v>0.45</v>
      </c>
      <c r="J424" s="1">
        <v>38686</v>
      </c>
      <c r="K424">
        <v>10805.87</v>
      </c>
      <c r="L424" s="1">
        <v>38686</v>
      </c>
      <c r="M424">
        <v>4</v>
      </c>
    </row>
    <row r="425" spans="2:13">
      <c r="B425" s="1">
        <v>36033</v>
      </c>
      <c r="C425">
        <v>176.4</v>
      </c>
      <c r="D425" s="1">
        <v>40543</v>
      </c>
      <c r="E425">
        <v>1641.1</v>
      </c>
      <c r="F425" s="1"/>
      <c r="H425" s="1">
        <v>42735</v>
      </c>
      <c r="I425">
        <v>0.51</v>
      </c>
      <c r="J425" s="1">
        <v>38716</v>
      </c>
      <c r="K425">
        <v>10717.5</v>
      </c>
      <c r="L425" s="1">
        <v>38716</v>
      </c>
      <c r="M425">
        <v>4.1500000000000004</v>
      </c>
    </row>
    <row r="426" spans="2:13">
      <c r="B426" s="1">
        <v>36034</v>
      </c>
      <c r="C426">
        <v>176.46</v>
      </c>
      <c r="D426" s="1">
        <v>40574</v>
      </c>
      <c r="E426">
        <v>1643.01</v>
      </c>
      <c r="F426" s="1"/>
      <c r="H426" s="1">
        <v>42766</v>
      </c>
      <c r="I426">
        <v>0.52</v>
      </c>
      <c r="J426" s="1">
        <v>38748</v>
      </c>
      <c r="K426">
        <v>10864.86</v>
      </c>
      <c r="L426" s="1">
        <v>38748</v>
      </c>
      <c r="M426">
        <v>4.26</v>
      </c>
    </row>
    <row r="427" spans="2:13">
      <c r="B427" s="1">
        <v>36035</v>
      </c>
      <c r="C427">
        <v>176.5</v>
      </c>
      <c r="D427" s="1">
        <v>40602</v>
      </c>
      <c r="E427">
        <v>1647.12</v>
      </c>
      <c r="F427" s="1"/>
      <c r="H427" s="1">
        <v>42794</v>
      </c>
      <c r="I427">
        <v>0.53</v>
      </c>
      <c r="J427" s="1">
        <v>38776</v>
      </c>
      <c r="K427">
        <v>10993.41</v>
      </c>
      <c r="L427" s="1">
        <v>38776</v>
      </c>
      <c r="M427">
        <v>4.5</v>
      </c>
    </row>
    <row r="428" spans="2:13">
      <c r="B428" s="1">
        <v>36038</v>
      </c>
      <c r="C428">
        <v>176.59</v>
      </c>
      <c r="D428" s="1">
        <v>40633</v>
      </c>
      <c r="E428">
        <v>1648.03</v>
      </c>
      <c r="F428" s="1"/>
      <c r="H428" s="1">
        <v>42825</v>
      </c>
      <c r="I428">
        <v>0.75</v>
      </c>
      <c r="J428" s="1">
        <v>38807</v>
      </c>
      <c r="K428">
        <v>11109.32</v>
      </c>
      <c r="L428" s="1">
        <v>38807</v>
      </c>
      <c r="M428">
        <v>4.54</v>
      </c>
    </row>
    <row r="429" spans="2:13">
      <c r="B429" s="1">
        <v>36039</v>
      </c>
      <c r="C429">
        <v>176.65</v>
      </c>
      <c r="D429" s="1">
        <v>40662</v>
      </c>
      <c r="E429">
        <v>1668.95</v>
      </c>
      <c r="F429" s="1"/>
      <c r="H429" s="1">
        <v>42855</v>
      </c>
      <c r="I429">
        <v>0.81</v>
      </c>
      <c r="J429" s="1">
        <v>38835</v>
      </c>
      <c r="K429">
        <v>11367.14</v>
      </c>
      <c r="L429" s="1">
        <v>38835</v>
      </c>
      <c r="M429">
        <v>4.75</v>
      </c>
    </row>
    <row r="430" spans="2:13">
      <c r="B430" s="1">
        <v>36040</v>
      </c>
      <c r="C430">
        <v>176.65</v>
      </c>
      <c r="D430" s="1">
        <v>40694</v>
      </c>
      <c r="E430">
        <v>1690.73</v>
      </c>
      <c r="F430" s="1"/>
      <c r="H430" s="1">
        <v>42886</v>
      </c>
      <c r="I430">
        <v>0.9</v>
      </c>
      <c r="J430" s="1">
        <v>38868</v>
      </c>
      <c r="K430">
        <v>11168.31</v>
      </c>
      <c r="L430" s="1">
        <v>38868</v>
      </c>
      <c r="M430">
        <v>4.92</v>
      </c>
    </row>
    <row r="431" spans="2:13">
      <c r="B431" s="1">
        <v>36041</v>
      </c>
      <c r="C431">
        <v>176.69</v>
      </c>
      <c r="D431" s="1">
        <v>40724</v>
      </c>
      <c r="E431">
        <v>1685.78</v>
      </c>
      <c r="F431" s="1"/>
      <c r="H431" s="1">
        <v>42916</v>
      </c>
      <c r="I431">
        <v>1</v>
      </c>
      <c r="J431" s="1">
        <v>38898</v>
      </c>
      <c r="K431">
        <v>11150.22</v>
      </c>
      <c r="L431" s="1">
        <v>38898</v>
      </c>
      <c r="M431">
        <v>5.0199999999999996</v>
      </c>
    </row>
    <row r="432" spans="2:13">
      <c r="B432" s="1">
        <v>36042</v>
      </c>
      <c r="C432">
        <v>176.7</v>
      </c>
      <c r="D432" s="1">
        <v>40753</v>
      </c>
      <c r="E432">
        <v>1712.53</v>
      </c>
      <c r="F432" s="1"/>
      <c r="H432" s="1">
        <v>42947</v>
      </c>
      <c r="I432">
        <v>1.0900000000000001</v>
      </c>
      <c r="J432" s="1">
        <v>38929</v>
      </c>
      <c r="K432">
        <v>11185.68</v>
      </c>
      <c r="L432" s="1">
        <v>38929</v>
      </c>
      <c r="M432">
        <v>5.25</v>
      </c>
    </row>
    <row r="433" spans="2:13">
      <c r="B433" s="1">
        <v>36046</v>
      </c>
      <c r="C433">
        <v>176.81</v>
      </c>
      <c r="D433" s="1">
        <v>40786</v>
      </c>
      <c r="E433">
        <v>1737.55</v>
      </c>
      <c r="F433" s="1"/>
      <c r="H433" s="1">
        <v>42978</v>
      </c>
      <c r="I433">
        <v>1.03</v>
      </c>
      <c r="J433" s="1">
        <v>38960</v>
      </c>
      <c r="K433">
        <v>11381.15</v>
      </c>
      <c r="L433" s="1">
        <v>38960</v>
      </c>
      <c r="M433">
        <v>5.25</v>
      </c>
    </row>
    <row r="434" spans="2:13">
      <c r="B434" s="1">
        <v>36047</v>
      </c>
      <c r="C434">
        <v>176.89</v>
      </c>
      <c r="D434" s="1">
        <v>40816</v>
      </c>
      <c r="E434">
        <v>1750.19</v>
      </c>
      <c r="F434" s="1"/>
      <c r="H434" s="1">
        <v>43008</v>
      </c>
      <c r="I434">
        <v>1.05</v>
      </c>
      <c r="J434" s="1">
        <v>38989</v>
      </c>
      <c r="K434">
        <v>11679.07</v>
      </c>
      <c r="L434" s="1">
        <v>38989</v>
      </c>
      <c r="M434">
        <v>5.25</v>
      </c>
    </row>
    <row r="435" spans="2:13">
      <c r="B435" s="1">
        <v>36048</v>
      </c>
      <c r="C435">
        <v>177.04</v>
      </c>
      <c r="D435" s="1">
        <v>40847</v>
      </c>
      <c r="E435">
        <v>1752.07</v>
      </c>
      <c r="F435" s="1"/>
      <c r="H435" s="1">
        <v>43039</v>
      </c>
      <c r="I435">
        <v>1.0900000000000001</v>
      </c>
      <c r="J435" s="1">
        <v>39021</v>
      </c>
      <c r="K435">
        <v>12080.73</v>
      </c>
      <c r="L435" s="1">
        <v>39021</v>
      </c>
      <c r="M435">
        <v>5.25</v>
      </c>
    </row>
    <row r="436" spans="2:13">
      <c r="B436" s="1">
        <v>36049</v>
      </c>
      <c r="C436">
        <v>176.98</v>
      </c>
      <c r="D436" s="1">
        <v>40877</v>
      </c>
      <c r="E436">
        <v>1750.55</v>
      </c>
      <c r="F436" s="1"/>
      <c r="H436" s="1">
        <v>43069</v>
      </c>
      <c r="I436">
        <v>1.25</v>
      </c>
      <c r="J436" s="1">
        <v>39051</v>
      </c>
      <c r="K436">
        <v>12221.93</v>
      </c>
      <c r="L436" s="1">
        <v>39051</v>
      </c>
      <c r="M436">
        <v>5.25</v>
      </c>
    </row>
    <row r="437" spans="2:13">
      <c r="B437" s="1">
        <v>36052</v>
      </c>
      <c r="C437">
        <v>177.04</v>
      </c>
      <c r="D437" s="1">
        <v>40907</v>
      </c>
      <c r="E437">
        <v>1769.79</v>
      </c>
      <c r="F437" s="1"/>
      <c r="H437" s="1">
        <v>43100</v>
      </c>
      <c r="I437">
        <v>1.34</v>
      </c>
      <c r="J437" s="1">
        <v>39080</v>
      </c>
      <c r="K437">
        <v>12463.15</v>
      </c>
      <c r="L437" s="1">
        <v>39080</v>
      </c>
      <c r="M437">
        <v>5.25</v>
      </c>
    </row>
    <row r="438" spans="2:13">
      <c r="B438" s="1">
        <v>36053</v>
      </c>
      <c r="C438">
        <v>177.06</v>
      </c>
      <c r="D438" s="1">
        <v>40939</v>
      </c>
      <c r="E438">
        <v>1785.33</v>
      </c>
      <c r="F438" s="1"/>
      <c r="H438" s="1">
        <v>43131</v>
      </c>
      <c r="I438">
        <v>1.43</v>
      </c>
      <c r="J438" s="1">
        <v>39113</v>
      </c>
      <c r="K438">
        <v>12621.69</v>
      </c>
      <c r="L438" s="1">
        <v>39113</v>
      </c>
      <c r="M438">
        <v>5.25</v>
      </c>
    </row>
    <row r="439" spans="2:13">
      <c r="B439" s="1">
        <v>36054</v>
      </c>
      <c r="C439">
        <v>177.08</v>
      </c>
      <c r="D439" s="1">
        <v>40968</v>
      </c>
      <c r="E439">
        <v>1784.92</v>
      </c>
      <c r="F439" s="1"/>
      <c r="H439" s="1">
        <v>43159</v>
      </c>
      <c r="I439">
        <v>1.5899999999999999</v>
      </c>
      <c r="J439" s="1">
        <v>39141</v>
      </c>
      <c r="K439">
        <v>12268.63</v>
      </c>
      <c r="L439" s="1">
        <v>39141</v>
      </c>
      <c r="M439">
        <v>5.25</v>
      </c>
    </row>
    <row r="440" spans="2:13">
      <c r="B440" s="1">
        <v>36055</v>
      </c>
      <c r="C440">
        <v>177.13</v>
      </c>
      <c r="D440" s="1">
        <v>40998</v>
      </c>
      <c r="E440">
        <v>1775.14</v>
      </c>
      <c r="F440" s="1"/>
      <c r="H440" s="1">
        <v>43190</v>
      </c>
      <c r="I440">
        <v>1.73</v>
      </c>
      <c r="J440" s="1">
        <v>39171</v>
      </c>
      <c r="K440">
        <v>12354.35</v>
      </c>
      <c r="L440" s="1">
        <v>39171</v>
      </c>
      <c r="M440">
        <v>5.25</v>
      </c>
    </row>
    <row r="441" spans="2:13">
      <c r="B441" s="1">
        <v>36056</v>
      </c>
      <c r="C441">
        <v>177.17</v>
      </c>
      <c r="D441" s="1">
        <v>41029</v>
      </c>
      <c r="E441">
        <v>1794.82</v>
      </c>
      <c r="F441" s="1"/>
      <c r="H441" s="1">
        <v>43220</v>
      </c>
      <c r="I441">
        <v>1.79</v>
      </c>
      <c r="J441" s="1">
        <v>39202</v>
      </c>
      <c r="K441">
        <v>13062.91</v>
      </c>
      <c r="L441" s="1">
        <v>39202</v>
      </c>
      <c r="M441">
        <v>5.25</v>
      </c>
    </row>
    <row r="442" spans="2:13">
      <c r="B442" s="1">
        <v>36059</v>
      </c>
      <c r="C442">
        <v>177.23</v>
      </c>
      <c r="D442" s="1">
        <v>41060</v>
      </c>
      <c r="E442">
        <v>1811.06</v>
      </c>
      <c r="F442" s="1"/>
      <c r="H442" s="1">
        <v>43251</v>
      </c>
      <c r="I442">
        <v>1.9</v>
      </c>
      <c r="J442" s="1">
        <v>39233</v>
      </c>
      <c r="K442">
        <v>13627.64</v>
      </c>
      <c r="L442" s="1">
        <v>39233</v>
      </c>
      <c r="M442">
        <v>5.25</v>
      </c>
    </row>
    <row r="443" spans="2:13">
      <c r="B443" s="1">
        <v>36060</v>
      </c>
      <c r="C443">
        <v>177.25</v>
      </c>
      <c r="D443" s="1">
        <v>41089</v>
      </c>
      <c r="E443">
        <v>1811.77</v>
      </c>
      <c r="F443" s="1"/>
      <c r="H443" s="1">
        <v>43281</v>
      </c>
      <c r="I443">
        <v>1.94</v>
      </c>
      <c r="J443" s="1">
        <v>39262</v>
      </c>
      <c r="K443">
        <v>13408.62</v>
      </c>
      <c r="L443" s="1">
        <v>39262</v>
      </c>
      <c r="M443">
        <v>5.25</v>
      </c>
    </row>
    <row r="444" spans="2:13">
      <c r="B444" s="1">
        <v>36061</v>
      </c>
      <c r="C444">
        <v>177.36</v>
      </c>
      <c r="D444" s="1">
        <v>41121</v>
      </c>
      <c r="E444">
        <v>1836.76</v>
      </c>
      <c r="F444" s="1"/>
      <c r="H444" s="1">
        <v>43312</v>
      </c>
      <c r="I444">
        <v>1.99</v>
      </c>
      <c r="J444" s="1">
        <v>39294</v>
      </c>
      <c r="K444">
        <v>13211.99</v>
      </c>
      <c r="L444" s="1">
        <v>39294</v>
      </c>
      <c r="M444">
        <v>5.25</v>
      </c>
    </row>
    <row r="445" spans="2:13">
      <c r="B445" s="1">
        <v>36062</v>
      </c>
      <c r="C445">
        <v>177.47</v>
      </c>
      <c r="D445" s="1">
        <v>41152</v>
      </c>
      <c r="E445">
        <v>1837.96</v>
      </c>
      <c r="F445" s="1"/>
      <c r="H445" s="1">
        <v>43343</v>
      </c>
      <c r="I445">
        <v>2.0699999999999998</v>
      </c>
      <c r="J445" s="1">
        <v>39325</v>
      </c>
      <c r="K445">
        <v>13357.74</v>
      </c>
      <c r="L445" s="1">
        <v>39325</v>
      </c>
      <c r="M445">
        <v>5.25</v>
      </c>
    </row>
    <row r="446" spans="2:13">
      <c r="B446" s="1">
        <v>36063</v>
      </c>
      <c r="C446">
        <v>177.53</v>
      </c>
      <c r="D446" s="1">
        <v>41180</v>
      </c>
      <c r="E446">
        <v>1840.49</v>
      </c>
      <c r="F446" s="1"/>
      <c r="H446" s="1">
        <v>43373</v>
      </c>
      <c r="I446">
        <v>2.17</v>
      </c>
      <c r="J446" s="1">
        <v>39353</v>
      </c>
      <c r="K446">
        <v>13895.63</v>
      </c>
      <c r="L446" s="1">
        <v>39353</v>
      </c>
      <c r="M446">
        <v>5.01</v>
      </c>
    </row>
    <row r="447" spans="2:13">
      <c r="B447" s="1">
        <v>36066</v>
      </c>
      <c r="C447">
        <v>177.59</v>
      </c>
      <c r="D447" s="1">
        <v>41213</v>
      </c>
      <c r="E447">
        <v>1844.11</v>
      </c>
      <c r="F447" s="1"/>
      <c r="H447" s="1">
        <v>43404</v>
      </c>
      <c r="I447">
        <v>2.29</v>
      </c>
      <c r="J447" s="1">
        <v>39386</v>
      </c>
      <c r="K447">
        <v>13930.01</v>
      </c>
      <c r="L447" s="1">
        <v>39386</v>
      </c>
      <c r="M447">
        <v>4.74</v>
      </c>
    </row>
    <row r="448" spans="2:13">
      <c r="B448" s="1">
        <v>36067</v>
      </c>
      <c r="C448">
        <v>177.63</v>
      </c>
      <c r="D448" s="1">
        <v>41243</v>
      </c>
      <c r="E448">
        <v>1847.02</v>
      </c>
      <c r="F448" s="1"/>
      <c r="H448" s="1">
        <v>43434</v>
      </c>
      <c r="I448">
        <v>2.37</v>
      </c>
      <c r="J448" s="1">
        <v>39416</v>
      </c>
      <c r="K448">
        <v>13371.72</v>
      </c>
      <c r="L448" s="1">
        <v>39416</v>
      </c>
      <c r="M448">
        <v>4.5</v>
      </c>
    </row>
    <row r="449" spans="2:13">
      <c r="B449" s="1">
        <v>36068</v>
      </c>
      <c r="C449">
        <v>177.69</v>
      </c>
      <c r="D449" s="1">
        <v>41274</v>
      </c>
      <c r="E449">
        <v>1844.39</v>
      </c>
      <c r="F449" s="1"/>
      <c r="H449" s="1">
        <v>43465</v>
      </c>
      <c r="I449">
        <v>2.41</v>
      </c>
      <c r="J449" s="1">
        <v>39447</v>
      </c>
      <c r="K449">
        <v>13264.82</v>
      </c>
      <c r="L449" s="1">
        <v>39447</v>
      </c>
      <c r="M449">
        <v>4.33</v>
      </c>
    </row>
    <row r="450" spans="2:13">
      <c r="B450" s="1">
        <v>36069</v>
      </c>
      <c r="C450">
        <v>177.81</v>
      </c>
      <c r="D450" s="1">
        <v>41305</v>
      </c>
      <c r="E450">
        <v>1831.49</v>
      </c>
      <c r="F450" s="1"/>
      <c r="H450" s="1">
        <v>43496</v>
      </c>
      <c r="I450">
        <v>2.42</v>
      </c>
      <c r="J450" s="1">
        <v>39478</v>
      </c>
      <c r="K450">
        <v>12650.36</v>
      </c>
      <c r="L450" s="1">
        <v>39478</v>
      </c>
      <c r="M450">
        <v>3.92</v>
      </c>
    </row>
    <row r="451" spans="2:13">
      <c r="B451" s="1">
        <v>36070</v>
      </c>
      <c r="C451">
        <v>177.82</v>
      </c>
      <c r="D451" s="1">
        <v>41333</v>
      </c>
      <c r="E451">
        <v>1840.67</v>
      </c>
      <c r="F451" s="1"/>
      <c r="H451" s="1">
        <v>43524</v>
      </c>
      <c r="I451">
        <v>2.44</v>
      </c>
      <c r="J451" s="1">
        <v>39507</v>
      </c>
      <c r="K451">
        <v>12266.39</v>
      </c>
      <c r="L451" s="1">
        <v>39507</v>
      </c>
      <c r="M451">
        <v>3</v>
      </c>
    </row>
    <row r="452" spans="2:13">
      <c r="B452" s="1">
        <v>36073</v>
      </c>
      <c r="C452">
        <v>177.96</v>
      </c>
      <c r="D452" s="1">
        <v>41362</v>
      </c>
      <c r="E452">
        <v>1842.14</v>
      </c>
      <c r="F452" s="1"/>
      <c r="H452" s="1">
        <v>43555</v>
      </c>
      <c r="I452">
        <v>2.4500000000000002</v>
      </c>
      <c r="J452" s="1">
        <v>39538</v>
      </c>
      <c r="K452">
        <v>12262.89</v>
      </c>
      <c r="L452" s="1">
        <v>39538</v>
      </c>
      <c r="M452">
        <v>2.64</v>
      </c>
    </row>
    <row r="453" spans="2:13">
      <c r="B453" s="1">
        <v>36074</v>
      </c>
      <c r="C453">
        <v>177.96</v>
      </c>
      <c r="D453" s="1">
        <v>41394</v>
      </c>
      <c r="E453">
        <v>1860.78</v>
      </c>
      <c r="F453" s="1"/>
      <c r="H453" s="1">
        <v>43585</v>
      </c>
      <c r="I453">
        <v>2.4300000000000002</v>
      </c>
      <c r="J453" s="1">
        <v>39568</v>
      </c>
      <c r="K453">
        <v>12820.13</v>
      </c>
      <c r="L453" s="1">
        <v>39568</v>
      </c>
      <c r="M453">
        <v>2.2400000000000002</v>
      </c>
    </row>
    <row r="454" spans="2:13">
      <c r="B454" s="1">
        <v>36075</v>
      </c>
      <c r="C454">
        <v>177.98</v>
      </c>
      <c r="D454" s="1">
        <v>41425</v>
      </c>
      <c r="E454">
        <v>1827.58</v>
      </c>
      <c r="F454" s="1"/>
      <c r="H454" s="1">
        <v>43616</v>
      </c>
      <c r="I454">
        <v>2.4</v>
      </c>
      <c r="J454" s="1">
        <v>39598</v>
      </c>
      <c r="K454">
        <v>12638.32</v>
      </c>
      <c r="L454" s="1">
        <v>39598</v>
      </c>
      <c r="M454">
        <v>2</v>
      </c>
    </row>
    <row r="455" spans="2:13">
      <c r="B455" s="1">
        <v>36076</v>
      </c>
      <c r="C455">
        <v>178.1</v>
      </c>
      <c r="D455" s="1">
        <v>41453</v>
      </c>
      <c r="E455">
        <v>1799.31</v>
      </c>
      <c r="F455" s="1"/>
      <c r="H455" s="1">
        <v>43646</v>
      </c>
      <c r="I455">
        <v>2.2200000000000002</v>
      </c>
      <c r="J455" s="1">
        <v>39629</v>
      </c>
      <c r="K455">
        <v>11350.01</v>
      </c>
      <c r="L455" s="1">
        <v>39629</v>
      </c>
      <c r="M455">
        <v>2</v>
      </c>
    </row>
    <row r="456" spans="2:13">
      <c r="B456" s="1">
        <v>36077</v>
      </c>
      <c r="C456">
        <v>178.09</v>
      </c>
      <c r="D456" s="1">
        <v>41486</v>
      </c>
      <c r="E456">
        <v>1801.77</v>
      </c>
      <c r="F456" s="1"/>
      <c r="H456" s="1">
        <v>43677</v>
      </c>
      <c r="I456">
        <v>2.15</v>
      </c>
      <c r="J456" s="1">
        <v>39660</v>
      </c>
      <c r="K456">
        <v>11378.02</v>
      </c>
      <c r="L456" s="1">
        <v>39660</v>
      </c>
      <c r="M456">
        <v>2</v>
      </c>
    </row>
    <row r="457" spans="2:13">
      <c r="B457" s="1">
        <v>36081</v>
      </c>
      <c r="C457">
        <v>178.14</v>
      </c>
      <c r="D457" s="1">
        <v>41516</v>
      </c>
      <c r="E457">
        <v>1792.56</v>
      </c>
      <c r="F457" s="1"/>
      <c r="H457" s="1">
        <v>43708</v>
      </c>
      <c r="I457">
        <v>1.99</v>
      </c>
      <c r="J457" s="1">
        <v>39689</v>
      </c>
      <c r="K457">
        <v>11543.55</v>
      </c>
      <c r="L457" s="1">
        <v>39689</v>
      </c>
      <c r="M457">
        <v>2</v>
      </c>
    </row>
    <row r="458" spans="2:13">
      <c r="B458" s="1">
        <v>36082</v>
      </c>
      <c r="C458">
        <v>178.17</v>
      </c>
      <c r="D458" s="1">
        <v>41547</v>
      </c>
      <c r="E458">
        <v>1809.53</v>
      </c>
      <c r="F458" s="1"/>
      <c r="H458" s="1">
        <v>43738</v>
      </c>
      <c r="I458">
        <v>1.9300000000000002</v>
      </c>
      <c r="J458" s="1">
        <v>39721</v>
      </c>
      <c r="K458">
        <v>10850.66</v>
      </c>
      <c r="L458" s="1">
        <v>39721</v>
      </c>
      <c r="M458">
        <v>2</v>
      </c>
    </row>
    <row r="459" spans="2:13">
      <c r="B459" s="1">
        <v>36083</v>
      </c>
      <c r="C459">
        <v>178.15</v>
      </c>
      <c r="D459" s="1">
        <v>41578</v>
      </c>
      <c r="E459">
        <v>1824.16</v>
      </c>
      <c r="F459" s="1"/>
      <c r="H459" s="1">
        <v>43769</v>
      </c>
      <c r="I459">
        <v>1.6800000000000002</v>
      </c>
      <c r="J459" s="1">
        <v>39752</v>
      </c>
      <c r="K459">
        <v>9325.01</v>
      </c>
      <c r="L459" s="1">
        <v>39752</v>
      </c>
      <c r="M459">
        <v>1.54</v>
      </c>
    </row>
    <row r="460" spans="2:13">
      <c r="B460" s="1">
        <v>36084</v>
      </c>
      <c r="C460">
        <v>178.41</v>
      </c>
      <c r="D460" s="1">
        <v>41607</v>
      </c>
      <c r="E460">
        <v>1817.33</v>
      </c>
      <c r="F460" s="1"/>
      <c r="H460" s="1">
        <v>43799</v>
      </c>
      <c r="I460">
        <v>1.5699999999999998</v>
      </c>
      <c r="J460" s="1">
        <v>39780</v>
      </c>
      <c r="K460">
        <v>8829.0400000000009</v>
      </c>
      <c r="L460" s="1">
        <v>39780</v>
      </c>
      <c r="M460">
        <v>1</v>
      </c>
    </row>
    <row r="461" spans="2:13">
      <c r="B461" s="1">
        <v>36087</v>
      </c>
      <c r="C461">
        <v>178.43</v>
      </c>
      <c r="D461" s="1">
        <v>41639</v>
      </c>
      <c r="E461">
        <v>1807.06</v>
      </c>
      <c r="F461" s="1"/>
      <c r="H461" s="1">
        <v>43830</v>
      </c>
      <c r="I461">
        <v>1.5699999999999998</v>
      </c>
      <c r="J461" s="1">
        <v>39813</v>
      </c>
      <c r="K461">
        <v>8776.39</v>
      </c>
      <c r="L461" s="1">
        <v>39813</v>
      </c>
      <c r="M461">
        <v>0.63</v>
      </c>
    </row>
    <row r="462" spans="2:13">
      <c r="B462" s="1">
        <v>36088</v>
      </c>
      <c r="C462">
        <v>178.42</v>
      </c>
      <c r="D462" s="1">
        <v>41670</v>
      </c>
      <c r="E462">
        <v>1833.76</v>
      </c>
      <c r="F462" s="1"/>
      <c r="J462" s="1">
        <v>39843</v>
      </c>
      <c r="K462">
        <v>8000.86</v>
      </c>
      <c r="L462" s="1">
        <v>39843</v>
      </c>
      <c r="M462">
        <v>0.25</v>
      </c>
    </row>
    <row r="463" spans="2:13">
      <c r="B463" s="1">
        <v>36089</v>
      </c>
      <c r="C463">
        <v>178.43</v>
      </c>
      <c r="D463" s="1">
        <v>41698</v>
      </c>
      <c r="E463">
        <v>1843.51</v>
      </c>
      <c r="F463" s="1"/>
      <c r="J463" s="1">
        <v>39871</v>
      </c>
      <c r="K463">
        <v>7062.93</v>
      </c>
      <c r="L463" s="1">
        <v>39871</v>
      </c>
      <c r="M463">
        <v>0.25</v>
      </c>
    </row>
    <row r="464" spans="2:13">
      <c r="B464" s="1">
        <v>36090</v>
      </c>
      <c r="C464">
        <v>178.44</v>
      </c>
      <c r="D464" s="1">
        <v>41729</v>
      </c>
      <c r="E464">
        <v>1840.37</v>
      </c>
      <c r="F464" s="1"/>
      <c r="J464" s="1">
        <v>39903</v>
      </c>
      <c r="K464">
        <v>7608.92</v>
      </c>
      <c r="L464" s="1">
        <v>39903</v>
      </c>
      <c r="M464">
        <v>0.25</v>
      </c>
    </row>
    <row r="465" spans="2:13">
      <c r="B465" s="1">
        <v>36091</v>
      </c>
      <c r="C465">
        <v>178.44</v>
      </c>
      <c r="D465" s="1">
        <v>41759</v>
      </c>
      <c r="E465">
        <v>1855.9</v>
      </c>
      <c r="F465" s="1"/>
      <c r="J465" s="1">
        <v>39933</v>
      </c>
      <c r="K465">
        <v>8168.12</v>
      </c>
      <c r="L465" s="1">
        <v>39933</v>
      </c>
      <c r="M465">
        <v>0.25</v>
      </c>
    </row>
    <row r="466" spans="2:13">
      <c r="B466" s="1">
        <v>36094</v>
      </c>
      <c r="C466">
        <v>178.45</v>
      </c>
      <c r="D466" s="1">
        <v>41789</v>
      </c>
      <c r="E466">
        <v>1877.03</v>
      </c>
      <c r="F466" s="1"/>
      <c r="J466" s="1">
        <v>39962</v>
      </c>
      <c r="K466">
        <v>8500.33</v>
      </c>
      <c r="L466" s="1">
        <v>39962</v>
      </c>
      <c r="M466">
        <v>0.25</v>
      </c>
    </row>
    <row r="467" spans="2:13">
      <c r="B467" s="1">
        <v>36095</v>
      </c>
      <c r="C467">
        <v>178.51</v>
      </c>
      <c r="D467" s="1">
        <v>41820</v>
      </c>
      <c r="E467">
        <v>1878</v>
      </c>
      <c r="F467" s="1"/>
      <c r="J467" s="1">
        <v>39994</v>
      </c>
      <c r="K467">
        <v>8447</v>
      </c>
      <c r="L467" s="1">
        <v>39994</v>
      </c>
      <c r="M467">
        <v>0.25</v>
      </c>
    </row>
    <row r="468" spans="2:13">
      <c r="B468" s="1">
        <v>36096</v>
      </c>
      <c r="C468">
        <v>178.48</v>
      </c>
      <c r="D468" s="1">
        <v>41851</v>
      </c>
      <c r="E468">
        <v>1873.29</v>
      </c>
      <c r="F468" s="1"/>
      <c r="J468" s="1">
        <v>40025</v>
      </c>
      <c r="K468">
        <v>9171.61</v>
      </c>
      <c r="L468" s="1">
        <v>40025</v>
      </c>
      <c r="M468">
        <v>0.25</v>
      </c>
    </row>
    <row r="469" spans="2:13">
      <c r="B469" s="1">
        <v>36097</v>
      </c>
      <c r="C469">
        <v>178.49</v>
      </c>
      <c r="D469" s="1">
        <v>41880</v>
      </c>
      <c r="E469">
        <v>1893.97</v>
      </c>
      <c r="F469" s="1"/>
      <c r="J469" s="1">
        <v>40056</v>
      </c>
      <c r="K469">
        <v>9496.2800000000007</v>
      </c>
      <c r="L469" s="1">
        <v>40056</v>
      </c>
      <c r="M469">
        <v>0.25</v>
      </c>
    </row>
    <row r="470" spans="2:13">
      <c r="B470" s="1">
        <v>36098</v>
      </c>
      <c r="C470">
        <v>178.47</v>
      </c>
      <c r="D470" s="1">
        <v>41912</v>
      </c>
      <c r="E470">
        <v>1881.11</v>
      </c>
      <c r="F470" s="1"/>
      <c r="J470" s="1">
        <v>40086</v>
      </c>
      <c r="K470">
        <v>9712.2800000000007</v>
      </c>
      <c r="L470" s="1">
        <v>40086</v>
      </c>
      <c r="M470">
        <v>0.25</v>
      </c>
    </row>
    <row r="471" spans="2:13">
      <c r="B471" s="1">
        <v>36101</v>
      </c>
      <c r="C471">
        <v>178.42</v>
      </c>
      <c r="D471" s="1">
        <v>41943</v>
      </c>
      <c r="E471">
        <v>1899.6</v>
      </c>
      <c r="F471" s="1"/>
      <c r="J471" s="1">
        <v>40116</v>
      </c>
      <c r="K471">
        <v>9712.73</v>
      </c>
      <c r="L471" s="1">
        <v>40116</v>
      </c>
      <c r="M471">
        <v>0.25</v>
      </c>
    </row>
    <row r="472" spans="2:13">
      <c r="B472" s="1">
        <v>36102</v>
      </c>
      <c r="C472">
        <v>178.44</v>
      </c>
      <c r="D472" s="1">
        <v>41971</v>
      </c>
      <c r="E472">
        <v>1913.08</v>
      </c>
      <c r="F472" s="1"/>
      <c r="J472" s="1">
        <v>40147</v>
      </c>
      <c r="K472">
        <v>10344.84</v>
      </c>
      <c r="L472" s="1">
        <v>40147</v>
      </c>
      <c r="M472">
        <v>0.25</v>
      </c>
    </row>
    <row r="473" spans="2:13">
      <c r="B473" s="1">
        <v>36103</v>
      </c>
      <c r="C473">
        <v>178.38</v>
      </c>
      <c r="D473" s="1">
        <v>42004</v>
      </c>
      <c r="E473">
        <v>1914.87</v>
      </c>
      <c r="F473" s="1"/>
      <c r="J473" s="1">
        <v>40178</v>
      </c>
      <c r="K473">
        <v>10428.049999999999</v>
      </c>
      <c r="L473" s="1">
        <v>40178</v>
      </c>
      <c r="M473">
        <v>0.25</v>
      </c>
    </row>
    <row r="474" spans="2:13">
      <c r="B474" s="1">
        <v>36104</v>
      </c>
      <c r="C474">
        <v>178.38</v>
      </c>
      <c r="D474" s="1">
        <v>42034</v>
      </c>
      <c r="E474">
        <v>1955.02</v>
      </c>
      <c r="F474" s="1"/>
      <c r="J474" s="1">
        <v>40207</v>
      </c>
      <c r="K474">
        <v>10067.33</v>
      </c>
      <c r="L474" s="1">
        <v>40207</v>
      </c>
      <c r="M474">
        <v>0.25</v>
      </c>
    </row>
    <row r="475" spans="2:13">
      <c r="B475" s="1">
        <v>36105</v>
      </c>
      <c r="C475">
        <v>178.32</v>
      </c>
      <c r="D475" s="1">
        <v>42062</v>
      </c>
      <c r="E475">
        <v>1936.64</v>
      </c>
      <c r="F475" s="1"/>
      <c r="J475" s="1">
        <v>40235</v>
      </c>
      <c r="K475">
        <v>10325.26</v>
      </c>
      <c r="L475" s="1">
        <v>40235</v>
      </c>
      <c r="M475">
        <v>0.25</v>
      </c>
    </row>
    <row r="476" spans="2:13">
      <c r="B476" s="1">
        <v>36108</v>
      </c>
      <c r="C476">
        <v>178.41</v>
      </c>
      <c r="D476" s="1">
        <v>42094</v>
      </c>
      <c r="E476">
        <v>1945.63</v>
      </c>
      <c r="F476" s="1"/>
      <c r="J476" s="1">
        <v>40268</v>
      </c>
      <c r="K476">
        <v>10856.63</v>
      </c>
      <c r="L476" s="1">
        <v>40268</v>
      </c>
      <c r="M476">
        <v>0.25</v>
      </c>
    </row>
    <row r="477" spans="2:13">
      <c r="B477" s="1">
        <v>36109</v>
      </c>
      <c r="C477">
        <v>178.49</v>
      </c>
      <c r="D477" s="1">
        <v>42124</v>
      </c>
      <c r="E477">
        <v>1938.65</v>
      </c>
      <c r="F477" s="1"/>
      <c r="J477" s="1">
        <v>40298</v>
      </c>
      <c r="K477">
        <v>11008.61</v>
      </c>
      <c r="L477" s="1">
        <v>40298</v>
      </c>
      <c r="M477">
        <v>0.25</v>
      </c>
    </row>
    <row r="478" spans="2:13">
      <c r="B478" s="1">
        <v>36111</v>
      </c>
      <c r="C478">
        <v>178.58</v>
      </c>
      <c r="D478" s="1">
        <v>42153</v>
      </c>
      <c r="E478">
        <v>1933.98</v>
      </c>
      <c r="F478" s="1"/>
      <c r="J478" s="1">
        <v>40329</v>
      </c>
      <c r="K478">
        <v>10136.629999999999</v>
      </c>
      <c r="L478" s="1">
        <v>40329</v>
      </c>
      <c r="M478">
        <v>0.25</v>
      </c>
    </row>
    <row r="479" spans="2:13">
      <c r="B479" s="1">
        <v>36112</v>
      </c>
      <c r="C479">
        <v>178.59</v>
      </c>
      <c r="D479" s="1">
        <v>42185</v>
      </c>
      <c r="E479">
        <v>1912.89</v>
      </c>
      <c r="F479" s="1"/>
      <c r="J479" s="1">
        <v>40359</v>
      </c>
      <c r="K479">
        <v>9774.02</v>
      </c>
      <c r="L479" s="1">
        <v>40359</v>
      </c>
      <c r="M479">
        <v>0.25</v>
      </c>
    </row>
    <row r="480" spans="2:13">
      <c r="B480" s="1">
        <v>36115</v>
      </c>
      <c r="C480">
        <v>178.64</v>
      </c>
      <c r="D480" s="1">
        <v>42216</v>
      </c>
      <c r="E480">
        <v>1926.19</v>
      </c>
      <c r="F480" s="1"/>
      <c r="J480" s="1">
        <v>40389</v>
      </c>
      <c r="K480">
        <v>10465.94</v>
      </c>
      <c r="L480" s="1">
        <v>40389</v>
      </c>
      <c r="M480">
        <v>0.25</v>
      </c>
    </row>
    <row r="481" spans="2:13">
      <c r="B481" s="1">
        <v>36116</v>
      </c>
      <c r="C481">
        <v>178.72</v>
      </c>
      <c r="D481" s="1">
        <v>42247</v>
      </c>
      <c r="E481">
        <v>1923.42</v>
      </c>
      <c r="F481" s="1"/>
      <c r="J481" s="1">
        <v>40421</v>
      </c>
      <c r="K481">
        <v>10014.719999999999</v>
      </c>
      <c r="L481" s="1">
        <v>40421</v>
      </c>
      <c r="M481">
        <v>0.25</v>
      </c>
    </row>
    <row r="482" spans="2:13">
      <c r="B482" s="1">
        <v>36117</v>
      </c>
      <c r="C482">
        <v>178.72</v>
      </c>
      <c r="D482" s="1">
        <v>42277</v>
      </c>
      <c r="E482">
        <v>1936.43</v>
      </c>
      <c r="F482" s="1"/>
      <c r="J482" s="1">
        <v>40451</v>
      </c>
      <c r="K482">
        <v>10788.05</v>
      </c>
      <c r="L482" s="1">
        <v>40451</v>
      </c>
      <c r="M482">
        <v>0.25</v>
      </c>
    </row>
    <row r="483" spans="2:13">
      <c r="B483" s="1">
        <v>36118</v>
      </c>
      <c r="C483">
        <v>178.73</v>
      </c>
      <c r="D483" s="1">
        <v>42307</v>
      </c>
      <c r="E483">
        <v>1936.76</v>
      </c>
      <c r="F483" s="1"/>
      <c r="J483" s="1">
        <v>40480</v>
      </c>
      <c r="K483">
        <v>11118.49</v>
      </c>
      <c r="L483" s="1">
        <v>40480</v>
      </c>
      <c r="M483">
        <v>0.25</v>
      </c>
    </row>
    <row r="484" spans="2:13">
      <c r="B484" s="1">
        <v>36119</v>
      </c>
      <c r="C484">
        <v>178.74</v>
      </c>
      <c r="D484" s="1">
        <v>42338</v>
      </c>
      <c r="E484">
        <v>1931.64</v>
      </c>
      <c r="F484" s="1"/>
      <c r="J484" s="1">
        <v>40512</v>
      </c>
      <c r="K484">
        <v>11006.02</v>
      </c>
      <c r="L484" s="1">
        <v>40512</v>
      </c>
      <c r="M484">
        <v>0.25</v>
      </c>
    </row>
    <row r="485" spans="2:13">
      <c r="B485" s="1">
        <v>36122</v>
      </c>
      <c r="C485">
        <v>178.79</v>
      </c>
      <c r="D485" s="1">
        <v>42369</v>
      </c>
      <c r="E485">
        <v>1925.4</v>
      </c>
      <c r="F485" s="1"/>
      <c r="J485" s="1">
        <v>40543</v>
      </c>
      <c r="K485">
        <v>11577.51</v>
      </c>
      <c r="L485" s="1">
        <v>40543</v>
      </c>
      <c r="M485">
        <v>0.25</v>
      </c>
    </row>
    <row r="486" spans="2:13">
      <c r="B486" s="1">
        <v>36123</v>
      </c>
      <c r="C486">
        <v>178.78</v>
      </c>
      <c r="D486" s="1">
        <v>42398</v>
      </c>
      <c r="E486">
        <v>1951.89</v>
      </c>
      <c r="F486" s="1"/>
      <c r="J486" s="1">
        <v>40574</v>
      </c>
      <c r="K486">
        <v>11891.93</v>
      </c>
      <c r="L486" s="1">
        <v>40574</v>
      </c>
      <c r="M486">
        <v>0.25</v>
      </c>
    </row>
    <row r="487" spans="2:13">
      <c r="B487" s="1">
        <v>36124</v>
      </c>
      <c r="C487">
        <v>178.81</v>
      </c>
      <c r="D487" s="1">
        <v>42429</v>
      </c>
      <c r="E487">
        <v>1965.74</v>
      </c>
      <c r="F487" s="1"/>
      <c r="J487" s="1">
        <v>40602</v>
      </c>
      <c r="K487">
        <v>12226.34</v>
      </c>
      <c r="L487" s="1">
        <v>40602</v>
      </c>
      <c r="M487">
        <v>0.25</v>
      </c>
    </row>
    <row r="488" spans="2:13">
      <c r="B488" s="1">
        <v>36126</v>
      </c>
      <c r="C488">
        <v>178.86</v>
      </c>
      <c r="D488" s="1">
        <v>42460</v>
      </c>
      <c r="E488">
        <v>1983.77</v>
      </c>
      <c r="F488" s="1"/>
      <c r="J488" s="1">
        <v>40633</v>
      </c>
      <c r="K488">
        <v>12319.73</v>
      </c>
      <c r="L488" s="1">
        <v>40633</v>
      </c>
      <c r="M488">
        <v>0.25</v>
      </c>
    </row>
    <row r="489" spans="2:13">
      <c r="B489" s="1">
        <v>36129</v>
      </c>
      <c r="C489">
        <v>178.96</v>
      </c>
      <c r="D489" s="1">
        <v>42489</v>
      </c>
      <c r="E489">
        <v>1991.39</v>
      </c>
      <c r="F489" s="1"/>
      <c r="J489" s="1">
        <v>40662</v>
      </c>
      <c r="K489">
        <v>12810.54</v>
      </c>
      <c r="L489" s="1">
        <v>40662</v>
      </c>
      <c r="M489">
        <v>0.25</v>
      </c>
    </row>
    <row r="490" spans="2:13">
      <c r="B490" s="1">
        <v>36130</v>
      </c>
      <c r="C490">
        <v>179.02</v>
      </c>
      <c r="D490" s="1">
        <v>42521</v>
      </c>
      <c r="E490">
        <v>1991.9</v>
      </c>
      <c r="F490" s="1"/>
      <c r="J490" s="1">
        <v>40694</v>
      </c>
      <c r="K490">
        <v>12569.79</v>
      </c>
      <c r="L490" s="1">
        <v>40694</v>
      </c>
      <c r="M490">
        <v>0.25</v>
      </c>
    </row>
    <row r="491" spans="2:13">
      <c r="B491" s="1">
        <v>36131</v>
      </c>
      <c r="C491">
        <v>179.08</v>
      </c>
      <c r="D491" s="1">
        <v>42551</v>
      </c>
      <c r="E491">
        <v>2027.69</v>
      </c>
      <c r="F491" s="1"/>
      <c r="J491" s="1">
        <v>40724</v>
      </c>
      <c r="K491">
        <v>12414.34</v>
      </c>
      <c r="L491" s="1">
        <v>40724</v>
      </c>
      <c r="M491">
        <v>0.25</v>
      </c>
    </row>
    <row r="492" spans="2:13">
      <c r="B492" s="1">
        <v>36132</v>
      </c>
      <c r="C492">
        <v>179.11</v>
      </c>
      <c r="D492" s="1">
        <v>42580</v>
      </c>
      <c r="E492">
        <v>2040.51</v>
      </c>
      <c r="F492" s="1"/>
      <c r="J492" s="1">
        <v>40753</v>
      </c>
      <c r="K492">
        <v>12143.24</v>
      </c>
      <c r="L492" s="1">
        <v>40753</v>
      </c>
      <c r="M492">
        <v>0.25</v>
      </c>
    </row>
    <row r="493" spans="2:13">
      <c r="B493" s="1">
        <v>36133</v>
      </c>
      <c r="C493">
        <v>179.07</v>
      </c>
      <c r="D493" s="1">
        <v>42613</v>
      </c>
      <c r="E493">
        <v>2038.18</v>
      </c>
      <c r="F493" s="1"/>
      <c r="J493" s="1">
        <v>40786</v>
      </c>
      <c r="K493">
        <v>11613.53</v>
      </c>
      <c r="L493" s="1">
        <v>40786</v>
      </c>
      <c r="M493">
        <v>0.25</v>
      </c>
    </row>
    <row r="494" spans="2:13">
      <c r="B494" s="1">
        <v>36136</v>
      </c>
      <c r="C494">
        <v>179.11</v>
      </c>
      <c r="D494" s="1">
        <v>42643</v>
      </c>
      <c r="E494">
        <v>2036.98</v>
      </c>
      <c r="F494" s="1"/>
      <c r="J494" s="1">
        <v>40816</v>
      </c>
      <c r="K494">
        <v>10913.38</v>
      </c>
      <c r="L494" s="1">
        <v>40816</v>
      </c>
      <c r="M494">
        <v>0.25</v>
      </c>
    </row>
    <row r="495" spans="2:13">
      <c r="B495" s="1">
        <v>36137</v>
      </c>
      <c r="C495">
        <v>179.15</v>
      </c>
      <c r="D495" s="1">
        <v>42674</v>
      </c>
      <c r="E495">
        <v>2021.4</v>
      </c>
      <c r="F495" s="1"/>
      <c r="J495" s="1">
        <v>40847</v>
      </c>
      <c r="K495">
        <v>11955.01</v>
      </c>
      <c r="L495" s="1">
        <v>40847</v>
      </c>
      <c r="M495">
        <v>0.25</v>
      </c>
    </row>
    <row r="496" spans="2:13">
      <c r="B496" s="1">
        <v>36138</v>
      </c>
      <c r="C496">
        <v>179.2</v>
      </c>
      <c r="D496" s="1">
        <v>42704</v>
      </c>
      <c r="E496">
        <v>1973.59</v>
      </c>
      <c r="F496" s="1"/>
      <c r="J496" s="1">
        <v>40877</v>
      </c>
      <c r="K496">
        <v>12045.68</v>
      </c>
      <c r="L496" s="1">
        <v>40877</v>
      </c>
      <c r="M496">
        <v>0.25</v>
      </c>
    </row>
    <row r="497" spans="2:13">
      <c r="B497" s="1">
        <v>36139</v>
      </c>
      <c r="C497">
        <v>179.22</v>
      </c>
      <c r="D497" s="1">
        <v>42734</v>
      </c>
      <c r="E497">
        <v>1976.37</v>
      </c>
      <c r="F497" s="1"/>
      <c r="J497" s="1">
        <v>40907</v>
      </c>
      <c r="K497">
        <v>12217.56</v>
      </c>
      <c r="L497" s="1">
        <v>40907</v>
      </c>
      <c r="M497">
        <v>0.25</v>
      </c>
    </row>
    <row r="498" spans="2:13">
      <c r="B498" s="1">
        <v>36140</v>
      </c>
      <c r="C498">
        <v>179.22</v>
      </c>
      <c r="D498" s="1">
        <v>42766</v>
      </c>
      <c r="E498">
        <v>1980.25</v>
      </c>
      <c r="F498" s="1"/>
      <c r="J498" s="1">
        <v>40939</v>
      </c>
      <c r="K498">
        <v>12632.91</v>
      </c>
      <c r="L498" s="1">
        <v>40939</v>
      </c>
      <c r="M498">
        <v>0.25</v>
      </c>
    </row>
    <row r="499" spans="2:13">
      <c r="B499" s="1">
        <v>36143</v>
      </c>
      <c r="C499">
        <v>179.3</v>
      </c>
      <c r="D499" s="1">
        <v>42794</v>
      </c>
      <c r="E499">
        <v>1993.56</v>
      </c>
      <c r="F499" s="1"/>
      <c r="J499" s="1">
        <v>40968</v>
      </c>
      <c r="K499">
        <v>12952.07</v>
      </c>
      <c r="L499" s="1">
        <v>40968</v>
      </c>
      <c r="M499">
        <v>0.25</v>
      </c>
    </row>
    <row r="500" spans="2:13">
      <c r="B500" s="1">
        <v>36144</v>
      </c>
      <c r="C500">
        <v>179.31</v>
      </c>
      <c r="D500" s="1">
        <v>42825</v>
      </c>
      <c r="E500">
        <v>1992.51</v>
      </c>
      <c r="F500" s="1"/>
      <c r="J500" s="1">
        <v>40998</v>
      </c>
      <c r="K500">
        <v>13212.04</v>
      </c>
      <c r="L500" s="1">
        <v>40998</v>
      </c>
      <c r="M500">
        <v>0.25</v>
      </c>
    </row>
    <row r="501" spans="2:13">
      <c r="B501" s="1">
        <v>36145</v>
      </c>
      <c r="C501">
        <v>179.36</v>
      </c>
      <c r="D501" s="1">
        <v>42853</v>
      </c>
      <c r="E501">
        <v>2007.89</v>
      </c>
      <c r="F501" s="1"/>
      <c r="J501" s="1">
        <v>41029</v>
      </c>
      <c r="K501">
        <v>13213.63</v>
      </c>
      <c r="L501" s="1">
        <v>41029</v>
      </c>
      <c r="M501">
        <v>0.25</v>
      </c>
    </row>
    <row r="502" spans="2:13">
      <c r="B502" s="1">
        <v>36146</v>
      </c>
      <c r="C502">
        <v>179.38</v>
      </c>
      <c r="D502" s="1">
        <v>42886</v>
      </c>
      <c r="E502">
        <v>2023.34</v>
      </c>
      <c r="F502" s="1"/>
      <c r="J502" s="1">
        <v>41060</v>
      </c>
      <c r="K502">
        <v>12393.45</v>
      </c>
      <c r="L502" s="1">
        <v>41060</v>
      </c>
      <c r="M502">
        <v>0.25</v>
      </c>
    </row>
    <row r="503" spans="2:13">
      <c r="B503" s="1">
        <v>36147</v>
      </c>
      <c r="C503">
        <v>179.37</v>
      </c>
      <c r="D503" s="1">
        <v>42916</v>
      </c>
      <c r="E503">
        <v>2021.31</v>
      </c>
      <c r="F503" s="1"/>
      <c r="J503" s="1">
        <v>41089</v>
      </c>
      <c r="K503">
        <v>12880.09</v>
      </c>
      <c r="L503" s="1">
        <v>41089</v>
      </c>
      <c r="M503">
        <v>0.25</v>
      </c>
    </row>
    <row r="504" spans="2:13">
      <c r="B504" s="1">
        <v>36150</v>
      </c>
      <c r="C504">
        <v>179.41</v>
      </c>
      <c r="D504" s="1">
        <v>42947</v>
      </c>
      <c r="E504">
        <v>2030.01</v>
      </c>
      <c r="F504" s="1"/>
      <c r="J504" s="1">
        <v>41121</v>
      </c>
      <c r="K504">
        <v>13008.68</v>
      </c>
      <c r="L504" s="1">
        <v>41121</v>
      </c>
      <c r="M504">
        <v>0.25</v>
      </c>
    </row>
    <row r="505" spans="2:13">
      <c r="B505" s="1">
        <v>36151</v>
      </c>
      <c r="C505">
        <v>179.42</v>
      </c>
      <c r="D505" s="1">
        <v>42978</v>
      </c>
      <c r="E505">
        <v>2048.21</v>
      </c>
      <c r="F505" s="1"/>
      <c r="J505" s="1">
        <v>41152</v>
      </c>
      <c r="K505">
        <v>13090.84</v>
      </c>
      <c r="L505" s="1">
        <v>41152</v>
      </c>
      <c r="M505">
        <v>0.25</v>
      </c>
    </row>
    <row r="506" spans="2:13">
      <c r="B506" s="1">
        <v>36152</v>
      </c>
      <c r="C506">
        <v>179.4</v>
      </c>
      <c r="D506" s="1">
        <v>43007</v>
      </c>
      <c r="E506">
        <v>2038.46</v>
      </c>
      <c r="F506" s="1"/>
      <c r="J506" s="1">
        <v>41180</v>
      </c>
      <c r="K506">
        <v>13437.13</v>
      </c>
      <c r="L506" s="1">
        <v>41180</v>
      </c>
      <c r="M506">
        <v>0.25</v>
      </c>
    </row>
    <row r="507" spans="2:13">
      <c r="B507" s="1">
        <v>36153</v>
      </c>
      <c r="C507">
        <v>179.4</v>
      </c>
      <c r="D507" s="1">
        <v>43039</v>
      </c>
      <c r="E507">
        <v>2039.64</v>
      </c>
      <c r="F507" s="1"/>
      <c r="J507" s="1">
        <v>41213</v>
      </c>
      <c r="K507">
        <v>13096.46</v>
      </c>
      <c r="L507" s="1">
        <v>41213</v>
      </c>
      <c r="M507">
        <v>0.25</v>
      </c>
    </row>
    <row r="508" spans="2:13">
      <c r="B508" s="1">
        <v>36157</v>
      </c>
      <c r="C508">
        <v>179.53</v>
      </c>
      <c r="D508" s="1">
        <v>43069</v>
      </c>
      <c r="E508">
        <v>2037.02</v>
      </c>
      <c r="F508" s="1"/>
      <c r="J508" s="1">
        <v>41243</v>
      </c>
      <c r="K508">
        <v>13025.58</v>
      </c>
      <c r="L508" s="1">
        <v>41243</v>
      </c>
      <c r="M508">
        <v>0.25</v>
      </c>
    </row>
    <row r="509" spans="2:13">
      <c r="B509" s="1">
        <v>36158</v>
      </c>
      <c r="C509">
        <v>179.56</v>
      </c>
      <c r="D509" s="1">
        <v>43098</v>
      </c>
      <c r="E509">
        <v>2046.37</v>
      </c>
      <c r="F509" s="1"/>
      <c r="J509" s="1">
        <v>41274</v>
      </c>
      <c r="K509">
        <v>13104.14</v>
      </c>
      <c r="L509" s="1">
        <v>41274</v>
      </c>
      <c r="M509">
        <v>0.25</v>
      </c>
    </row>
    <row r="510" spans="2:13">
      <c r="B510" s="1">
        <v>36159</v>
      </c>
      <c r="C510">
        <v>179.65</v>
      </c>
      <c r="D510" s="1">
        <v>43131</v>
      </c>
      <c r="E510">
        <v>2022.8</v>
      </c>
      <c r="F510" s="1"/>
      <c r="J510" s="1">
        <v>41305</v>
      </c>
      <c r="K510">
        <v>13860.58</v>
      </c>
      <c r="L510" s="1">
        <v>41305</v>
      </c>
      <c r="M510">
        <v>0.25</v>
      </c>
    </row>
    <row r="511" spans="2:13">
      <c r="B511" s="1">
        <v>36160</v>
      </c>
      <c r="C511">
        <v>179.67</v>
      </c>
      <c r="D511" s="1">
        <v>43159</v>
      </c>
      <c r="E511">
        <v>2003.63</v>
      </c>
      <c r="F511" s="1"/>
      <c r="J511" s="1">
        <v>41333</v>
      </c>
      <c r="K511">
        <v>14054.49</v>
      </c>
      <c r="L511" s="1">
        <v>41333</v>
      </c>
      <c r="M511">
        <v>0.25</v>
      </c>
    </row>
    <row r="512" spans="2:13">
      <c r="B512" s="1">
        <v>36164</v>
      </c>
      <c r="C512">
        <v>179.75</v>
      </c>
      <c r="D512" s="1">
        <v>43189</v>
      </c>
      <c r="E512">
        <v>2016.48</v>
      </c>
      <c r="F512" s="1"/>
      <c r="J512" s="1">
        <v>41362</v>
      </c>
      <c r="K512">
        <v>14578.54</v>
      </c>
      <c r="L512" s="1">
        <v>41362</v>
      </c>
      <c r="M512">
        <v>0.25</v>
      </c>
    </row>
    <row r="513" spans="2:13">
      <c r="B513" s="1">
        <v>36165</v>
      </c>
      <c r="C513">
        <v>179.76</v>
      </c>
      <c r="D513" s="1">
        <v>43220</v>
      </c>
      <c r="E513">
        <v>2001.48</v>
      </c>
      <c r="F513" s="1"/>
      <c r="J513" s="1">
        <v>41394</v>
      </c>
      <c r="K513">
        <v>14839.8</v>
      </c>
      <c r="L513" s="1">
        <v>41394</v>
      </c>
      <c r="M513">
        <v>0.25</v>
      </c>
    </row>
    <row r="514" spans="2:13">
      <c r="B514" s="1">
        <v>36166</v>
      </c>
      <c r="C514">
        <v>179.79</v>
      </c>
      <c r="D514" s="1">
        <v>43251</v>
      </c>
      <c r="E514">
        <v>2015.76</v>
      </c>
      <c r="F514" s="1"/>
      <c r="J514" s="1">
        <v>41425</v>
      </c>
      <c r="K514">
        <v>15115.57</v>
      </c>
      <c r="L514" s="1">
        <v>41425</v>
      </c>
      <c r="M514">
        <v>0.25</v>
      </c>
    </row>
    <row r="515" spans="2:13">
      <c r="B515" s="1">
        <v>36167</v>
      </c>
      <c r="C515">
        <v>179.83</v>
      </c>
      <c r="D515" s="1">
        <v>43280</v>
      </c>
      <c r="E515">
        <v>2013.28</v>
      </c>
      <c r="F515" s="1"/>
      <c r="J515" s="1">
        <v>41453</v>
      </c>
      <c r="K515">
        <v>14909.6</v>
      </c>
      <c r="L515" s="1">
        <v>41453</v>
      </c>
      <c r="M515">
        <v>0.25</v>
      </c>
    </row>
    <row r="516" spans="2:13">
      <c r="B516" s="1">
        <v>36168</v>
      </c>
      <c r="C516">
        <v>179.82</v>
      </c>
      <c r="D516" s="1">
        <v>43312</v>
      </c>
      <c r="E516">
        <v>2013.76</v>
      </c>
      <c r="F516" s="1"/>
      <c r="J516" s="1">
        <v>41486</v>
      </c>
      <c r="K516">
        <v>15499.54</v>
      </c>
      <c r="L516" s="1">
        <v>41486</v>
      </c>
      <c r="M516">
        <v>0.25</v>
      </c>
    </row>
    <row r="517" spans="2:13">
      <c r="B517" s="1">
        <v>36171</v>
      </c>
      <c r="C517">
        <v>179.87</v>
      </c>
      <c r="D517" s="1">
        <v>43343</v>
      </c>
      <c r="E517">
        <v>2026.72</v>
      </c>
      <c r="F517" s="1"/>
      <c r="J517" s="1">
        <v>41516</v>
      </c>
      <c r="K517">
        <v>14810.31</v>
      </c>
      <c r="L517" s="1">
        <v>41516</v>
      </c>
      <c r="M517">
        <v>0.25</v>
      </c>
    </row>
    <row r="518" spans="2:13">
      <c r="B518" s="1">
        <v>36172</v>
      </c>
      <c r="C518">
        <v>179.92</v>
      </c>
      <c r="D518" s="1">
        <v>43371</v>
      </c>
      <c r="E518">
        <v>2013.67</v>
      </c>
      <c r="F518" s="1"/>
      <c r="J518" s="1">
        <v>41547</v>
      </c>
      <c r="K518">
        <v>15129.67</v>
      </c>
      <c r="L518" s="1">
        <v>41547</v>
      </c>
      <c r="M518">
        <v>0.25</v>
      </c>
    </row>
    <row r="519" spans="2:13">
      <c r="B519" s="1">
        <v>36173</v>
      </c>
      <c r="C519">
        <v>179.97</v>
      </c>
      <c r="D519" s="1">
        <v>43404</v>
      </c>
      <c r="E519">
        <v>1997.76</v>
      </c>
      <c r="F519" s="1"/>
      <c r="J519" s="1">
        <v>41578</v>
      </c>
      <c r="K519">
        <v>15545.75</v>
      </c>
      <c r="L519" s="1">
        <v>41578</v>
      </c>
      <c r="M519">
        <v>0.25</v>
      </c>
    </row>
    <row r="520" spans="2:13">
      <c r="B520" s="1">
        <v>36174</v>
      </c>
      <c r="C520">
        <v>180.04</v>
      </c>
      <c r="D520" s="1">
        <v>43434</v>
      </c>
      <c r="E520">
        <v>2009.68</v>
      </c>
      <c r="F520" s="1"/>
      <c r="J520" s="1">
        <v>41607</v>
      </c>
      <c r="K520">
        <v>16086.41</v>
      </c>
      <c r="L520" s="1">
        <v>41607</v>
      </c>
      <c r="M520">
        <v>0.25</v>
      </c>
    </row>
    <row r="521" spans="2:13">
      <c r="B521" s="1">
        <v>36175</v>
      </c>
      <c r="C521">
        <v>180.03</v>
      </c>
      <c r="D521" s="1">
        <v>43465</v>
      </c>
      <c r="E521">
        <v>2046.6</v>
      </c>
      <c r="F521" s="1"/>
      <c r="J521" s="1">
        <v>41639</v>
      </c>
      <c r="K521">
        <v>16576.66</v>
      </c>
      <c r="L521" s="1">
        <v>41639</v>
      </c>
      <c r="M521">
        <v>0.25</v>
      </c>
    </row>
    <row r="522" spans="2:13">
      <c r="B522" s="1">
        <v>36179</v>
      </c>
      <c r="C522">
        <v>180.13</v>
      </c>
      <c r="D522" s="1">
        <v>43496</v>
      </c>
      <c r="E522">
        <v>2068.34</v>
      </c>
      <c r="F522" s="1"/>
      <c r="J522" s="1">
        <v>41670</v>
      </c>
      <c r="K522">
        <v>15698.85</v>
      </c>
      <c r="L522" s="1">
        <v>41670</v>
      </c>
      <c r="M522">
        <v>0.25</v>
      </c>
    </row>
    <row r="523" spans="2:13">
      <c r="B523" s="1">
        <v>36180</v>
      </c>
      <c r="C523">
        <v>180.15</v>
      </c>
      <c r="D523" s="1">
        <v>43524</v>
      </c>
      <c r="E523">
        <v>2067.14</v>
      </c>
      <c r="F523" s="1"/>
      <c r="J523" s="1">
        <v>41698</v>
      </c>
      <c r="K523">
        <v>16321.71</v>
      </c>
      <c r="L523" s="1">
        <v>41698</v>
      </c>
      <c r="M523">
        <v>0.25</v>
      </c>
    </row>
    <row r="524" spans="2:13">
      <c r="B524" s="1">
        <v>36181</v>
      </c>
      <c r="C524">
        <v>180.2</v>
      </c>
      <c r="D524" s="1">
        <v>43553</v>
      </c>
      <c r="E524">
        <v>2106.83</v>
      </c>
      <c r="F524" s="1"/>
      <c r="J524" s="1">
        <v>41729</v>
      </c>
      <c r="K524">
        <v>16457.66</v>
      </c>
      <c r="L524" s="1">
        <v>41729</v>
      </c>
      <c r="M524">
        <v>0.25</v>
      </c>
    </row>
    <row r="525" spans="2:13">
      <c r="B525" s="1">
        <v>36182</v>
      </c>
      <c r="C525">
        <v>180.22</v>
      </c>
      <c r="D525" s="1">
        <v>43585</v>
      </c>
      <c r="E525">
        <v>2107.37</v>
      </c>
      <c r="F525" s="1"/>
      <c r="J525" s="1">
        <v>41759</v>
      </c>
      <c r="K525">
        <v>16580.84</v>
      </c>
      <c r="L525" s="1">
        <v>41759</v>
      </c>
      <c r="M525">
        <v>0.25</v>
      </c>
    </row>
    <row r="526" spans="2:13">
      <c r="B526" s="1">
        <v>36185</v>
      </c>
      <c r="C526">
        <v>180.28</v>
      </c>
      <c r="D526" s="1">
        <v>43616</v>
      </c>
      <c r="E526">
        <v>2144.7800000000002</v>
      </c>
      <c r="F526" s="1"/>
      <c r="J526" s="1">
        <v>41789</v>
      </c>
      <c r="K526">
        <v>16717.169999999998</v>
      </c>
      <c r="L526" s="1">
        <v>41789</v>
      </c>
      <c r="M526">
        <v>0.25</v>
      </c>
    </row>
    <row r="527" spans="2:13">
      <c r="B527" s="1">
        <v>36186</v>
      </c>
      <c r="C527">
        <v>180.28</v>
      </c>
      <c r="D527" s="1">
        <v>43644</v>
      </c>
      <c r="E527">
        <v>2171.71</v>
      </c>
      <c r="F527" s="1"/>
      <c r="J527" s="1">
        <v>41820</v>
      </c>
      <c r="K527">
        <v>16826.599999999999</v>
      </c>
      <c r="L527" s="1">
        <v>41820</v>
      </c>
      <c r="M527">
        <v>0.25</v>
      </c>
    </row>
    <row r="528" spans="2:13">
      <c r="B528" s="1">
        <v>36187</v>
      </c>
      <c r="C528">
        <v>180.3</v>
      </c>
      <c r="D528" s="1">
        <v>43677</v>
      </c>
      <c r="E528">
        <v>2176.4899999999998</v>
      </c>
      <c r="F528" s="1"/>
      <c r="J528" s="1">
        <v>41851</v>
      </c>
      <c r="K528">
        <v>16563.3</v>
      </c>
      <c r="L528" s="1">
        <v>41851</v>
      </c>
      <c r="M528">
        <v>0.25</v>
      </c>
    </row>
    <row r="529" spans="2:13">
      <c r="B529" s="1">
        <v>36188</v>
      </c>
      <c r="C529">
        <v>180.31</v>
      </c>
      <c r="D529" s="1">
        <v>43707</v>
      </c>
      <c r="E529">
        <v>2232.89</v>
      </c>
      <c r="F529" s="1"/>
      <c r="J529" s="1">
        <v>41880</v>
      </c>
      <c r="K529">
        <v>17098.45</v>
      </c>
      <c r="L529" s="1">
        <v>41880</v>
      </c>
      <c r="M529">
        <v>0.25</v>
      </c>
    </row>
    <row r="530" spans="2:13">
      <c r="B530" s="1">
        <v>36189</v>
      </c>
      <c r="C530">
        <v>180.37</v>
      </c>
      <c r="D530" s="1">
        <v>43738</v>
      </c>
      <c r="E530">
        <v>2221</v>
      </c>
      <c r="F530" s="1"/>
      <c r="J530" s="1">
        <v>41912</v>
      </c>
      <c r="K530">
        <v>17042.900000000001</v>
      </c>
      <c r="L530" s="1">
        <v>41912</v>
      </c>
      <c r="M530">
        <v>0.25</v>
      </c>
    </row>
    <row r="531" spans="2:13">
      <c r="B531" s="1">
        <v>36192</v>
      </c>
      <c r="C531">
        <v>180.37</v>
      </c>
      <c r="D531" s="1">
        <v>43769</v>
      </c>
      <c r="E531">
        <v>2227.69</v>
      </c>
      <c r="F531" s="1"/>
      <c r="J531" s="1">
        <v>41943</v>
      </c>
      <c r="K531">
        <v>17390.52</v>
      </c>
      <c r="L531" s="1">
        <v>41943</v>
      </c>
      <c r="M531">
        <v>0.25</v>
      </c>
    </row>
    <row r="532" spans="2:13">
      <c r="B532" s="1">
        <v>36193</v>
      </c>
      <c r="C532">
        <v>180.38</v>
      </c>
      <c r="D532" s="1">
        <v>43798</v>
      </c>
      <c r="E532">
        <v>2226.5500000000002</v>
      </c>
      <c r="F532" s="1"/>
      <c r="J532" s="1">
        <v>41971</v>
      </c>
      <c r="K532">
        <v>17828.240000000002</v>
      </c>
      <c r="L532" s="1">
        <v>41971</v>
      </c>
      <c r="M532">
        <v>0.25</v>
      </c>
    </row>
    <row r="533" spans="2:13">
      <c r="B533" s="1">
        <v>36194</v>
      </c>
      <c r="C533">
        <v>180.41</v>
      </c>
      <c r="D533" s="1">
        <v>43830</v>
      </c>
      <c r="E533">
        <v>2225</v>
      </c>
      <c r="F533" s="1"/>
      <c r="J533" s="1">
        <v>42004</v>
      </c>
      <c r="K533">
        <v>17823.07</v>
      </c>
      <c r="L533" s="1">
        <v>42004</v>
      </c>
      <c r="M533">
        <v>0.25</v>
      </c>
    </row>
    <row r="534" spans="2:13">
      <c r="B534" s="1">
        <v>36195</v>
      </c>
      <c r="C534">
        <v>180.42</v>
      </c>
      <c r="D534" s="1"/>
      <c r="F534" s="1"/>
      <c r="J534" s="1">
        <v>42034</v>
      </c>
      <c r="K534">
        <v>17164.95</v>
      </c>
      <c r="L534" s="1">
        <v>42034</v>
      </c>
      <c r="M534">
        <v>0.25</v>
      </c>
    </row>
    <row r="535" spans="2:13">
      <c r="B535" s="1">
        <v>36196</v>
      </c>
      <c r="C535">
        <v>180.42</v>
      </c>
      <c r="D535" s="1"/>
      <c r="F535" s="1"/>
      <c r="J535" s="1">
        <v>42062</v>
      </c>
      <c r="K535">
        <v>18132.7</v>
      </c>
      <c r="L535" s="1">
        <v>42062</v>
      </c>
      <c r="M535">
        <v>0.25</v>
      </c>
    </row>
    <row r="536" spans="2:13">
      <c r="B536" s="1">
        <v>36199</v>
      </c>
      <c r="C536">
        <v>180.5</v>
      </c>
      <c r="D536" s="1"/>
      <c r="F536" s="1"/>
      <c r="J536" s="1">
        <v>42094</v>
      </c>
      <c r="K536">
        <v>17776.12</v>
      </c>
      <c r="L536" s="1">
        <v>42094</v>
      </c>
      <c r="M536">
        <v>0.25</v>
      </c>
    </row>
    <row r="537" spans="2:13">
      <c r="B537" s="1">
        <v>36200</v>
      </c>
      <c r="C537">
        <v>180.53</v>
      </c>
      <c r="D537" s="1"/>
      <c r="F537" s="1"/>
      <c r="J537" s="1">
        <v>42124</v>
      </c>
      <c r="K537">
        <v>17840.52</v>
      </c>
      <c r="L537" s="1">
        <v>42124</v>
      </c>
      <c r="M537">
        <v>0.25</v>
      </c>
    </row>
    <row r="538" spans="2:13">
      <c r="B538" s="1">
        <v>36201</v>
      </c>
      <c r="C538">
        <v>180.56</v>
      </c>
      <c r="D538" s="1"/>
      <c r="F538" s="1"/>
      <c r="J538" s="1">
        <v>42153</v>
      </c>
      <c r="K538">
        <v>18010.68</v>
      </c>
      <c r="L538" s="1">
        <v>42153</v>
      </c>
      <c r="M538">
        <v>0.25</v>
      </c>
    </row>
    <row r="539" spans="2:13">
      <c r="B539" s="1">
        <v>36202</v>
      </c>
      <c r="C539">
        <v>180.57</v>
      </c>
      <c r="D539" s="1"/>
      <c r="F539" s="1"/>
      <c r="J539" s="1">
        <v>42185</v>
      </c>
      <c r="K539">
        <v>17619.509999999998</v>
      </c>
      <c r="L539" s="1">
        <v>42185</v>
      </c>
      <c r="M539">
        <v>0.25</v>
      </c>
    </row>
    <row r="540" spans="2:13">
      <c r="B540" s="1">
        <v>36203</v>
      </c>
      <c r="C540">
        <v>180.55</v>
      </c>
      <c r="D540" s="1"/>
      <c r="F540" s="1"/>
      <c r="J540" s="1">
        <v>42216</v>
      </c>
      <c r="K540">
        <v>17689.86</v>
      </c>
      <c r="L540" s="1">
        <v>42216</v>
      </c>
      <c r="M540">
        <v>0.25</v>
      </c>
    </row>
    <row r="541" spans="2:13">
      <c r="B541" s="1">
        <v>36207</v>
      </c>
      <c r="C541">
        <v>180.66</v>
      </c>
      <c r="D541" s="1"/>
      <c r="F541" s="1"/>
      <c r="J541" s="1">
        <v>42247</v>
      </c>
      <c r="K541">
        <v>16528.03</v>
      </c>
      <c r="L541" s="1">
        <v>42247</v>
      </c>
      <c r="M541">
        <v>0.25</v>
      </c>
    </row>
    <row r="542" spans="2:13">
      <c r="B542" s="1">
        <v>36208</v>
      </c>
      <c r="C542">
        <v>180.69</v>
      </c>
      <c r="D542" s="1"/>
      <c r="F542" s="1"/>
      <c r="J542" s="1">
        <v>42277</v>
      </c>
      <c r="K542">
        <v>16284.7</v>
      </c>
      <c r="L542" s="1">
        <v>42277</v>
      </c>
      <c r="M542">
        <v>0.25</v>
      </c>
    </row>
    <row r="543" spans="2:13">
      <c r="B543" s="1">
        <v>36209</v>
      </c>
      <c r="C543">
        <v>180.71</v>
      </c>
      <c r="D543" s="1"/>
      <c r="F543" s="1"/>
      <c r="J543" s="1">
        <v>42307</v>
      </c>
      <c r="K543">
        <v>17663.54</v>
      </c>
      <c r="L543" s="1">
        <v>42307</v>
      </c>
      <c r="M543">
        <v>0.25</v>
      </c>
    </row>
    <row r="544" spans="2:13">
      <c r="B544" s="1">
        <v>36210</v>
      </c>
      <c r="C544">
        <v>180.71</v>
      </c>
      <c r="D544" s="1"/>
      <c r="F544" s="1"/>
      <c r="J544" s="1">
        <v>42338</v>
      </c>
      <c r="K544">
        <v>17719.919999999998</v>
      </c>
      <c r="L544" s="1">
        <v>42338</v>
      </c>
      <c r="M544">
        <v>0.25</v>
      </c>
    </row>
    <row r="545" spans="2:13">
      <c r="B545" s="1">
        <v>36213</v>
      </c>
      <c r="C545">
        <v>180.79</v>
      </c>
      <c r="D545" s="1"/>
      <c r="F545" s="1"/>
      <c r="J545" s="1">
        <v>42369</v>
      </c>
      <c r="K545">
        <v>17425.03</v>
      </c>
      <c r="L545" s="1">
        <v>42369</v>
      </c>
      <c r="M545">
        <v>0.38</v>
      </c>
    </row>
    <row r="546" spans="2:13">
      <c r="B546" s="1">
        <v>36214</v>
      </c>
      <c r="C546">
        <v>180.78</v>
      </c>
      <c r="D546" s="1"/>
      <c r="F546" s="1"/>
      <c r="J546" s="1">
        <v>42398</v>
      </c>
      <c r="K546">
        <v>16466.3</v>
      </c>
      <c r="L546" s="1">
        <v>42398</v>
      </c>
      <c r="M546">
        <v>0.5</v>
      </c>
    </row>
    <row r="547" spans="2:13">
      <c r="B547" s="1">
        <v>36215</v>
      </c>
      <c r="C547">
        <v>180.77</v>
      </c>
      <c r="D547" s="1"/>
      <c r="F547" s="1"/>
      <c r="J547" s="1">
        <v>42429</v>
      </c>
      <c r="K547">
        <v>16516.5</v>
      </c>
      <c r="L547" s="1">
        <v>42429</v>
      </c>
      <c r="M547">
        <v>0.5</v>
      </c>
    </row>
    <row r="548" spans="2:13">
      <c r="B548" s="1">
        <v>36216</v>
      </c>
      <c r="C548">
        <v>180.79</v>
      </c>
      <c r="D548" s="1"/>
      <c r="F548" s="1"/>
      <c r="J548" s="1">
        <v>42460</v>
      </c>
      <c r="K548">
        <v>17685.09</v>
      </c>
      <c r="L548" s="1">
        <v>42460</v>
      </c>
      <c r="M548">
        <v>0.5</v>
      </c>
    </row>
    <row r="549" spans="2:13">
      <c r="B549" s="1">
        <v>36217</v>
      </c>
      <c r="C549">
        <v>180.84</v>
      </c>
      <c r="D549" s="1"/>
      <c r="F549" s="1"/>
      <c r="J549" s="1">
        <v>42489</v>
      </c>
      <c r="K549">
        <v>17773.64</v>
      </c>
      <c r="L549" s="1">
        <v>42489</v>
      </c>
      <c r="M549">
        <v>0.5</v>
      </c>
    </row>
    <row r="550" spans="2:13">
      <c r="B550" s="1">
        <v>36220</v>
      </c>
      <c r="C550">
        <v>180.85</v>
      </c>
      <c r="D550" s="1"/>
      <c r="F550" s="1"/>
      <c r="J550" s="1">
        <v>42521</v>
      </c>
      <c r="K550">
        <v>17787.2</v>
      </c>
      <c r="L550" s="1">
        <v>42521</v>
      </c>
      <c r="M550">
        <v>0.5</v>
      </c>
    </row>
    <row r="551" spans="2:13">
      <c r="B551" s="1">
        <v>36221</v>
      </c>
      <c r="C551">
        <v>180.88</v>
      </c>
      <c r="D551" s="1"/>
      <c r="F551" s="1"/>
      <c r="J551" s="1">
        <v>42551</v>
      </c>
      <c r="K551">
        <v>17929.990000000002</v>
      </c>
      <c r="L551" s="1">
        <v>42551</v>
      </c>
      <c r="M551">
        <v>0.5</v>
      </c>
    </row>
    <row r="552" spans="2:13">
      <c r="B552" s="1">
        <v>36222</v>
      </c>
      <c r="C552">
        <v>180.92</v>
      </c>
      <c r="D552" s="1"/>
      <c r="F552" s="1"/>
      <c r="J552" s="1">
        <v>42580</v>
      </c>
      <c r="K552">
        <v>18432.240000000002</v>
      </c>
      <c r="L552" s="1">
        <v>42580</v>
      </c>
      <c r="M552">
        <v>0.5</v>
      </c>
    </row>
    <row r="553" spans="2:13">
      <c r="B553" s="1">
        <v>36223</v>
      </c>
      <c r="C553">
        <v>180.94</v>
      </c>
      <c r="D553" s="1"/>
      <c r="F553" s="1"/>
      <c r="J553" s="1">
        <v>42613</v>
      </c>
      <c r="K553">
        <v>18400.88</v>
      </c>
      <c r="L553" s="1">
        <v>42613</v>
      </c>
      <c r="M553">
        <v>0.5</v>
      </c>
    </row>
    <row r="554" spans="2:13">
      <c r="B554" s="1">
        <v>36224</v>
      </c>
      <c r="C554">
        <v>180.98</v>
      </c>
      <c r="D554" s="1"/>
      <c r="F554" s="1"/>
      <c r="J554" s="1">
        <v>42643</v>
      </c>
      <c r="K554">
        <v>18308.150000000001</v>
      </c>
      <c r="L554" s="1">
        <v>42643</v>
      </c>
      <c r="M554">
        <v>0.5</v>
      </c>
    </row>
    <row r="555" spans="2:13">
      <c r="B555" s="1">
        <v>36227</v>
      </c>
      <c r="C555">
        <v>181.06</v>
      </c>
      <c r="D555" s="1"/>
      <c r="F555" s="1"/>
      <c r="J555" s="1">
        <v>42674</v>
      </c>
      <c r="K555">
        <v>18142.419999999998</v>
      </c>
      <c r="L555" s="1">
        <v>42674</v>
      </c>
      <c r="M555">
        <v>0.5</v>
      </c>
    </row>
    <row r="556" spans="2:13">
      <c r="B556" s="1">
        <v>36228</v>
      </c>
      <c r="C556">
        <v>181.13</v>
      </c>
      <c r="D556" s="1"/>
      <c r="F556" s="1"/>
      <c r="J556" s="1">
        <v>42704</v>
      </c>
      <c r="K556">
        <v>19123.580000000002</v>
      </c>
      <c r="L556" s="1">
        <v>42704</v>
      </c>
      <c r="M556">
        <v>0.5</v>
      </c>
    </row>
    <row r="557" spans="2:13">
      <c r="B557" s="1">
        <v>36229</v>
      </c>
      <c r="C557">
        <v>181.16</v>
      </c>
      <c r="D557" s="1"/>
      <c r="F557" s="1"/>
      <c r="J557" s="1">
        <v>42734</v>
      </c>
      <c r="K557">
        <v>19762.599999999999</v>
      </c>
      <c r="L557" s="1">
        <v>42734</v>
      </c>
      <c r="M557">
        <v>0.65</v>
      </c>
    </row>
    <row r="558" spans="2:13">
      <c r="B558" s="1">
        <v>36230</v>
      </c>
      <c r="C558">
        <v>181.18</v>
      </c>
      <c r="D558" s="1"/>
      <c r="F558" s="1"/>
      <c r="J558" s="1">
        <v>42766</v>
      </c>
      <c r="K558">
        <v>19864.09</v>
      </c>
      <c r="L558" s="1">
        <v>42766</v>
      </c>
      <c r="M558">
        <v>0.75</v>
      </c>
    </row>
    <row r="559" spans="2:13">
      <c r="B559" s="1">
        <v>36231</v>
      </c>
      <c r="C559">
        <v>181.2</v>
      </c>
      <c r="D559" s="1"/>
      <c r="F559" s="1"/>
      <c r="J559" s="1">
        <v>42794</v>
      </c>
      <c r="K559">
        <v>20812.240000000002</v>
      </c>
      <c r="L559" s="1">
        <v>42794</v>
      </c>
      <c r="M559">
        <v>0.75</v>
      </c>
    </row>
    <row r="560" spans="2:13">
      <c r="B560" s="1">
        <v>36234</v>
      </c>
      <c r="C560">
        <v>181.28</v>
      </c>
      <c r="D560" s="1"/>
      <c r="F560" s="1"/>
      <c r="J560" s="1">
        <v>42825</v>
      </c>
      <c r="K560">
        <v>20663.22</v>
      </c>
      <c r="L560" s="1">
        <v>42825</v>
      </c>
      <c r="M560">
        <v>0.89</v>
      </c>
    </row>
    <row r="561" spans="2:13">
      <c r="B561" s="1">
        <v>36235</v>
      </c>
      <c r="C561">
        <v>181.32</v>
      </c>
      <c r="D561" s="1"/>
      <c r="F561" s="1"/>
      <c r="J561" s="1">
        <v>42853</v>
      </c>
      <c r="K561">
        <v>20940.509999999998</v>
      </c>
      <c r="L561" s="1">
        <v>42853</v>
      </c>
      <c r="M561">
        <v>1</v>
      </c>
    </row>
    <row r="562" spans="2:13">
      <c r="B562" s="1">
        <v>36236</v>
      </c>
      <c r="C562">
        <v>181.34</v>
      </c>
      <c r="D562" s="1"/>
      <c r="F562" s="1"/>
      <c r="J562" s="1">
        <v>42886</v>
      </c>
      <c r="K562">
        <v>21008.65</v>
      </c>
      <c r="L562" s="1">
        <v>42886</v>
      </c>
      <c r="M562">
        <v>1</v>
      </c>
    </row>
    <row r="563" spans="2:13">
      <c r="B563" s="1">
        <v>36237</v>
      </c>
      <c r="C563">
        <v>181.38</v>
      </c>
      <c r="D563" s="1"/>
      <c r="F563" s="1"/>
      <c r="J563" s="1">
        <v>42916</v>
      </c>
      <c r="K563">
        <v>21349.63</v>
      </c>
      <c r="L563" s="1">
        <v>42916</v>
      </c>
      <c r="M563">
        <v>1.1499999999999999</v>
      </c>
    </row>
    <row r="564" spans="2:13">
      <c r="B564" s="1">
        <v>36238</v>
      </c>
      <c r="C564">
        <v>181.39</v>
      </c>
      <c r="D564" s="1"/>
      <c r="F564" s="1"/>
      <c r="J564" s="1">
        <v>42947</v>
      </c>
      <c r="K564">
        <v>21891.119999999999</v>
      </c>
      <c r="L564" s="1">
        <v>42947</v>
      </c>
      <c r="M564">
        <v>1.25</v>
      </c>
    </row>
    <row r="565" spans="2:13">
      <c r="B565" s="1">
        <v>36241</v>
      </c>
      <c r="C565">
        <v>181.45</v>
      </c>
      <c r="D565" s="1"/>
      <c r="F565" s="1"/>
      <c r="J565" s="1">
        <v>42978</v>
      </c>
      <c r="K565">
        <v>21948.1</v>
      </c>
      <c r="L565" s="1">
        <v>42978</v>
      </c>
      <c r="M565">
        <v>1.25</v>
      </c>
    </row>
    <row r="566" spans="2:13">
      <c r="B566" s="1">
        <v>36242</v>
      </c>
      <c r="C566">
        <v>181.5</v>
      </c>
      <c r="D566" s="1"/>
      <c r="F566" s="1"/>
      <c r="J566" s="1">
        <v>43007</v>
      </c>
      <c r="K566">
        <v>22405.09</v>
      </c>
      <c r="L566" s="1">
        <v>43007</v>
      </c>
      <c r="M566">
        <v>1.25</v>
      </c>
    </row>
    <row r="567" spans="2:13">
      <c r="B567" s="1">
        <v>36243</v>
      </c>
      <c r="C567">
        <v>181.52</v>
      </c>
      <c r="D567" s="1"/>
      <c r="F567" s="1"/>
      <c r="J567" s="1">
        <v>43039</v>
      </c>
      <c r="K567">
        <v>23377.24</v>
      </c>
      <c r="L567" s="1">
        <v>43039</v>
      </c>
      <c r="M567">
        <v>1.25</v>
      </c>
    </row>
    <row r="568" spans="2:13">
      <c r="B568" s="1">
        <v>36244</v>
      </c>
      <c r="C568">
        <v>181.53</v>
      </c>
      <c r="D568" s="1"/>
      <c r="F568" s="1"/>
      <c r="J568" s="1">
        <v>43069</v>
      </c>
      <c r="K568">
        <v>24272.35</v>
      </c>
      <c r="L568" s="1">
        <v>43069</v>
      </c>
      <c r="M568">
        <v>1.25</v>
      </c>
    </row>
    <row r="569" spans="2:13">
      <c r="B569" s="1">
        <v>36245</v>
      </c>
      <c r="C569">
        <v>181.56</v>
      </c>
      <c r="D569" s="1"/>
      <c r="F569" s="1"/>
      <c r="J569" s="1">
        <v>43098</v>
      </c>
      <c r="K569">
        <v>24719.22</v>
      </c>
      <c r="L569" s="1">
        <v>43098</v>
      </c>
      <c r="M569">
        <v>1.4</v>
      </c>
    </row>
    <row r="570" spans="2:13">
      <c r="B570" s="1">
        <v>36248</v>
      </c>
      <c r="C570">
        <v>181.63</v>
      </c>
      <c r="D570" s="1"/>
      <c r="F570" s="1"/>
      <c r="J570" s="1">
        <v>43131</v>
      </c>
      <c r="K570">
        <v>26149.39</v>
      </c>
      <c r="L570" s="1">
        <v>43131</v>
      </c>
      <c r="M570">
        <v>1.5</v>
      </c>
    </row>
    <row r="571" spans="2:13">
      <c r="B571" s="1">
        <v>36249</v>
      </c>
      <c r="C571">
        <v>181.67</v>
      </c>
      <c r="D571" s="1"/>
      <c r="F571" s="1"/>
      <c r="J571" s="1">
        <v>43159</v>
      </c>
      <c r="K571">
        <v>25029.200000000001</v>
      </c>
      <c r="L571" s="1">
        <v>43159</v>
      </c>
      <c r="M571">
        <v>1.5</v>
      </c>
    </row>
    <row r="572" spans="2:13">
      <c r="B572" s="1">
        <v>36250</v>
      </c>
      <c r="C572">
        <v>181.69</v>
      </c>
      <c r="D572" s="1"/>
      <c r="F572" s="1"/>
      <c r="J572" s="1">
        <v>43189</v>
      </c>
      <c r="K572">
        <v>24103.11</v>
      </c>
      <c r="L572" s="1">
        <v>43189</v>
      </c>
      <c r="M572">
        <v>1.5899999999999999</v>
      </c>
    </row>
    <row r="573" spans="2:13">
      <c r="B573" s="1">
        <v>36251</v>
      </c>
      <c r="C573">
        <v>181.71</v>
      </c>
      <c r="D573" s="1"/>
      <c r="F573" s="1"/>
      <c r="J573" s="1">
        <v>43220</v>
      </c>
      <c r="K573">
        <v>24163.15</v>
      </c>
      <c r="L573" s="1">
        <v>43220</v>
      </c>
      <c r="M573">
        <v>1.75</v>
      </c>
    </row>
    <row r="574" spans="2:13">
      <c r="B574" s="1">
        <v>36255</v>
      </c>
      <c r="C574">
        <v>181.84</v>
      </c>
      <c r="D574" s="1"/>
      <c r="F574" s="1"/>
      <c r="J574" s="1">
        <v>43251</v>
      </c>
      <c r="K574">
        <v>24415.84</v>
      </c>
      <c r="L574" s="1">
        <v>43251</v>
      </c>
      <c r="M574">
        <v>1.75</v>
      </c>
    </row>
    <row r="575" spans="2:13">
      <c r="B575" s="1">
        <v>36256</v>
      </c>
      <c r="C575">
        <v>181.87</v>
      </c>
      <c r="D575" s="1"/>
      <c r="F575" s="1"/>
      <c r="J575" s="1">
        <v>43280</v>
      </c>
      <c r="K575">
        <v>24271.41</v>
      </c>
      <c r="L575" s="1">
        <v>43280</v>
      </c>
      <c r="M575">
        <v>1.9</v>
      </c>
    </row>
    <row r="576" spans="2:13">
      <c r="B576" s="1">
        <v>36257</v>
      </c>
      <c r="C576">
        <v>181.89</v>
      </c>
      <c r="D576" s="1"/>
      <c r="F576" s="1"/>
      <c r="J576" s="1">
        <v>43312</v>
      </c>
      <c r="K576">
        <v>25415.19</v>
      </c>
      <c r="L576" s="1">
        <v>43312</v>
      </c>
      <c r="M576">
        <v>2</v>
      </c>
    </row>
    <row r="577" spans="2:13">
      <c r="B577" s="1">
        <v>36258</v>
      </c>
      <c r="C577">
        <v>181.95</v>
      </c>
      <c r="D577" s="1"/>
      <c r="F577" s="1"/>
      <c r="J577" s="1">
        <v>43343</v>
      </c>
      <c r="K577">
        <v>25964.82</v>
      </c>
      <c r="L577" s="1">
        <v>43343</v>
      </c>
      <c r="M577">
        <v>2</v>
      </c>
    </row>
    <row r="578" spans="2:13">
      <c r="B578" s="1">
        <v>36259</v>
      </c>
      <c r="C578">
        <v>181.97</v>
      </c>
      <c r="D578" s="1"/>
      <c r="F578" s="1"/>
      <c r="J578" s="1">
        <v>43371</v>
      </c>
      <c r="K578">
        <v>26458.31</v>
      </c>
      <c r="L578" s="1">
        <v>43371</v>
      </c>
      <c r="M578">
        <v>2.04</v>
      </c>
    </row>
    <row r="579" spans="2:13">
      <c r="B579" s="1">
        <v>36262</v>
      </c>
      <c r="C579">
        <v>182.05</v>
      </c>
      <c r="D579" s="1"/>
      <c r="F579" s="1"/>
      <c r="J579" s="1">
        <v>43404</v>
      </c>
      <c r="K579">
        <v>25115.759999999998</v>
      </c>
      <c r="L579" s="1">
        <v>43404</v>
      </c>
      <c r="M579">
        <v>2.25</v>
      </c>
    </row>
    <row r="580" spans="2:13">
      <c r="B580" s="1">
        <v>36263</v>
      </c>
      <c r="C580">
        <v>182.07</v>
      </c>
      <c r="D580" s="1"/>
      <c r="F580" s="1"/>
      <c r="J580" s="1">
        <v>43434</v>
      </c>
      <c r="K580">
        <v>25538.46</v>
      </c>
      <c r="L580" s="1">
        <v>43434</v>
      </c>
      <c r="M580">
        <v>2.25</v>
      </c>
    </row>
    <row r="581" spans="2:13">
      <c r="B581" s="1">
        <v>36264</v>
      </c>
      <c r="C581">
        <v>182.1</v>
      </c>
      <c r="D581" s="1"/>
      <c r="F581" s="1"/>
      <c r="J581" s="1">
        <v>43465</v>
      </c>
      <c r="K581">
        <v>23327.46</v>
      </c>
      <c r="L581" s="1">
        <v>43465</v>
      </c>
      <c r="M581">
        <v>2.36</v>
      </c>
    </row>
    <row r="582" spans="2:13">
      <c r="B582" s="1">
        <v>36265</v>
      </c>
      <c r="C582">
        <v>182.11</v>
      </c>
      <c r="D582" s="1"/>
      <c r="F582" s="1"/>
      <c r="J582" s="1">
        <v>43496</v>
      </c>
      <c r="K582">
        <v>24999.67</v>
      </c>
      <c r="L582" s="1">
        <v>43496</v>
      </c>
      <c r="M582">
        <v>2.5</v>
      </c>
    </row>
    <row r="583" spans="2:13">
      <c r="B583" s="1">
        <v>36266</v>
      </c>
      <c r="C583">
        <v>182.1</v>
      </c>
      <c r="D583" s="1"/>
      <c r="F583" s="1"/>
      <c r="J583" s="1">
        <v>43524</v>
      </c>
      <c r="K583">
        <v>25916</v>
      </c>
      <c r="L583" s="1">
        <v>43524</v>
      </c>
      <c r="M583">
        <v>2.5</v>
      </c>
    </row>
    <row r="584" spans="2:13">
      <c r="B584" s="1">
        <v>36269</v>
      </c>
      <c r="C584">
        <v>182.18</v>
      </c>
      <c r="D584" s="1"/>
      <c r="F584" s="1"/>
      <c r="J584" s="1">
        <v>43553</v>
      </c>
      <c r="K584">
        <v>25928.68</v>
      </c>
      <c r="L584" s="1">
        <v>43553</v>
      </c>
      <c r="M584">
        <v>2.5</v>
      </c>
    </row>
    <row r="585" spans="2:13">
      <c r="B585" s="1">
        <v>36270</v>
      </c>
      <c r="C585">
        <v>182.22</v>
      </c>
      <c r="D585" s="1"/>
      <c r="F585" s="1"/>
      <c r="J585" s="1">
        <v>43585</v>
      </c>
      <c r="K585">
        <v>26592.91</v>
      </c>
      <c r="L585" s="1">
        <v>43585</v>
      </c>
      <c r="M585">
        <v>2.5</v>
      </c>
    </row>
    <row r="586" spans="2:13">
      <c r="B586" s="1">
        <v>36271</v>
      </c>
      <c r="C586">
        <v>182.24</v>
      </c>
      <c r="D586" s="1"/>
      <c r="F586" s="1"/>
      <c r="J586" s="1">
        <v>43616</v>
      </c>
      <c r="K586">
        <v>24815.040000000001</v>
      </c>
      <c r="L586" s="1">
        <v>43616</v>
      </c>
      <c r="M586">
        <v>2.5</v>
      </c>
    </row>
    <row r="587" spans="2:13">
      <c r="B587" s="1">
        <v>36272</v>
      </c>
      <c r="C587">
        <v>182.24</v>
      </c>
      <c r="D587" s="1"/>
      <c r="F587" s="1"/>
      <c r="J587" s="1">
        <v>43644</v>
      </c>
      <c r="K587">
        <v>26599.96</v>
      </c>
      <c r="L587" s="1">
        <v>43644</v>
      </c>
      <c r="M587">
        <v>2.5</v>
      </c>
    </row>
    <row r="588" spans="2:13">
      <c r="B588" s="1">
        <v>36273</v>
      </c>
      <c r="C588">
        <v>182.24</v>
      </c>
      <c r="D588" s="1"/>
      <c r="F588" s="1"/>
      <c r="J588" s="1">
        <v>43677</v>
      </c>
      <c r="K588">
        <v>26864.27</v>
      </c>
      <c r="L588" s="1">
        <v>43677</v>
      </c>
      <c r="M588">
        <v>2.4900000000000002</v>
      </c>
    </row>
    <row r="589" spans="2:13">
      <c r="B589" s="1">
        <v>36276</v>
      </c>
      <c r="C589">
        <v>182.31</v>
      </c>
      <c r="D589" s="1"/>
      <c r="F589" s="1"/>
      <c r="J589" s="1">
        <v>43707</v>
      </c>
      <c r="K589">
        <v>26403.279999999999</v>
      </c>
      <c r="L589" s="1">
        <v>43707</v>
      </c>
      <c r="M589">
        <v>2.25</v>
      </c>
    </row>
    <row r="590" spans="2:13">
      <c r="B590" s="1">
        <v>36277</v>
      </c>
      <c r="C590">
        <v>182.33</v>
      </c>
      <c r="D590" s="1"/>
      <c r="F590" s="1"/>
      <c r="J590" s="1">
        <v>43738</v>
      </c>
      <c r="K590">
        <v>26916.83</v>
      </c>
      <c r="L590" s="1">
        <v>43738</v>
      </c>
      <c r="M590">
        <v>2.14</v>
      </c>
    </row>
    <row r="591" spans="2:13">
      <c r="B591" s="1">
        <v>36278</v>
      </c>
      <c r="C591">
        <v>182.34</v>
      </c>
      <c r="D591" s="1"/>
      <c r="F591" s="1"/>
      <c r="J591" s="1">
        <v>43769</v>
      </c>
      <c r="K591">
        <v>27046.23</v>
      </c>
      <c r="L591" s="1">
        <v>43769</v>
      </c>
      <c r="M591">
        <v>1.98</v>
      </c>
    </row>
    <row r="592" spans="2:13">
      <c r="B592" s="1">
        <v>36279</v>
      </c>
      <c r="C592">
        <v>182.39</v>
      </c>
      <c r="D592" s="1"/>
      <c r="F592" s="1"/>
      <c r="J592" s="1">
        <v>43798</v>
      </c>
      <c r="K592">
        <v>28051.41</v>
      </c>
      <c r="L592" s="1">
        <v>43798</v>
      </c>
      <c r="M592">
        <v>1.75</v>
      </c>
    </row>
    <row r="593" spans="2:13">
      <c r="B593" s="1">
        <v>36280</v>
      </c>
      <c r="C593">
        <v>182.34</v>
      </c>
      <c r="D593" s="1"/>
      <c r="F593" s="1"/>
      <c r="J593" s="1">
        <v>43830</v>
      </c>
      <c r="K593">
        <v>28538.44</v>
      </c>
      <c r="L593" s="1">
        <v>43830</v>
      </c>
      <c r="M593">
        <v>1.75</v>
      </c>
    </row>
    <row r="594" spans="2:13">
      <c r="B594" s="1">
        <v>36283</v>
      </c>
      <c r="C594">
        <v>182.43</v>
      </c>
      <c r="D594" s="1"/>
      <c r="F594" s="1"/>
      <c r="J594" s="1"/>
    </row>
    <row r="595" spans="2:13">
      <c r="B595" s="1">
        <v>36284</v>
      </c>
      <c r="C595">
        <v>182.44</v>
      </c>
      <c r="D595" s="1"/>
      <c r="F595" s="1"/>
      <c r="J595" s="1"/>
    </row>
    <row r="596" spans="2:13">
      <c r="B596" s="1">
        <v>36285</v>
      </c>
      <c r="C596">
        <v>182.48</v>
      </c>
      <c r="D596" s="1"/>
      <c r="F596" s="1"/>
      <c r="J596" s="1"/>
    </row>
    <row r="597" spans="2:13">
      <c r="B597" s="1">
        <v>36286</v>
      </c>
      <c r="C597">
        <v>182.48</v>
      </c>
      <c r="D597" s="1"/>
      <c r="F597" s="1"/>
      <c r="J597" s="1"/>
    </row>
    <row r="598" spans="2:13">
      <c r="B598" s="1">
        <v>36287</v>
      </c>
      <c r="C598">
        <v>182.5</v>
      </c>
      <c r="D598" s="1"/>
      <c r="F598" s="1"/>
      <c r="J598" s="1"/>
    </row>
    <row r="599" spans="2:13">
      <c r="B599" s="1">
        <v>36291</v>
      </c>
      <c r="C599">
        <v>182.59</v>
      </c>
      <c r="D599" s="1"/>
      <c r="F599" s="1"/>
      <c r="J599" s="1"/>
    </row>
    <row r="600" spans="2:13">
      <c r="B600" s="1">
        <v>36292</v>
      </c>
      <c r="C600">
        <v>182.62</v>
      </c>
      <c r="D600" s="1"/>
      <c r="F600" s="1"/>
      <c r="J600" s="1"/>
    </row>
    <row r="601" spans="2:13">
      <c r="B601" s="1">
        <v>36293</v>
      </c>
      <c r="C601">
        <v>182.67</v>
      </c>
      <c r="D601" s="1"/>
      <c r="F601" s="1"/>
      <c r="J601" s="1"/>
    </row>
    <row r="602" spans="2:13">
      <c r="B602" s="1">
        <v>36294</v>
      </c>
      <c r="C602">
        <v>182.65</v>
      </c>
      <c r="D602" s="1"/>
      <c r="F602" s="1"/>
      <c r="J602" s="1"/>
    </row>
    <row r="603" spans="2:13">
      <c r="B603" s="1">
        <v>36297</v>
      </c>
      <c r="C603">
        <v>182.68</v>
      </c>
      <c r="D603" s="1"/>
      <c r="F603" s="1"/>
      <c r="J603" s="1"/>
    </row>
    <row r="604" spans="2:13">
      <c r="B604" s="1">
        <v>36298</v>
      </c>
      <c r="C604">
        <v>182.69</v>
      </c>
      <c r="D604" s="1"/>
      <c r="F604" s="1"/>
      <c r="J604" s="1"/>
    </row>
    <row r="605" spans="2:13">
      <c r="B605" s="1">
        <v>36299</v>
      </c>
      <c r="C605">
        <v>182.72</v>
      </c>
      <c r="D605" s="1"/>
      <c r="F605" s="1"/>
      <c r="J605" s="1"/>
    </row>
    <row r="606" spans="2:13">
      <c r="B606" s="1">
        <v>36300</v>
      </c>
      <c r="C606">
        <v>182.75</v>
      </c>
      <c r="D606" s="1"/>
      <c r="F606" s="1"/>
    </row>
    <row r="607" spans="2:13">
      <c r="B607" s="1">
        <v>36301</v>
      </c>
      <c r="C607">
        <v>182.8</v>
      </c>
      <c r="D607" s="1"/>
      <c r="F607" s="1"/>
    </row>
    <row r="608" spans="2:13">
      <c r="B608" s="1">
        <v>36304</v>
      </c>
      <c r="C608">
        <v>182.87</v>
      </c>
      <c r="D608" s="1"/>
      <c r="F608" s="1"/>
    </row>
    <row r="609" spans="2:6">
      <c r="B609" s="1">
        <v>36305</v>
      </c>
      <c r="C609">
        <v>182.89</v>
      </c>
      <c r="D609" s="1"/>
      <c r="F609" s="1"/>
    </row>
    <row r="610" spans="2:6">
      <c r="B610" s="1">
        <v>36306</v>
      </c>
      <c r="C610">
        <v>182.9</v>
      </c>
      <c r="D610" s="1"/>
      <c r="F610" s="1"/>
    </row>
    <row r="611" spans="2:6">
      <c r="B611" s="1">
        <v>36307</v>
      </c>
      <c r="C611">
        <v>182.9</v>
      </c>
      <c r="D611" s="1"/>
      <c r="F611" s="1"/>
    </row>
    <row r="612" spans="2:6">
      <c r="B612" s="1">
        <v>36308</v>
      </c>
      <c r="C612">
        <v>182.98</v>
      </c>
      <c r="D612" s="1"/>
      <c r="F612" s="1"/>
    </row>
    <row r="613" spans="2:6">
      <c r="B613" s="1">
        <v>36312</v>
      </c>
      <c r="C613">
        <v>182.94</v>
      </c>
      <c r="D613" s="1"/>
      <c r="F613" s="1"/>
    </row>
    <row r="614" spans="2:6">
      <c r="B614" s="1">
        <v>36313</v>
      </c>
      <c r="C614">
        <v>182.97</v>
      </c>
      <c r="D614" s="1"/>
      <c r="F614" s="1"/>
    </row>
    <row r="615" spans="2:6">
      <c r="B615" s="1">
        <v>36314</v>
      </c>
      <c r="C615">
        <v>183.01</v>
      </c>
      <c r="D615" s="1"/>
      <c r="F615" s="1"/>
    </row>
    <row r="616" spans="2:6">
      <c r="B616" s="1">
        <v>36315</v>
      </c>
      <c r="C616">
        <v>183.02</v>
      </c>
      <c r="D616" s="1"/>
      <c r="F616" s="1"/>
    </row>
    <row r="617" spans="2:6">
      <c r="B617" s="1">
        <v>36318</v>
      </c>
      <c r="C617">
        <v>183.11</v>
      </c>
      <c r="D617" s="1"/>
      <c r="F617" s="1"/>
    </row>
    <row r="618" spans="2:6">
      <c r="B618" s="1">
        <v>36319</v>
      </c>
      <c r="C618">
        <v>183.13</v>
      </c>
      <c r="D618" s="1"/>
      <c r="F618" s="1"/>
    </row>
    <row r="619" spans="2:6">
      <c r="B619" s="1">
        <v>36320</v>
      </c>
      <c r="C619">
        <v>183.14</v>
      </c>
      <c r="D619" s="1"/>
      <c r="F619" s="1"/>
    </row>
    <row r="620" spans="2:6">
      <c r="B620" s="1">
        <v>36321</v>
      </c>
      <c r="C620">
        <v>183.15</v>
      </c>
      <c r="D620" s="1"/>
      <c r="F620" s="1"/>
    </row>
    <row r="621" spans="2:6">
      <c r="B621" s="1">
        <v>36322</v>
      </c>
      <c r="C621">
        <v>183.13</v>
      </c>
      <c r="D621" s="1"/>
      <c r="F621" s="1"/>
    </row>
    <row r="622" spans="2:6">
      <c r="B622" s="1">
        <v>36325</v>
      </c>
      <c r="C622">
        <v>183.23</v>
      </c>
      <c r="D622" s="1"/>
      <c r="F622" s="1"/>
    </row>
    <row r="623" spans="2:6">
      <c r="B623" s="1">
        <v>36326</v>
      </c>
      <c r="C623">
        <v>183.27</v>
      </c>
      <c r="D623" s="1"/>
      <c r="F623" s="1"/>
    </row>
    <row r="624" spans="2:6">
      <c r="B624" s="1">
        <v>36327</v>
      </c>
      <c r="C624">
        <v>183.32</v>
      </c>
      <c r="D624" s="1"/>
      <c r="F624" s="1"/>
    </row>
    <row r="625" spans="2:6">
      <c r="B625" s="1">
        <v>36328</v>
      </c>
      <c r="C625">
        <v>183.39</v>
      </c>
      <c r="D625" s="1"/>
      <c r="F625" s="1"/>
    </row>
    <row r="626" spans="2:6">
      <c r="B626" s="1">
        <v>36329</v>
      </c>
      <c r="C626">
        <v>183.38</v>
      </c>
      <c r="D626" s="1"/>
      <c r="F626" s="1"/>
    </row>
    <row r="627" spans="2:6">
      <c r="B627" s="1">
        <v>36332</v>
      </c>
      <c r="C627">
        <v>183.44</v>
      </c>
      <c r="D627" s="1"/>
      <c r="F627" s="1"/>
    </row>
    <row r="628" spans="2:6">
      <c r="B628" s="1">
        <v>36333</v>
      </c>
      <c r="C628">
        <v>183.45</v>
      </c>
      <c r="D628" s="1"/>
      <c r="F628" s="1"/>
    </row>
    <row r="629" spans="2:6">
      <c r="B629" s="1">
        <v>36334</v>
      </c>
      <c r="C629">
        <v>183.48</v>
      </c>
      <c r="D629" s="1"/>
      <c r="F629" s="1"/>
    </row>
    <row r="630" spans="2:6">
      <c r="B630" s="1">
        <v>36335</v>
      </c>
      <c r="C630">
        <v>183.48</v>
      </c>
      <c r="D630" s="1"/>
      <c r="F630" s="1"/>
    </row>
    <row r="631" spans="2:6">
      <c r="B631" s="1">
        <v>36336</v>
      </c>
      <c r="C631">
        <v>183.48</v>
      </c>
      <c r="D631" s="1"/>
      <c r="F631" s="1"/>
    </row>
    <row r="632" spans="2:6">
      <c r="B632" s="1">
        <v>36339</v>
      </c>
      <c r="C632">
        <v>183.57</v>
      </c>
      <c r="D632" s="1"/>
      <c r="F632" s="1"/>
    </row>
    <row r="633" spans="2:6">
      <c r="B633" s="1">
        <v>36340</v>
      </c>
      <c r="C633">
        <v>183.59</v>
      </c>
      <c r="D633" s="1"/>
      <c r="F633" s="1"/>
    </row>
    <row r="634" spans="2:6">
      <c r="B634" s="1">
        <v>36341</v>
      </c>
      <c r="C634">
        <v>183.67</v>
      </c>
      <c r="D634" s="1"/>
      <c r="F634" s="1"/>
    </row>
    <row r="635" spans="2:6">
      <c r="B635" s="1">
        <v>36342</v>
      </c>
      <c r="C635">
        <v>183.69</v>
      </c>
      <c r="D635" s="1"/>
      <c r="F635" s="1"/>
    </row>
    <row r="636" spans="2:6">
      <c r="B636" s="1">
        <v>36343</v>
      </c>
      <c r="C636">
        <v>183.72</v>
      </c>
      <c r="D636" s="1"/>
      <c r="F636" s="1"/>
    </row>
    <row r="637" spans="2:6">
      <c r="B637" s="1">
        <v>36347</v>
      </c>
      <c r="C637">
        <v>183.83</v>
      </c>
      <c r="D637" s="1"/>
      <c r="F637" s="1"/>
    </row>
    <row r="638" spans="2:6">
      <c r="B638" s="1">
        <v>36348</v>
      </c>
      <c r="C638">
        <v>183.87</v>
      </c>
      <c r="D638" s="1"/>
      <c r="F638" s="1"/>
    </row>
    <row r="639" spans="2:6">
      <c r="B639" s="1">
        <v>36349</v>
      </c>
      <c r="C639">
        <v>183.92</v>
      </c>
      <c r="D639" s="1"/>
      <c r="F639" s="1"/>
    </row>
    <row r="640" spans="2:6">
      <c r="B640" s="1">
        <v>36350</v>
      </c>
      <c r="C640">
        <v>183.93</v>
      </c>
      <c r="D640" s="1"/>
      <c r="F640" s="1"/>
    </row>
    <row r="641" spans="2:6">
      <c r="B641" s="1">
        <v>36353</v>
      </c>
      <c r="C641">
        <v>184.01</v>
      </c>
      <c r="D641" s="1"/>
      <c r="F641" s="1"/>
    </row>
    <row r="642" spans="2:6">
      <c r="B642" s="1">
        <v>36354</v>
      </c>
      <c r="C642">
        <v>184.05</v>
      </c>
      <c r="D642" s="1"/>
      <c r="F642" s="1"/>
    </row>
    <row r="643" spans="2:6">
      <c r="B643" s="1">
        <v>36355</v>
      </c>
      <c r="C643">
        <v>184.07</v>
      </c>
      <c r="D643" s="1"/>
      <c r="F643" s="1"/>
    </row>
    <row r="644" spans="2:6">
      <c r="B644" s="1">
        <v>36356</v>
      </c>
      <c r="C644">
        <v>184.09</v>
      </c>
      <c r="D644" s="1"/>
      <c r="F644" s="1"/>
    </row>
    <row r="645" spans="2:6">
      <c r="B645" s="1">
        <v>36357</v>
      </c>
      <c r="C645">
        <v>184.13</v>
      </c>
      <c r="D645" s="1"/>
      <c r="F645" s="1"/>
    </row>
    <row r="646" spans="2:6">
      <c r="B646" s="1">
        <v>36360</v>
      </c>
      <c r="C646">
        <v>184.22</v>
      </c>
      <c r="D646" s="1"/>
      <c r="F646" s="1"/>
    </row>
    <row r="647" spans="2:6">
      <c r="B647" s="1">
        <v>36361</v>
      </c>
      <c r="C647">
        <v>184.28</v>
      </c>
      <c r="D647" s="1"/>
      <c r="F647" s="1"/>
    </row>
    <row r="648" spans="2:6">
      <c r="B648" s="1">
        <v>36362</v>
      </c>
      <c r="C648">
        <v>184.31</v>
      </c>
      <c r="D648" s="1"/>
      <c r="F648" s="1"/>
    </row>
    <row r="649" spans="2:6">
      <c r="B649" s="1">
        <v>36363</v>
      </c>
      <c r="C649">
        <v>184.31</v>
      </c>
      <c r="D649" s="1"/>
      <c r="F649" s="1"/>
    </row>
    <row r="650" spans="2:6">
      <c r="B650" s="1">
        <v>36364</v>
      </c>
      <c r="C650">
        <v>184.32</v>
      </c>
      <c r="D650" s="1"/>
      <c r="F650" s="1"/>
    </row>
    <row r="651" spans="2:6">
      <c r="B651" s="1">
        <v>36367</v>
      </c>
      <c r="C651">
        <v>184.38</v>
      </c>
      <c r="D651" s="1"/>
      <c r="F651" s="1"/>
    </row>
    <row r="652" spans="2:6">
      <c r="B652" s="1">
        <v>36368</v>
      </c>
      <c r="C652">
        <v>184.4</v>
      </c>
      <c r="D652" s="1"/>
      <c r="F652" s="1"/>
    </row>
    <row r="653" spans="2:6">
      <c r="B653" s="1">
        <v>36369</v>
      </c>
      <c r="C653">
        <v>184.41</v>
      </c>
      <c r="D653" s="1"/>
      <c r="F653" s="1"/>
    </row>
    <row r="654" spans="2:6">
      <c r="B654" s="1">
        <v>36370</v>
      </c>
      <c r="C654">
        <v>184.41</v>
      </c>
      <c r="D654" s="1"/>
      <c r="F654" s="1"/>
    </row>
    <row r="655" spans="2:6">
      <c r="B655" s="1">
        <v>36371</v>
      </c>
      <c r="C655">
        <v>184.44</v>
      </c>
      <c r="D655" s="1"/>
      <c r="F655" s="1"/>
    </row>
    <row r="656" spans="2:6">
      <c r="B656" s="1">
        <v>36374</v>
      </c>
      <c r="C656">
        <v>184.48</v>
      </c>
      <c r="D656" s="1"/>
      <c r="F656" s="1"/>
    </row>
    <row r="657" spans="2:6">
      <c r="B657" s="1">
        <v>36375</v>
      </c>
      <c r="C657">
        <v>184.48</v>
      </c>
      <c r="D657" s="1"/>
      <c r="F657" s="1"/>
    </row>
    <row r="658" spans="2:6">
      <c r="B658" s="1">
        <v>36376</v>
      </c>
      <c r="C658">
        <v>184.53</v>
      </c>
      <c r="D658" s="1"/>
      <c r="F658" s="1"/>
    </row>
    <row r="659" spans="2:6">
      <c r="B659" s="1">
        <v>36377</v>
      </c>
      <c r="C659">
        <v>184.59</v>
      </c>
      <c r="D659" s="1"/>
      <c r="F659" s="1"/>
    </row>
    <row r="660" spans="2:6">
      <c r="B660" s="1">
        <v>36378</v>
      </c>
      <c r="C660">
        <v>184.53</v>
      </c>
      <c r="D660" s="1"/>
      <c r="F660" s="1"/>
    </row>
    <row r="661" spans="2:6">
      <c r="B661" s="1">
        <v>36381</v>
      </c>
      <c r="C661">
        <v>184.56</v>
      </c>
      <c r="D661" s="1"/>
      <c r="F661" s="1"/>
    </row>
    <row r="662" spans="2:6">
      <c r="B662" s="1">
        <v>36382</v>
      </c>
      <c r="C662">
        <v>184.58</v>
      </c>
      <c r="D662" s="1"/>
      <c r="F662" s="1"/>
    </row>
    <row r="663" spans="2:6">
      <c r="B663" s="1">
        <v>36383</v>
      </c>
      <c r="C663">
        <v>184.63</v>
      </c>
      <c r="D663" s="1"/>
      <c r="F663" s="1"/>
    </row>
    <row r="664" spans="2:6">
      <c r="B664" s="1">
        <v>36384</v>
      </c>
      <c r="C664">
        <v>184.66</v>
      </c>
      <c r="D664" s="1"/>
      <c r="F664" s="1"/>
    </row>
    <row r="665" spans="2:6">
      <c r="B665" s="1">
        <v>36385</v>
      </c>
      <c r="C665">
        <v>184.72</v>
      </c>
      <c r="D665" s="1"/>
      <c r="F665" s="1"/>
    </row>
    <row r="666" spans="2:6">
      <c r="B666" s="1">
        <v>36388</v>
      </c>
      <c r="C666">
        <v>184.79</v>
      </c>
      <c r="D666" s="1"/>
      <c r="F666" s="1"/>
    </row>
    <row r="667" spans="2:6">
      <c r="B667" s="1">
        <v>36389</v>
      </c>
      <c r="C667">
        <v>184.83</v>
      </c>
      <c r="D667" s="1"/>
      <c r="F667" s="1"/>
    </row>
    <row r="668" spans="2:6">
      <c r="B668" s="1">
        <v>36390</v>
      </c>
      <c r="C668">
        <v>184.89</v>
      </c>
      <c r="D668" s="1"/>
      <c r="F668" s="1"/>
    </row>
    <row r="669" spans="2:6">
      <c r="B669" s="1">
        <v>36391</v>
      </c>
      <c r="C669">
        <v>184.92</v>
      </c>
      <c r="D669" s="1"/>
      <c r="F669" s="1"/>
    </row>
    <row r="670" spans="2:6">
      <c r="B670" s="1">
        <v>36392</v>
      </c>
      <c r="C670">
        <v>184.93</v>
      </c>
      <c r="D670" s="1"/>
      <c r="F670" s="1"/>
    </row>
    <row r="671" spans="2:6">
      <c r="B671" s="1">
        <v>36395</v>
      </c>
      <c r="C671">
        <v>184.96</v>
      </c>
      <c r="D671" s="1"/>
      <c r="F671" s="1"/>
    </row>
    <row r="672" spans="2:6">
      <c r="B672" s="1">
        <v>36396</v>
      </c>
      <c r="C672">
        <v>184.99</v>
      </c>
      <c r="D672" s="1"/>
      <c r="F672" s="1"/>
    </row>
    <row r="673" spans="2:6">
      <c r="B673" s="1">
        <v>36397</v>
      </c>
      <c r="C673">
        <v>185.03</v>
      </c>
      <c r="D673" s="1"/>
      <c r="F673" s="1"/>
    </row>
    <row r="674" spans="2:6">
      <c r="B674" s="1">
        <v>36398</v>
      </c>
      <c r="C674">
        <v>185.04</v>
      </c>
      <c r="D674" s="1"/>
      <c r="F674" s="1"/>
    </row>
    <row r="675" spans="2:6">
      <c r="B675" s="1">
        <v>36399</v>
      </c>
      <c r="C675">
        <v>185.02</v>
      </c>
      <c r="D675" s="1"/>
      <c r="F675" s="1"/>
    </row>
    <row r="676" spans="2:6">
      <c r="B676" s="1">
        <v>36402</v>
      </c>
      <c r="C676">
        <v>185.08</v>
      </c>
      <c r="D676" s="1"/>
      <c r="F676" s="1"/>
    </row>
    <row r="677" spans="2:6">
      <c r="B677" s="1">
        <v>36403</v>
      </c>
      <c r="C677">
        <v>185.11</v>
      </c>
      <c r="D677" s="1"/>
      <c r="F677" s="1"/>
    </row>
    <row r="678" spans="2:6">
      <c r="B678" s="1">
        <v>36404</v>
      </c>
      <c r="C678">
        <v>185.14</v>
      </c>
      <c r="D678" s="1"/>
      <c r="F678" s="1"/>
    </row>
    <row r="679" spans="2:6">
      <c r="B679" s="1">
        <v>36405</v>
      </c>
      <c r="C679">
        <v>185.17</v>
      </c>
      <c r="D679" s="1"/>
      <c r="F679" s="1"/>
    </row>
    <row r="680" spans="2:6">
      <c r="B680" s="1">
        <v>36406</v>
      </c>
      <c r="C680">
        <v>185.23</v>
      </c>
      <c r="D680" s="1"/>
      <c r="F680" s="1"/>
    </row>
    <row r="681" spans="2:6">
      <c r="B681" s="1">
        <v>36410</v>
      </c>
      <c r="C681">
        <v>185.33</v>
      </c>
      <c r="D681" s="1"/>
      <c r="F681" s="1"/>
    </row>
    <row r="682" spans="2:6">
      <c r="B682" s="1">
        <v>36411</v>
      </c>
      <c r="C682">
        <v>185.34</v>
      </c>
      <c r="D682" s="1"/>
      <c r="F682" s="1"/>
    </row>
    <row r="683" spans="2:6">
      <c r="B683" s="1">
        <v>36412</v>
      </c>
      <c r="C683">
        <v>185.36</v>
      </c>
      <c r="D683" s="1"/>
      <c r="F683" s="1"/>
    </row>
    <row r="684" spans="2:6">
      <c r="B684" s="1">
        <v>36413</v>
      </c>
      <c r="C684">
        <v>185.43</v>
      </c>
      <c r="D684" s="1"/>
      <c r="F684" s="1"/>
    </row>
    <row r="685" spans="2:6">
      <c r="B685" s="1">
        <v>36416</v>
      </c>
      <c r="C685">
        <v>185.5</v>
      </c>
      <c r="D685" s="1"/>
      <c r="F685" s="1"/>
    </row>
    <row r="686" spans="2:6">
      <c r="B686" s="1">
        <v>36417</v>
      </c>
      <c r="C686">
        <v>185.52</v>
      </c>
      <c r="D686" s="1"/>
      <c r="F686" s="1"/>
    </row>
    <row r="687" spans="2:6">
      <c r="B687" s="1">
        <v>36418</v>
      </c>
      <c r="C687">
        <v>185.58</v>
      </c>
      <c r="D687" s="1"/>
      <c r="F687" s="1"/>
    </row>
    <row r="688" spans="2:6">
      <c r="B688" s="1">
        <v>36419</v>
      </c>
      <c r="C688">
        <v>185.62</v>
      </c>
      <c r="D688" s="1"/>
      <c r="F688" s="1"/>
    </row>
    <row r="689" spans="2:6">
      <c r="B689" s="1">
        <v>36420</v>
      </c>
      <c r="C689">
        <v>185.64</v>
      </c>
      <c r="D689" s="1"/>
      <c r="F689" s="1"/>
    </row>
    <row r="690" spans="2:6">
      <c r="B690" s="1">
        <v>36423</v>
      </c>
      <c r="C690">
        <v>185.72</v>
      </c>
      <c r="D690" s="1"/>
      <c r="F690" s="1"/>
    </row>
    <row r="691" spans="2:6">
      <c r="B691" s="1">
        <v>36424</v>
      </c>
      <c r="C691">
        <v>185.75</v>
      </c>
      <c r="D691" s="1"/>
      <c r="F691" s="1"/>
    </row>
    <row r="692" spans="2:6">
      <c r="B692" s="1">
        <v>36425</v>
      </c>
      <c r="C692">
        <v>185.77</v>
      </c>
      <c r="D692" s="1"/>
      <c r="F692" s="1"/>
    </row>
    <row r="693" spans="2:6">
      <c r="B693" s="1">
        <v>36426</v>
      </c>
      <c r="C693">
        <v>185.81</v>
      </c>
      <c r="D693" s="1"/>
      <c r="F693" s="1"/>
    </row>
    <row r="694" spans="2:6">
      <c r="B694" s="1">
        <v>36427</v>
      </c>
      <c r="C694">
        <v>185.86</v>
      </c>
      <c r="D694" s="1"/>
      <c r="F694" s="1"/>
    </row>
    <row r="695" spans="2:6">
      <c r="B695" s="1">
        <v>36430</v>
      </c>
      <c r="C695">
        <v>185.92</v>
      </c>
      <c r="D695" s="1"/>
      <c r="F695" s="1"/>
    </row>
    <row r="696" spans="2:6">
      <c r="B696" s="1">
        <v>36431</v>
      </c>
      <c r="C696">
        <v>185.96</v>
      </c>
      <c r="D696" s="1"/>
      <c r="F696" s="1"/>
    </row>
    <row r="697" spans="2:6">
      <c r="B697" s="1">
        <v>36432</v>
      </c>
      <c r="C697">
        <v>185.97</v>
      </c>
      <c r="D697" s="1"/>
      <c r="F697" s="1"/>
    </row>
    <row r="698" spans="2:6">
      <c r="B698" s="1">
        <v>36433</v>
      </c>
      <c r="C698">
        <v>186.01</v>
      </c>
      <c r="D698" s="1"/>
      <c r="F698" s="1"/>
    </row>
    <row r="699" spans="2:6">
      <c r="B699" s="1">
        <v>36434</v>
      </c>
      <c r="C699">
        <v>185.99</v>
      </c>
      <c r="D699" s="1"/>
      <c r="F699" s="1"/>
    </row>
    <row r="700" spans="2:6">
      <c r="B700" s="1">
        <v>36437</v>
      </c>
      <c r="C700">
        <v>186.08</v>
      </c>
      <c r="D700" s="1"/>
      <c r="F700" s="1"/>
    </row>
    <row r="701" spans="2:6">
      <c r="B701" s="1">
        <v>36438</v>
      </c>
      <c r="C701">
        <v>186.06</v>
      </c>
      <c r="D701" s="1"/>
      <c r="F701" s="1"/>
    </row>
    <row r="702" spans="2:6">
      <c r="B702" s="1">
        <v>36439</v>
      </c>
      <c r="C702">
        <v>186.09</v>
      </c>
      <c r="D702" s="1"/>
      <c r="F702" s="1"/>
    </row>
    <row r="703" spans="2:6">
      <c r="B703" s="1">
        <v>36440</v>
      </c>
      <c r="C703">
        <v>186.11</v>
      </c>
      <c r="D703" s="1"/>
      <c r="F703" s="1"/>
    </row>
    <row r="704" spans="2:6">
      <c r="B704" s="1">
        <v>36441</v>
      </c>
      <c r="C704">
        <v>186.13</v>
      </c>
      <c r="D704" s="1"/>
      <c r="F704" s="1"/>
    </row>
    <row r="705" spans="2:6">
      <c r="B705" s="1">
        <v>36445</v>
      </c>
      <c r="C705">
        <v>186.22</v>
      </c>
      <c r="D705" s="1"/>
      <c r="F705" s="1"/>
    </row>
    <row r="706" spans="2:6">
      <c r="B706" s="1">
        <v>36446</v>
      </c>
      <c r="C706">
        <v>186.22</v>
      </c>
      <c r="D706" s="1"/>
      <c r="F706" s="1"/>
    </row>
    <row r="707" spans="2:6">
      <c r="B707" s="1">
        <v>36447</v>
      </c>
      <c r="C707">
        <v>186.25</v>
      </c>
      <c r="D707" s="1"/>
      <c r="F707" s="1"/>
    </row>
    <row r="708" spans="2:6">
      <c r="B708" s="1">
        <v>36448</v>
      </c>
      <c r="C708">
        <v>186.29</v>
      </c>
      <c r="D708" s="1"/>
      <c r="F708" s="1"/>
    </row>
    <row r="709" spans="2:6">
      <c r="B709" s="1">
        <v>36451</v>
      </c>
      <c r="C709">
        <v>186.36</v>
      </c>
      <c r="D709" s="1"/>
      <c r="F709" s="1"/>
    </row>
    <row r="710" spans="2:6">
      <c r="B710" s="1">
        <v>36452</v>
      </c>
      <c r="C710">
        <v>186.37</v>
      </c>
      <c r="D710" s="1"/>
      <c r="F710" s="1"/>
    </row>
    <row r="711" spans="2:6">
      <c r="B711" s="1">
        <v>36453</v>
      </c>
      <c r="C711">
        <v>186.39</v>
      </c>
      <c r="D711" s="1"/>
      <c r="F711" s="1"/>
    </row>
    <row r="712" spans="2:6">
      <c r="B712" s="1">
        <v>36454</v>
      </c>
      <c r="C712">
        <v>186.41</v>
      </c>
      <c r="D712" s="1"/>
      <c r="F712" s="1"/>
    </row>
    <row r="713" spans="2:6">
      <c r="B713" s="1">
        <v>36455</v>
      </c>
      <c r="C713">
        <v>186.43</v>
      </c>
      <c r="D713" s="1"/>
      <c r="F713" s="1"/>
    </row>
    <row r="714" spans="2:6">
      <c r="B714" s="1">
        <v>36458</v>
      </c>
      <c r="C714">
        <v>186.48</v>
      </c>
      <c r="D714" s="1"/>
      <c r="F714" s="1"/>
    </row>
    <row r="715" spans="2:6">
      <c r="B715" s="1">
        <v>36459</v>
      </c>
      <c r="C715">
        <v>186.5</v>
      </c>
      <c r="D715" s="1"/>
      <c r="F715" s="1"/>
    </row>
    <row r="716" spans="2:6">
      <c r="B716" s="1">
        <v>36460</v>
      </c>
      <c r="C716">
        <v>186.53</v>
      </c>
      <c r="D716" s="1"/>
      <c r="F716" s="1"/>
    </row>
    <row r="717" spans="2:6">
      <c r="B717" s="1">
        <v>36461</v>
      </c>
      <c r="C717">
        <v>186.58</v>
      </c>
      <c r="D717" s="1"/>
      <c r="F717" s="1"/>
    </row>
    <row r="718" spans="2:6">
      <c r="B718" s="1">
        <v>36462</v>
      </c>
      <c r="C718">
        <v>186.7</v>
      </c>
      <c r="D718" s="1"/>
      <c r="F718" s="1"/>
    </row>
    <row r="719" spans="2:6">
      <c r="B719" s="1">
        <v>36465</v>
      </c>
      <c r="C719">
        <v>186.7</v>
      </c>
      <c r="D719" s="1"/>
      <c r="F719" s="1"/>
    </row>
    <row r="720" spans="2:6">
      <c r="B720" s="1">
        <v>36466</v>
      </c>
      <c r="C720">
        <v>186.72</v>
      </c>
      <c r="D720" s="1"/>
      <c r="F720" s="1"/>
    </row>
    <row r="721" spans="2:6">
      <c r="B721" s="1">
        <v>36467</v>
      </c>
      <c r="C721">
        <v>186.75</v>
      </c>
      <c r="D721" s="1"/>
      <c r="F721" s="1"/>
    </row>
    <row r="722" spans="2:6">
      <c r="B722" s="1">
        <v>36468</v>
      </c>
      <c r="C722">
        <v>186.79</v>
      </c>
      <c r="D722" s="1"/>
      <c r="F722" s="1"/>
    </row>
    <row r="723" spans="2:6">
      <c r="B723" s="1">
        <v>36469</v>
      </c>
      <c r="C723">
        <v>186.82</v>
      </c>
      <c r="D723" s="1"/>
      <c r="F723" s="1"/>
    </row>
    <row r="724" spans="2:6">
      <c r="B724" s="1">
        <v>36472</v>
      </c>
      <c r="C724">
        <v>186.87</v>
      </c>
      <c r="D724" s="1"/>
      <c r="F724" s="1"/>
    </row>
    <row r="725" spans="2:6">
      <c r="B725" s="1">
        <v>36473</v>
      </c>
      <c r="C725">
        <v>186.88</v>
      </c>
      <c r="D725" s="1"/>
      <c r="F725" s="1"/>
    </row>
    <row r="726" spans="2:6">
      <c r="B726" s="1">
        <v>36474</v>
      </c>
      <c r="C726">
        <v>186.92</v>
      </c>
      <c r="D726" s="1"/>
      <c r="F726" s="1"/>
    </row>
    <row r="727" spans="2:6">
      <c r="B727" s="1">
        <v>36476</v>
      </c>
      <c r="C727">
        <v>186.93</v>
      </c>
      <c r="D727" s="1"/>
      <c r="F727" s="1"/>
    </row>
    <row r="728" spans="2:6">
      <c r="B728" s="1">
        <v>36479</v>
      </c>
      <c r="C728">
        <v>186.98</v>
      </c>
      <c r="D728" s="1"/>
      <c r="F728" s="1"/>
    </row>
    <row r="729" spans="2:6">
      <c r="B729" s="1">
        <v>36480</v>
      </c>
      <c r="C729">
        <v>187.01</v>
      </c>
      <c r="D729" s="1"/>
      <c r="F729" s="1"/>
    </row>
    <row r="730" spans="2:6">
      <c r="B730" s="1">
        <v>36481</v>
      </c>
      <c r="C730">
        <v>187.03</v>
      </c>
      <c r="D730" s="1"/>
      <c r="F730" s="1"/>
    </row>
    <row r="731" spans="2:6">
      <c r="B731" s="1">
        <v>36482</v>
      </c>
      <c r="C731">
        <v>187.06</v>
      </c>
      <c r="D731" s="1"/>
      <c r="F731" s="1"/>
    </row>
    <row r="732" spans="2:6">
      <c r="B732" s="1">
        <v>36483</v>
      </c>
      <c r="C732">
        <v>187.09</v>
      </c>
      <c r="D732" s="1"/>
      <c r="F732" s="1"/>
    </row>
    <row r="733" spans="2:6">
      <c r="B733" s="1">
        <v>36486</v>
      </c>
      <c r="C733">
        <v>187.16</v>
      </c>
      <c r="D733" s="1"/>
      <c r="F733" s="1"/>
    </row>
    <row r="734" spans="2:6">
      <c r="B734" s="1">
        <v>36487</v>
      </c>
      <c r="C734">
        <v>187.18</v>
      </c>
      <c r="D734" s="1"/>
      <c r="F734" s="1"/>
    </row>
    <row r="735" spans="2:6">
      <c r="B735" s="1">
        <v>36488</v>
      </c>
      <c r="C735">
        <v>187.19</v>
      </c>
      <c r="D735" s="1"/>
      <c r="F735" s="1"/>
    </row>
    <row r="736" spans="2:6">
      <c r="B736" s="1">
        <v>36490</v>
      </c>
      <c r="C736">
        <v>187.24</v>
      </c>
      <c r="D736" s="1"/>
      <c r="F736" s="1"/>
    </row>
    <row r="737" spans="2:6">
      <c r="B737" s="1">
        <v>36493</v>
      </c>
      <c r="C737">
        <v>187.3</v>
      </c>
      <c r="D737" s="1"/>
      <c r="F737" s="1"/>
    </row>
    <row r="738" spans="2:6">
      <c r="B738" s="1">
        <v>36494</v>
      </c>
      <c r="C738">
        <v>187.34</v>
      </c>
      <c r="D738" s="1"/>
      <c r="F738" s="1"/>
    </row>
    <row r="739" spans="2:6">
      <c r="B739" s="1">
        <v>36495</v>
      </c>
      <c r="C739">
        <v>187.36</v>
      </c>
      <c r="D739" s="1"/>
      <c r="F739" s="1"/>
    </row>
    <row r="740" spans="2:6">
      <c r="B740" s="1">
        <v>36496</v>
      </c>
      <c r="C740">
        <v>187.38</v>
      </c>
      <c r="D740" s="1"/>
      <c r="F740" s="1"/>
    </row>
    <row r="741" spans="2:6">
      <c r="B741" s="1">
        <v>36497</v>
      </c>
      <c r="C741">
        <v>187.44</v>
      </c>
      <c r="D741" s="1"/>
      <c r="F741" s="1"/>
    </row>
    <row r="742" spans="2:6">
      <c r="B742" s="1">
        <v>36500</v>
      </c>
      <c r="C742">
        <v>187.53</v>
      </c>
      <c r="D742" s="1"/>
      <c r="F742" s="1"/>
    </row>
    <row r="743" spans="2:6">
      <c r="B743" s="1">
        <v>36501</v>
      </c>
      <c r="C743">
        <v>187.56</v>
      </c>
      <c r="D743" s="1"/>
      <c r="F743" s="1"/>
    </row>
    <row r="744" spans="2:6">
      <c r="B744" s="1">
        <v>36502</v>
      </c>
      <c r="C744">
        <v>187.58</v>
      </c>
      <c r="D744" s="1"/>
      <c r="F744" s="1"/>
    </row>
    <row r="745" spans="2:6">
      <c r="B745" s="1">
        <v>36503</v>
      </c>
      <c r="C745">
        <v>187.61</v>
      </c>
      <c r="D745" s="1"/>
      <c r="F745" s="1"/>
    </row>
    <row r="746" spans="2:6">
      <c r="B746" s="1">
        <v>36504</v>
      </c>
      <c r="C746">
        <v>187.63</v>
      </c>
      <c r="D746" s="1"/>
      <c r="F746" s="1"/>
    </row>
    <row r="747" spans="2:6">
      <c r="B747" s="1">
        <v>36507</v>
      </c>
      <c r="C747">
        <v>187.67</v>
      </c>
      <c r="D747" s="1"/>
      <c r="F747" s="1"/>
    </row>
    <row r="748" spans="2:6">
      <c r="B748" s="1">
        <v>36508</v>
      </c>
      <c r="C748">
        <v>187.67</v>
      </c>
      <c r="D748" s="1"/>
      <c r="F748" s="1"/>
    </row>
    <row r="749" spans="2:6">
      <c r="B749" s="1">
        <v>36509</v>
      </c>
      <c r="C749">
        <v>187.69</v>
      </c>
      <c r="D749" s="1"/>
      <c r="F749" s="1"/>
    </row>
    <row r="750" spans="2:6">
      <c r="B750" s="1">
        <v>36510</v>
      </c>
      <c r="C750">
        <v>187.68</v>
      </c>
      <c r="D750" s="1"/>
      <c r="F750" s="1"/>
    </row>
    <row r="751" spans="2:6">
      <c r="B751" s="1">
        <v>36511</v>
      </c>
      <c r="C751">
        <v>187.69</v>
      </c>
      <c r="D751" s="1"/>
      <c r="F751" s="1"/>
    </row>
    <row r="752" spans="2:6">
      <c r="B752" s="1">
        <v>36514</v>
      </c>
      <c r="C752">
        <v>187.73</v>
      </c>
      <c r="D752" s="1"/>
      <c r="F752" s="1"/>
    </row>
    <row r="753" spans="2:6">
      <c r="B753" s="1">
        <v>36515</v>
      </c>
      <c r="C753">
        <v>187.78</v>
      </c>
      <c r="D753" s="1"/>
      <c r="F753" s="1"/>
    </row>
    <row r="754" spans="2:6">
      <c r="B754" s="1">
        <v>36516</v>
      </c>
      <c r="C754">
        <v>187.82</v>
      </c>
      <c r="D754" s="1"/>
      <c r="F754" s="1"/>
    </row>
    <row r="755" spans="2:6">
      <c r="B755" s="1">
        <v>36517</v>
      </c>
      <c r="C755">
        <v>187.88</v>
      </c>
      <c r="D755" s="1"/>
      <c r="F755" s="1"/>
    </row>
    <row r="756" spans="2:6">
      <c r="B756" s="1">
        <v>36521</v>
      </c>
      <c r="C756">
        <v>187.99</v>
      </c>
      <c r="D756" s="1"/>
      <c r="F756" s="1"/>
    </row>
    <row r="757" spans="2:6">
      <c r="B757" s="1">
        <v>36522</v>
      </c>
      <c r="C757">
        <v>188.04</v>
      </c>
      <c r="D757" s="1"/>
      <c r="F757" s="1"/>
    </row>
    <row r="758" spans="2:6">
      <c r="B758" s="1">
        <v>36523</v>
      </c>
      <c r="C758">
        <v>188.12</v>
      </c>
      <c r="D758" s="1"/>
      <c r="F758" s="1"/>
    </row>
    <row r="759" spans="2:6">
      <c r="B759" s="1">
        <v>36524</v>
      </c>
      <c r="C759">
        <v>188.15</v>
      </c>
      <c r="D759" s="1"/>
      <c r="F759" s="1"/>
    </row>
    <row r="760" spans="2:6">
      <c r="B760" s="1">
        <v>36525</v>
      </c>
      <c r="C760">
        <v>188.1</v>
      </c>
      <c r="D760" s="1"/>
      <c r="F760" s="1"/>
    </row>
    <row r="761" spans="2:6">
      <c r="B761" s="1">
        <v>36528</v>
      </c>
      <c r="C761">
        <v>188.14</v>
      </c>
      <c r="D761" s="1"/>
      <c r="F761" s="1"/>
    </row>
    <row r="762" spans="2:6">
      <c r="B762" s="1">
        <v>36529</v>
      </c>
      <c r="C762">
        <v>188.21</v>
      </c>
      <c r="D762" s="1"/>
      <c r="F762" s="1"/>
    </row>
    <row r="763" spans="2:6">
      <c r="B763" s="1">
        <v>36530</v>
      </c>
      <c r="C763">
        <v>188.22</v>
      </c>
      <c r="D763" s="1"/>
      <c r="F763" s="1"/>
    </row>
    <row r="764" spans="2:6">
      <c r="B764" s="1">
        <v>36531</v>
      </c>
      <c r="C764">
        <v>188.27</v>
      </c>
      <c r="D764" s="1"/>
      <c r="F764" s="1"/>
    </row>
    <row r="765" spans="2:6">
      <c r="B765" s="1">
        <v>36532</v>
      </c>
      <c r="C765">
        <v>188.32</v>
      </c>
      <c r="D765" s="1"/>
      <c r="F765" s="1"/>
    </row>
    <row r="766" spans="2:6">
      <c r="B766" s="1">
        <v>36535</v>
      </c>
      <c r="C766">
        <v>188.39</v>
      </c>
      <c r="D766" s="1"/>
      <c r="F766" s="1"/>
    </row>
    <row r="767" spans="2:6">
      <c r="B767" s="1">
        <v>36536</v>
      </c>
      <c r="C767">
        <v>188.38</v>
      </c>
      <c r="D767" s="1"/>
      <c r="F767" s="1"/>
    </row>
    <row r="768" spans="2:6">
      <c r="B768" s="1">
        <v>36537</v>
      </c>
      <c r="C768">
        <v>188.4</v>
      </c>
      <c r="D768" s="1"/>
      <c r="F768" s="1"/>
    </row>
    <row r="769" spans="2:6">
      <c r="B769" s="1">
        <v>36538</v>
      </c>
      <c r="C769">
        <v>188.45</v>
      </c>
      <c r="D769" s="1"/>
      <c r="F769" s="1"/>
    </row>
    <row r="770" spans="2:6">
      <c r="B770" s="1">
        <v>36539</v>
      </c>
      <c r="C770">
        <v>188.47</v>
      </c>
      <c r="D770" s="1"/>
      <c r="F770" s="1"/>
    </row>
    <row r="771" spans="2:6">
      <c r="B771" s="1">
        <v>36543</v>
      </c>
      <c r="C771">
        <v>188.58</v>
      </c>
      <c r="D771" s="1"/>
      <c r="F771" s="1"/>
    </row>
    <row r="772" spans="2:6">
      <c r="B772" s="1">
        <v>36544</v>
      </c>
      <c r="C772">
        <v>188.63</v>
      </c>
      <c r="D772" s="1"/>
      <c r="F772" s="1"/>
    </row>
    <row r="773" spans="2:6">
      <c r="B773" s="1">
        <v>36545</v>
      </c>
      <c r="C773">
        <v>188.65</v>
      </c>
      <c r="D773" s="1"/>
      <c r="F773" s="1"/>
    </row>
    <row r="774" spans="2:6">
      <c r="B774" s="1">
        <v>36546</v>
      </c>
      <c r="C774">
        <v>188.67</v>
      </c>
      <c r="D774" s="1"/>
      <c r="F774" s="1"/>
    </row>
    <row r="775" spans="2:6">
      <c r="B775" s="1">
        <v>36549</v>
      </c>
      <c r="C775">
        <v>188.77</v>
      </c>
      <c r="D775" s="1"/>
      <c r="F775" s="1"/>
    </row>
    <row r="776" spans="2:6">
      <c r="B776" s="1">
        <v>36550</v>
      </c>
      <c r="C776">
        <v>188.79</v>
      </c>
      <c r="D776" s="1"/>
      <c r="F776" s="1"/>
    </row>
    <row r="777" spans="2:6">
      <c r="B777" s="1">
        <v>36551</v>
      </c>
      <c r="C777">
        <v>188.81</v>
      </c>
      <c r="D777" s="1"/>
      <c r="F777" s="1"/>
    </row>
    <row r="778" spans="2:6">
      <c r="B778" s="1">
        <v>36552</v>
      </c>
      <c r="C778">
        <v>188.83</v>
      </c>
      <c r="D778" s="1"/>
      <c r="F778" s="1"/>
    </row>
    <row r="779" spans="2:6">
      <c r="B779" s="1">
        <v>36553</v>
      </c>
      <c r="C779">
        <v>188.82</v>
      </c>
      <c r="D779" s="1"/>
      <c r="F779" s="1"/>
    </row>
    <row r="780" spans="2:6">
      <c r="B780" s="1">
        <v>36556</v>
      </c>
      <c r="C780">
        <v>188.87</v>
      </c>
      <c r="D780" s="1"/>
      <c r="F780" s="1"/>
    </row>
    <row r="781" spans="2:6">
      <c r="B781" s="1">
        <v>36557</v>
      </c>
      <c r="C781">
        <v>188.91</v>
      </c>
      <c r="D781" s="1"/>
      <c r="F781" s="1"/>
    </row>
    <row r="782" spans="2:6">
      <c r="B782" s="1">
        <v>36558</v>
      </c>
      <c r="C782">
        <v>188.94</v>
      </c>
      <c r="D782" s="1"/>
      <c r="F782" s="1"/>
    </row>
    <row r="783" spans="2:6">
      <c r="B783" s="1">
        <v>36559</v>
      </c>
      <c r="C783">
        <v>189.02</v>
      </c>
      <c r="D783" s="1"/>
      <c r="F783" s="1"/>
    </row>
    <row r="784" spans="2:6">
      <c r="B784" s="1">
        <v>36560</v>
      </c>
      <c r="C784">
        <v>189.02</v>
      </c>
      <c r="D784" s="1"/>
      <c r="F784" s="1"/>
    </row>
    <row r="785" spans="2:6">
      <c r="B785" s="1">
        <v>36563</v>
      </c>
      <c r="C785">
        <v>189.1</v>
      </c>
      <c r="D785" s="1"/>
      <c r="F785" s="1"/>
    </row>
    <row r="786" spans="2:6">
      <c r="B786" s="1">
        <v>36564</v>
      </c>
      <c r="C786">
        <v>189.14</v>
      </c>
      <c r="D786" s="1"/>
      <c r="F786" s="1"/>
    </row>
    <row r="787" spans="2:6">
      <c r="B787" s="1">
        <v>36565</v>
      </c>
      <c r="C787">
        <v>189.18</v>
      </c>
      <c r="D787" s="1"/>
      <c r="F787" s="1"/>
    </row>
    <row r="788" spans="2:6">
      <c r="B788" s="1">
        <v>36566</v>
      </c>
      <c r="C788">
        <v>189.2</v>
      </c>
      <c r="D788" s="1"/>
      <c r="F788" s="1"/>
    </row>
    <row r="789" spans="2:6">
      <c r="B789" s="1">
        <v>36567</v>
      </c>
      <c r="C789">
        <v>189.25</v>
      </c>
      <c r="D789" s="1"/>
      <c r="F789" s="1"/>
    </row>
    <row r="790" spans="2:6">
      <c r="B790" s="1">
        <v>36570</v>
      </c>
      <c r="C790">
        <v>189.35</v>
      </c>
      <c r="D790" s="1"/>
      <c r="F790" s="1"/>
    </row>
    <row r="791" spans="2:6">
      <c r="B791" s="1">
        <v>36571</v>
      </c>
      <c r="C791">
        <v>189.37</v>
      </c>
      <c r="D791" s="1"/>
      <c r="F791" s="1"/>
    </row>
    <row r="792" spans="2:6">
      <c r="B792" s="1">
        <v>36572</v>
      </c>
      <c r="C792">
        <v>189.39</v>
      </c>
      <c r="D792" s="1"/>
      <c r="F792" s="1"/>
    </row>
    <row r="793" spans="2:6">
      <c r="B793" s="1">
        <v>36573</v>
      </c>
      <c r="C793">
        <v>189.4</v>
      </c>
      <c r="D793" s="1"/>
      <c r="F793" s="1"/>
    </row>
    <row r="794" spans="2:6">
      <c r="B794" s="1">
        <v>36574</v>
      </c>
      <c r="C794">
        <v>189.43</v>
      </c>
      <c r="D794" s="1"/>
      <c r="F794" s="1"/>
    </row>
    <row r="795" spans="2:6">
      <c r="B795" s="1">
        <v>36578</v>
      </c>
      <c r="C795">
        <v>189.56</v>
      </c>
      <c r="D795" s="1"/>
      <c r="F795" s="1"/>
    </row>
    <row r="796" spans="2:6">
      <c r="B796" s="1">
        <v>36579</v>
      </c>
      <c r="C796">
        <v>189.57</v>
      </c>
      <c r="D796" s="1"/>
      <c r="F796" s="1"/>
    </row>
    <row r="797" spans="2:6">
      <c r="B797" s="1">
        <v>36580</v>
      </c>
      <c r="C797">
        <v>189.61</v>
      </c>
      <c r="D797" s="1"/>
      <c r="F797" s="1"/>
    </row>
    <row r="798" spans="2:6">
      <c r="B798" s="1">
        <v>36581</v>
      </c>
      <c r="C798">
        <v>189.66</v>
      </c>
      <c r="D798" s="1"/>
      <c r="F798" s="1"/>
    </row>
    <row r="799" spans="2:6">
      <c r="B799" s="1">
        <v>36584</v>
      </c>
      <c r="C799">
        <v>189.73</v>
      </c>
      <c r="D799" s="1"/>
      <c r="F799" s="1"/>
    </row>
    <row r="800" spans="2:6">
      <c r="B800" s="1">
        <v>36585</v>
      </c>
      <c r="C800">
        <v>189.76</v>
      </c>
      <c r="D800" s="1"/>
      <c r="F800" s="1"/>
    </row>
    <row r="801" spans="2:6">
      <c r="B801" s="1">
        <v>36586</v>
      </c>
      <c r="C801">
        <v>189.81</v>
      </c>
      <c r="D801" s="1"/>
      <c r="F801" s="1"/>
    </row>
    <row r="802" spans="2:6">
      <c r="B802" s="1">
        <v>36587</v>
      </c>
      <c r="C802">
        <v>189.84</v>
      </c>
      <c r="D802" s="1"/>
      <c r="F802" s="1"/>
    </row>
    <row r="803" spans="2:6">
      <c r="B803" s="1">
        <v>36588</v>
      </c>
      <c r="C803">
        <v>189.88</v>
      </c>
      <c r="D803" s="1"/>
      <c r="F803" s="1"/>
    </row>
    <row r="804" spans="2:6">
      <c r="B804" s="1">
        <v>36591</v>
      </c>
      <c r="C804">
        <v>189.95</v>
      </c>
      <c r="D804" s="1"/>
      <c r="F804" s="1"/>
    </row>
    <row r="805" spans="2:6">
      <c r="B805" s="1">
        <v>36592</v>
      </c>
      <c r="C805">
        <v>189.99</v>
      </c>
      <c r="D805" s="1"/>
      <c r="F805" s="1"/>
    </row>
    <row r="806" spans="2:6">
      <c r="B806" s="1">
        <v>36593</v>
      </c>
      <c r="C806">
        <v>190.01</v>
      </c>
      <c r="D806" s="1"/>
      <c r="F806" s="1"/>
    </row>
    <row r="807" spans="2:6">
      <c r="B807" s="1">
        <v>36594</v>
      </c>
      <c r="C807">
        <v>190.06</v>
      </c>
      <c r="D807" s="1"/>
      <c r="F807" s="1"/>
    </row>
    <row r="808" spans="2:6">
      <c r="B808" s="1">
        <v>36595</v>
      </c>
      <c r="C808">
        <v>190.05</v>
      </c>
      <c r="D808" s="1"/>
      <c r="F808" s="1"/>
    </row>
    <row r="809" spans="2:6">
      <c r="B809" s="1">
        <v>36598</v>
      </c>
      <c r="C809">
        <v>190.14</v>
      </c>
      <c r="D809" s="1"/>
      <c r="F809" s="1"/>
    </row>
    <row r="810" spans="2:6">
      <c r="B810" s="1">
        <v>36599</v>
      </c>
      <c r="C810">
        <v>190.17</v>
      </c>
      <c r="D810" s="1"/>
      <c r="F810" s="1"/>
    </row>
    <row r="811" spans="2:6">
      <c r="B811" s="1">
        <v>36600</v>
      </c>
      <c r="C811">
        <v>190.2</v>
      </c>
      <c r="D811" s="1"/>
      <c r="F811" s="1"/>
    </row>
    <row r="812" spans="2:6">
      <c r="B812" s="1">
        <v>36601</v>
      </c>
      <c r="C812">
        <v>190.24</v>
      </c>
      <c r="D812" s="1"/>
      <c r="F812" s="1"/>
    </row>
    <row r="813" spans="2:6">
      <c r="B813" s="1">
        <v>36602</v>
      </c>
      <c r="C813">
        <v>190.26</v>
      </c>
      <c r="D813" s="1"/>
      <c r="F813" s="1"/>
    </row>
    <row r="814" spans="2:6">
      <c r="B814" s="1">
        <v>36605</v>
      </c>
      <c r="C814">
        <v>190.33</v>
      </c>
      <c r="D814" s="1"/>
      <c r="F814" s="1"/>
    </row>
    <row r="815" spans="2:6">
      <c r="B815" s="1">
        <v>36606</v>
      </c>
      <c r="C815">
        <v>190.37</v>
      </c>
      <c r="D815" s="1"/>
      <c r="F815" s="1"/>
    </row>
    <row r="816" spans="2:6">
      <c r="B816" s="1">
        <v>36607</v>
      </c>
      <c r="C816">
        <v>190.41</v>
      </c>
      <c r="D816" s="1"/>
      <c r="F816" s="1"/>
    </row>
    <row r="817" spans="2:6">
      <c r="B817" s="1">
        <v>36608</v>
      </c>
      <c r="C817">
        <v>190.43</v>
      </c>
      <c r="D817" s="1"/>
      <c r="F817" s="1"/>
    </row>
    <row r="818" spans="2:6">
      <c r="B818" s="1">
        <v>36609</v>
      </c>
      <c r="C818">
        <v>190.43</v>
      </c>
      <c r="D818" s="1"/>
      <c r="F818" s="1"/>
    </row>
    <row r="819" spans="2:6">
      <c r="B819" s="1">
        <v>36612</v>
      </c>
      <c r="C819">
        <v>190.52</v>
      </c>
      <c r="D819" s="1"/>
      <c r="F819" s="1"/>
    </row>
    <row r="820" spans="2:6">
      <c r="B820" s="1">
        <v>36613</v>
      </c>
      <c r="C820">
        <v>190.56</v>
      </c>
      <c r="D820" s="1"/>
      <c r="F820" s="1"/>
    </row>
    <row r="821" spans="2:6">
      <c r="B821" s="1">
        <v>36614</v>
      </c>
      <c r="C821">
        <v>190.59</v>
      </c>
      <c r="D821" s="1"/>
      <c r="F821" s="1"/>
    </row>
    <row r="822" spans="2:6">
      <c r="B822" s="1">
        <v>36615</v>
      </c>
      <c r="C822">
        <v>190.65</v>
      </c>
      <c r="D822" s="1"/>
      <c r="F822" s="1"/>
    </row>
    <row r="823" spans="2:6">
      <c r="B823" s="1">
        <v>36616</v>
      </c>
      <c r="C823">
        <v>190.68</v>
      </c>
      <c r="D823" s="1"/>
      <c r="F823" s="1"/>
    </row>
    <row r="824" spans="2:6">
      <c r="B824" s="1">
        <v>36619</v>
      </c>
      <c r="C824">
        <v>190.8</v>
      </c>
      <c r="D824" s="1"/>
      <c r="F824" s="1"/>
    </row>
    <row r="825" spans="2:6">
      <c r="B825" s="1">
        <v>36620</v>
      </c>
      <c r="C825">
        <v>190.89</v>
      </c>
      <c r="D825" s="1"/>
      <c r="F825" s="1"/>
    </row>
    <row r="826" spans="2:6">
      <c r="B826" s="1">
        <v>36621</v>
      </c>
      <c r="C826">
        <v>190.91</v>
      </c>
      <c r="D826" s="1"/>
      <c r="F826" s="1"/>
    </row>
    <row r="827" spans="2:6">
      <c r="B827" s="1">
        <v>36622</v>
      </c>
      <c r="C827">
        <v>190.94</v>
      </c>
      <c r="D827" s="1"/>
      <c r="F827" s="1"/>
    </row>
    <row r="828" spans="2:6">
      <c r="B828" s="1">
        <v>36623</v>
      </c>
      <c r="C828">
        <v>190.96</v>
      </c>
      <c r="D828" s="1"/>
      <c r="F828" s="1"/>
    </row>
    <row r="829" spans="2:6">
      <c r="B829" s="1">
        <v>36626</v>
      </c>
      <c r="C829">
        <v>191.07</v>
      </c>
      <c r="D829" s="1"/>
      <c r="F829" s="1"/>
    </row>
    <row r="830" spans="2:6">
      <c r="B830" s="1">
        <v>36627</v>
      </c>
      <c r="C830">
        <v>191.1</v>
      </c>
      <c r="D830" s="1"/>
      <c r="F830" s="1"/>
    </row>
    <row r="831" spans="2:6">
      <c r="B831" s="1">
        <v>36628</v>
      </c>
      <c r="C831">
        <v>191.13</v>
      </c>
      <c r="D831" s="1"/>
      <c r="F831" s="1"/>
    </row>
    <row r="832" spans="2:6">
      <c r="B832" s="1">
        <v>36629</v>
      </c>
      <c r="C832">
        <v>191.17</v>
      </c>
      <c r="D832" s="1"/>
      <c r="F832" s="1"/>
    </row>
    <row r="833" spans="2:6">
      <c r="B833" s="1">
        <v>36630</v>
      </c>
      <c r="C833">
        <v>191.23</v>
      </c>
      <c r="D833" s="1"/>
      <c r="F833" s="1"/>
    </row>
    <row r="834" spans="2:6">
      <c r="B834" s="1">
        <v>36633</v>
      </c>
      <c r="C834">
        <v>191.32</v>
      </c>
      <c r="D834" s="1"/>
      <c r="F834" s="1"/>
    </row>
    <row r="835" spans="2:6">
      <c r="B835" s="1">
        <v>36634</v>
      </c>
      <c r="C835">
        <v>191.38</v>
      </c>
      <c r="D835" s="1"/>
      <c r="F835" s="1"/>
    </row>
    <row r="836" spans="2:6">
      <c r="B836" s="1">
        <v>36635</v>
      </c>
      <c r="C836">
        <v>191.4</v>
      </c>
      <c r="D836" s="1"/>
      <c r="F836" s="1"/>
    </row>
    <row r="837" spans="2:6">
      <c r="B837" s="1">
        <v>36636</v>
      </c>
      <c r="C837">
        <v>191.42</v>
      </c>
      <c r="D837" s="1"/>
      <c r="F837" s="1"/>
    </row>
    <row r="838" spans="2:6">
      <c r="B838" s="1">
        <v>36640</v>
      </c>
      <c r="C838">
        <v>191.55</v>
      </c>
      <c r="D838" s="1"/>
      <c r="F838" s="1"/>
    </row>
    <row r="839" spans="2:6">
      <c r="B839" s="1">
        <v>36641</v>
      </c>
      <c r="C839">
        <v>191.54</v>
      </c>
      <c r="D839" s="1"/>
      <c r="F839" s="1"/>
    </row>
    <row r="840" spans="2:6">
      <c r="B840" s="1">
        <v>36642</v>
      </c>
      <c r="C840">
        <v>191.57</v>
      </c>
      <c r="D840" s="1"/>
      <c r="F840" s="1"/>
    </row>
    <row r="841" spans="2:6">
      <c r="B841" s="1">
        <v>36643</v>
      </c>
      <c r="C841">
        <v>191.59</v>
      </c>
      <c r="D841" s="1"/>
      <c r="F841" s="1"/>
    </row>
    <row r="842" spans="2:6">
      <c r="B842" s="1">
        <v>36644</v>
      </c>
      <c r="C842">
        <v>191.64</v>
      </c>
      <c r="D842" s="1"/>
      <c r="F842" s="1"/>
    </row>
    <row r="843" spans="2:6">
      <c r="B843" s="1">
        <v>36647</v>
      </c>
      <c r="C843">
        <v>191.64</v>
      </c>
      <c r="D843" s="1"/>
      <c r="F843" s="1"/>
    </row>
    <row r="844" spans="2:6">
      <c r="B844" s="1">
        <v>36648</v>
      </c>
      <c r="C844">
        <v>191.67</v>
      </c>
      <c r="D844" s="1"/>
      <c r="F844" s="1"/>
    </row>
    <row r="845" spans="2:6">
      <c r="B845" s="1">
        <v>36649</v>
      </c>
      <c r="C845">
        <v>191.68</v>
      </c>
      <c r="D845" s="1"/>
      <c r="F845" s="1"/>
    </row>
    <row r="846" spans="2:6">
      <c r="B846" s="1">
        <v>36650</v>
      </c>
      <c r="C846">
        <v>191.71</v>
      </c>
      <c r="D846" s="1"/>
      <c r="F846" s="1"/>
    </row>
    <row r="847" spans="2:6">
      <c r="B847" s="1">
        <v>36651</v>
      </c>
      <c r="C847">
        <v>191.68</v>
      </c>
      <c r="D847" s="1"/>
      <c r="F847" s="1"/>
    </row>
    <row r="848" spans="2:6">
      <c r="B848" s="1">
        <v>36654</v>
      </c>
      <c r="C848">
        <v>191.73</v>
      </c>
      <c r="D848" s="1"/>
      <c r="F848" s="1"/>
    </row>
    <row r="849" spans="2:6">
      <c r="B849" s="1">
        <v>36655</v>
      </c>
      <c r="C849">
        <v>191.75</v>
      </c>
      <c r="D849" s="1"/>
      <c r="F849" s="1"/>
    </row>
    <row r="850" spans="2:6">
      <c r="B850" s="1">
        <v>36656</v>
      </c>
      <c r="C850">
        <v>191.79</v>
      </c>
      <c r="D850" s="1"/>
      <c r="F850" s="1"/>
    </row>
    <row r="851" spans="2:6">
      <c r="B851" s="1">
        <v>36657</v>
      </c>
      <c r="C851">
        <v>191.83</v>
      </c>
      <c r="D851" s="1"/>
      <c r="F851" s="1"/>
    </row>
    <row r="852" spans="2:6">
      <c r="B852" s="1">
        <v>36658</v>
      </c>
      <c r="C852">
        <v>191.82</v>
      </c>
      <c r="D852" s="1"/>
      <c r="F852" s="1"/>
    </row>
    <row r="853" spans="2:6">
      <c r="B853" s="1">
        <v>36661</v>
      </c>
      <c r="C853">
        <v>191.91</v>
      </c>
      <c r="D853" s="1"/>
      <c r="F853" s="1"/>
    </row>
    <row r="854" spans="2:6">
      <c r="B854" s="1">
        <v>36662</v>
      </c>
      <c r="C854">
        <v>191.96</v>
      </c>
      <c r="D854" s="1"/>
      <c r="F854" s="1"/>
    </row>
    <row r="855" spans="2:6">
      <c r="B855" s="1">
        <v>36663</v>
      </c>
      <c r="C855">
        <v>192.01</v>
      </c>
      <c r="D855" s="1"/>
      <c r="F855" s="1"/>
    </row>
    <row r="856" spans="2:6">
      <c r="B856" s="1">
        <v>36664</v>
      </c>
      <c r="C856">
        <v>192.04</v>
      </c>
      <c r="D856" s="1"/>
      <c r="F856" s="1"/>
    </row>
    <row r="857" spans="2:6">
      <c r="B857" s="1">
        <v>36665</v>
      </c>
      <c r="C857">
        <v>192.13</v>
      </c>
      <c r="D857" s="1"/>
      <c r="F857" s="1"/>
    </row>
    <row r="858" spans="2:6">
      <c r="B858" s="1">
        <v>36668</v>
      </c>
      <c r="C858">
        <v>192.24</v>
      </c>
      <c r="D858" s="1"/>
      <c r="F858" s="1"/>
    </row>
    <row r="859" spans="2:6">
      <c r="B859" s="1">
        <v>36669</v>
      </c>
      <c r="C859">
        <v>192.26</v>
      </c>
      <c r="D859" s="1"/>
      <c r="F859" s="1"/>
    </row>
    <row r="860" spans="2:6">
      <c r="B860" s="1">
        <v>36670</v>
      </c>
      <c r="C860">
        <v>192.3</v>
      </c>
      <c r="D860" s="1"/>
      <c r="F860" s="1"/>
    </row>
    <row r="861" spans="2:6">
      <c r="B861" s="1">
        <v>36671</v>
      </c>
      <c r="C861">
        <v>192.36</v>
      </c>
      <c r="D861" s="1"/>
      <c r="F861" s="1"/>
    </row>
    <row r="862" spans="2:6">
      <c r="B862" s="1">
        <v>36672</v>
      </c>
      <c r="C862">
        <v>192.41</v>
      </c>
      <c r="D862" s="1"/>
      <c r="F862" s="1"/>
    </row>
    <row r="863" spans="2:6">
      <c r="B863" s="1">
        <v>36676</v>
      </c>
      <c r="C863">
        <v>192.52</v>
      </c>
      <c r="D863" s="1"/>
      <c r="F863" s="1"/>
    </row>
    <row r="864" spans="2:6">
      <c r="B864" s="1">
        <v>36677</v>
      </c>
      <c r="C864">
        <v>192.62</v>
      </c>
      <c r="D864" s="1"/>
      <c r="F864" s="1"/>
    </row>
    <row r="865" spans="2:6">
      <c r="B865" s="1">
        <v>36678</v>
      </c>
      <c r="C865">
        <v>192.68</v>
      </c>
      <c r="D865" s="1"/>
      <c r="F865" s="1"/>
    </row>
    <row r="866" spans="2:6">
      <c r="B866" s="1">
        <v>36679</v>
      </c>
      <c r="C866">
        <v>192.72</v>
      </c>
      <c r="D866" s="1"/>
      <c r="F866" s="1"/>
    </row>
    <row r="867" spans="2:6">
      <c r="B867" s="1">
        <v>36682</v>
      </c>
      <c r="C867">
        <v>192.8</v>
      </c>
      <c r="D867" s="1"/>
      <c r="F867" s="1"/>
    </row>
    <row r="868" spans="2:6">
      <c r="B868" s="1">
        <v>36683</v>
      </c>
      <c r="C868">
        <v>192.83</v>
      </c>
      <c r="D868" s="1"/>
      <c r="F868" s="1"/>
    </row>
    <row r="869" spans="2:6">
      <c r="B869" s="1">
        <v>36684</v>
      </c>
      <c r="C869">
        <v>192.86</v>
      </c>
      <c r="D869" s="1"/>
      <c r="F869" s="1"/>
    </row>
    <row r="870" spans="2:6">
      <c r="B870" s="1">
        <v>36685</v>
      </c>
      <c r="C870">
        <v>192.89</v>
      </c>
      <c r="D870" s="1"/>
      <c r="F870" s="1"/>
    </row>
    <row r="871" spans="2:6">
      <c r="B871" s="1">
        <v>36686</v>
      </c>
      <c r="C871">
        <v>192.92</v>
      </c>
      <c r="D871" s="1"/>
      <c r="F871" s="1"/>
    </row>
    <row r="872" spans="2:6">
      <c r="B872" s="1">
        <v>36689</v>
      </c>
      <c r="C872">
        <v>193.03</v>
      </c>
      <c r="D872" s="1"/>
      <c r="F872" s="1"/>
    </row>
    <row r="873" spans="2:6">
      <c r="B873" s="1">
        <v>36690</v>
      </c>
      <c r="C873">
        <v>193.1</v>
      </c>
      <c r="D873" s="1"/>
      <c r="F873" s="1"/>
    </row>
    <row r="874" spans="2:6">
      <c r="B874" s="1">
        <v>36691</v>
      </c>
      <c r="C874">
        <v>193.16</v>
      </c>
      <c r="D874" s="1"/>
      <c r="F874" s="1"/>
    </row>
    <row r="875" spans="2:6">
      <c r="B875" s="1">
        <v>36692</v>
      </c>
      <c r="C875">
        <v>193.2</v>
      </c>
      <c r="D875" s="1"/>
      <c r="F875" s="1"/>
    </row>
    <row r="876" spans="2:6">
      <c r="B876" s="1">
        <v>36693</v>
      </c>
      <c r="C876">
        <v>193.27</v>
      </c>
      <c r="D876" s="1"/>
      <c r="F876" s="1"/>
    </row>
    <row r="877" spans="2:6">
      <c r="B877" s="1">
        <v>36696</v>
      </c>
      <c r="C877">
        <v>193.35</v>
      </c>
      <c r="D877" s="1"/>
      <c r="F877" s="1"/>
    </row>
    <row r="878" spans="2:6">
      <c r="B878" s="1">
        <v>36697</v>
      </c>
      <c r="C878">
        <v>193.38</v>
      </c>
      <c r="D878" s="1"/>
      <c r="F878" s="1"/>
    </row>
    <row r="879" spans="2:6">
      <c r="B879" s="1">
        <v>36698</v>
      </c>
      <c r="C879">
        <v>193.41</v>
      </c>
      <c r="D879" s="1"/>
      <c r="F879" s="1"/>
    </row>
    <row r="880" spans="2:6">
      <c r="B880" s="1">
        <v>36699</v>
      </c>
      <c r="C880">
        <v>193.43</v>
      </c>
      <c r="D880" s="1"/>
      <c r="F880" s="1"/>
    </row>
    <row r="881" spans="2:6">
      <c r="B881" s="1">
        <v>36700</v>
      </c>
      <c r="C881">
        <v>193.46</v>
      </c>
      <c r="D881" s="1"/>
      <c r="F881" s="1"/>
    </row>
    <row r="882" spans="2:6">
      <c r="B882" s="1">
        <v>36703</v>
      </c>
      <c r="C882">
        <v>193.55</v>
      </c>
      <c r="D882" s="1"/>
      <c r="F882" s="1"/>
    </row>
    <row r="883" spans="2:6">
      <c r="B883" s="1">
        <v>36704</v>
      </c>
      <c r="C883">
        <v>193.58</v>
      </c>
      <c r="D883" s="1"/>
      <c r="F883" s="1"/>
    </row>
    <row r="884" spans="2:6">
      <c r="B884" s="1">
        <v>36705</v>
      </c>
      <c r="C884">
        <v>193.62</v>
      </c>
      <c r="D884" s="1"/>
      <c r="F884" s="1"/>
    </row>
    <row r="885" spans="2:6">
      <c r="B885" s="1">
        <v>36706</v>
      </c>
      <c r="C885">
        <v>193.67</v>
      </c>
      <c r="D885" s="1"/>
      <c r="F885" s="1"/>
    </row>
    <row r="886" spans="2:6">
      <c r="B886" s="1">
        <v>36707</v>
      </c>
      <c r="C886">
        <v>193.69</v>
      </c>
      <c r="D886" s="1"/>
      <c r="F886" s="1"/>
    </row>
    <row r="887" spans="2:6">
      <c r="B887" s="1">
        <v>36710</v>
      </c>
      <c r="C887">
        <v>193.79</v>
      </c>
      <c r="D887" s="1"/>
      <c r="F887" s="1"/>
    </row>
    <row r="888" spans="2:6">
      <c r="B888" s="1">
        <v>36712</v>
      </c>
      <c r="C888">
        <v>193.87</v>
      </c>
      <c r="D888" s="1"/>
      <c r="F888" s="1"/>
    </row>
    <row r="889" spans="2:6">
      <c r="B889" s="1">
        <v>36713</v>
      </c>
      <c r="C889">
        <v>193.88</v>
      </c>
      <c r="D889" s="1"/>
      <c r="F889" s="1"/>
    </row>
    <row r="890" spans="2:6">
      <c r="B890" s="1">
        <v>36714</v>
      </c>
      <c r="C890">
        <v>193.94</v>
      </c>
      <c r="D890" s="1"/>
      <c r="F890" s="1"/>
    </row>
    <row r="891" spans="2:6">
      <c r="B891" s="1">
        <v>36717</v>
      </c>
      <c r="C891">
        <v>194.02</v>
      </c>
      <c r="D891" s="1"/>
      <c r="F891" s="1"/>
    </row>
    <row r="892" spans="2:6">
      <c r="B892" s="1">
        <v>36718</v>
      </c>
      <c r="C892">
        <v>194.03</v>
      </c>
      <c r="D892" s="1"/>
      <c r="F892" s="1"/>
    </row>
    <row r="893" spans="2:6">
      <c r="B893" s="1">
        <v>36719</v>
      </c>
      <c r="C893">
        <v>194.05</v>
      </c>
      <c r="D893" s="1"/>
      <c r="F893" s="1"/>
    </row>
    <row r="894" spans="2:6">
      <c r="B894" s="1">
        <v>36720</v>
      </c>
      <c r="C894">
        <v>194.08</v>
      </c>
      <c r="D894" s="1"/>
      <c r="F894" s="1"/>
    </row>
    <row r="895" spans="2:6">
      <c r="B895" s="1">
        <v>36721</v>
      </c>
      <c r="C895">
        <v>194.08</v>
      </c>
      <c r="D895" s="1"/>
      <c r="F895" s="1"/>
    </row>
    <row r="896" spans="2:6">
      <c r="B896" s="1">
        <v>36724</v>
      </c>
      <c r="C896">
        <v>194.17</v>
      </c>
      <c r="D896" s="1"/>
      <c r="F896" s="1"/>
    </row>
    <row r="897" spans="2:6">
      <c r="B897" s="1">
        <v>36725</v>
      </c>
      <c r="C897">
        <v>194.21</v>
      </c>
      <c r="D897" s="1"/>
      <c r="F897" s="1"/>
    </row>
    <row r="898" spans="2:6">
      <c r="B898" s="1">
        <v>36726</v>
      </c>
      <c r="C898">
        <v>194.24</v>
      </c>
      <c r="D898" s="1"/>
      <c r="F898" s="1"/>
    </row>
    <row r="899" spans="2:6">
      <c r="B899" s="1">
        <v>36727</v>
      </c>
      <c r="C899">
        <v>194.32</v>
      </c>
      <c r="D899" s="1"/>
      <c r="F899" s="1"/>
    </row>
    <row r="900" spans="2:6">
      <c r="B900" s="1">
        <v>36728</v>
      </c>
      <c r="C900">
        <v>194.36</v>
      </c>
      <c r="D900" s="1"/>
      <c r="F900" s="1"/>
    </row>
    <row r="901" spans="2:6">
      <c r="B901" s="1">
        <v>36731</v>
      </c>
      <c r="C901">
        <v>194.44</v>
      </c>
      <c r="D901" s="1"/>
      <c r="F901" s="1"/>
    </row>
    <row r="902" spans="2:6">
      <c r="B902" s="1">
        <v>36732</v>
      </c>
      <c r="C902">
        <v>194.48</v>
      </c>
      <c r="D902" s="1"/>
      <c r="F902" s="1"/>
    </row>
    <row r="903" spans="2:6">
      <c r="B903" s="1">
        <v>36733</v>
      </c>
      <c r="C903">
        <v>194.51</v>
      </c>
      <c r="D903" s="1"/>
      <c r="F903" s="1"/>
    </row>
    <row r="904" spans="2:6">
      <c r="B904" s="1">
        <v>36734</v>
      </c>
      <c r="C904">
        <v>194.55</v>
      </c>
      <c r="D904" s="1"/>
      <c r="F904" s="1"/>
    </row>
    <row r="905" spans="2:6">
      <c r="B905" s="1">
        <v>36735</v>
      </c>
      <c r="C905">
        <v>194.57</v>
      </c>
      <c r="D905" s="1"/>
      <c r="F905" s="1"/>
    </row>
    <row r="906" spans="2:6">
      <c r="B906" s="1">
        <v>36738</v>
      </c>
      <c r="C906">
        <v>194.64</v>
      </c>
      <c r="D906" s="1"/>
      <c r="F906" s="1"/>
    </row>
    <row r="907" spans="2:6">
      <c r="B907" s="1">
        <v>36739</v>
      </c>
      <c r="C907">
        <v>194.68</v>
      </c>
      <c r="D907" s="1"/>
      <c r="F907" s="1"/>
    </row>
    <row r="908" spans="2:6">
      <c r="B908" s="1">
        <v>36740</v>
      </c>
      <c r="C908">
        <v>194.72</v>
      </c>
      <c r="D908" s="1"/>
      <c r="F908" s="1"/>
    </row>
    <row r="909" spans="2:6">
      <c r="B909" s="1">
        <v>36741</v>
      </c>
      <c r="C909">
        <v>194.76</v>
      </c>
      <c r="D909" s="1"/>
      <c r="F909" s="1"/>
    </row>
    <row r="910" spans="2:6">
      <c r="B910" s="1">
        <v>36742</v>
      </c>
      <c r="C910">
        <v>194.82</v>
      </c>
      <c r="D910" s="1"/>
      <c r="F910" s="1"/>
    </row>
    <row r="911" spans="2:6">
      <c r="B911" s="1">
        <v>36745</v>
      </c>
      <c r="C911">
        <v>194.92</v>
      </c>
      <c r="D911" s="1"/>
      <c r="F911" s="1"/>
    </row>
    <row r="912" spans="2:6">
      <c r="B912" s="1">
        <v>36746</v>
      </c>
      <c r="C912">
        <v>194.96</v>
      </c>
      <c r="D912" s="1"/>
      <c r="F912" s="1"/>
    </row>
    <row r="913" spans="2:6">
      <c r="B913" s="1">
        <v>36747</v>
      </c>
      <c r="C913">
        <v>194.97</v>
      </c>
      <c r="D913" s="1"/>
      <c r="F913" s="1"/>
    </row>
    <row r="914" spans="2:6">
      <c r="B914" s="1">
        <v>36748</v>
      </c>
      <c r="C914">
        <v>195.01</v>
      </c>
      <c r="D914" s="1"/>
      <c r="F914" s="1"/>
    </row>
    <row r="915" spans="2:6">
      <c r="B915" s="1">
        <v>36749</v>
      </c>
      <c r="C915">
        <v>195.01</v>
      </c>
      <c r="D915" s="1"/>
      <c r="F915" s="1"/>
    </row>
    <row r="916" spans="2:6">
      <c r="B916" s="1">
        <v>36752</v>
      </c>
      <c r="C916">
        <v>195.12</v>
      </c>
      <c r="D916" s="1"/>
      <c r="F916" s="1"/>
    </row>
    <row r="917" spans="2:6">
      <c r="B917" s="1">
        <v>36753</v>
      </c>
      <c r="C917">
        <v>195.14</v>
      </c>
      <c r="D917" s="1"/>
      <c r="F917" s="1"/>
    </row>
    <row r="918" spans="2:6">
      <c r="B918" s="1">
        <v>36754</v>
      </c>
      <c r="C918">
        <v>195.18</v>
      </c>
      <c r="D918" s="1"/>
      <c r="F918" s="1"/>
    </row>
    <row r="919" spans="2:6">
      <c r="B919" s="1">
        <v>36755</v>
      </c>
      <c r="C919">
        <v>195.21</v>
      </c>
      <c r="D919" s="1"/>
      <c r="F919" s="1"/>
    </row>
    <row r="920" spans="2:6">
      <c r="B920" s="1">
        <v>36756</v>
      </c>
      <c r="C920">
        <v>195.26</v>
      </c>
      <c r="D920" s="1"/>
      <c r="F920" s="1"/>
    </row>
    <row r="921" spans="2:6">
      <c r="B921" s="1">
        <v>36759</v>
      </c>
      <c r="C921">
        <v>195.35</v>
      </c>
      <c r="D921" s="1"/>
      <c r="F921" s="1"/>
    </row>
    <row r="922" spans="2:6">
      <c r="B922" s="1">
        <v>36760</v>
      </c>
      <c r="C922">
        <v>195.39</v>
      </c>
      <c r="D922" s="1"/>
      <c r="F922" s="1"/>
    </row>
    <row r="923" spans="2:6">
      <c r="B923" s="1">
        <v>36761</v>
      </c>
      <c r="C923">
        <v>195.43</v>
      </c>
      <c r="D923" s="1"/>
      <c r="F923" s="1"/>
    </row>
    <row r="924" spans="2:6">
      <c r="B924" s="1">
        <v>36762</v>
      </c>
      <c r="C924">
        <v>195.46</v>
      </c>
      <c r="D924" s="1"/>
      <c r="F924" s="1"/>
    </row>
    <row r="925" spans="2:6">
      <c r="B925" s="1">
        <v>36763</v>
      </c>
      <c r="C925">
        <v>195.5</v>
      </c>
      <c r="D925" s="1"/>
      <c r="F925" s="1"/>
    </row>
    <row r="926" spans="2:6">
      <c r="B926" s="1">
        <v>36766</v>
      </c>
      <c r="C926">
        <v>195.58</v>
      </c>
      <c r="D926" s="1"/>
      <c r="F926" s="1"/>
    </row>
    <row r="927" spans="2:6">
      <c r="B927" s="1">
        <v>36767</v>
      </c>
      <c r="C927">
        <v>195.61</v>
      </c>
      <c r="D927" s="1"/>
      <c r="F927" s="1"/>
    </row>
    <row r="928" spans="2:6">
      <c r="B928" s="1">
        <v>36768</v>
      </c>
      <c r="C928">
        <v>195.65</v>
      </c>
      <c r="D928" s="1"/>
      <c r="F928" s="1"/>
    </row>
    <row r="929" spans="2:6">
      <c r="B929" s="1">
        <v>36769</v>
      </c>
      <c r="C929">
        <v>195.67</v>
      </c>
      <c r="D929" s="1"/>
      <c r="F929" s="1"/>
    </row>
    <row r="930" spans="2:6">
      <c r="B930" s="1">
        <v>36770</v>
      </c>
      <c r="C930">
        <v>195.77</v>
      </c>
      <c r="D930" s="1"/>
      <c r="F930" s="1"/>
    </row>
    <row r="931" spans="2:6">
      <c r="B931" s="1">
        <v>36774</v>
      </c>
      <c r="C931">
        <v>195.91</v>
      </c>
      <c r="D931" s="1"/>
      <c r="F931" s="1"/>
    </row>
    <row r="932" spans="2:6">
      <c r="B932" s="1">
        <v>36775</v>
      </c>
      <c r="C932">
        <v>195.95</v>
      </c>
      <c r="D932" s="1"/>
      <c r="F932" s="1"/>
    </row>
    <row r="933" spans="2:6">
      <c r="B933" s="1">
        <v>36776</v>
      </c>
      <c r="C933">
        <v>195.98</v>
      </c>
      <c r="D933" s="1"/>
      <c r="F933" s="1"/>
    </row>
    <row r="934" spans="2:6">
      <c r="B934" s="1">
        <v>36777</v>
      </c>
      <c r="C934">
        <v>196.03</v>
      </c>
      <c r="D934" s="1"/>
      <c r="F934" s="1"/>
    </row>
    <row r="935" spans="2:6">
      <c r="B935" s="1">
        <v>36780</v>
      </c>
      <c r="C935">
        <v>196.13</v>
      </c>
      <c r="D935" s="1"/>
      <c r="F935" s="1"/>
    </row>
    <row r="936" spans="2:6">
      <c r="B936" s="1">
        <v>36781</v>
      </c>
      <c r="C936">
        <v>196.18</v>
      </c>
      <c r="D936" s="1"/>
      <c r="F936" s="1"/>
    </row>
    <row r="937" spans="2:6">
      <c r="B937" s="1">
        <v>36782</v>
      </c>
      <c r="C937">
        <v>196.24</v>
      </c>
      <c r="D937" s="1"/>
      <c r="F937" s="1"/>
    </row>
    <row r="938" spans="2:6">
      <c r="B938" s="1">
        <v>36783</v>
      </c>
      <c r="C938">
        <v>196.26</v>
      </c>
      <c r="D938" s="1"/>
      <c r="F938" s="1"/>
    </row>
    <row r="939" spans="2:6">
      <c r="B939" s="1">
        <v>36784</v>
      </c>
      <c r="C939">
        <v>196.3</v>
      </c>
      <c r="D939" s="1"/>
      <c r="F939" s="1"/>
    </row>
    <row r="940" spans="2:6">
      <c r="B940" s="1">
        <v>36787</v>
      </c>
      <c r="C940">
        <v>196.4</v>
      </c>
      <c r="D940" s="1"/>
      <c r="F940" s="1"/>
    </row>
    <row r="941" spans="2:6">
      <c r="B941" s="1">
        <v>36788</v>
      </c>
      <c r="C941">
        <v>196.42</v>
      </c>
      <c r="D941" s="1"/>
      <c r="F941" s="1"/>
    </row>
    <row r="942" spans="2:6">
      <c r="B942" s="1">
        <v>36789</v>
      </c>
      <c r="C942">
        <v>196.45</v>
      </c>
      <c r="D942" s="1"/>
      <c r="F942" s="1"/>
    </row>
    <row r="943" spans="2:6">
      <c r="B943" s="1">
        <v>36790</v>
      </c>
      <c r="C943">
        <v>196.48</v>
      </c>
      <c r="D943" s="1"/>
      <c r="F943" s="1"/>
    </row>
    <row r="944" spans="2:6">
      <c r="B944" s="1">
        <v>36791</v>
      </c>
      <c r="C944">
        <v>196.51</v>
      </c>
      <c r="D944" s="1"/>
      <c r="F944" s="1"/>
    </row>
    <row r="945" spans="2:6">
      <c r="B945" s="1">
        <v>36794</v>
      </c>
      <c r="C945">
        <v>196.59</v>
      </c>
      <c r="D945" s="1"/>
      <c r="F945" s="1"/>
    </row>
    <row r="946" spans="2:6">
      <c r="B946" s="1">
        <v>36795</v>
      </c>
      <c r="C946">
        <v>196.63</v>
      </c>
      <c r="D946" s="1"/>
      <c r="F946" s="1"/>
    </row>
    <row r="947" spans="2:6">
      <c r="B947" s="1">
        <v>36796</v>
      </c>
      <c r="C947">
        <v>196.65</v>
      </c>
      <c r="D947" s="1"/>
      <c r="F947" s="1"/>
    </row>
    <row r="948" spans="2:6">
      <c r="B948" s="1">
        <v>36797</v>
      </c>
      <c r="C948">
        <v>196.68</v>
      </c>
      <c r="D948" s="1"/>
      <c r="F948" s="1"/>
    </row>
    <row r="949" spans="2:6">
      <c r="B949" s="1">
        <v>36798</v>
      </c>
      <c r="C949">
        <v>196.75</v>
      </c>
      <c r="D949" s="1"/>
      <c r="F949" s="1"/>
    </row>
    <row r="950" spans="2:6">
      <c r="B950" s="1">
        <v>36801</v>
      </c>
      <c r="C950">
        <v>196.82</v>
      </c>
      <c r="D950" s="1"/>
      <c r="F950" s="1"/>
    </row>
    <row r="951" spans="2:6">
      <c r="B951" s="1">
        <v>36802</v>
      </c>
      <c r="C951">
        <v>196.85</v>
      </c>
      <c r="D951" s="1"/>
      <c r="F951" s="1"/>
    </row>
    <row r="952" spans="2:6">
      <c r="B952" s="1">
        <v>36803</v>
      </c>
      <c r="C952">
        <v>196.88</v>
      </c>
      <c r="D952" s="1"/>
      <c r="F952" s="1"/>
    </row>
    <row r="953" spans="2:6">
      <c r="B953" s="1">
        <v>36804</v>
      </c>
      <c r="C953">
        <v>196.9</v>
      </c>
      <c r="D953" s="1"/>
      <c r="F953" s="1"/>
    </row>
    <row r="954" spans="2:6">
      <c r="B954" s="1">
        <v>36805</v>
      </c>
      <c r="C954">
        <v>196.93</v>
      </c>
      <c r="D954" s="1"/>
      <c r="F954" s="1"/>
    </row>
    <row r="955" spans="2:6">
      <c r="B955" s="1">
        <v>36809</v>
      </c>
      <c r="C955">
        <v>197.07</v>
      </c>
      <c r="D955" s="1"/>
      <c r="F955" s="1"/>
    </row>
    <row r="956" spans="2:6">
      <c r="B956" s="1">
        <v>36810</v>
      </c>
      <c r="C956">
        <v>197.13</v>
      </c>
      <c r="D956" s="1"/>
      <c r="F956" s="1"/>
    </row>
    <row r="957" spans="2:6">
      <c r="B957" s="1">
        <v>36811</v>
      </c>
      <c r="C957">
        <v>197.22</v>
      </c>
      <c r="D957" s="1"/>
      <c r="F957" s="1"/>
    </row>
    <row r="958" spans="2:6">
      <c r="B958" s="1">
        <v>36812</v>
      </c>
      <c r="C958">
        <v>197.24</v>
      </c>
      <c r="D958" s="1"/>
      <c r="F958" s="1"/>
    </row>
    <row r="959" spans="2:6">
      <c r="B959" s="1">
        <v>36815</v>
      </c>
      <c r="C959">
        <v>197.31</v>
      </c>
      <c r="D959" s="1"/>
      <c r="F959" s="1"/>
    </row>
    <row r="960" spans="2:6">
      <c r="B960" s="1">
        <v>36816</v>
      </c>
      <c r="C960">
        <v>197.36</v>
      </c>
      <c r="D960" s="1"/>
      <c r="F960" s="1"/>
    </row>
    <row r="961" spans="2:6">
      <c r="B961" s="1">
        <v>36817</v>
      </c>
      <c r="C961">
        <v>197.38</v>
      </c>
      <c r="D961" s="1"/>
      <c r="F961" s="1"/>
    </row>
    <row r="962" spans="2:6">
      <c r="B962" s="1">
        <v>36818</v>
      </c>
      <c r="C962">
        <v>197.4</v>
      </c>
      <c r="D962" s="1"/>
      <c r="F962" s="1"/>
    </row>
    <row r="963" spans="2:6">
      <c r="B963" s="1">
        <v>36819</v>
      </c>
      <c r="C963">
        <v>197.44</v>
      </c>
      <c r="D963" s="1"/>
      <c r="F963" s="1"/>
    </row>
    <row r="964" spans="2:6">
      <c r="B964" s="1">
        <v>36822</v>
      </c>
      <c r="C964">
        <v>197.53</v>
      </c>
      <c r="D964" s="1"/>
      <c r="F964" s="1"/>
    </row>
    <row r="965" spans="2:6">
      <c r="B965" s="1">
        <v>36823</v>
      </c>
      <c r="C965">
        <v>197.54</v>
      </c>
      <c r="D965" s="1"/>
      <c r="F965" s="1"/>
    </row>
    <row r="966" spans="2:6">
      <c r="B966" s="1">
        <v>36824</v>
      </c>
      <c r="C966">
        <v>197.55</v>
      </c>
      <c r="D966" s="1"/>
      <c r="F966" s="1"/>
    </row>
    <row r="967" spans="2:6">
      <c r="B967" s="1">
        <v>36825</v>
      </c>
      <c r="C967">
        <v>197.58</v>
      </c>
      <c r="D967" s="1"/>
      <c r="F967" s="1"/>
    </row>
    <row r="968" spans="2:6">
      <c r="B968" s="1">
        <v>36826</v>
      </c>
      <c r="C968">
        <v>197.61</v>
      </c>
      <c r="D968" s="1"/>
      <c r="F968" s="1"/>
    </row>
    <row r="969" spans="2:6">
      <c r="B969" s="1">
        <v>36829</v>
      </c>
      <c r="C969">
        <v>197.7</v>
      </c>
      <c r="D969" s="1"/>
      <c r="F969" s="1"/>
    </row>
    <row r="970" spans="2:6">
      <c r="B970" s="1">
        <v>36830</v>
      </c>
      <c r="C970">
        <v>197.74</v>
      </c>
      <c r="D970" s="1"/>
      <c r="F970" s="1"/>
    </row>
    <row r="971" spans="2:6">
      <c r="B971" s="1">
        <v>36831</v>
      </c>
      <c r="C971">
        <v>197.79</v>
      </c>
      <c r="D971" s="1"/>
      <c r="F971" s="1"/>
    </row>
    <row r="972" spans="2:6">
      <c r="B972" s="1">
        <v>36832</v>
      </c>
      <c r="C972">
        <v>197.83</v>
      </c>
      <c r="D972" s="1"/>
      <c r="F972" s="1"/>
    </row>
    <row r="973" spans="2:6">
      <c r="B973" s="1">
        <v>36833</v>
      </c>
      <c r="C973">
        <v>197.85</v>
      </c>
      <c r="D973" s="1"/>
      <c r="F973" s="1"/>
    </row>
    <row r="974" spans="2:6">
      <c r="B974" s="1">
        <v>36836</v>
      </c>
      <c r="C974">
        <v>197.93</v>
      </c>
      <c r="D974" s="1"/>
      <c r="F974" s="1"/>
    </row>
    <row r="975" spans="2:6">
      <c r="B975" s="1">
        <v>36837</v>
      </c>
      <c r="C975">
        <v>197.96</v>
      </c>
      <c r="D975" s="1"/>
      <c r="F975" s="1"/>
    </row>
    <row r="976" spans="2:6">
      <c r="B976" s="1">
        <v>36838</v>
      </c>
      <c r="C976">
        <v>198</v>
      </c>
      <c r="D976" s="1"/>
      <c r="F976" s="1"/>
    </row>
    <row r="977" spans="2:6">
      <c r="B977" s="1">
        <v>36839</v>
      </c>
      <c r="C977">
        <v>198.05</v>
      </c>
      <c r="D977" s="1"/>
      <c r="F977" s="1"/>
    </row>
    <row r="978" spans="2:6">
      <c r="B978" s="1">
        <v>36840</v>
      </c>
      <c r="C978">
        <v>198.1</v>
      </c>
      <c r="D978" s="1"/>
      <c r="F978" s="1"/>
    </row>
    <row r="979" spans="2:6">
      <c r="B979" s="1">
        <v>36843</v>
      </c>
      <c r="C979">
        <v>198.21</v>
      </c>
      <c r="D979" s="1"/>
      <c r="F979" s="1"/>
    </row>
    <row r="980" spans="2:6">
      <c r="B980" s="1">
        <v>36844</v>
      </c>
      <c r="C980">
        <v>198.23</v>
      </c>
      <c r="D980" s="1"/>
      <c r="F980" s="1"/>
    </row>
    <row r="981" spans="2:6">
      <c r="B981" s="1">
        <v>36845</v>
      </c>
      <c r="C981">
        <v>198.28</v>
      </c>
      <c r="D981" s="1"/>
      <c r="F981" s="1"/>
    </row>
    <row r="982" spans="2:6">
      <c r="B982" s="1">
        <v>36846</v>
      </c>
      <c r="C982">
        <v>198.33</v>
      </c>
      <c r="D982" s="1"/>
      <c r="F982" s="1"/>
    </row>
    <row r="983" spans="2:6">
      <c r="B983" s="1">
        <v>36847</v>
      </c>
      <c r="C983">
        <v>198.37</v>
      </c>
      <c r="D983" s="1"/>
      <c r="F983" s="1"/>
    </row>
    <row r="984" spans="2:6">
      <c r="B984" s="1">
        <v>36850</v>
      </c>
      <c r="C984">
        <v>198.47</v>
      </c>
      <c r="D984" s="1"/>
      <c r="F984" s="1"/>
    </row>
    <row r="985" spans="2:6">
      <c r="B985" s="1">
        <v>36851</v>
      </c>
      <c r="C985">
        <v>198.5</v>
      </c>
      <c r="D985" s="1"/>
      <c r="F985" s="1"/>
    </row>
    <row r="986" spans="2:6">
      <c r="B986" s="1">
        <v>36852</v>
      </c>
      <c r="C986">
        <v>198.54</v>
      </c>
      <c r="D986" s="1"/>
      <c r="F986" s="1"/>
    </row>
    <row r="987" spans="2:6">
      <c r="B987" s="1">
        <v>36854</v>
      </c>
      <c r="C987">
        <v>198.58</v>
      </c>
      <c r="D987" s="1"/>
      <c r="F987" s="1"/>
    </row>
    <row r="988" spans="2:6">
      <c r="B988" s="1">
        <v>36857</v>
      </c>
      <c r="C988">
        <v>198.69</v>
      </c>
      <c r="D988" s="1"/>
      <c r="F988" s="1"/>
    </row>
    <row r="989" spans="2:6">
      <c r="B989" s="1">
        <v>36858</v>
      </c>
      <c r="C989">
        <v>198.76</v>
      </c>
      <c r="D989" s="1"/>
      <c r="F989" s="1"/>
    </row>
    <row r="990" spans="2:6">
      <c r="B990" s="1">
        <v>36859</v>
      </c>
      <c r="C990">
        <v>198.83</v>
      </c>
      <c r="D990" s="1"/>
      <c r="F990" s="1"/>
    </row>
    <row r="991" spans="2:6">
      <c r="B991" s="1">
        <v>36860</v>
      </c>
      <c r="C991">
        <v>198.89</v>
      </c>
      <c r="D991" s="1"/>
      <c r="F991" s="1"/>
    </row>
    <row r="992" spans="2:6">
      <c r="B992" s="1">
        <v>36861</v>
      </c>
      <c r="C992">
        <v>198.91</v>
      </c>
      <c r="D992" s="1"/>
      <c r="F992" s="1"/>
    </row>
    <row r="993" spans="2:6">
      <c r="B993" s="1">
        <v>36864</v>
      </c>
      <c r="C993">
        <v>199.06</v>
      </c>
      <c r="D993" s="1"/>
      <c r="F993" s="1"/>
    </row>
    <row r="994" spans="2:6">
      <c r="B994" s="1">
        <v>36865</v>
      </c>
      <c r="C994">
        <v>199.14</v>
      </c>
      <c r="D994" s="1"/>
      <c r="F994" s="1"/>
    </row>
    <row r="995" spans="2:6">
      <c r="B995" s="1">
        <v>36866</v>
      </c>
      <c r="C995">
        <v>199.22</v>
      </c>
      <c r="D995" s="1"/>
      <c r="F995" s="1"/>
    </row>
    <row r="996" spans="2:6">
      <c r="B996" s="1">
        <v>36867</v>
      </c>
      <c r="C996">
        <v>199.24</v>
      </c>
      <c r="D996" s="1"/>
      <c r="F996" s="1"/>
    </row>
    <row r="997" spans="2:6">
      <c r="B997" s="1">
        <v>36868</v>
      </c>
      <c r="C997">
        <v>199.26</v>
      </c>
      <c r="D997" s="1"/>
      <c r="F997" s="1"/>
    </row>
    <row r="998" spans="2:6">
      <c r="B998" s="1">
        <v>36871</v>
      </c>
      <c r="C998">
        <v>199.35</v>
      </c>
      <c r="D998" s="1"/>
      <c r="F998" s="1"/>
    </row>
    <row r="999" spans="2:6">
      <c r="B999" s="1">
        <v>36872</v>
      </c>
      <c r="C999">
        <v>199.38</v>
      </c>
      <c r="D999" s="1"/>
      <c r="F999" s="1"/>
    </row>
    <row r="1000" spans="2:6">
      <c r="B1000" s="1">
        <v>36873</v>
      </c>
      <c r="C1000">
        <v>199.45</v>
      </c>
      <c r="D1000" s="1"/>
      <c r="F1000" s="1"/>
    </row>
    <row r="1001" spans="2:6">
      <c r="B1001" s="1">
        <v>36874</v>
      </c>
      <c r="C1001">
        <v>199.5</v>
      </c>
      <c r="D1001" s="1"/>
      <c r="F1001" s="1"/>
    </row>
    <row r="1002" spans="2:6">
      <c r="B1002" s="1">
        <v>36875</v>
      </c>
      <c r="C1002">
        <v>199.56</v>
      </c>
      <c r="D1002" s="1"/>
      <c r="F1002" s="1"/>
    </row>
    <row r="1003" spans="2:6">
      <c r="B1003" s="1">
        <v>36878</v>
      </c>
      <c r="C1003">
        <v>199.72</v>
      </c>
      <c r="D1003" s="1"/>
      <c r="F1003" s="1"/>
    </row>
    <row r="1004" spans="2:6">
      <c r="B1004" s="1">
        <v>36879</v>
      </c>
      <c r="C1004">
        <v>199.75</v>
      </c>
      <c r="D1004" s="1"/>
      <c r="F1004" s="1"/>
    </row>
    <row r="1005" spans="2:6">
      <c r="B1005" s="1">
        <v>36880</v>
      </c>
      <c r="C1005">
        <v>199.87</v>
      </c>
      <c r="D1005" s="1"/>
      <c r="F1005" s="1"/>
    </row>
    <row r="1006" spans="2:6">
      <c r="B1006" s="1">
        <v>36881</v>
      </c>
      <c r="C1006">
        <v>200.03</v>
      </c>
      <c r="D1006" s="1"/>
      <c r="F1006" s="1"/>
    </row>
    <row r="1007" spans="2:6">
      <c r="B1007" s="1">
        <v>36882</v>
      </c>
      <c r="C1007">
        <v>200.15</v>
      </c>
      <c r="D1007" s="1"/>
      <c r="F1007" s="1"/>
    </row>
    <row r="1008" spans="2:6">
      <c r="B1008" s="1">
        <v>36886</v>
      </c>
      <c r="C1008">
        <v>200.14</v>
      </c>
      <c r="D1008" s="1"/>
      <c r="F1008" s="1"/>
    </row>
    <row r="1009" spans="2:6">
      <c r="B1009" s="1">
        <v>36887</v>
      </c>
      <c r="C1009">
        <v>200.15</v>
      </c>
      <c r="D1009" s="1"/>
      <c r="F1009" s="1"/>
    </row>
    <row r="1010" spans="2:6">
      <c r="B1010" s="1">
        <v>36888</v>
      </c>
      <c r="C1010">
        <v>200.14</v>
      </c>
      <c r="D1010" s="1"/>
      <c r="F1010" s="1"/>
    </row>
    <row r="1011" spans="2:6">
      <c r="B1011" s="1">
        <v>36889</v>
      </c>
      <c r="C1011">
        <v>200.24</v>
      </c>
      <c r="D1011" s="1"/>
      <c r="F1011" s="1"/>
    </row>
    <row r="1012" spans="2:6">
      <c r="B1012" s="1">
        <v>36893</v>
      </c>
      <c r="C1012">
        <v>200.41</v>
      </c>
      <c r="D1012" s="1"/>
      <c r="F1012" s="1"/>
    </row>
    <row r="1013" spans="2:6">
      <c r="B1013" s="1">
        <v>36894</v>
      </c>
      <c r="C1013">
        <v>200.52</v>
      </c>
      <c r="D1013" s="1"/>
      <c r="F1013" s="1"/>
    </row>
    <row r="1014" spans="2:6">
      <c r="B1014" s="1">
        <v>36895</v>
      </c>
      <c r="C1014">
        <v>200.75</v>
      </c>
      <c r="D1014" s="1"/>
      <c r="F1014" s="1"/>
    </row>
    <row r="1015" spans="2:6">
      <c r="B1015" s="1">
        <v>36896</v>
      </c>
      <c r="C1015">
        <v>200.96</v>
      </c>
      <c r="D1015" s="1"/>
      <c r="F1015" s="1"/>
    </row>
    <row r="1016" spans="2:6">
      <c r="B1016" s="1">
        <v>36899</v>
      </c>
      <c r="C1016">
        <v>201.04</v>
      </c>
      <c r="D1016" s="1"/>
      <c r="F1016" s="1"/>
    </row>
    <row r="1017" spans="2:6">
      <c r="B1017" s="1">
        <v>36900</v>
      </c>
      <c r="C1017">
        <v>200.99</v>
      </c>
      <c r="D1017" s="1"/>
      <c r="F1017" s="1"/>
    </row>
    <row r="1018" spans="2:6">
      <c r="B1018" s="1">
        <v>36901</v>
      </c>
      <c r="C1018">
        <v>200.95</v>
      </c>
      <c r="D1018" s="1"/>
      <c r="F1018" s="1"/>
    </row>
    <row r="1019" spans="2:6">
      <c r="B1019" s="1">
        <v>36902</v>
      </c>
      <c r="C1019">
        <v>200.98</v>
      </c>
      <c r="D1019" s="1"/>
      <c r="F1019" s="1"/>
    </row>
    <row r="1020" spans="2:6">
      <c r="B1020" s="1">
        <v>36903</v>
      </c>
      <c r="C1020">
        <v>200.94</v>
      </c>
      <c r="D1020" s="1"/>
      <c r="F1020" s="1"/>
    </row>
    <row r="1021" spans="2:6">
      <c r="B1021" s="1">
        <v>36907</v>
      </c>
      <c r="C1021">
        <v>201.05</v>
      </c>
      <c r="D1021" s="1"/>
      <c r="F1021" s="1"/>
    </row>
    <row r="1022" spans="2:6">
      <c r="B1022" s="1">
        <v>36908</v>
      </c>
      <c r="C1022">
        <v>201.1</v>
      </c>
      <c r="D1022" s="1"/>
      <c r="F1022" s="1"/>
    </row>
    <row r="1023" spans="2:6">
      <c r="B1023" s="1">
        <v>36909</v>
      </c>
      <c r="C1023">
        <v>201.22</v>
      </c>
      <c r="D1023" s="1"/>
      <c r="F1023" s="1"/>
    </row>
    <row r="1024" spans="2:6">
      <c r="B1024" s="1">
        <v>36910</v>
      </c>
      <c r="C1024">
        <v>201.24</v>
      </c>
      <c r="D1024" s="1"/>
      <c r="F1024" s="1"/>
    </row>
    <row r="1025" spans="2:6">
      <c r="B1025" s="1">
        <v>36913</v>
      </c>
      <c r="C1025">
        <v>201.33</v>
      </c>
      <c r="D1025" s="1"/>
      <c r="F1025" s="1"/>
    </row>
    <row r="1026" spans="2:6">
      <c r="B1026" s="1">
        <v>36914</v>
      </c>
      <c r="C1026">
        <v>201.32</v>
      </c>
      <c r="D1026" s="1"/>
      <c r="F1026" s="1"/>
    </row>
    <row r="1027" spans="2:6">
      <c r="B1027" s="1">
        <v>36915</v>
      </c>
      <c r="C1027">
        <v>201.35</v>
      </c>
      <c r="D1027" s="1"/>
      <c r="F1027" s="1"/>
    </row>
    <row r="1028" spans="2:6">
      <c r="B1028" s="1">
        <v>36916</v>
      </c>
      <c r="C1028">
        <v>201.39</v>
      </c>
      <c r="D1028" s="1"/>
      <c r="F1028" s="1"/>
    </row>
    <row r="1029" spans="2:6">
      <c r="B1029" s="1">
        <v>36917</v>
      </c>
      <c r="C1029">
        <v>201.45</v>
      </c>
      <c r="D1029" s="1"/>
      <c r="F1029" s="1"/>
    </row>
    <row r="1030" spans="2:6">
      <c r="B1030" s="1">
        <v>36920</v>
      </c>
      <c r="C1030">
        <v>201.57</v>
      </c>
      <c r="D1030" s="1"/>
      <c r="F1030" s="1"/>
    </row>
    <row r="1031" spans="2:6">
      <c r="B1031" s="1">
        <v>36921</v>
      </c>
      <c r="C1031">
        <v>201.66</v>
      </c>
      <c r="D1031" s="1"/>
      <c r="F1031" s="1"/>
    </row>
    <row r="1032" spans="2:6">
      <c r="B1032" s="1">
        <v>36922</v>
      </c>
      <c r="C1032">
        <v>201.75</v>
      </c>
      <c r="D1032" s="1"/>
      <c r="F1032" s="1"/>
    </row>
    <row r="1033" spans="2:6">
      <c r="B1033" s="1">
        <v>36923</v>
      </c>
      <c r="C1033">
        <v>201.79</v>
      </c>
      <c r="D1033" s="1"/>
      <c r="F1033" s="1"/>
    </row>
    <row r="1034" spans="2:6">
      <c r="B1034" s="1">
        <v>36924</v>
      </c>
      <c r="C1034">
        <v>201.73</v>
      </c>
      <c r="D1034" s="1"/>
      <c r="F1034" s="1"/>
    </row>
    <row r="1035" spans="2:6">
      <c r="B1035" s="1">
        <v>36927</v>
      </c>
      <c r="C1035">
        <v>201.8</v>
      </c>
      <c r="D1035" s="1"/>
      <c r="F1035" s="1"/>
    </row>
    <row r="1036" spans="2:6">
      <c r="B1036" s="1">
        <v>36928</v>
      </c>
      <c r="C1036">
        <v>201.8</v>
      </c>
      <c r="D1036" s="1"/>
      <c r="F1036" s="1"/>
    </row>
    <row r="1037" spans="2:6">
      <c r="B1037" s="1">
        <v>36929</v>
      </c>
      <c r="C1037">
        <v>201.84</v>
      </c>
      <c r="D1037" s="1"/>
      <c r="F1037" s="1"/>
    </row>
    <row r="1038" spans="2:6">
      <c r="B1038" s="1">
        <v>36930</v>
      </c>
      <c r="C1038">
        <v>201.86</v>
      </c>
      <c r="D1038" s="1"/>
      <c r="F1038" s="1"/>
    </row>
    <row r="1039" spans="2:6">
      <c r="B1039" s="1">
        <v>36931</v>
      </c>
      <c r="C1039">
        <v>201.9</v>
      </c>
      <c r="D1039" s="1"/>
      <c r="F1039" s="1"/>
    </row>
    <row r="1040" spans="2:6">
      <c r="B1040" s="1">
        <v>36934</v>
      </c>
      <c r="C1040">
        <v>202</v>
      </c>
      <c r="D1040" s="1"/>
      <c r="F1040" s="1"/>
    </row>
    <row r="1041" spans="2:6">
      <c r="B1041" s="1">
        <v>36935</v>
      </c>
      <c r="C1041">
        <v>202</v>
      </c>
      <c r="D1041" s="1"/>
      <c r="F1041" s="1"/>
    </row>
    <row r="1042" spans="2:6">
      <c r="B1042" s="1">
        <v>36936</v>
      </c>
      <c r="C1042">
        <v>202</v>
      </c>
      <c r="D1042" s="1"/>
      <c r="F1042" s="1"/>
    </row>
    <row r="1043" spans="2:6">
      <c r="B1043" s="1">
        <v>36937</v>
      </c>
      <c r="C1043">
        <v>202.01</v>
      </c>
      <c r="D1043" s="1"/>
      <c r="F1043" s="1"/>
    </row>
    <row r="1044" spans="2:6">
      <c r="B1044" s="1">
        <v>36938</v>
      </c>
      <c r="C1044">
        <v>202.09</v>
      </c>
      <c r="D1044" s="1"/>
      <c r="F1044" s="1"/>
    </row>
    <row r="1045" spans="2:6">
      <c r="B1045" s="1">
        <v>36942</v>
      </c>
      <c r="C1045">
        <v>202.21</v>
      </c>
      <c r="D1045" s="1"/>
      <c r="F1045" s="1"/>
    </row>
    <row r="1046" spans="2:6">
      <c r="B1046" s="1">
        <v>36943</v>
      </c>
      <c r="C1046">
        <v>202.25</v>
      </c>
      <c r="D1046" s="1"/>
      <c r="F1046" s="1"/>
    </row>
    <row r="1047" spans="2:6">
      <c r="B1047" s="1">
        <v>36944</v>
      </c>
      <c r="C1047">
        <v>202.3</v>
      </c>
      <c r="D1047" s="1"/>
      <c r="F1047" s="1"/>
    </row>
    <row r="1048" spans="2:6">
      <c r="B1048" s="1">
        <v>36945</v>
      </c>
      <c r="C1048">
        <v>202.41</v>
      </c>
      <c r="D1048" s="1"/>
      <c r="F1048" s="1"/>
    </row>
    <row r="1049" spans="2:6">
      <c r="B1049" s="1">
        <v>36948</v>
      </c>
      <c r="C1049">
        <v>202.54</v>
      </c>
      <c r="D1049" s="1"/>
      <c r="F1049" s="1"/>
    </row>
    <row r="1050" spans="2:6">
      <c r="B1050" s="1">
        <v>36949</v>
      </c>
      <c r="C1050">
        <v>202.57</v>
      </c>
      <c r="D1050" s="1"/>
      <c r="F1050" s="1"/>
    </row>
    <row r="1051" spans="2:6">
      <c r="B1051" s="1">
        <v>36950</v>
      </c>
      <c r="C1051">
        <v>202.57</v>
      </c>
      <c r="D1051" s="1"/>
      <c r="F1051" s="1"/>
    </row>
    <row r="1052" spans="2:6">
      <c r="B1052" s="1">
        <v>36951</v>
      </c>
      <c r="C1052">
        <v>202.61</v>
      </c>
      <c r="D1052" s="1"/>
      <c r="F1052" s="1"/>
    </row>
    <row r="1053" spans="2:6">
      <c r="B1053" s="1">
        <v>36952</v>
      </c>
      <c r="C1053">
        <v>202.59</v>
      </c>
      <c r="D1053" s="1"/>
      <c r="F1053" s="1"/>
    </row>
    <row r="1054" spans="2:6">
      <c r="B1054" s="1">
        <v>36955</v>
      </c>
      <c r="C1054">
        <v>202.68</v>
      </c>
      <c r="D1054" s="1"/>
      <c r="F1054" s="1"/>
    </row>
    <row r="1055" spans="2:6">
      <c r="B1055" s="1">
        <v>36956</v>
      </c>
      <c r="C1055">
        <v>202.73</v>
      </c>
      <c r="D1055" s="1"/>
      <c r="F1055" s="1"/>
    </row>
    <row r="1056" spans="2:6">
      <c r="B1056" s="1">
        <v>36957</v>
      </c>
      <c r="C1056">
        <v>202.81</v>
      </c>
      <c r="D1056" s="1"/>
      <c r="F1056" s="1"/>
    </row>
    <row r="1057" spans="2:6">
      <c r="B1057" s="1">
        <v>36958</v>
      </c>
      <c r="C1057">
        <v>202.85</v>
      </c>
      <c r="D1057" s="1"/>
      <c r="F1057" s="1"/>
    </row>
    <row r="1058" spans="2:6">
      <c r="B1058" s="1">
        <v>36959</v>
      </c>
      <c r="C1058">
        <v>202.85</v>
      </c>
      <c r="D1058" s="1"/>
      <c r="F1058" s="1"/>
    </row>
    <row r="1059" spans="2:6">
      <c r="B1059" s="1">
        <v>36962</v>
      </c>
      <c r="C1059">
        <v>202.95</v>
      </c>
      <c r="D1059" s="1"/>
      <c r="F1059" s="1"/>
    </row>
    <row r="1060" spans="2:6">
      <c r="B1060" s="1">
        <v>36963</v>
      </c>
      <c r="C1060">
        <v>202.99</v>
      </c>
      <c r="D1060" s="1"/>
      <c r="F1060" s="1"/>
    </row>
    <row r="1061" spans="2:6">
      <c r="B1061" s="1">
        <v>36964</v>
      </c>
      <c r="C1061">
        <v>203.1</v>
      </c>
      <c r="D1061" s="1"/>
      <c r="F1061" s="1"/>
    </row>
    <row r="1062" spans="2:6">
      <c r="B1062" s="1">
        <v>36965</v>
      </c>
      <c r="C1062">
        <v>203.18</v>
      </c>
      <c r="D1062" s="1"/>
      <c r="F1062" s="1"/>
    </row>
    <row r="1063" spans="2:6">
      <c r="B1063" s="1">
        <v>36966</v>
      </c>
      <c r="C1063">
        <v>203.21</v>
      </c>
      <c r="D1063" s="1"/>
      <c r="F1063" s="1"/>
    </row>
    <row r="1064" spans="2:6">
      <c r="B1064" s="1">
        <v>36969</v>
      </c>
      <c r="C1064">
        <v>203.25</v>
      </c>
      <c r="D1064" s="1"/>
      <c r="F1064" s="1"/>
    </row>
    <row r="1065" spans="2:6">
      <c r="B1065" s="1">
        <v>36970</v>
      </c>
      <c r="C1065">
        <v>203.32</v>
      </c>
      <c r="D1065" s="1"/>
      <c r="F1065" s="1"/>
    </row>
    <row r="1066" spans="2:6">
      <c r="B1066" s="1">
        <v>36971</v>
      </c>
      <c r="C1066">
        <v>203.39</v>
      </c>
      <c r="D1066" s="1"/>
      <c r="F1066" s="1"/>
    </row>
    <row r="1067" spans="2:6">
      <c r="B1067" s="1">
        <v>36972</v>
      </c>
      <c r="C1067">
        <v>203.44</v>
      </c>
      <c r="D1067" s="1"/>
      <c r="F1067" s="1"/>
    </row>
    <row r="1068" spans="2:6">
      <c r="B1068" s="1">
        <v>36973</v>
      </c>
      <c r="C1068">
        <v>203.4</v>
      </c>
      <c r="D1068" s="1"/>
      <c r="F1068" s="1"/>
    </row>
    <row r="1069" spans="2:6">
      <c r="B1069" s="1">
        <v>36976</v>
      </c>
      <c r="C1069">
        <v>203.49</v>
      </c>
      <c r="D1069" s="1"/>
      <c r="F1069" s="1"/>
    </row>
    <row r="1070" spans="2:6">
      <c r="B1070" s="1">
        <v>36977</v>
      </c>
      <c r="C1070">
        <v>203.45</v>
      </c>
      <c r="D1070" s="1"/>
      <c r="F1070" s="1"/>
    </row>
    <row r="1071" spans="2:6">
      <c r="B1071" s="1">
        <v>36978</v>
      </c>
      <c r="C1071">
        <v>203.52</v>
      </c>
      <c r="D1071" s="1"/>
      <c r="F1071" s="1"/>
    </row>
    <row r="1072" spans="2:6">
      <c r="B1072" s="1">
        <v>36979</v>
      </c>
      <c r="C1072">
        <v>203.58</v>
      </c>
      <c r="D1072" s="1"/>
      <c r="F1072" s="1"/>
    </row>
    <row r="1073" spans="2:6">
      <c r="B1073" s="1">
        <v>36980</v>
      </c>
      <c r="C1073">
        <v>203.67</v>
      </c>
      <c r="D1073" s="1"/>
      <c r="F1073" s="1"/>
    </row>
    <row r="1074" spans="2:6">
      <c r="B1074" s="1">
        <v>36983</v>
      </c>
      <c r="C1074">
        <v>203.73</v>
      </c>
      <c r="D1074" s="1"/>
      <c r="F1074" s="1"/>
    </row>
    <row r="1075" spans="2:6">
      <c r="B1075" s="1">
        <v>36984</v>
      </c>
      <c r="C1075">
        <v>203.82</v>
      </c>
      <c r="D1075" s="1"/>
      <c r="F1075" s="1"/>
    </row>
    <row r="1076" spans="2:6">
      <c r="B1076" s="1">
        <v>36985</v>
      </c>
      <c r="C1076">
        <v>203.88</v>
      </c>
      <c r="D1076" s="1"/>
      <c r="F1076" s="1"/>
    </row>
    <row r="1077" spans="2:6">
      <c r="B1077" s="1">
        <v>36986</v>
      </c>
      <c r="C1077">
        <v>203.89</v>
      </c>
      <c r="D1077" s="1"/>
      <c r="F1077" s="1"/>
    </row>
    <row r="1078" spans="2:6">
      <c r="B1078" s="1">
        <v>36987</v>
      </c>
      <c r="C1078">
        <v>204</v>
      </c>
      <c r="D1078" s="1"/>
      <c r="F1078" s="1"/>
    </row>
    <row r="1079" spans="2:6">
      <c r="B1079" s="1">
        <v>36990</v>
      </c>
      <c r="C1079">
        <v>204.07</v>
      </c>
      <c r="D1079" s="1"/>
      <c r="F1079" s="1"/>
    </row>
    <row r="1080" spans="2:6">
      <c r="B1080" s="1">
        <v>36991</v>
      </c>
      <c r="C1080">
        <v>204.03</v>
      </c>
      <c r="D1080" s="1"/>
      <c r="F1080" s="1"/>
    </row>
    <row r="1081" spans="2:6">
      <c r="B1081" s="1">
        <v>36992</v>
      </c>
      <c r="C1081">
        <v>203.99</v>
      </c>
      <c r="D1081" s="1"/>
      <c r="F1081" s="1"/>
    </row>
    <row r="1082" spans="2:6">
      <c r="B1082" s="1">
        <v>36993</v>
      </c>
      <c r="C1082">
        <v>203.98</v>
      </c>
      <c r="D1082" s="1"/>
      <c r="F1082" s="1"/>
    </row>
    <row r="1083" spans="2:6">
      <c r="B1083" s="1">
        <v>36997</v>
      </c>
      <c r="C1083">
        <v>204.02</v>
      </c>
      <c r="D1083" s="1"/>
      <c r="F1083" s="1"/>
    </row>
    <row r="1084" spans="2:6">
      <c r="B1084" s="1">
        <v>36998</v>
      </c>
      <c r="C1084">
        <v>204.09</v>
      </c>
      <c r="D1084" s="1"/>
      <c r="F1084" s="1"/>
    </row>
    <row r="1085" spans="2:6">
      <c r="B1085" s="1">
        <v>36999</v>
      </c>
      <c r="C1085">
        <v>204.25</v>
      </c>
      <c r="D1085" s="1"/>
      <c r="F1085" s="1"/>
    </row>
    <row r="1086" spans="2:6">
      <c r="B1086" s="1">
        <v>37000</v>
      </c>
      <c r="C1086">
        <v>204.29</v>
      </c>
      <c r="D1086" s="1"/>
      <c r="F1086" s="1"/>
    </row>
    <row r="1087" spans="2:6">
      <c r="B1087" s="1">
        <v>37001</v>
      </c>
      <c r="C1087">
        <v>204.38</v>
      </c>
      <c r="D1087" s="1"/>
      <c r="F1087" s="1"/>
    </row>
    <row r="1088" spans="2:6">
      <c r="B1088" s="1">
        <v>37004</v>
      </c>
      <c r="C1088">
        <v>204.53</v>
      </c>
      <c r="D1088" s="1"/>
      <c r="F1088" s="1"/>
    </row>
    <row r="1089" spans="2:6">
      <c r="B1089" s="1">
        <v>37005</v>
      </c>
      <c r="C1089">
        <v>204.53</v>
      </c>
      <c r="D1089" s="1"/>
      <c r="F1089" s="1"/>
    </row>
    <row r="1090" spans="2:6">
      <c r="B1090" s="1">
        <v>37006</v>
      </c>
      <c r="C1090">
        <v>204.49</v>
      </c>
      <c r="D1090" s="1"/>
      <c r="F1090" s="1"/>
    </row>
    <row r="1091" spans="2:6">
      <c r="B1091" s="1">
        <v>37007</v>
      </c>
      <c r="C1091">
        <v>204.52</v>
      </c>
      <c r="D1091" s="1"/>
      <c r="F1091" s="1"/>
    </row>
    <row r="1092" spans="2:6">
      <c r="B1092" s="1">
        <v>37008</v>
      </c>
      <c r="C1092">
        <v>204.48</v>
      </c>
      <c r="D1092" s="1"/>
      <c r="F1092" s="1"/>
    </row>
    <row r="1093" spans="2:6">
      <c r="B1093" s="1">
        <v>37011</v>
      </c>
      <c r="C1093">
        <v>204.55</v>
      </c>
      <c r="D1093" s="1"/>
      <c r="F1093" s="1"/>
    </row>
    <row r="1094" spans="2:6">
      <c r="B1094" s="1">
        <v>37012</v>
      </c>
      <c r="C1094">
        <v>204.61</v>
      </c>
      <c r="D1094" s="1"/>
      <c r="F1094" s="1"/>
    </row>
    <row r="1095" spans="2:6">
      <c r="B1095" s="1">
        <v>37013</v>
      </c>
      <c r="C1095">
        <v>204.61</v>
      </c>
      <c r="D1095" s="1"/>
      <c r="F1095" s="1"/>
    </row>
    <row r="1096" spans="2:6">
      <c r="B1096" s="1">
        <v>37014</v>
      </c>
      <c r="C1096">
        <v>204.67</v>
      </c>
      <c r="D1096" s="1"/>
      <c r="F1096" s="1"/>
    </row>
    <row r="1097" spans="2:6">
      <c r="B1097" s="1">
        <v>37015</v>
      </c>
      <c r="C1097">
        <v>204.77</v>
      </c>
      <c r="D1097" s="1"/>
      <c r="F1097" s="1"/>
    </row>
    <row r="1098" spans="2:6">
      <c r="B1098" s="1">
        <v>37018</v>
      </c>
      <c r="C1098">
        <v>204.88</v>
      </c>
      <c r="D1098" s="1"/>
      <c r="F1098" s="1"/>
    </row>
    <row r="1099" spans="2:6">
      <c r="B1099" s="1">
        <v>37019</v>
      </c>
      <c r="C1099">
        <v>204.92</v>
      </c>
      <c r="D1099" s="1"/>
      <c r="F1099" s="1"/>
    </row>
    <row r="1100" spans="2:6">
      <c r="B1100" s="1">
        <v>37020</v>
      </c>
      <c r="C1100">
        <v>204.96</v>
      </c>
      <c r="D1100" s="1"/>
      <c r="F1100" s="1"/>
    </row>
    <row r="1101" spans="2:6">
      <c r="B1101" s="1">
        <v>37021</v>
      </c>
      <c r="C1101">
        <v>204.93</v>
      </c>
      <c r="D1101" s="1"/>
      <c r="F1101" s="1"/>
    </row>
    <row r="1102" spans="2:6">
      <c r="B1102" s="1">
        <v>37022</v>
      </c>
      <c r="C1102">
        <v>204.86</v>
      </c>
      <c r="D1102" s="1"/>
      <c r="F1102" s="1"/>
    </row>
    <row r="1103" spans="2:6">
      <c r="B1103" s="1">
        <v>37025</v>
      </c>
      <c r="C1103">
        <v>205</v>
      </c>
      <c r="D1103" s="1"/>
      <c r="F1103" s="1"/>
    </row>
    <row r="1104" spans="2:6">
      <c r="B1104" s="1">
        <v>37026</v>
      </c>
      <c r="C1104">
        <v>205.07</v>
      </c>
      <c r="D1104" s="1"/>
      <c r="F1104" s="1"/>
    </row>
    <row r="1105" spans="2:6">
      <c r="B1105" s="1">
        <v>37027</v>
      </c>
      <c r="C1105">
        <v>205.13</v>
      </c>
      <c r="D1105" s="1"/>
      <c r="F1105" s="1"/>
    </row>
    <row r="1106" spans="2:6">
      <c r="B1106" s="1">
        <v>37028</v>
      </c>
      <c r="C1106">
        <v>205.12</v>
      </c>
      <c r="D1106" s="1"/>
      <c r="F1106" s="1"/>
    </row>
    <row r="1107" spans="2:6">
      <c r="B1107" s="1">
        <v>37029</v>
      </c>
      <c r="C1107">
        <v>205.09</v>
      </c>
      <c r="D1107" s="1"/>
      <c r="F1107" s="1"/>
    </row>
    <row r="1108" spans="2:6">
      <c r="B1108" s="1">
        <v>37032</v>
      </c>
      <c r="C1108">
        <v>205.16</v>
      </c>
      <c r="D1108" s="1"/>
      <c r="F1108" s="1"/>
    </row>
    <row r="1109" spans="2:6">
      <c r="B1109" s="1">
        <v>37033</v>
      </c>
      <c r="C1109">
        <v>205.2</v>
      </c>
      <c r="D1109" s="1"/>
      <c r="F1109" s="1"/>
    </row>
    <row r="1110" spans="2:6">
      <c r="B1110" s="1">
        <v>37034</v>
      </c>
      <c r="C1110">
        <v>205.25</v>
      </c>
      <c r="D1110" s="1"/>
      <c r="F1110" s="1"/>
    </row>
    <row r="1111" spans="2:6">
      <c r="B1111" s="1">
        <v>37035</v>
      </c>
      <c r="C1111">
        <v>205.22</v>
      </c>
      <c r="D1111" s="1"/>
      <c r="F1111" s="1"/>
    </row>
    <row r="1112" spans="2:6">
      <c r="B1112" s="1">
        <v>37036</v>
      </c>
      <c r="C1112">
        <v>205.26</v>
      </c>
      <c r="D1112" s="1"/>
      <c r="F1112" s="1"/>
    </row>
    <row r="1113" spans="2:6">
      <c r="B1113" s="1">
        <v>37040</v>
      </c>
      <c r="C1113">
        <v>205.36</v>
      </c>
      <c r="D1113" s="1"/>
      <c r="F1113" s="1"/>
    </row>
    <row r="1114" spans="2:6">
      <c r="B1114" s="1">
        <v>37041</v>
      </c>
      <c r="C1114">
        <v>205.4</v>
      </c>
      <c r="D1114" s="1"/>
      <c r="F1114" s="1"/>
    </row>
    <row r="1115" spans="2:6">
      <c r="B1115" s="1">
        <v>37042</v>
      </c>
      <c r="C1115">
        <v>205.46</v>
      </c>
      <c r="D1115" s="1"/>
      <c r="F1115" s="1"/>
    </row>
    <row r="1116" spans="2:6">
      <c r="B1116" s="1">
        <v>37043</v>
      </c>
      <c r="C1116">
        <v>205.44</v>
      </c>
      <c r="D1116" s="1"/>
      <c r="F1116" s="1"/>
    </row>
    <row r="1117" spans="2:6">
      <c r="B1117" s="1">
        <v>37046</v>
      </c>
      <c r="C1117">
        <v>205.5</v>
      </c>
      <c r="D1117" s="1"/>
      <c r="F1117" s="1"/>
    </row>
    <row r="1118" spans="2:6">
      <c r="B1118" s="1">
        <v>37047</v>
      </c>
      <c r="C1118">
        <v>205.56</v>
      </c>
      <c r="D1118" s="1"/>
      <c r="F1118" s="1"/>
    </row>
    <row r="1119" spans="2:6">
      <c r="B1119" s="1">
        <v>37048</v>
      </c>
      <c r="C1119">
        <v>205.58</v>
      </c>
      <c r="D1119" s="1"/>
      <c r="F1119" s="1"/>
    </row>
    <row r="1120" spans="2:6">
      <c r="B1120" s="1">
        <v>37049</v>
      </c>
      <c r="C1120">
        <v>205.6</v>
      </c>
      <c r="D1120" s="1"/>
      <c r="F1120" s="1"/>
    </row>
    <row r="1121" spans="2:6">
      <c r="B1121" s="1">
        <v>37050</v>
      </c>
      <c r="C1121">
        <v>205.58</v>
      </c>
      <c r="D1121" s="1"/>
      <c r="F1121" s="1"/>
    </row>
    <row r="1122" spans="2:6">
      <c r="B1122" s="1">
        <v>37053</v>
      </c>
      <c r="C1122">
        <v>205.7</v>
      </c>
      <c r="D1122" s="1"/>
      <c r="F1122" s="1"/>
    </row>
    <row r="1123" spans="2:6">
      <c r="B1123" s="1">
        <v>37054</v>
      </c>
      <c r="C1123">
        <v>205.74</v>
      </c>
      <c r="D1123" s="1"/>
      <c r="F1123" s="1"/>
    </row>
    <row r="1124" spans="2:6">
      <c r="B1124" s="1">
        <v>37055</v>
      </c>
      <c r="C1124">
        <v>205.78</v>
      </c>
      <c r="D1124" s="1"/>
      <c r="F1124" s="1"/>
    </row>
    <row r="1125" spans="2:6">
      <c r="B1125" s="1">
        <v>37056</v>
      </c>
      <c r="C1125">
        <v>205.82</v>
      </c>
      <c r="D1125" s="1"/>
      <c r="F1125" s="1"/>
    </row>
    <row r="1126" spans="2:6">
      <c r="B1126" s="1">
        <v>37057</v>
      </c>
      <c r="C1126">
        <v>205.84</v>
      </c>
      <c r="D1126" s="1"/>
      <c r="F1126" s="1"/>
    </row>
    <row r="1127" spans="2:6">
      <c r="B1127" s="1">
        <v>37060</v>
      </c>
      <c r="C1127">
        <v>205.94</v>
      </c>
      <c r="D1127" s="1"/>
      <c r="F1127" s="1"/>
    </row>
    <row r="1128" spans="2:6">
      <c r="B1128" s="1">
        <v>37061</v>
      </c>
      <c r="C1128">
        <v>205.97</v>
      </c>
      <c r="D1128" s="1"/>
      <c r="F1128" s="1"/>
    </row>
    <row r="1129" spans="2:6">
      <c r="B1129" s="1">
        <v>37062</v>
      </c>
      <c r="C1129">
        <v>206</v>
      </c>
      <c r="D1129" s="1"/>
      <c r="F1129" s="1"/>
    </row>
    <row r="1130" spans="2:6">
      <c r="B1130" s="1">
        <v>37063</v>
      </c>
      <c r="C1130">
        <v>206.01</v>
      </c>
      <c r="D1130" s="1"/>
      <c r="F1130" s="1"/>
    </row>
    <row r="1131" spans="2:6">
      <c r="B1131" s="1">
        <v>37064</v>
      </c>
      <c r="C1131">
        <v>206.05</v>
      </c>
      <c r="D1131" s="1"/>
      <c r="F1131" s="1"/>
    </row>
    <row r="1132" spans="2:6">
      <c r="B1132" s="1">
        <v>37067</v>
      </c>
      <c r="C1132">
        <v>206.11</v>
      </c>
      <c r="D1132" s="1"/>
      <c r="F1132" s="1"/>
    </row>
    <row r="1133" spans="2:6">
      <c r="B1133" s="1">
        <v>37068</v>
      </c>
      <c r="C1133">
        <v>206.1</v>
      </c>
      <c r="D1133" s="1"/>
      <c r="F1133" s="1"/>
    </row>
    <row r="1134" spans="2:6">
      <c r="B1134" s="1">
        <v>37069</v>
      </c>
      <c r="C1134">
        <v>206.06</v>
      </c>
      <c r="D1134" s="1"/>
      <c r="F1134" s="1"/>
    </row>
    <row r="1135" spans="2:6">
      <c r="B1135" s="1">
        <v>37070</v>
      </c>
      <c r="C1135">
        <v>206.01</v>
      </c>
      <c r="D1135" s="1"/>
      <c r="F1135" s="1"/>
    </row>
    <row r="1136" spans="2:6">
      <c r="B1136" s="1">
        <v>37071</v>
      </c>
      <c r="C1136">
        <v>206.05</v>
      </c>
      <c r="D1136" s="1"/>
      <c r="F1136" s="1"/>
    </row>
    <row r="1137" spans="2:6">
      <c r="B1137" s="1">
        <v>37074</v>
      </c>
      <c r="C1137">
        <v>206.14</v>
      </c>
      <c r="D1137" s="1"/>
      <c r="F1137" s="1"/>
    </row>
    <row r="1138" spans="2:6">
      <c r="B1138" s="1">
        <v>37075</v>
      </c>
      <c r="C1138">
        <v>206.12</v>
      </c>
      <c r="D1138" s="1"/>
      <c r="F1138" s="1"/>
    </row>
    <row r="1139" spans="2:6">
      <c r="B1139" s="1">
        <v>37077</v>
      </c>
      <c r="C1139">
        <v>206.17</v>
      </c>
      <c r="D1139" s="1"/>
      <c r="F1139" s="1"/>
    </row>
    <row r="1140" spans="2:6">
      <c r="B1140" s="1">
        <v>37078</v>
      </c>
      <c r="C1140">
        <v>206.23</v>
      </c>
      <c r="D1140" s="1"/>
      <c r="F1140" s="1"/>
    </row>
    <row r="1141" spans="2:6">
      <c r="B1141" s="1">
        <v>37081</v>
      </c>
      <c r="C1141">
        <v>206.3</v>
      </c>
      <c r="D1141" s="1"/>
      <c r="F1141" s="1"/>
    </row>
    <row r="1142" spans="2:6">
      <c r="B1142" s="1">
        <v>37082</v>
      </c>
      <c r="C1142">
        <v>206.34</v>
      </c>
      <c r="D1142" s="1"/>
      <c r="F1142" s="1"/>
    </row>
    <row r="1143" spans="2:6">
      <c r="B1143" s="1">
        <v>37083</v>
      </c>
      <c r="C1143">
        <v>206.37</v>
      </c>
      <c r="D1143" s="1"/>
      <c r="F1143" s="1"/>
    </row>
    <row r="1144" spans="2:6">
      <c r="B1144" s="1">
        <v>37084</v>
      </c>
      <c r="C1144">
        <v>206.4</v>
      </c>
      <c r="D1144" s="1"/>
      <c r="F1144" s="1"/>
    </row>
    <row r="1145" spans="2:6">
      <c r="B1145" s="1">
        <v>37085</v>
      </c>
      <c r="C1145">
        <v>206.38</v>
      </c>
      <c r="D1145" s="1"/>
      <c r="F1145" s="1"/>
    </row>
    <row r="1146" spans="2:6">
      <c r="B1146" s="1">
        <v>37088</v>
      </c>
      <c r="C1146">
        <v>206.47</v>
      </c>
      <c r="D1146" s="1"/>
      <c r="F1146" s="1"/>
    </row>
    <row r="1147" spans="2:6">
      <c r="B1147" s="1">
        <v>37089</v>
      </c>
      <c r="C1147">
        <v>206.48</v>
      </c>
      <c r="D1147" s="1"/>
      <c r="F1147" s="1"/>
    </row>
    <row r="1148" spans="2:6">
      <c r="B1148" s="1">
        <v>37090</v>
      </c>
      <c r="C1148">
        <v>206.58</v>
      </c>
      <c r="D1148" s="1"/>
      <c r="F1148" s="1"/>
    </row>
    <row r="1149" spans="2:6">
      <c r="B1149" s="1">
        <v>37091</v>
      </c>
      <c r="C1149">
        <v>206.58</v>
      </c>
      <c r="D1149" s="1"/>
      <c r="F1149" s="1"/>
    </row>
    <row r="1150" spans="2:6">
      <c r="B1150" s="1">
        <v>37092</v>
      </c>
      <c r="C1150">
        <v>206.59</v>
      </c>
      <c r="D1150" s="1"/>
      <c r="F1150" s="1"/>
    </row>
    <row r="1151" spans="2:6">
      <c r="B1151" s="1">
        <v>37095</v>
      </c>
      <c r="C1151">
        <v>206.65</v>
      </c>
      <c r="D1151" s="1"/>
      <c r="F1151" s="1"/>
    </row>
    <row r="1152" spans="2:6">
      <c r="B1152" s="1">
        <v>37096</v>
      </c>
      <c r="C1152">
        <v>206.68</v>
      </c>
      <c r="D1152" s="1"/>
      <c r="F1152" s="1"/>
    </row>
    <row r="1153" spans="2:6">
      <c r="B1153" s="1">
        <v>37097</v>
      </c>
      <c r="C1153">
        <v>206.68</v>
      </c>
      <c r="D1153" s="1"/>
      <c r="F1153" s="1"/>
    </row>
    <row r="1154" spans="2:6">
      <c r="B1154" s="1">
        <v>37098</v>
      </c>
      <c r="C1154">
        <v>206.72</v>
      </c>
      <c r="D1154" s="1"/>
      <c r="F1154" s="1"/>
    </row>
    <row r="1155" spans="2:6">
      <c r="B1155" s="1">
        <v>37099</v>
      </c>
      <c r="C1155">
        <v>206.75</v>
      </c>
      <c r="D1155" s="1"/>
      <c r="F1155" s="1"/>
    </row>
    <row r="1156" spans="2:6">
      <c r="B1156" s="1">
        <v>37102</v>
      </c>
      <c r="C1156">
        <v>206.82</v>
      </c>
      <c r="D1156" s="1"/>
      <c r="F1156" s="1"/>
    </row>
    <row r="1157" spans="2:6">
      <c r="B1157" s="1">
        <v>37103</v>
      </c>
      <c r="C1157">
        <v>206.85</v>
      </c>
      <c r="D1157" s="1"/>
      <c r="F1157" s="1"/>
    </row>
    <row r="1158" spans="2:6">
      <c r="B1158" s="1">
        <v>37104</v>
      </c>
      <c r="C1158">
        <v>206.85</v>
      </c>
      <c r="D1158" s="1"/>
      <c r="F1158" s="1"/>
    </row>
    <row r="1159" spans="2:6">
      <c r="B1159" s="1">
        <v>37105</v>
      </c>
      <c r="C1159">
        <v>206.86</v>
      </c>
      <c r="D1159" s="1"/>
      <c r="F1159" s="1"/>
    </row>
    <row r="1160" spans="2:6">
      <c r="B1160" s="1">
        <v>37106</v>
      </c>
      <c r="C1160">
        <v>206.86</v>
      </c>
      <c r="D1160" s="1"/>
      <c r="F1160" s="1"/>
    </row>
    <row r="1161" spans="2:6">
      <c r="B1161" s="1">
        <v>37109</v>
      </c>
      <c r="C1161">
        <v>206.95</v>
      </c>
      <c r="D1161" s="1"/>
      <c r="F1161" s="1"/>
    </row>
    <row r="1162" spans="2:6">
      <c r="B1162" s="1">
        <v>37110</v>
      </c>
      <c r="C1162">
        <v>206.97</v>
      </c>
      <c r="D1162" s="1"/>
      <c r="F1162" s="1"/>
    </row>
    <row r="1163" spans="2:6">
      <c r="B1163" s="1">
        <v>37111</v>
      </c>
      <c r="C1163">
        <v>207.03</v>
      </c>
      <c r="D1163" s="1"/>
      <c r="F1163" s="1"/>
    </row>
    <row r="1164" spans="2:6">
      <c r="B1164" s="1">
        <v>37112</v>
      </c>
      <c r="C1164">
        <v>207.06</v>
      </c>
      <c r="D1164" s="1"/>
      <c r="F1164" s="1"/>
    </row>
    <row r="1165" spans="2:6">
      <c r="B1165" s="1">
        <v>37113</v>
      </c>
      <c r="C1165">
        <v>207.08</v>
      </c>
      <c r="D1165" s="1"/>
      <c r="F1165" s="1"/>
    </row>
    <row r="1166" spans="2:6">
      <c r="B1166" s="1">
        <v>37116</v>
      </c>
      <c r="C1166">
        <v>207.16</v>
      </c>
      <c r="D1166" s="1"/>
      <c r="F1166" s="1"/>
    </row>
    <row r="1167" spans="2:6">
      <c r="B1167" s="1">
        <v>37117</v>
      </c>
      <c r="C1167">
        <v>207.17</v>
      </c>
      <c r="D1167" s="1"/>
      <c r="F1167" s="1"/>
    </row>
    <row r="1168" spans="2:6">
      <c r="B1168" s="1">
        <v>37118</v>
      </c>
      <c r="C1168">
        <v>207.17</v>
      </c>
      <c r="D1168" s="1"/>
      <c r="F1168" s="1"/>
    </row>
    <row r="1169" spans="2:6">
      <c r="B1169" s="1">
        <v>37119</v>
      </c>
      <c r="C1169">
        <v>207.21</v>
      </c>
      <c r="D1169" s="1"/>
      <c r="F1169" s="1"/>
    </row>
    <row r="1170" spans="2:6">
      <c r="B1170" s="1">
        <v>37120</v>
      </c>
      <c r="C1170">
        <v>207.24</v>
      </c>
      <c r="D1170" s="1"/>
      <c r="F1170" s="1"/>
    </row>
    <row r="1171" spans="2:6">
      <c r="B1171" s="1">
        <v>37123</v>
      </c>
      <c r="C1171">
        <v>207.28</v>
      </c>
      <c r="D1171" s="1"/>
      <c r="F1171" s="1"/>
    </row>
    <row r="1172" spans="2:6">
      <c r="B1172" s="1">
        <v>37124</v>
      </c>
      <c r="C1172">
        <v>207.32</v>
      </c>
      <c r="D1172" s="1"/>
      <c r="F1172" s="1"/>
    </row>
    <row r="1173" spans="2:6">
      <c r="B1173" s="1">
        <v>37125</v>
      </c>
      <c r="C1173">
        <v>207.32</v>
      </c>
      <c r="D1173" s="1"/>
      <c r="F1173" s="1"/>
    </row>
    <row r="1174" spans="2:6">
      <c r="B1174" s="1">
        <v>37126</v>
      </c>
      <c r="C1174">
        <v>207.35</v>
      </c>
      <c r="D1174" s="1"/>
      <c r="F1174" s="1"/>
    </row>
    <row r="1175" spans="2:6">
      <c r="B1175" s="1">
        <v>37127</v>
      </c>
      <c r="C1175">
        <v>207.34</v>
      </c>
      <c r="D1175" s="1"/>
      <c r="F1175" s="1"/>
    </row>
    <row r="1176" spans="2:6">
      <c r="B1176" s="1">
        <v>37130</v>
      </c>
      <c r="C1176">
        <v>207.4</v>
      </c>
      <c r="D1176" s="1"/>
      <c r="F1176" s="1"/>
    </row>
    <row r="1177" spans="2:6">
      <c r="B1177" s="1">
        <v>37131</v>
      </c>
      <c r="C1177">
        <v>207.44</v>
      </c>
      <c r="D1177" s="1"/>
      <c r="F1177" s="1"/>
    </row>
    <row r="1178" spans="2:6">
      <c r="B1178" s="1">
        <v>37132</v>
      </c>
      <c r="C1178">
        <v>207.47</v>
      </c>
      <c r="D1178" s="1"/>
      <c r="F1178" s="1"/>
    </row>
    <row r="1179" spans="2:6">
      <c r="B1179" s="1">
        <v>37133</v>
      </c>
      <c r="C1179">
        <v>207.53</v>
      </c>
      <c r="D1179" s="1"/>
      <c r="F1179" s="1"/>
    </row>
    <row r="1180" spans="2:6">
      <c r="B1180" s="1">
        <v>37134</v>
      </c>
      <c r="C1180">
        <v>207.51</v>
      </c>
      <c r="D1180" s="1"/>
      <c r="F1180" s="1"/>
    </row>
    <row r="1181" spans="2:6">
      <c r="B1181" s="1">
        <v>37138</v>
      </c>
      <c r="C1181">
        <v>207.48</v>
      </c>
      <c r="D1181" s="1"/>
      <c r="F1181" s="1"/>
    </row>
    <row r="1182" spans="2:6">
      <c r="B1182" s="1">
        <v>37139</v>
      </c>
      <c r="C1182">
        <v>207.53</v>
      </c>
      <c r="D1182" s="1"/>
      <c r="F1182" s="1"/>
    </row>
    <row r="1183" spans="2:6">
      <c r="B1183" s="1">
        <v>37140</v>
      </c>
      <c r="C1183">
        <v>207.62</v>
      </c>
      <c r="D1183" s="1"/>
      <c r="F1183" s="1"/>
    </row>
    <row r="1184" spans="2:6">
      <c r="B1184" s="1">
        <v>37141</v>
      </c>
      <c r="C1184">
        <v>207.7</v>
      </c>
      <c r="D1184" s="1"/>
      <c r="F1184" s="1"/>
    </row>
    <row r="1185" spans="2:6">
      <c r="B1185" s="1">
        <v>37144</v>
      </c>
      <c r="C1185">
        <v>207.77</v>
      </c>
      <c r="D1185" s="1"/>
      <c r="F1185" s="1"/>
    </row>
    <row r="1186" spans="2:6">
      <c r="B1186" s="1">
        <v>37148</v>
      </c>
      <c r="C1186">
        <v>208.68</v>
      </c>
      <c r="D1186" s="1"/>
      <c r="F1186" s="1"/>
    </row>
    <row r="1187" spans="2:6">
      <c r="B1187" s="1">
        <v>37151</v>
      </c>
      <c r="C1187">
        <v>208.25</v>
      </c>
      <c r="D1187" s="1"/>
      <c r="F1187" s="1"/>
    </row>
    <row r="1188" spans="2:6">
      <c r="B1188" s="1">
        <v>37152</v>
      </c>
      <c r="C1188">
        <v>208.35</v>
      </c>
      <c r="D1188" s="1"/>
      <c r="F1188" s="1"/>
    </row>
    <row r="1189" spans="2:6">
      <c r="B1189" s="1">
        <v>37153</v>
      </c>
      <c r="C1189">
        <v>208.53</v>
      </c>
      <c r="D1189" s="1"/>
      <c r="F1189" s="1"/>
    </row>
    <row r="1190" spans="2:6">
      <c r="B1190" s="1">
        <v>37154</v>
      </c>
      <c r="C1190">
        <v>208.5</v>
      </c>
      <c r="D1190" s="1"/>
      <c r="F1190" s="1"/>
    </row>
    <row r="1191" spans="2:6">
      <c r="B1191" s="1">
        <v>37155</v>
      </c>
      <c r="C1191">
        <v>208.49</v>
      </c>
      <c r="D1191" s="1"/>
      <c r="F1191" s="1"/>
    </row>
    <row r="1192" spans="2:6">
      <c r="B1192" s="1">
        <v>37158</v>
      </c>
      <c r="C1192">
        <v>208.58</v>
      </c>
      <c r="D1192" s="1"/>
      <c r="F1192" s="1"/>
    </row>
    <row r="1193" spans="2:6">
      <c r="B1193" s="1">
        <v>37159</v>
      </c>
      <c r="C1193">
        <v>208.59</v>
      </c>
      <c r="D1193" s="1"/>
      <c r="F1193" s="1"/>
    </row>
    <row r="1194" spans="2:6">
      <c r="B1194" s="1">
        <v>37160</v>
      </c>
      <c r="C1194">
        <v>208.62</v>
      </c>
      <c r="D1194" s="1"/>
      <c r="F1194" s="1"/>
    </row>
    <row r="1195" spans="2:6">
      <c r="B1195" s="1">
        <v>37161</v>
      </c>
      <c r="C1195">
        <v>208.66</v>
      </c>
      <c r="D1195" s="1"/>
      <c r="F1195" s="1"/>
    </row>
    <row r="1196" spans="2:6">
      <c r="B1196" s="1">
        <v>37162</v>
      </c>
      <c r="C1196">
        <v>208.66</v>
      </c>
      <c r="D1196" s="1"/>
      <c r="F1196" s="1"/>
    </row>
    <row r="1197" spans="2:6">
      <c r="B1197" s="1">
        <v>37165</v>
      </c>
      <c r="C1197">
        <v>208.7</v>
      </c>
      <c r="D1197" s="1"/>
      <c r="F1197" s="1"/>
    </row>
    <row r="1198" spans="2:6">
      <c r="B1198" s="1">
        <v>37166</v>
      </c>
      <c r="C1198">
        <v>208.75</v>
      </c>
      <c r="D1198" s="1"/>
      <c r="F1198" s="1"/>
    </row>
    <row r="1199" spans="2:6">
      <c r="B1199" s="1">
        <v>37167</v>
      </c>
      <c r="C1199">
        <v>208.81</v>
      </c>
      <c r="D1199" s="1"/>
      <c r="F1199" s="1"/>
    </row>
    <row r="1200" spans="2:6">
      <c r="B1200" s="1">
        <v>37168</v>
      </c>
      <c r="C1200">
        <v>208.84</v>
      </c>
      <c r="D1200" s="1"/>
      <c r="F1200" s="1"/>
    </row>
    <row r="1201" spans="2:6">
      <c r="B1201" s="1">
        <v>37169</v>
      </c>
      <c r="C1201">
        <v>208.85</v>
      </c>
      <c r="D1201" s="1"/>
      <c r="F1201" s="1"/>
    </row>
    <row r="1202" spans="2:6">
      <c r="B1202" s="1">
        <v>37173</v>
      </c>
      <c r="C1202">
        <v>208.93</v>
      </c>
      <c r="D1202" s="1"/>
      <c r="F1202" s="1"/>
    </row>
    <row r="1203" spans="2:6">
      <c r="B1203" s="1">
        <v>37174</v>
      </c>
      <c r="C1203">
        <v>208.92</v>
      </c>
      <c r="D1203" s="1"/>
      <c r="F1203" s="1"/>
    </row>
    <row r="1204" spans="2:6">
      <c r="B1204" s="1">
        <v>37175</v>
      </c>
      <c r="C1204">
        <v>208.9</v>
      </c>
      <c r="D1204" s="1"/>
      <c r="F1204" s="1"/>
    </row>
    <row r="1205" spans="2:6">
      <c r="B1205" s="1">
        <v>37176</v>
      </c>
      <c r="C1205">
        <v>208.93</v>
      </c>
      <c r="D1205" s="1"/>
      <c r="F1205" s="1"/>
    </row>
    <row r="1206" spans="2:6">
      <c r="B1206" s="1">
        <v>37179</v>
      </c>
      <c r="C1206">
        <v>209</v>
      </c>
      <c r="D1206" s="1"/>
      <c r="F1206" s="1"/>
    </row>
    <row r="1207" spans="2:6">
      <c r="B1207" s="1">
        <v>37180</v>
      </c>
      <c r="C1207">
        <v>209.02</v>
      </c>
      <c r="D1207" s="1"/>
      <c r="F1207" s="1"/>
    </row>
    <row r="1208" spans="2:6">
      <c r="B1208" s="1">
        <v>37181</v>
      </c>
      <c r="C1208">
        <v>209.03</v>
      </c>
      <c r="D1208" s="1"/>
      <c r="F1208" s="1"/>
    </row>
    <row r="1209" spans="2:6">
      <c r="B1209" s="1">
        <v>37182</v>
      </c>
      <c r="C1209">
        <v>209.07</v>
      </c>
      <c r="D1209" s="1"/>
      <c r="F1209" s="1"/>
    </row>
    <row r="1210" spans="2:6">
      <c r="B1210" s="1">
        <v>37183</v>
      </c>
      <c r="C1210">
        <v>209.06</v>
      </c>
      <c r="D1210" s="1"/>
      <c r="F1210" s="1"/>
    </row>
    <row r="1211" spans="2:6">
      <c r="B1211" s="1">
        <v>37186</v>
      </c>
      <c r="C1211">
        <v>209.12</v>
      </c>
      <c r="D1211" s="1"/>
      <c r="F1211" s="1"/>
    </row>
    <row r="1212" spans="2:6">
      <c r="B1212" s="1">
        <v>37187</v>
      </c>
      <c r="C1212">
        <v>209.14</v>
      </c>
      <c r="D1212" s="1"/>
      <c r="F1212" s="1"/>
    </row>
    <row r="1213" spans="2:6">
      <c r="B1213" s="1">
        <v>37188</v>
      </c>
      <c r="C1213">
        <v>209.17</v>
      </c>
      <c r="D1213" s="1"/>
      <c r="F1213" s="1"/>
    </row>
    <row r="1214" spans="2:6">
      <c r="B1214" s="1">
        <v>37189</v>
      </c>
      <c r="C1214">
        <v>209.21</v>
      </c>
      <c r="D1214" s="1"/>
      <c r="F1214" s="1"/>
    </row>
    <row r="1215" spans="2:6">
      <c r="B1215" s="1">
        <v>37190</v>
      </c>
      <c r="C1215">
        <v>209.21</v>
      </c>
      <c r="D1215" s="1"/>
      <c r="F1215" s="1"/>
    </row>
    <row r="1216" spans="2:6">
      <c r="B1216" s="1">
        <v>37193</v>
      </c>
      <c r="C1216">
        <v>209.27</v>
      </c>
      <c r="D1216" s="1"/>
      <c r="F1216" s="1"/>
    </row>
    <row r="1217" spans="2:6">
      <c r="B1217" s="1">
        <v>37194</v>
      </c>
      <c r="C1217">
        <v>209.34</v>
      </c>
      <c r="D1217" s="1"/>
      <c r="F1217" s="1"/>
    </row>
    <row r="1218" spans="2:6">
      <c r="B1218" s="1">
        <v>37195</v>
      </c>
      <c r="C1218">
        <v>209.36</v>
      </c>
      <c r="D1218" s="1"/>
      <c r="F1218" s="1"/>
    </row>
    <row r="1219" spans="2:6">
      <c r="B1219" s="1">
        <v>37196</v>
      </c>
      <c r="C1219">
        <v>209.34</v>
      </c>
      <c r="D1219" s="1"/>
      <c r="F1219" s="1"/>
    </row>
    <row r="1220" spans="2:6">
      <c r="B1220" s="1">
        <v>37197</v>
      </c>
      <c r="C1220">
        <v>209.36</v>
      </c>
      <c r="D1220" s="1"/>
      <c r="F1220" s="1"/>
    </row>
    <row r="1221" spans="2:6">
      <c r="B1221" s="1">
        <v>37200</v>
      </c>
      <c r="C1221">
        <v>209.42</v>
      </c>
      <c r="D1221" s="1"/>
      <c r="F1221" s="1"/>
    </row>
    <row r="1222" spans="2:6">
      <c r="B1222" s="1">
        <v>37201</v>
      </c>
      <c r="C1222">
        <v>209.53</v>
      </c>
      <c r="D1222" s="1"/>
      <c r="F1222" s="1"/>
    </row>
    <row r="1223" spans="2:6">
      <c r="B1223" s="1">
        <v>37202</v>
      </c>
      <c r="C1223">
        <v>209.6</v>
      </c>
      <c r="D1223" s="1"/>
      <c r="F1223" s="1"/>
    </row>
    <row r="1224" spans="2:6">
      <c r="B1224" s="1">
        <v>37203</v>
      </c>
      <c r="C1224">
        <v>209.56</v>
      </c>
      <c r="D1224" s="1"/>
      <c r="F1224" s="1"/>
    </row>
    <row r="1225" spans="2:6">
      <c r="B1225" s="1">
        <v>37204</v>
      </c>
      <c r="C1225">
        <v>209.52</v>
      </c>
      <c r="D1225" s="1"/>
      <c r="F1225" s="1"/>
    </row>
    <row r="1226" spans="2:6">
      <c r="B1226" s="1">
        <v>37208</v>
      </c>
      <c r="C1226">
        <v>209.58</v>
      </c>
      <c r="D1226" s="1"/>
      <c r="F1226" s="1"/>
    </row>
    <row r="1227" spans="2:6">
      <c r="B1227" s="1">
        <v>37209</v>
      </c>
      <c r="C1227">
        <v>209.55</v>
      </c>
      <c r="D1227" s="1"/>
      <c r="F1227" s="1"/>
    </row>
    <row r="1228" spans="2:6">
      <c r="B1228" s="1">
        <v>37210</v>
      </c>
      <c r="C1228">
        <v>209.48</v>
      </c>
      <c r="D1228" s="1"/>
      <c r="F1228" s="1"/>
    </row>
    <row r="1229" spans="2:6">
      <c r="B1229" s="1">
        <v>37211</v>
      </c>
      <c r="C1229">
        <v>209.43</v>
      </c>
      <c r="D1229" s="1"/>
      <c r="F1229" s="1"/>
    </row>
    <row r="1230" spans="2:6">
      <c r="B1230" s="1">
        <v>37214</v>
      </c>
      <c r="C1230">
        <v>209.56</v>
      </c>
      <c r="D1230" s="1"/>
      <c r="F1230" s="1"/>
    </row>
    <row r="1231" spans="2:6">
      <c r="B1231" s="1">
        <v>37215</v>
      </c>
      <c r="C1231">
        <v>209.53</v>
      </c>
      <c r="D1231" s="1"/>
      <c r="F1231" s="1"/>
    </row>
    <row r="1232" spans="2:6">
      <c r="B1232" s="1">
        <v>37216</v>
      </c>
      <c r="C1232">
        <v>209.5</v>
      </c>
      <c r="D1232" s="1"/>
      <c r="F1232" s="1"/>
    </row>
    <row r="1233" spans="2:6">
      <c r="B1233" s="1">
        <v>37218</v>
      </c>
      <c r="C1233">
        <v>209.48</v>
      </c>
      <c r="D1233" s="1"/>
      <c r="F1233" s="1"/>
    </row>
    <row r="1234" spans="2:6">
      <c r="B1234" s="1">
        <v>37221</v>
      </c>
      <c r="C1234">
        <v>209.56</v>
      </c>
      <c r="D1234" s="1"/>
      <c r="F1234" s="1"/>
    </row>
    <row r="1235" spans="2:6">
      <c r="B1235" s="1">
        <v>37222</v>
      </c>
      <c r="C1235">
        <v>209.64</v>
      </c>
      <c r="D1235" s="1"/>
      <c r="F1235" s="1"/>
    </row>
    <row r="1236" spans="2:6">
      <c r="B1236" s="1">
        <v>37223</v>
      </c>
      <c r="C1236">
        <v>209.66</v>
      </c>
      <c r="D1236" s="1"/>
      <c r="F1236" s="1"/>
    </row>
    <row r="1237" spans="2:6">
      <c r="B1237" s="1">
        <v>37224</v>
      </c>
      <c r="C1237">
        <v>209.77</v>
      </c>
      <c r="D1237" s="1"/>
      <c r="F1237" s="1"/>
    </row>
    <row r="1238" spans="2:6">
      <c r="B1238" s="1">
        <v>37225</v>
      </c>
      <c r="C1238">
        <v>209.77</v>
      </c>
      <c r="D1238" s="1"/>
      <c r="F1238" s="1"/>
    </row>
    <row r="1239" spans="2:6">
      <c r="B1239" s="1">
        <v>37228</v>
      </c>
      <c r="C1239">
        <v>209.82</v>
      </c>
      <c r="D1239" s="1"/>
      <c r="F1239" s="1"/>
    </row>
    <row r="1240" spans="2:6">
      <c r="B1240" s="1">
        <v>37229</v>
      </c>
      <c r="C1240">
        <v>209.85</v>
      </c>
      <c r="D1240" s="1"/>
      <c r="F1240" s="1"/>
    </row>
    <row r="1241" spans="2:6">
      <c r="B1241" s="1">
        <v>37230</v>
      </c>
      <c r="C1241">
        <v>209.8</v>
      </c>
      <c r="D1241" s="1"/>
      <c r="F1241" s="1"/>
    </row>
    <row r="1242" spans="2:6">
      <c r="B1242" s="1">
        <v>37231</v>
      </c>
      <c r="C1242">
        <v>209.79</v>
      </c>
      <c r="D1242" s="1"/>
      <c r="F1242" s="1"/>
    </row>
    <row r="1243" spans="2:6">
      <c r="B1243" s="1">
        <v>37232</v>
      </c>
      <c r="C1243">
        <v>209.82</v>
      </c>
      <c r="D1243" s="1"/>
      <c r="F1243" s="1"/>
    </row>
    <row r="1244" spans="2:6">
      <c r="B1244" s="1">
        <v>37235</v>
      </c>
      <c r="C1244">
        <v>209.89</v>
      </c>
      <c r="D1244" s="1"/>
      <c r="F1244" s="1"/>
    </row>
    <row r="1245" spans="2:6">
      <c r="B1245" s="1">
        <v>37236</v>
      </c>
      <c r="C1245">
        <v>209.96</v>
      </c>
      <c r="D1245" s="1"/>
      <c r="F1245" s="1"/>
    </row>
    <row r="1246" spans="2:6">
      <c r="B1246" s="1">
        <v>37237</v>
      </c>
      <c r="C1246">
        <v>209.97</v>
      </c>
      <c r="D1246" s="1"/>
      <c r="F1246" s="1"/>
    </row>
    <row r="1247" spans="2:6">
      <c r="B1247" s="1">
        <v>37238</v>
      </c>
      <c r="C1247">
        <v>209.93</v>
      </c>
      <c r="D1247" s="1"/>
      <c r="F1247" s="1"/>
    </row>
    <row r="1248" spans="2:6">
      <c r="B1248" s="1">
        <v>37239</v>
      </c>
      <c r="C1248">
        <v>209.89</v>
      </c>
      <c r="D1248" s="1"/>
      <c r="F1248" s="1"/>
    </row>
    <row r="1249" spans="2:6">
      <c r="B1249" s="1">
        <v>37242</v>
      </c>
      <c r="C1249">
        <v>209.94</v>
      </c>
      <c r="D1249" s="1"/>
      <c r="F1249" s="1"/>
    </row>
    <row r="1250" spans="2:6">
      <c r="B1250" s="1">
        <v>37243</v>
      </c>
      <c r="C1250">
        <v>209.98</v>
      </c>
      <c r="D1250" s="1"/>
      <c r="F1250" s="1"/>
    </row>
    <row r="1251" spans="2:6">
      <c r="B1251" s="1">
        <v>37244</v>
      </c>
      <c r="C1251">
        <v>210</v>
      </c>
      <c r="D1251" s="1"/>
      <c r="F1251" s="1"/>
    </row>
    <row r="1252" spans="2:6">
      <c r="B1252" s="1">
        <v>37245</v>
      </c>
      <c r="C1252">
        <v>210</v>
      </c>
      <c r="D1252" s="1"/>
      <c r="F1252" s="1"/>
    </row>
    <row r="1253" spans="2:6">
      <c r="B1253" s="1">
        <v>37246</v>
      </c>
      <c r="C1253">
        <v>209.99</v>
      </c>
      <c r="D1253" s="1"/>
      <c r="F1253" s="1"/>
    </row>
    <row r="1254" spans="2:6">
      <c r="B1254" s="1">
        <v>37249</v>
      </c>
      <c r="C1254">
        <v>210.02</v>
      </c>
      <c r="D1254" s="1"/>
      <c r="F1254" s="1"/>
    </row>
    <row r="1255" spans="2:6">
      <c r="B1255" s="1">
        <v>37251</v>
      </c>
      <c r="C1255">
        <v>210.01</v>
      </c>
      <c r="D1255" s="1"/>
      <c r="F1255" s="1"/>
    </row>
    <row r="1256" spans="2:6">
      <c r="B1256" s="1">
        <v>37252</v>
      </c>
      <c r="C1256">
        <v>210.05</v>
      </c>
      <c r="D1256" s="1"/>
      <c r="F1256" s="1"/>
    </row>
    <row r="1257" spans="2:6">
      <c r="B1257" s="1">
        <v>37253</v>
      </c>
      <c r="C1257">
        <v>210.06</v>
      </c>
      <c r="D1257" s="1"/>
      <c r="F1257" s="1"/>
    </row>
    <row r="1258" spans="2:6">
      <c r="B1258" s="1">
        <v>37256</v>
      </c>
      <c r="C1258">
        <v>210.13</v>
      </c>
      <c r="D1258" s="1"/>
      <c r="F1258" s="1"/>
    </row>
    <row r="1259" spans="2:6">
      <c r="B1259" s="1">
        <v>37258</v>
      </c>
      <c r="C1259">
        <v>210.1</v>
      </c>
      <c r="D1259" s="1"/>
      <c r="F1259" s="1"/>
    </row>
    <row r="1260" spans="2:6">
      <c r="B1260" s="1">
        <v>37259</v>
      </c>
      <c r="C1260">
        <v>210.14</v>
      </c>
      <c r="D1260" s="1"/>
      <c r="F1260" s="1"/>
    </row>
    <row r="1261" spans="2:6">
      <c r="B1261" s="1">
        <v>37260</v>
      </c>
      <c r="C1261">
        <v>210.14</v>
      </c>
      <c r="D1261" s="1"/>
      <c r="F1261" s="1"/>
    </row>
    <row r="1262" spans="2:6">
      <c r="B1262" s="1">
        <v>37263</v>
      </c>
      <c r="C1262">
        <v>210.23</v>
      </c>
      <c r="D1262" s="1"/>
      <c r="F1262" s="1"/>
    </row>
    <row r="1263" spans="2:6">
      <c r="B1263" s="1">
        <v>37264</v>
      </c>
      <c r="C1263">
        <v>210.24</v>
      </c>
      <c r="D1263" s="1"/>
      <c r="F1263" s="1"/>
    </row>
    <row r="1264" spans="2:6">
      <c r="B1264" s="1">
        <v>37265</v>
      </c>
      <c r="C1264">
        <v>210.26</v>
      </c>
      <c r="D1264" s="1"/>
      <c r="F1264" s="1"/>
    </row>
    <row r="1265" spans="2:6">
      <c r="B1265" s="1">
        <v>37266</v>
      </c>
      <c r="C1265">
        <v>210.28</v>
      </c>
      <c r="D1265" s="1"/>
      <c r="F1265" s="1"/>
    </row>
    <row r="1266" spans="2:6">
      <c r="B1266" s="1">
        <v>37267</v>
      </c>
      <c r="C1266">
        <v>210.36</v>
      </c>
      <c r="D1266" s="1"/>
      <c r="F1266" s="1"/>
    </row>
    <row r="1267" spans="2:6">
      <c r="B1267" s="1">
        <v>37270</v>
      </c>
      <c r="C1267">
        <v>210.4</v>
      </c>
      <c r="D1267" s="1"/>
      <c r="F1267" s="1"/>
    </row>
    <row r="1268" spans="2:6">
      <c r="B1268" s="1">
        <v>37271</v>
      </c>
      <c r="C1268">
        <v>210.4</v>
      </c>
      <c r="D1268" s="1"/>
      <c r="F1268" s="1"/>
    </row>
    <row r="1269" spans="2:6">
      <c r="B1269" s="1">
        <v>37272</v>
      </c>
      <c r="C1269">
        <v>210.38</v>
      </c>
      <c r="D1269" s="1"/>
      <c r="F1269" s="1"/>
    </row>
    <row r="1270" spans="2:6">
      <c r="B1270" s="1">
        <v>37273</v>
      </c>
      <c r="C1270">
        <v>210.34</v>
      </c>
      <c r="D1270" s="1"/>
      <c r="F1270" s="1"/>
    </row>
    <row r="1271" spans="2:6">
      <c r="B1271" s="1">
        <v>37274</v>
      </c>
      <c r="C1271">
        <v>210.34</v>
      </c>
      <c r="D1271" s="1"/>
      <c r="F1271" s="1"/>
    </row>
    <row r="1272" spans="2:6">
      <c r="B1272" s="1">
        <v>37278</v>
      </c>
      <c r="C1272">
        <v>210.37</v>
      </c>
      <c r="D1272" s="1"/>
      <c r="F1272" s="1"/>
    </row>
    <row r="1273" spans="2:6">
      <c r="B1273" s="1">
        <v>37279</v>
      </c>
      <c r="C1273">
        <v>210.36</v>
      </c>
      <c r="D1273" s="1"/>
      <c r="F1273" s="1"/>
    </row>
    <row r="1274" spans="2:6">
      <c r="B1274" s="1">
        <v>37280</v>
      </c>
      <c r="C1274">
        <v>210.34</v>
      </c>
      <c r="D1274" s="1"/>
      <c r="F1274" s="1"/>
    </row>
    <row r="1275" spans="2:6">
      <c r="B1275" s="1">
        <v>37281</v>
      </c>
      <c r="C1275">
        <v>210.34</v>
      </c>
      <c r="D1275" s="1"/>
      <c r="F1275" s="1"/>
    </row>
    <row r="1276" spans="2:6">
      <c r="B1276" s="1">
        <v>37284</v>
      </c>
      <c r="C1276">
        <v>210.38</v>
      </c>
      <c r="D1276" s="1"/>
      <c r="F1276" s="1"/>
    </row>
    <row r="1277" spans="2:6">
      <c r="B1277" s="1">
        <v>37285</v>
      </c>
      <c r="C1277">
        <v>210.42</v>
      </c>
      <c r="D1277" s="1"/>
      <c r="F1277" s="1"/>
    </row>
    <row r="1278" spans="2:6">
      <c r="B1278" s="1">
        <v>37286</v>
      </c>
      <c r="C1278">
        <v>210.44</v>
      </c>
      <c r="D1278" s="1"/>
      <c r="F1278" s="1"/>
    </row>
    <row r="1279" spans="2:6">
      <c r="B1279" s="1">
        <v>37287</v>
      </c>
      <c r="C1279">
        <v>210.41</v>
      </c>
      <c r="D1279" s="1"/>
      <c r="F1279" s="1"/>
    </row>
    <row r="1280" spans="2:6">
      <c r="B1280" s="1">
        <v>37288</v>
      </c>
      <c r="C1280">
        <v>210.41</v>
      </c>
      <c r="D1280" s="1"/>
      <c r="F1280" s="1"/>
    </row>
    <row r="1281" spans="2:6">
      <c r="B1281" s="1">
        <v>37291</v>
      </c>
      <c r="C1281">
        <v>210.47</v>
      </c>
      <c r="D1281" s="1"/>
      <c r="F1281" s="1"/>
    </row>
    <row r="1282" spans="2:6">
      <c r="B1282" s="1">
        <v>37292</v>
      </c>
      <c r="C1282">
        <v>210.48</v>
      </c>
      <c r="D1282" s="1"/>
      <c r="F1282" s="1"/>
    </row>
    <row r="1283" spans="2:6">
      <c r="B1283" s="1">
        <v>37293</v>
      </c>
      <c r="C1283">
        <v>210.52</v>
      </c>
      <c r="D1283" s="1"/>
      <c r="F1283" s="1"/>
    </row>
    <row r="1284" spans="2:6">
      <c r="B1284" s="1">
        <v>37294</v>
      </c>
      <c r="C1284">
        <v>210.53</v>
      </c>
      <c r="D1284" s="1"/>
      <c r="F1284" s="1"/>
    </row>
    <row r="1285" spans="2:6">
      <c r="B1285" s="1">
        <v>37295</v>
      </c>
      <c r="C1285">
        <v>210.55</v>
      </c>
      <c r="D1285" s="1"/>
      <c r="F1285" s="1"/>
    </row>
    <row r="1286" spans="2:6">
      <c r="B1286" s="1">
        <v>37298</v>
      </c>
      <c r="C1286">
        <v>210.58</v>
      </c>
      <c r="D1286" s="1"/>
      <c r="F1286" s="1"/>
    </row>
    <row r="1287" spans="2:6">
      <c r="B1287" s="1">
        <v>37299</v>
      </c>
      <c r="C1287">
        <v>210.57</v>
      </c>
      <c r="D1287" s="1"/>
      <c r="F1287" s="1"/>
    </row>
    <row r="1288" spans="2:6">
      <c r="B1288" s="1">
        <v>37300</v>
      </c>
      <c r="C1288">
        <v>210.58</v>
      </c>
      <c r="D1288" s="1"/>
      <c r="F1288" s="1"/>
    </row>
    <row r="1289" spans="2:6">
      <c r="B1289" s="1">
        <v>37301</v>
      </c>
      <c r="C1289">
        <v>210.6</v>
      </c>
      <c r="D1289" s="1"/>
      <c r="F1289" s="1"/>
    </row>
    <row r="1290" spans="2:6">
      <c r="B1290" s="1">
        <v>37302</v>
      </c>
      <c r="C1290">
        <v>210.62</v>
      </c>
      <c r="D1290" s="1"/>
      <c r="F1290" s="1"/>
    </row>
    <row r="1291" spans="2:6">
      <c r="B1291" s="1">
        <v>37306</v>
      </c>
      <c r="C1291">
        <v>210.68</v>
      </c>
      <c r="D1291" s="1"/>
      <c r="F1291" s="1"/>
    </row>
    <row r="1292" spans="2:6">
      <c r="B1292" s="1">
        <v>37307</v>
      </c>
      <c r="C1292">
        <v>210.67</v>
      </c>
      <c r="D1292" s="1"/>
      <c r="F1292" s="1"/>
    </row>
    <row r="1293" spans="2:6">
      <c r="B1293" s="1">
        <v>37308</v>
      </c>
      <c r="C1293">
        <v>210.69</v>
      </c>
      <c r="D1293" s="1"/>
      <c r="F1293" s="1"/>
    </row>
    <row r="1294" spans="2:6">
      <c r="B1294" s="1">
        <v>37309</v>
      </c>
      <c r="C1294">
        <v>210.71</v>
      </c>
      <c r="D1294" s="1"/>
      <c r="F1294" s="1"/>
    </row>
    <row r="1295" spans="2:6">
      <c r="B1295" s="1">
        <v>37312</v>
      </c>
      <c r="C1295">
        <v>210.71</v>
      </c>
      <c r="D1295" s="1"/>
      <c r="F1295" s="1"/>
    </row>
    <row r="1296" spans="2:6">
      <c r="B1296" s="1">
        <v>37313</v>
      </c>
      <c r="C1296">
        <v>210.71</v>
      </c>
      <c r="D1296" s="1"/>
      <c r="F1296" s="1"/>
    </row>
    <row r="1297" spans="2:6">
      <c r="B1297" s="1">
        <v>37314</v>
      </c>
      <c r="C1297">
        <v>210.75</v>
      </c>
      <c r="D1297" s="1"/>
      <c r="F1297" s="1"/>
    </row>
    <row r="1298" spans="2:6">
      <c r="B1298" s="1">
        <v>37315</v>
      </c>
      <c r="C1298">
        <v>210.74</v>
      </c>
      <c r="D1298" s="1"/>
      <c r="F1298" s="1"/>
    </row>
    <row r="1299" spans="2:6">
      <c r="B1299" s="1">
        <v>37316</v>
      </c>
      <c r="C1299">
        <v>210.69</v>
      </c>
      <c r="D1299" s="1"/>
      <c r="F1299" s="1"/>
    </row>
    <row r="1300" spans="2:6">
      <c r="B1300" s="1">
        <v>37319</v>
      </c>
      <c r="C1300">
        <v>210.74</v>
      </c>
      <c r="D1300" s="1"/>
      <c r="F1300" s="1"/>
    </row>
    <row r="1301" spans="2:6">
      <c r="B1301" s="1">
        <v>37320</v>
      </c>
      <c r="C1301">
        <v>210.75</v>
      </c>
      <c r="D1301" s="1"/>
      <c r="F1301" s="1"/>
    </row>
    <row r="1302" spans="2:6">
      <c r="B1302" s="1">
        <v>37321</v>
      </c>
      <c r="C1302">
        <v>210.76</v>
      </c>
      <c r="D1302" s="1"/>
      <c r="F1302" s="1"/>
    </row>
    <row r="1303" spans="2:6">
      <c r="B1303" s="1">
        <v>37322</v>
      </c>
      <c r="C1303">
        <v>210.72</v>
      </c>
      <c r="D1303" s="1"/>
      <c r="F1303" s="1"/>
    </row>
    <row r="1304" spans="2:6">
      <c r="B1304" s="1">
        <v>37323</v>
      </c>
      <c r="C1304">
        <v>210.68</v>
      </c>
      <c r="D1304" s="1"/>
      <c r="F1304" s="1"/>
    </row>
    <row r="1305" spans="2:6">
      <c r="B1305" s="1">
        <v>37326</v>
      </c>
      <c r="C1305">
        <v>210.72</v>
      </c>
      <c r="D1305" s="1"/>
      <c r="F1305" s="1"/>
    </row>
    <row r="1306" spans="2:6">
      <c r="B1306" s="1">
        <v>37327</v>
      </c>
      <c r="C1306">
        <v>210.75</v>
      </c>
      <c r="D1306" s="1"/>
      <c r="F1306" s="1"/>
    </row>
    <row r="1307" spans="2:6">
      <c r="B1307" s="1">
        <v>37328</v>
      </c>
      <c r="C1307">
        <v>210.79</v>
      </c>
      <c r="D1307" s="1"/>
      <c r="F1307" s="1"/>
    </row>
    <row r="1308" spans="2:6">
      <c r="B1308" s="1">
        <v>37329</v>
      </c>
      <c r="C1308">
        <v>210.75</v>
      </c>
      <c r="D1308" s="1"/>
      <c r="F1308" s="1"/>
    </row>
    <row r="1309" spans="2:6">
      <c r="B1309" s="1">
        <v>37330</v>
      </c>
      <c r="C1309">
        <v>210.73</v>
      </c>
      <c r="D1309" s="1"/>
      <c r="F1309" s="1"/>
    </row>
    <row r="1310" spans="2:6">
      <c r="B1310" s="1">
        <v>37333</v>
      </c>
      <c r="C1310">
        <v>210.78</v>
      </c>
      <c r="D1310" s="1"/>
      <c r="F1310" s="1"/>
    </row>
    <row r="1311" spans="2:6">
      <c r="B1311" s="1">
        <v>37334</v>
      </c>
      <c r="C1311">
        <v>210.81</v>
      </c>
      <c r="D1311" s="1"/>
      <c r="F1311" s="1"/>
    </row>
    <row r="1312" spans="2:6">
      <c r="B1312" s="1">
        <v>37335</v>
      </c>
      <c r="C1312">
        <v>210.79</v>
      </c>
      <c r="D1312" s="1"/>
      <c r="F1312" s="1"/>
    </row>
    <row r="1313" spans="2:6">
      <c r="B1313" s="1">
        <v>37336</v>
      </c>
      <c r="C1313">
        <v>210.81</v>
      </c>
      <c r="D1313" s="1"/>
      <c r="F1313" s="1"/>
    </row>
    <row r="1314" spans="2:6">
      <c r="B1314" s="1">
        <v>37337</v>
      </c>
      <c r="C1314">
        <v>210.78</v>
      </c>
      <c r="D1314" s="1"/>
      <c r="F1314" s="1"/>
    </row>
    <row r="1315" spans="2:6">
      <c r="B1315" s="1">
        <v>37340</v>
      </c>
      <c r="C1315">
        <v>210.83</v>
      </c>
      <c r="D1315" s="1"/>
      <c r="F1315" s="1"/>
    </row>
    <row r="1316" spans="2:6">
      <c r="B1316" s="1">
        <v>37341</v>
      </c>
      <c r="C1316">
        <v>210.87</v>
      </c>
      <c r="D1316" s="1"/>
      <c r="F1316" s="1"/>
    </row>
    <row r="1317" spans="2:6">
      <c r="B1317" s="1">
        <v>37342</v>
      </c>
      <c r="C1317">
        <v>210.87</v>
      </c>
      <c r="D1317" s="1"/>
      <c r="F1317" s="1"/>
    </row>
    <row r="1318" spans="2:6">
      <c r="B1318" s="1">
        <v>37343</v>
      </c>
      <c r="C1318">
        <v>210.93</v>
      </c>
      <c r="D1318" s="1"/>
      <c r="F1318" s="1"/>
    </row>
    <row r="1319" spans="2:6">
      <c r="B1319" s="1">
        <v>37344</v>
      </c>
      <c r="C1319">
        <v>210.93</v>
      </c>
      <c r="D1319" s="1"/>
      <c r="F1319" s="1"/>
    </row>
    <row r="1320" spans="2:6">
      <c r="B1320" s="1">
        <v>37347</v>
      </c>
      <c r="C1320">
        <v>210.95</v>
      </c>
      <c r="D1320" s="1"/>
      <c r="F1320" s="1"/>
    </row>
    <row r="1321" spans="2:6">
      <c r="B1321" s="1">
        <v>37348</v>
      </c>
      <c r="C1321">
        <v>211</v>
      </c>
      <c r="D1321" s="1"/>
      <c r="F1321" s="1"/>
    </row>
    <row r="1322" spans="2:6">
      <c r="B1322" s="1">
        <v>37349</v>
      </c>
      <c r="C1322">
        <v>211.05</v>
      </c>
      <c r="D1322" s="1"/>
      <c r="F1322" s="1"/>
    </row>
    <row r="1323" spans="2:6">
      <c r="B1323" s="1">
        <v>37350</v>
      </c>
      <c r="C1323">
        <v>211.04</v>
      </c>
      <c r="D1323" s="1"/>
      <c r="F1323" s="1"/>
    </row>
    <row r="1324" spans="2:6">
      <c r="B1324" s="1">
        <v>37351</v>
      </c>
      <c r="C1324">
        <v>211.08</v>
      </c>
      <c r="D1324" s="1"/>
      <c r="F1324" s="1"/>
    </row>
    <row r="1325" spans="2:6">
      <c r="B1325" s="1">
        <v>37354</v>
      </c>
      <c r="C1325">
        <v>211.13</v>
      </c>
      <c r="D1325" s="1"/>
      <c r="F1325" s="1"/>
    </row>
    <row r="1326" spans="2:6">
      <c r="B1326" s="1">
        <v>37355</v>
      </c>
      <c r="C1326">
        <v>211.17</v>
      </c>
      <c r="D1326" s="1"/>
      <c r="F1326" s="1"/>
    </row>
    <row r="1327" spans="2:6">
      <c r="B1327" s="1">
        <v>37356</v>
      </c>
      <c r="C1327">
        <v>211.19</v>
      </c>
      <c r="D1327" s="1"/>
      <c r="F1327" s="1"/>
    </row>
    <row r="1328" spans="2:6">
      <c r="B1328" s="1">
        <v>37357</v>
      </c>
      <c r="C1328">
        <v>211.2</v>
      </c>
      <c r="D1328" s="1"/>
      <c r="F1328" s="1"/>
    </row>
    <row r="1329" spans="2:6">
      <c r="B1329" s="1">
        <v>37358</v>
      </c>
      <c r="C1329">
        <v>211.22</v>
      </c>
      <c r="D1329" s="1"/>
      <c r="F1329" s="1"/>
    </row>
    <row r="1330" spans="2:6">
      <c r="B1330" s="1">
        <v>37361</v>
      </c>
      <c r="C1330">
        <v>211.28</v>
      </c>
      <c r="D1330" s="1"/>
      <c r="F1330" s="1"/>
    </row>
    <row r="1331" spans="2:6">
      <c r="B1331" s="1">
        <v>37362</v>
      </c>
      <c r="C1331">
        <v>211.32</v>
      </c>
      <c r="D1331" s="1"/>
      <c r="F1331" s="1"/>
    </row>
    <row r="1332" spans="2:6">
      <c r="B1332" s="1">
        <v>37363</v>
      </c>
      <c r="C1332">
        <v>211.35</v>
      </c>
      <c r="D1332" s="1"/>
      <c r="F1332" s="1"/>
    </row>
    <row r="1333" spans="2:6">
      <c r="B1333" s="1">
        <v>37364</v>
      </c>
      <c r="C1333">
        <v>211.38</v>
      </c>
      <c r="D1333" s="1"/>
      <c r="F1333" s="1"/>
    </row>
    <row r="1334" spans="2:6">
      <c r="B1334" s="1">
        <v>37365</v>
      </c>
      <c r="C1334">
        <v>211.39</v>
      </c>
      <c r="D1334" s="1"/>
      <c r="F1334" s="1"/>
    </row>
    <row r="1335" spans="2:6">
      <c r="B1335" s="1">
        <v>37368</v>
      </c>
      <c r="C1335">
        <v>211.44</v>
      </c>
      <c r="D1335" s="1"/>
      <c r="F1335" s="1"/>
    </row>
    <row r="1336" spans="2:6">
      <c r="B1336" s="1">
        <v>37369</v>
      </c>
      <c r="C1336">
        <v>211.44</v>
      </c>
      <c r="D1336" s="1"/>
      <c r="F1336" s="1"/>
    </row>
    <row r="1337" spans="2:6">
      <c r="B1337" s="1">
        <v>37370</v>
      </c>
      <c r="C1337">
        <v>211.43</v>
      </c>
      <c r="D1337" s="1"/>
      <c r="F1337" s="1"/>
    </row>
    <row r="1338" spans="2:6">
      <c r="B1338" s="1">
        <v>37371</v>
      </c>
      <c r="C1338">
        <v>211.43</v>
      </c>
      <c r="D1338" s="1"/>
      <c r="F1338" s="1"/>
    </row>
    <row r="1339" spans="2:6">
      <c r="B1339" s="1">
        <v>37372</v>
      </c>
      <c r="C1339">
        <v>211.48</v>
      </c>
      <c r="D1339" s="1"/>
      <c r="F1339" s="1"/>
    </row>
    <row r="1340" spans="2:6">
      <c r="B1340" s="1">
        <v>37375</v>
      </c>
      <c r="C1340">
        <v>211.46</v>
      </c>
      <c r="D1340" s="1"/>
      <c r="F1340" s="1"/>
    </row>
    <row r="1341" spans="2:6">
      <c r="B1341" s="1">
        <v>37376</v>
      </c>
      <c r="C1341">
        <v>211.53</v>
      </c>
      <c r="D1341" s="1"/>
      <c r="F1341" s="1"/>
    </row>
    <row r="1342" spans="2:6">
      <c r="B1342" s="1">
        <v>37377</v>
      </c>
      <c r="C1342">
        <v>211.55</v>
      </c>
      <c r="D1342" s="1"/>
      <c r="F1342" s="1"/>
    </row>
    <row r="1343" spans="2:6">
      <c r="B1343" s="1">
        <v>37378</v>
      </c>
      <c r="C1343">
        <v>211.48</v>
      </c>
      <c r="D1343" s="1"/>
      <c r="F1343" s="1"/>
    </row>
    <row r="1344" spans="2:6">
      <c r="B1344" s="1">
        <v>37379</v>
      </c>
      <c r="C1344">
        <v>211.57</v>
      </c>
      <c r="D1344" s="1"/>
      <c r="F1344" s="1"/>
    </row>
    <row r="1345" spans="2:6">
      <c r="B1345" s="1">
        <v>37382</v>
      </c>
      <c r="C1345">
        <v>211.55</v>
      </c>
      <c r="D1345" s="1"/>
      <c r="F1345" s="1"/>
    </row>
    <row r="1346" spans="2:6">
      <c r="B1346" s="1">
        <v>37383</v>
      </c>
      <c r="C1346">
        <v>211.58</v>
      </c>
      <c r="D1346" s="1"/>
      <c r="F1346" s="1"/>
    </row>
    <row r="1347" spans="2:6">
      <c r="B1347" s="1">
        <v>37384</v>
      </c>
      <c r="C1347">
        <v>211.54</v>
      </c>
      <c r="D1347" s="1"/>
      <c r="F1347" s="1"/>
    </row>
    <row r="1348" spans="2:6">
      <c r="B1348" s="1">
        <v>37385</v>
      </c>
      <c r="C1348">
        <v>211.57</v>
      </c>
      <c r="D1348" s="1"/>
      <c r="F1348" s="1"/>
    </row>
    <row r="1349" spans="2:6">
      <c r="B1349" s="1">
        <v>37386</v>
      </c>
      <c r="C1349">
        <v>211.59</v>
      </c>
      <c r="D1349" s="1"/>
      <c r="F1349" s="1"/>
    </row>
    <row r="1350" spans="2:6">
      <c r="B1350" s="1">
        <v>37389</v>
      </c>
      <c r="C1350">
        <v>211.6</v>
      </c>
      <c r="D1350" s="1"/>
      <c r="F1350" s="1"/>
    </row>
    <row r="1351" spans="2:6">
      <c r="B1351" s="1">
        <v>37390</v>
      </c>
      <c r="C1351">
        <v>211.59</v>
      </c>
      <c r="D1351" s="1"/>
      <c r="F1351" s="1"/>
    </row>
    <row r="1352" spans="2:6">
      <c r="B1352" s="1">
        <v>37391</v>
      </c>
      <c r="C1352">
        <v>211.69</v>
      </c>
      <c r="D1352" s="1"/>
      <c r="F1352" s="1"/>
    </row>
    <row r="1353" spans="2:6">
      <c r="B1353" s="1">
        <v>37392</v>
      </c>
      <c r="C1353">
        <v>211.76</v>
      </c>
      <c r="D1353" s="1"/>
      <c r="F1353" s="1"/>
    </row>
    <row r="1354" spans="2:6">
      <c r="B1354" s="1">
        <v>37393</v>
      </c>
      <c r="C1354">
        <v>211.68</v>
      </c>
      <c r="D1354" s="1"/>
      <c r="F1354" s="1"/>
    </row>
    <row r="1355" spans="2:6">
      <c r="B1355" s="1">
        <v>37396</v>
      </c>
      <c r="C1355">
        <v>211.75</v>
      </c>
      <c r="D1355" s="1"/>
      <c r="F1355" s="1"/>
    </row>
    <row r="1356" spans="2:6">
      <c r="B1356" s="1">
        <v>37397</v>
      </c>
      <c r="C1356">
        <v>211.78</v>
      </c>
      <c r="D1356" s="1"/>
      <c r="F1356" s="1"/>
    </row>
    <row r="1357" spans="2:6">
      <c r="B1357" s="1">
        <v>37398</v>
      </c>
      <c r="C1357">
        <v>211.81</v>
      </c>
      <c r="D1357" s="1"/>
      <c r="F1357" s="1"/>
    </row>
    <row r="1358" spans="2:6">
      <c r="B1358" s="1">
        <v>37399</v>
      </c>
      <c r="C1358">
        <v>211.8</v>
      </c>
      <c r="D1358" s="1"/>
      <c r="F1358" s="1"/>
    </row>
    <row r="1359" spans="2:6">
      <c r="B1359" s="1">
        <v>37400</v>
      </c>
      <c r="C1359">
        <v>211.77</v>
      </c>
      <c r="D1359" s="1"/>
      <c r="F1359" s="1"/>
    </row>
    <row r="1360" spans="2:6">
      <c r="B1360" s="1">
        <v>37404</v>
      </c>
      <c r="C1360">
        <v>211.85</v>
      </c>
      <c r="D1360" s="1"/>
      <c r="F1360" s="1"/>
    </row>
    <row r="1361" spans="2:6">
      <c r="B1361" s="1">
        <v>37405</v>
      </c>
      <c r="C1361">
        <v>211.88</v>
      </c>
      <c r="D1361" s="1"/>
      <c r="F1361" s="1"/>
    </row>
    <row r="1362" spans="2:6">
      <c r="B1362" s="1">
        <v>37406</v>
      </c>
      <c r="C1362">
        <v>211.9</v>
      </c>
      <c r="D1362" s="1"/>
      <c r="F1362" s="1"/>
    </row>
    <row r="1363" spans="2:6">
      <c r="B1363" s="1">
        <v>37407</v>
      </c>
      <c r="C1363">
        <v>211.89</v>
      </c>
      <c r="D1363" s="1"/>
      <c r="F1363" s="1"/>
    </row>
    <row r="1364" spans="2:6">
      <c r="B1364" s="1">
        <v>37410</v>
      </c>
      <c r="C1364">
        <v>211.94</v>
      </c>
      <c r="D1364" s="1"/>
      <c r="F1364" s="1"/>
    </row>
    <row r="1365" spans="2:6">
      <c r="B1365" s="1">
        <v>37411</v>
      </c>
      <c r="C1365">
        <v>211.97</v>
      </c>
      <c r="D1365" s="1"/>
      <c r="F1365" s="1"/>
    </row>
    <row r="1366" spans="2:6">
      <c r="B1366" s="1">
        <v>37412</v>
      </c>
      <c r="C1366">
        <v>211.97</v>
      </c>
      <c r="D1366" s="1"/>
      <c r="F1366" s="1"/>
    </row>
    <row r="1367" spans="2:6">
      <c r="B1367" s="1">
        <v>37413</v>
      </c>
      <c r="C1367">
        <v>212</v>
      </c>
      <c r="D1367" s="1"/>
      <c r="F1367" s="1"/>
    </row>
    <row r="1368" spans="2:6">
      <c r="B1368" s="1">
        <v>37414</v>
      </c>
      <c r="C1368">
        <v>211.97</v>
      </c>
      <c r="D1368" s="1"/>
      <c r="F1368" s="1"/>
    </row>
    <row r="1369" spans="2:6">
      <c r="B1369" s="1">
        <v>37417</v>
      </c>
      <c r="C1369">
        <v>212.03</v>
      </c>
      <c r="D1369" s="1"/>
      <c r="F1369" s="1"/>
    </row>
    <row r="1370" spans="2:6">
      <c r="B1370" s="1">
        <v>37418</v>
      </c>
      <c r="C1370">
        <v>212.07</v>
      </c>
      <c r="D1370" s="1"/>
      <c r="F1370" s="1"/>
    </row>
    <row r="1371" spans="2:6">
      <c r="B1371" s="1">
        <v>37419</v>
      </c>
      <c r="C1371">
        <v>212.09</v>
      </c>
      <c r="D1371" s="1"/>
      <c r="F1371" s="1"/>
    </row>
    <row r="1372" spans="2:6">
      <c r="B1372" s="1">
        <v>37420</v>
      </c>
      <c r="C1372">
        <v>212.12</v>
      </c>
      <c r="D1372" s="1"/>
      <c r="F1372" s="1"/>
    </row>
    <row r="1373" spans="2:6">
      <c r="B1373" s="1">
        <v>37421</v>
      </c>
      <c r="C1373">
        <v>212.14</v>
      </c>
      <c r="D1373" s="1"/>
      <c r="F1373" s="1"/>
    </row>
    <row r="1374" spans="2:6">
      <c r="B1374" s="1">
        <v>37424</v>
      </c>
      <c r="C1374">
        <v>212.17</v>
      </c>
      <c r="D1374" s="1"/>
      <c r="F1374" s="1"/>
    </row>
    <row r="1375" spans="2:6">
      <c r="B1375" s="1">
        <v>37425</v>
      </c>
      <c r="C1375">
        <v>212.18</v>
      </c>
      <c r="D1375" s="1"/>
      <c r="F1375" s="1"/>
    </row>
    <row r="1376" spans="2:6">
      <c r="B1376" s="1">
        <v>37426</v>
      </c>
      <c r="C1376">
        <v>212.23</v>
      </c>
      <c r="D1376" s="1"/>
      <c r="F1376" s="1"/>
    </row>
    <row r="1377" spans="2:6">
      <c r="B1377" s="1">
        <v>37427</v>
      </c>
      <c r="C1377">
        <v>212.2</v>
      </c>
      <c r="D1377" s="1"/>
      <c r="F1377" s="1"/>
    </row>
    <row r="1378" spans="2:6">
      <c r="B1378" s="1">
        <v>37428</v>
      </c>
      <c r="C1378">
        <v>212.2</v>
      </c>
      <c r="D1378" s="1"/>
      <c r="F1378" s="1"/>
    </row>
    <row r="1379" spans="2:6">
      <c r="B1379" s="1">
        <v>37431</v>
      </c>
      <c r="C1379">
        <v>212.24</v>
      </c>
      <c r="D1379" s="1"/>
      <c r="F1379" s="1"/>
    </row>
    <row r="1380" spans="2:6">
      <c r="B1380" s="1">
        <v>37432</v>
      </c>
      <c r="C1380">
        <v>212.26</v>
      </c>
      <c r="D1380" s="1"/>
      <c r="F1380" s="1"/>
    </row>
    <row r="1381" spans="2:6">
      <c r="B1381" s="1">
        <v>37433</v>
      </c>
      <c r="C1381">
        <v>212.31</v>
      </c>
      <c r="D1381" s="1"/>
      <c r="F1381" s="1"/>
    </row>
    <row r="1382" spans="2:6">
      <c r="B1382" s="1">
        <v>37434</v>
      </c>
      <c r="C1382">
        <v>212.3</v>
      </c>
      <c r="D1382" s="1"/>
      <c r="F1382" s="1"/>
    </row>
    <row r="1383" spans="2:6">
      <c r="B1383" s="1">
        <v>37435</v>
      </c>
      <c r="C1383">
        <v>212.34</v>
      </c>
      <c r="D1383" s="1"/>
      <c r="F1383" s="1"/>
    </row>
    <row r="1384" spans="2:6">
      <c r="B1384" s="1">
        <v>37438</v>
      </c>
      <c r="C1384">
        <v>212.32</v>
      </c>
      <c r="D1384" s="1"/>
      <c r="F1384" s="1"/>
    </row>
    <row r="1385" spans="2:6">
      <c r="B1385" s="1">
        <v>37439</v>
      </c>
      <c r="C1385">
        <v>212.39</v>
      </c>
      <c r="D1385" s="1"/>
      <c r="F1385" s="1"/>
    </row>
    <row r="1386" spans="2:6">
      <c r="B1386" s="1">
        <v>37440</v>
      </c>
      <c r="C1386">
        <v>212.39</v>
      </c>
      <c r="D1386" s="1"/>
      <c r="F1386" s="1"/>
    </row>
    <row r="1387" spans="2:6">
      <c r="B1387" s="1">
        <v>37442</v>
      </c>
      <c r="C1387">
        <v>212.35</v>
      </c>
      <c r="D1387" s="1"/>
      <c r="F1387" s="1"/>
    </row>
    <row r="1388" spans="2:6">
      <c r="B1388" s="1">
        <v>37445</v>
      </c>
      <c r="C1388">
        <v>212.42</v>
      </c>
      <c r="D1388" s="1"/>
      <c r="F1388" s="1"/>
    </row>
    <row r="1389" spans="2:6">
      <c r="B1389" s="1">
        <v>37446</v>
      </c>
      <c r="C1389">
        <v>212.45</v>
      </c>
      <c r="D1389" s="1"/>
      <c r="F1389" s="1"/>
    </row>
    <row r="1390" spans="2:6">
      <c r="B1390" s="1">
        <v>37447</v>
      </c>
      <c r="C1390">
        <v>212.48</v>
      </c>
      <c r="D1390" s="1"/>
      <c r="F1390" s="1"/>
    </row>
    <row r="1391" spans="2:6">
      <c r="B1391" s="1">
        <v>37448</v>
      </c>
      <c r="C1391">
        <v>212.48</v>
      </c>
      <c r="D1391" s="1"/>
      <c r="F1391" s="1"/>
    </row>
    <row r="1392" spans="2:6">
      <c r="B1392" s="1">
        <v>37449</v>
      </c>
      <c r="C1392">
        <v>212.48</v>
      </c>
      <c r="D1392" s="1"/>
      <c r="F1392" s="1"/>
    </row>
    <row r="1393" spans="2:6">
      <c r="B1393" s="1">
        <v>37452</v>
      </c>
      <c r="C1393">
        <v>212.53</v>
      </c>
      <c r="D1393" s="1"/>
      <c r="F1393" s="1"/>
    </row>
    <row r="1394" spans="2:6">
      <c r="B1394" s="1">
        <v>37453</v>
      </c>
      <c r="C1394">
        <v>212.51</v>
      </c>
      <c r="D1394" s="1"/>
      <c r="F1394" s="1"/>
    </row>
    <row r="1395" spans="2:6">
      <c r="B1395" s="1">
        <v>37454</v>
      </c>
      <c r="C1395">
        <v>212.53</v>
      </c>
      <c r="D1395" s="1"/>
      <c r="F1395" s="1"/>
    </row>
    <row r="1396" spans="2:6">
      <c r="B1396" s="1">
        <v>37455</v>
      </c>
      <c r="C1396">
        <v>212.57</v>
      </c>
      <c r="D1396" s="1"/>
      <c r="F1396" s="1"/>
    </row>
    <row r="1397" spans="2:6">
      <c r="B1397" s="1">
        <v>37456</v>
      </c>
      <c r="C1397">
        <v>212.56</v>
      </c>
      <c r="D1397" s="1"/>
      <c r="F1397" s="1"/>
    </row>
    <row r="1398" spans="2:6">
      <c r="B1398" s="1">
        <v>37459</v>
      </c>
      <c r="C1398">
        <v>212.62</v>
      </c>
      <c r="D1398" s="1"/>
      <c r="F1398" s="1"/>
    </row>
    <row r="1399" spans="2:6">
      <c r="B1399" s="1">
        <v>37460</v>
      </c>
      <c r="C1399">
        <v>212.64</v>
      </c>
      <c r="D1399" s="1"/>
      <c r="F1399" s="1"/>
    </row>
    <row r="1400" spans="2:6">
      <c r="B1400" s="1">
        <v>37461</v>
      </c>
      <c r="C1400">
        <v>212.66</v>
      </c>
      <c r="D1400" s="1"/>
      <c r="F1400" s="1"/>
    </row>
    <row r="1401" spans="2:6">
      <c r="B1401" s="1">
        <v>37462</v>
      </c>
      <c r="C1401">
        <v>212.66</v>
      </c>
      <c r="D1401" s="1"/>
      <c r="F1401" s="1"/>
    </row>
    <row r="1402" spans="2:6">
      <c r="B1402" s="1">
        <v>37463</v>
      </c>
      <c r="C1402">
        <v>212.66</v>
      </c>
      <c r="D1402" s="1"/>
      <c r="F1402" s="1"/>
    </row>
    <row r="1403" spans="2:6">
      <c r="B1403" s="1">
        <v>37466</v>
      </c>
      <c r="C1403">
        <v>212.66</v>
      </c>
      <c r="D1403" s="1"/>
      <c r="F1403" s="1"/>
    </row>
    <row r="1404" spans="2:6">
      <c r="B1404" s="1">
        <v>37467</v>
      </c>
      <c r="C1404">
        <v>212.67</v>
      </c>
      <c r="D1404" s="1"/>
      <c r="F1404" s="1"/>
    </row>
    <row r="1405" spans="2:6">
      <c r="B1405" s="1">
        <v>37468</v>
      </c>
      <c r="C1405">
        <v>212.71</v>
      </c>
      <c r="D1405" s="1"/>
      <c r="F1405" s="1"/>
    </row>
    <row r="1406" spans="2:6">
      <c r="B1406" s="1">
        <v>37469</v>
      </c>
      <c r="C1406">
        <v>212.73</v>
      </c>
      <c r="D1406" s="1"/>
      <c r="F1406" s="1"/>
    </row>
    <row r="1407" spans="2:6">
      <c r="B1407" s="1">
        <v>37470</v>
      </c>
      <c r="C1407">
        <v>212.78</v>
      </c>
      <c r="D1407" s="1"/>
      <c r="F1407" s="1"/>
    </row>
    <row r="1408" spans="2:6">
      <c r="B1408" s="1">
        <v>37473</v>
      </c>
      <c r="C1408">
        <v>212.83</v>
      </c>
      <c r="D1408" s="1"/>
      <c r="F1408" s="1"/>
    </row>
    <row r="1409" spans="2:6">
      <c r="B1409" s="1">
        <v>37474</v>
      </c>
      <c r="C1409">
        <v>212.8</v>
      </c>
      <c r="D1409" s="1"/>
      <c r="F1409" s="1"/>
    </row>
    <row r="1410" spans="2:6">
      <c r="B1410" s="1">
        <v>37475</v>
      </c>
      <c r="C1410">
        <v>212.87</v>
      </c>
      <c r="D1410" s="1"/>
      <c r="F1410" s="1"/>
    </row>
    <row r="1411" spans="2:6">
      <c r="B1411" s="1">
        <v>37476</v>
      </c>
      <c r="C1411">
        <v>212.84</v>
      </c>
      <c r="D1411" s="1"/>
      <c r="F1411" s="1"/>
    </row>
    <row r="1412" spans="2:6">
      <c r="B1412" s="1">
        <v>37477</v>
      </c>
      <c r="C1412">
        <v>212.84</v>
      </c>
      <c r="D1412" s="1"/>
      <c r="F1412" s="1"/>
    </row>
    <row r="1413" spans="2:6">
      <c r="B1413" s="1">
        <v>37480</v>
      </c>
      <c r="C1413">
        <v>212.87</v>
      </c>
      <c r="D1413" s="1"/>
      <c r="F1413" s="1"/>
    </row>
    <row r="1414" spans="2:6">
      <c r="B1414" s="1">
        <v>37481</v>
      </c>
      <c r="C1414">
        <v>212.92</v>
      </c>
      <c r="D1414" s="1"/>
      <c r="F1414" s="1"/>
    </row>
    <row r="1415" spans="2:6">
      <c r="B1415" s="1">
        <v>37482</v>
      </c>
      <c r="C1415">
        <v>212.9</v>
      </c>
      <c r="D1415" s="1"/>
      <c r="F1415" s="1"/>
    </row>
    <row r="1416" spans="2:6">
      <c r="B1416" s="1">
        <v>37483</v>
      </c>
      <c r="C1416">
        <v>212.89</v>
      </c>
      <c r="D1416" s="1"/>
      <c r="F1416" s="1"/>
    </row>
    <row r="1417" spans="2:6">
      <c r="B1417" s="1">
        <v>37484</v>
      </c>
      <c r="C1417">
        <v>212.86</v>
      </c>
      <c r="D1417" s="1"/>
      <c r="F1417" s="1"/>
    </row>
    <row r="1418" spans="2:6">
      <c r="B1418" s="1">
        <v>37487</v>
      </c>
      <c r="C1418">
        <v>212.91</v>
      </c>
      <c r="D1418" s="1"/>
      <c r="F1418" s="1"/>
    </row>
    <row r="1419" spans="2:6">
      <c r="B1419" s="1">
        <v>37488</v>
      </c>
      <c r="C1419">
        <v>212.95</v>
      </c>
      <c r="D1419" s="1"/>
      <c r="F1419" s="1"/>
    </row>
    <row r="1420" spans="2:6">
      <c r="B1420" s="1">
        <v>37489</v>
      </c>
      <c r="C1420">
        <v>212.95</v>
      </c>
      <c r="D1420" s="1"/>
      <c r="F1420" s="1"/>
    </row>
    <row r="1421" spans="2:6">
      <c r="B1421" s="1">
        <v>37490</v>
      </c>
      <c r="C1421">
        <v>212.93</v>
      </c>
      <c r="D1421" s="1"/>
      <c r="F1421" s="1"/>
    </row>
    <row r="1422" spans="2:6">
      <c r="B1422" s="1">
        <v>37491</v>
      </c>
      <c r="C1422">
        <v>212.94</v>
      </c>
      <c r="D1422" s="1"/>
      <c r="F1422" s="1"/>
    </row>
    <row r="1423" spans="2:6">
      <c r="B1423" s="1">
        <v>37494</v>
      </c>
      <c r="C1423">
        <v>212.98</v>
      </c>
      <c r="D1423" s="1"/>
      <c r="F1423" s="1"/>
    </row>
    <row r="1424" spans="2:6">
      <c r="B1424" s="1">
        <v>37495</v>
      </c>
      <c r="C1424">
        <v>212.96</v>
      </c>
      <c r="D1424" s="1"/>
      <c r="F1424" s="1"/>
    </row>
    <row r="1425" spans="2:6">
      <c r="B1425" s="1">
        <v>37496</v>
      </c>
      <c r="C1425">
        <v>212.98</v>
      </c>
      <c r="D1425" s="1"/>
      <c r="F1425" s="1"/>
    </row>
    <row r="1426" spans="2:6">
      <c r="B1426" s="1">
        <v>37497</v>
      </c>
      <c r="C1426">
        <v>213</v>
      </c>
      <c r="D1426" s="1"/>
      <c r="F1426" s="1"/>
    </row>
    <row r="1427" spans="2:6">
      <c r="B1427" s="1">
        <v>37498</v>
      </c>
      <c r="C1427">
        <v>213</v>
      </c>
      <c r="D1427" s="1"/>
      <c r="F1427" s="1"/>
    </row>
    <row r="1428" spans="2:6">
      <c r="B1428" s="1">
        <v>37502</v>
      </c>
      <c r="C1428">
        <v>213.09</v>
      </c>
      <c r="D1428" s="1"/>
      <c r="F1428" s="1"/>
    </row>
    <row r="1429" spans="2:6">
      <c r="B1429" s="1">
        <v>37503</v>
      </c>
      <c r="C1429">
        <v>213.1</v>
      </c>
      <c r="D1429" s="1"/>
      <c r="F1429" s="1"/>
    </row>
    <row r="1430" spans="2:6">
      <c r="B1430" s="1">
        <v>37504</v>
      </c>
      <c r="C1430">
        <v>213.14</v>
      </c>
      <c r="D1430" s="1"/>
      <c r="F1430" s="1"/>
    </row>
    <row r="1431" spans="2:6">
      <c r="B1431" s="1">
        <v>37505</v>
      </c>
      <c r="C1431">
        <v>213.07</v>
      </c>
      <c r="D1431" s="1"/>
      <c r="F1431" s="1"/>
    </row>
    <row r="1432" spans="2:6">
      <c r="B1432" s="1">
        <v>37508</v>
      </c>
      <c r="C1432">
        <v>213.09</v>
      </c>
      <c r="D1432" s="1"/>
      <c r="F1432" s="1"/>
    </row>
    <row r="1433" spans="2:6">
      <c r="B1433" s="1">
        <v>37509</v>
      </c>
      <c r="C1433">
        <v>213.11</v>
      </c>
      <c r="D1433" s="1"/>
      <c r="F1433" s="1"/>
    </row>
    <row r="1434" spans="2:6">
      <c r="B1434" s="1">
        <v>37510</v>
      </c>
      <c r="C1434">
        <v>213.1</v>
      </c>
      <c r="D1434" s="1"/>
      <c r="F1434" s="1"/>
    </row>
    <row r="1435" spans="2:6">
      <c r="B1435" s="1">
        <v>37511</v>
      </c>
      <c r="C1435">
        <v>213.13</v>
      </c>
      <c r="D1435" s="1"/>
      <c r="F1435" s="1"/>
    </row>
    <row r="1436" spans="2:6">
      <c r="B1436" s="1">
        <v>37512</v>
      </c>
      <c r="C1436">
        <v>213.13</v>
      </c>
      <c r="D1436" s="1"/>
      <c r="F1436" s="1"/>
    </row>
    <row r="1437" spans="2:6">
      <c r="B1437" s="1">
        <v>37515</v>
      </c>
      <c r="C1437">
        <v>213.17</v>
      </c>
      <c r="D1437" s="1"/>
      <c r="F1437" s="1"/>
    </row>
    <row r="1438" spans="2:6">
      <c r="B1438" s="1">
        <v>37516</v>
      </c>
      <c r="C1438">
        <v>213.17</v>
      </c>
      <c r="D1438" s="1"/>
      <c r="F1438" s="1"/>
    </row>
    <row r="1439" spans="2:6">
      <c r="B1439" s="1">
        <v>37517</v>
      </c>
      <c r="C1439">
        <v>213.19</v>
      </c>
      <c r="D1439" s="1"/>
      <c r="F1439" s="1"/>
    </row>
    <row r="1440" spans="2:6">
      <c r="B1440" s="1">
        <v>37518</v>
      </c>
      <c r="C1440">
        <v>213.23</v>
      </c>
      <c r="D1440" s="1"/>
      <c r="F1440" s="1"/>
    </row>
    <row r="1441" spans="2:6">
      <c r="B1441" s="1">
        <v>37519</v>
      </c>
      <c r="C1441">
        <v>213.23</v>
      </c>
      <c r="D1441" s="1"/>
      <c r="F1441" s="1"/>
    </row>
    <row r="1442" spans="2:6">
      <c r="B1442" s="1">
        <v>37522</v>
      </c>
      <c r="C1442">
        <v>213.28</v>
      </c>
      <c r="D1442" s="1"/>
      <c r="F1442" s="1"/>
    </row>
    <row r="1443" spans="2:6">
      <c r="B1443" s="1">
        <v>37523</v>
      </c>
      <c r="C1443">
        <v>213.29</v>
      </c>
      <c r="D1443" s="1"/>
      <c r="F1443" s="1"/>
    </row>
    <row r="1444" spans="2:6">
      <c r="B1444" s="1">
        <v>37524</v>
      </c>
      <c r="C1444">
        <v>213.29</v>
      </c>
      <c r="D1444" s="1"/>
      <c r="F1444" s="1"/>
    </row>
    <row r="1445" spans="2:6">
      <c r="B1445" s="1">
        <v>37525</v>
      </c>
      <c r="C1445">
        <v>213.31</v>
      </c>
      <c r="D1445" s="1"/>
      <c r="F1445" s="1"/>
    </row>
    <row r="1446" spans="2:6">
      <c r="B1446" s="1">
        <v>37526</v>
      </c>
      <c r="C1446">
        <v>213.34</v>
      </c>
      <c r="D1446" s="1"/>
      <c r="F1446" s="1"/>
    </row>
    <row r="1447" spans="2:6">
      <c r="B1447" s="1">
        <v>37529</v>
      </c>
      <c r="C1447">
        <v>213.43</v>
      </c>
      <c r="D1447" s="1"/>
      <c r="F1447" s="1"/>
    </row>
    <row r="1448" spans="2:6">
      <c r="B1448" s="1">
        <v>37530</v>
      </c>
      <c r="C1448">
        <v>213.41</v>
      </c>
      <c r="D1448" s="1"/>
      <c r="F1448" s="1"/>
    </row>
    <row r="1449" spans="2:6">
      <c r="B1449" s="1">
        <v>37531</v>
      </c>
      <c r="C1449">
        <v>213.43</v>
      </c>
      <c r="D1449" s="1"/>
      <c r="F1449" s="1"/>
    </row>
    <row r="1450" spans="2:6">
      <c r="B1450" s="1">
        <v>37532</v>
      </c>
      <c r="C1450">
        <v>213.45</v>
      </c>
      <c r="D1450" s="1"/>
      <c r="F1450" s="1"/>
    </row>
    <row r="1451" spans="2:6">
      <c r="B1451" s="1">
        <v>37533</v>
      </c>
      <c r="C1451">
        <v>213.41</v>
      </c>
      <c r="D1451" s="1"/>
      <c r="F1451" s="1"/>
    </row>
    <row r="1452" spans="2:6">
      <c r="B1452" s="1">
        <v>37536</v>
      </c>
      <c r="C1452">
        <v>213.46</v>
      </c>
      <c r="D1452" s="1"/>
      <c r="F1452" s="1"/>
    </row>
    <row r="1453" spans="2:6">
      <c r="B1453" s="1">
        <v>37537</v>
      </c>
      <c r="C1453">
        <v>213.45</v>
      </c>
      <c r="D1453" s="1"/>
      <c r="F1453" s="1"/>
    </row>
    <row r="1454" spans="2:6">
      <c r="B1454" s="1">
        <v>37538</v>
      </c>
      <c r="C1454">
        <v>213.5</v>
      </c>
      <c r="D1454" s="1"/>
      <c r="F1454" s="1"/>
    </row>
    <row r="1455" spans="2:6">
      <c r="B1455" s="1">
        <v>37539</v>
      </c>
      <c r="C1455">
        <v>213.49</v>
      </c>
      <c r="D1455" s="1"/>
      <c r="F1455" s="1"/>
    </row>
    <row r="1456" spans="2:6">
      <c r="B1456" s="1">
        <v>37540</v>
      </c>
      <c r="C1456">
        <v>213.45</v>
      </c>
      <c r="D1456" s="1"/>
      <c r="F1456" s="1"/>
    </row>
    <row r="1457" spans="2:6">
      <c r="B1457" s="1">
        <v>37544</v>
      </c>
      <c r="C1457">
        <v>213.43</v>
      </c>
      <c r="D1457" s="1"/>
      <c r="F1457" s="1"/>
    </row>
    <row r="1458" spans="2:6">
      <c r="B1458" s="1">
        <v>37545</v>
      </c>
      <c r="C1458">
        <v>213.44</v>
      </c>
      <c r="D1458" s="1"/>
      <c r="F1458" s="1"/>
    </row>
    <row r="1459" spans="2:6">
      <c r="B1459" s="1">
        <v>37546</v>
      </c>
      <c r="C1459">
        <v>213.44</v>
      </c>
      <c r="D1459" s="1"/>
      <c r="F1459" s="1"/>
    </row>
    <row r="1460" spans="2:6">
      <c r="B1460" s="1">
        <v>37547</v>
      </c>
      <c r="C1460">
        <v>213.45</v>
      </c>
      <c r="D1460" s="1"/>
      <c r="F1460" s="1"/>
    </row>
    <row r="1461" spans="2:6">
      <c r="B1461" s="1">
        <v>37550</v>
      </c>
      <c r="C1461">
        <v>213.46</v>
      </c>
      <c r="D1461" s="1"/>
      <c r="F1461" s="1"/>
    </row>
    <row r="1462" spans="2:6">
      <c r="B1462" s="1">
        <v>37551</v>
      </c>
      <c r="C1462">
        <v>213.47</v>
      </c>
      <c r="D1462" s="1"/>
      <c r="F1462" s="1"/>
    </row>
    <row r="1463" spans="2:6">
      <c r="B1463" s="1">
        <v>37552</v>
      </c>
      <c r="C1463">
        <v>213.49</v>
      </c>
      <c r="D1463" s="1"/>
      <c r="F1463" s="1"/>
    </row>
    <row r="1464" spans="2:6">
      <c r="B1464" s="1">
        <v>37553</v>
      </c>
      <c r="C1464">
        <v>213.54</v>
      </c>
      <c r="D1464" s="1"/>
      <c r="F1464" s="1"/>
    </row>
    <row r="1465" spans="2:6">
      <c r="B1465" s="1">
        <v>37554</v>
      </c>
      <c r="C1465">
        <v>213.55</v>
      </c>
      <c r="D1465" s="1"/>
      <c r="F1465" s="1"/>
    </row>
    <row r="1466" spans="2:6">
      <c r="B1466" s="1">
        <v>37557</v>
      </c>
      <c r="C1466">
        <v>213.63</v>
      </c>
      <c r="D1466" s="1"/>
      <c r="F1466" s="1"/>
    </row>
    <row r="1467" spans="2:6">
      <c r="B1467" s="1">
        <v>37558</v>
      </c>
      <c r="C1467">
        <v>213.7</v>
      </c>
      <c r="D1467" s="1"/>
      <c r="F1467" s="1"/>
    </row>
    <row r="1468" spans="2:6">
      <c r="B1468" s="1">
        <v>37559</v>
      </c>
      <c r="C1468">
        <v>213.73</v>
      </c>
      <c r="D1468" s="1"/>
      <c r="F1468" s="1"/>
    </row>
    <row r="1469" spans="2:6">
      <c r="B1469" s="1">
        <v>37560</v>
      </c>
      <c r="C1469">
        <v>213.77</v>
      </c>
      <c r="D1469" s="1"/>
      <c r="F1469" s="1"/>
    </row>
    <row r="1470" spans="2:6">
      <c r="B1470" s="1">
        <v>37561</v>
      </c>
      <c r="C1470">
        <v>213.76</v>
      </c>
      <c r="D1470" s="1"/>
      <c r="F1470" s="1"/>
    </row>
    <row r="1471" spans="2:6">
      <c r="B1471" s="1">
        <v>37564</v>
      </c>
      <c r="C1471">
        <v>213.78</v>
      </c>
      <c r="D1471" s="1"/>
      <c r="F1471" s="1"/>
    </row>
    <row r="1472" spans="2:6">
      <c r="B1472" s="1">
        <v>37565</v>
      </c>
      <c r="C1472">
        <v>213.79</v>
      </c>
      <c r="D1472" s="1"/>
      <c r="F1472" s="1"/>
    </row>
    <row r="1473" spans="2:6">
      <c r="B1473" s="1">
        <v>37566</v>
      </c>
      <c r="C1473">
        <v>213.87</v>
      </c>
      <c r="D1473" s="1"/>
      <c r="F1473" s="1"/>
    </row>
    <row r="1474" spans="2:6">
      <c r="B1474" s="1">
        <v>37567</v>
      </c>
      <c r="C1474">
        <v>213.92</v>
      </c>
      <c r="D1474" s="1"/>
      <c r="F1474" s="1"/>
    </row>
    <row r="1475" spans="2:6">
      <c r="B1475" s="1">
        <v>37568</v>
      </c>
      <c r="C1475">
        <v>213.91</v>
      </c>
      <c r="D1475" s="1"/>
      <c r="F1475" s="1"/>
    </row>
    <row r="1476" spans="2:6">
      <c r="B1476" s="1">
        <v>37572</v>
      </c>
      <c r="C1476">
        <v>213.96</v>
      </c>
      <c r="D1476" s="1"/>
      <c r="F1476" s="1"/>
    </row>
    <row r="1477" spans="2:6">
      <c r="B1477" s="1">
        <v>37573</v>
      </c>
      <c r="C1477">
        <v>213.97</v>
      </c>
      <c r="D1477" s="1"/>
      <c r="F1477" s="1"/>
    </row>
    <row r="1478" spans="2:6">
      <c r="B1478" s="1">
        <v>37574</v>
      </c>
      <c r="C1478">
        <v>213.95</v>
      </c>
      <c r="D1478" s="1"/>
      <c r="F1478" s="1"/>
    </row>
    <row r="1479" spans="2:6">
      <c r="B1479" s="1">
        <v>37575</v>
      </c>
      <c r="C1479">
        <v>213.94</v>
      </c>
      <c r="D1479" s="1"/>
      <c r="F1479" s="1"/>
    </row>
    <row r="1480" spans="2:6">
      <c r="B1480" s="1">
        <v>37578</v>
      </c>
      <c r="C1480">
        <v>213.98</v>
      </c>
      <c r="D1480" s="1"/>
      <c r="F1480" s="1"/>
    </row>
    <row r="1481" spans="2:6">
      <c r="B1481" s="1">
        <v>37579</v>
      </c>
      <c r="C1481">
        <v>213.99</v>
      </c>
      <c r="D1481" s="1"/>
      <c r="F1481" s="1"/>
    </row>
    <row r="1482" spans="2:6">
      <c r="B1482" s="1">
        <v>37580</v>
      </c>
      <c r="C1482">
        <v>213.98</v>
      </c>
      <c r="D1482" s="1"/>
      <c r="F1482" s="1"/>
    </row>
    <row r="1483" spans="2:6">
      <c r="B1483" s="1">
        <v>37581</v>
      </c>
      <c r="C1483">
        <v>213.99</v>
      </c>
      <c r="D1483" s="1"/>
      <c r="F1483" s="1"/>
    </row>
    <row r="1484" spans="2:6">
      <c r="B1484" s="1">
        <v>37582</v>
      </c>
      <c r="C1484">
        <v>213.98</v>
      </c>
      <c r="D1484" s="1"/>
      <c r="F1484" s="1"/>
    </row>
    <row r="1485" spans="2:6">
      <c r="B1485" s="1">
        <v>37585</v>
      </c>
      <c r="C1485">
        <v>214.01</v>
      </c>
      <c r="D1485" s="1"/>
      <c r="F1485" s="1"/>
    </row>
    <row r="1486" spans="2:6">
      <c r="B1486" s="1">
        <v>37586</v>
      </c>
      <c r="C1486">
        <v>214.04</v>
      </c>
      <c r="D1486" s="1"/>
      <c r="F1486" s="1"/>
    </row>
    <row r="1487" spans="2:6">
      <c r="B1487" s="1">
        <v>37587</v>
      </c>
      <c r="C1487">
        <v>214.02</v>
      </c>
      <c r="D1487" s="1"/>
      <c r="F1487" s="1"/>
    </row>
    <row r="1488" spans="2:6">
      <c r="B1488" s="1">
        <v>37589</v>
      </c>
      <c r="C1488">
        <v>214.05</v>
      </c>
      <c r="D1488" s="1"/>
      <c r="F1488" s="1"/>
    </row>
    <row r="1489" spans="2:6">
      <c r="B1489" s="1">
        <v>37592</v>
      </c>
      <c r="C1489">
        <v>214.07</v>
      </c>
      <c r="D1489" s="1"/>
      <c r="F1489" s="1"/>
    </row>
    <row r="1490" spans="2:6">
      <c r="B1490" s="1">
        <v>37593</v>
      </c>
      <c r="C1490">
        <v>214.09</v>
      </c>
      <c r="D1490" s="1"/>
      <c r="F1490" s="1"/>
    </row>
    <row r="1491" spans="2:6">
      <c r="B1491" s="1">
        <v>37594</v>
      </c>
      <c r="C1491">
        <v>214.11</v>
      </c>
      <c r="D1491" s="1"/>
      <c r="F1491" s="1"/>
    </row>
    <row r="1492" spans="2:6">
      <c r="B1492" s="1">
        <v>37595</v>
      </c>
      <c r="C1492">
        <v>214.13</v>
      </c>
      <c r="D1492" s="1"/>
      <c r="F1492" s="1"/>
    </row>
    <row r="1493" spans="2:6">
      <c r="B1493" s="1">
        <v>37596</v>
      </c>
      <c r="C1493">
        <v>214.14</v>
      </c>
      <c r="D1493" s="1"/>
      <c r="F1493" s="1"/>
    </row>
    <row r="1494" spans="2:6">
      <c r="B1494" s="1">
        <v>37599</v>
      </c>
      <c r="C1494">
        <v>214.17</v>
      </c>
      <c r="D1494" s="1"/>
      <c r="F1494" s="1"/>
    </row>
    <row r="1495" spans="2:6">
      <c r="B1495" s="1">
        <v>37600</v>
      </c>
      <c r="C1495">
        <v>214.17</v>
      </c>
      <c r="D1495" s="1"/>
      <c r="F1495" s="1"/>
    </row>
    <row r="1496" spans="2:6">
      <c r="B1496" s="1">
        <v>37601</v>
      </c>
      <c r="C1496">
        <v>214.19</v>
      </c>
      <c r="D1496" s="1"/>
      <c r="F1496" s="1"/>
    </row>
    <row r="1497" spans="2:6">
      <c r="B1497" s="1">
        <v>37602</v>
      </c>
      <c r="C1497">
        <v>214.2</v>
      </c>
      <c r="D1497" s="1"/>
      <c r="F1497" s="1"/>
    </row>
    <row r="1498" spans="2:6">
      <c r="B1498" s="1">
        <v>37603</v>
      </c>
      <c r="C1498">
        <v>214.18</v>
      </c>
      <c r="D1498" s="1"/>
      <c r="F1498" s="1"/>
    </row>
    <row r="1499" spans="2:6">
      <c r="B1499" s="1">
        <v>37606</v>
      </c>
      <c r="C1499">
        <v>214.21</v>
      </c>
      <c r="D1499" s="1"/>
      <c r="F1499" s="1"/>
    </row>
    <row r="1500" spans="2:6">
      <c r="B1500" s="1">
        <v>37607</v>
      </c>
      <c r="C1500">
        <v>214.23</v>
      </c>
      <c r="D1500" s="1"/>
      <c r="F1500" s="1"/>
    </row>
    <row r="1501" spans="2:6">
      <c r="B1501" s="1">
        <v>37608</v>
      </c>
      <c r="C1501">
        <v>214.25</v>
      </c>
      <c r="D1501" s="1"/>
      <c r="F1501" s="1"/>
    </row>
    <row r="1502" spans="2:6">
      <c r="B1502" s="1">
        <v>37609</v>
      </c>
      <c r="C1502">
        <v>214.27</v>
      </c>
      <c r="D1502" s="1"/>
      <c r="F1502" s="1"/>
    </row>
    <row r="1503" spans="2:6">
      <c r="B1503" s="1">
        <v>37610</v>
      </c>
      <c r="C1503">
        <v>214.26</v>
      </c>
      <c r="D1503" s="1"/>
      <c r="F1503" s="1"/>
    </row>
    <row r="1504" spans="2:6">
      <c r="B1504" s="1">
        <v>37613</v>
      </c>
      <c r="C1504">
        <v>214.29</v>
      </c>
      <c r="D1504" s="1"/>
      <c r="F1504" s="1"/>
    </row>
    <row r="1505" spans="2:6">
      <c r="B1505" s="1">
        <v>37614</v>
      </c>
      <c r="C1505">
        <v>214.32</v>
      </c>
      <c r="D1505" s="1"/>
      <c r="F1505" s="1"/>
    </row>
    <row r="1506" spans="2:6">
      <c r="B1506" s="1">
        <v>37616</v>
      </c>
      <c r="C1506">
        <v>214.34</v>
      </c>
      <c r="D1506" s="1"/>
      <c r="F1506" s="1"/>
    </row>
    <row r="1507" spans="2:6">
      <c r="B1507" s="1">
        <v>37617</v>
      </c>
      <c r="C1507">
        <v>214.35</v>
      </c>
      <c r="D1507" s="1"/>
      <c r="F1507" s="1"/>
    </row>
    <row r="1508" spans="2:6">
      <c r="B1508" s="1">
        <v>37620</v>
      </c>
      <c r="C1508">
        <v>214.38</v>
      </c>
      <c r="D1508" s="1"/>
      <c r="F1508" s="1"/>
    </row>
    <row r="1509" spans="2:6">
      <c r="B1509" s="1">
        <v>37621</v>
      </c>
      <c r="C1509">
        <v>214.38</v>
      </c>
      <c r="D1509" s="1"/>
      <c r="F1509" s="1"/>
    </row>
    <row r="1510" spans="2:6">
      <c r="B1510" s="1">
        <v>37623</v>
      </c>
      <c r="C1510">
        <v>214.35</v>
      </c>
      <c r="D1510" s="1"/>
      <c r="F1510" s="1"/>
    </row>
    <row r="1511" spans="2:6">
      <c r="B1511" s="1">
        <v>37624</v>
      </c>
      <c r="C1511">
        <v>214.34</v>
      </c>
      <c r="D1511" s="1"/>
      <c r="F1511" s="1"/>
    </row>
    <row r="1512" spans="2:6">
      <c r="B1512" s="1">
        <v>37627</v>
      </c>
      <c r="C1512">
        <v>214.38</v>
      </c>
      <c r="D1512" s="1"/>
      <c r="F1512" s="1"/>
    </row>
    <row r="1513" spans="2:6">
      <c r="B1513" s="1">
        <v>37628</v>
      </c>
      <c r="C1513">
        <v>214.4</v>
      </c>
      <c r="D1513" s="1"/>
      <c r="F1513" s="1"/>
    </row>
    <row r="1514" spans="2:6">
      <c r="B1514" s="1">
        <v>37629</v>
      </c>
      <c r="C1514">
        <v>214.42</v>
      </c>
      <c r="D1514" s="1"/>
      <c r="F1514" s="1"/>
    </row>
    <row r="1515" spans="2:6">
      <c r="B1515" s="1">
        <v>37630</v>
      </c>
      <c r="C1515">
        <v>214.4</v>
      </c>
      <c r="D1515" s="1"/>
      <c r="F1515" s="1"/>
    </row>
    <row r="1516" spans="2:6">
      <c r="B1516" s="1">
        <v>37631</v>
      </c>
      <c r="C1516">
        <v>214.41</v>
      </c>
      <c r="D1516" s="1"/>
      <c r="F1516" s="1"/>
    </row>
    <row r="1517" spans="2:6">
      <c r="B1517" s="1">
        <v>37634</v>
      </c>
      <c r="C1517">
        <v>214.45</v>
      </c>
      <c r="D1517" s="1"/>
      <c r="F1517" s="1"/>
    </row>
    <row r="1518" spans="2:6">
      <c r="B1518" s="1">
        <v>37635</v>
      </c>
      <c r="C1518">
        <v>214.46</v>
      </c>
      <c r="D1518" s="1"/>
      <c r="F1518" s="1"/>
    </row>
    <row r="1519" spans="2:6">
      <c r="B1519" s="1">
        <v>37636</v>
      </c>
      <c r="C1519">
        <v>214.47</v>
      </c>
      <c r="D1519" s="1"/>
      <c r="F1519" s="1"/>
    </row>
    <row r="1520" spans="2:6">
      <c r="B1520" s="1">
        <v>37637</v>
      </c>
      <c r="C1520">
        <v>214.48</v>
      </c>
      <c r="D1520" s="1"/>
      <c r="F1520" s="1"/>
    </row>
    <row r="1521" spans="2:6">
      <c r="B1521" s="1">
        <v>37638</v>
      </c>
      <c r="C1521">
        <v>214.48</v>
      </c>
      <c r="D1521" s="1"/>
      <c r="F1521" s="1"/>
    </row>
    <row r="1522" spans="2:6">
      <c r="B1522" s="1">
        <v>37642</v>
      </c>
      <c r="C1522">
        <v>214.53</v>
      </c>
      <c r="D1522" s="1"/>
      <c r="F1522" s="1"/>
    </row>
    <row r="1523" spans="2:6">
      <c r="B1523" s="1">
        <v>37643</v>
      </c>
      <c r="C1523">
        <v>214.55</v>
      </c>
      <c r="D1523" s="1"/>
      <c r="F1523" s="1"/>
    </row>
    <row r="1524" spans="2:6">
      <c r="B1524" s="1">
        <v>37644</v>
      </c>
      <c r="C1524">
        <v>214.55</v>
      </c>
      <c r="D1524" s="1"/>
      <c r="F1524" s="1"/>
    </row>
    <row r="1525" spans="2:6">
      <c r="B1525" s="1">
        <v>37645</v>
      </c>
      <c r="C1525">
        <v>214.55</v>
      </c>
      <c r="D1525" s="1"/>
      <c r="F1525" s="1"/>
    </row>
    <row r="1526" spans="2:6">
      <c r="B1526" s="1">
        <v>37648</v>
      </c>
      <c r="C1526">
        <v>214.58</v>
      </c>
      <c r="D1526" s="1"/>
      <c r="F1526" s="1"/>
    </row>
    <row r="1527" spans="2:6">
      <c r="B1527" s="1">
        <v>37649</v>
      </c>
      <c r="C1527">
        <v>214.58</v>
      </c>
      <c r="D1527" s="1"/>
      <c r="F1527" s="1"/>
    </row>
    <row r="1528" spans="2:6">
      <c r="B1528" s="1">
        <v>37650</v>
      </c>
      <c r="C1528">
        <v>214.59</v>
      </c>
      <c r="D1528" s="1"/>
      <c r="F1528" s="1"/>
    </row>
    <row r="1529" spans="2:6">
      <c r="B1529" s="1">
        <v>37651</v>
      </c>
      <c r="C1529">
        <v>214.6</v>
      </c>
      <c r="D1529" s="1"/>
      <c r="F1529" s="1"/>
    </row>
    <row r="1530" spans="2:6">
      <c r="B1530" s="1">
        <v>37652</v>
      </c>
      <c r="C1530">
        <v>214.59</v>
      </c>
      <c r="D1530" s="1"/>
      <c r="F1530" s="1"/>
    </row>
    <row r="1531" spans="2:6">
      <c r="B1531" s="1">
        <v>37655</v>
      </c>
      <c r="C1531">
        <v>214.62</v>
      </c>
      <c r="D1531" s="1"/>
      <c r="F1531" s="1"/>
    </row>
    <row r="1532" spans="2:6">
      <c r="B1532" s="1">
        <v>37656</v>
      </c>
      <c r="C1532">
        <v>214.64</v>
      </c>
      <c r="D1532" s="1"/>
      <c r="F1532" s="1"/>
    </row>
    <row r="1533" spans="2:6">
      <c r="B1533" s="1">
        <v>37657</v>
      </c>
      <c r="C1533">
        <v>214.63</v>
      </c>
      <c r="D1533" s="1"/>
      <c r="F1533" s="1"/>
    </row>
    <row r="1534" spans="2:6">
      <c r="B1534" s="1">
        <v>37658</v>
      </c>
      <c r="C1534">
        <v>214.65</v>
      </c>
      <c r="D1534" s="1"/>
      <c r="F1534" s="1"/>
    </row>
    <row r="1535" spans="2:6">
      <c r="B1535" s="1">
        <v>37659</v>
      </c>
      <c r="C1535">
        <v>214.66</v>
      </c>
      <c r="D1535" s="1"/>
      <c r="F1535" s="1"/>
    </row>
    <row r="1536" spans="2:6">
      <c r="B1536" s="1">
        <v>37662</v>
      </c>
      <c r="C1536">
        <v>214.67</v>
      </c>
      <c r="D1536" s="1"/>
      <c r="F1536" s="1"/>
    </row>
    <row r="1537" spans="2:6">
      <c r="B1537" s="1">
        <v>37663</v>
      </c>
      <c r="C1537">
        <v>214.69</v>
      </c>
      <c r="D1537" s="1"/>
      <c r="F1537" s="1"/>
    </row>
    <row r="1538" spans="2:6">
      <c r="B1538" s="1">
        <v>37664</v>
      </c>
      <c r="C1538">
        <v>214.7</v>
      </c>
      <c r="D1538" s="1"/>
      <c r="F1538" s="1"/>
    </row>
    <row r="1539" spans="2:6">
      <c r="B1539" s="1">
        <v>37665</v>
      </c>
      <c r="C1539">
        <v>214.71</v>
      </c>
      <c r="D1539" s="1"/>
      <c r="F1539" s="1"/>
    </row>
    <row r="1540" spans="2:6">
      <c r="B1540" s="1">
        <v>37666</v>
      </c>
      <c r="C1540">
        <v>214.69</v>
      </c>
      <c r="D1540" s="1"/>
      <c r="F1540" s="1"/>
    </row>
    <row r="1541" spans="2:6">
      <c r="B1541" s="1">
        <v>37670</v>
      </c>
      <c r="C1541">
        <v>214.73</v>
      </c>
      <c r="D1541" s="1"/>
      <c r="F1541" s="1"/>
    </row>
    <row r="1542" spans="2:6">
      <c r="B1542" s="1">
        <v>37671</v>
      </c>
      <c r="C1542">
        <v>214.74</v>
      </c>
      <c r="D1542" s="1"/>
      <c r="F1542" s="1"/>
    </row>
    <row r="1543" spans="2:6">
      <c r="B1543" s="1">
        <v>37672</v>
      </c>
      <c r="C1543">
        <v>214.75</v>
      </c>
      <c r="D1543" s="1"/>
      <c r="F1543" s="1"/>
    </row>
    <row r="1544" spans="2:6">
      <c r="B1544" s="1">
        <v>37673</v>
      </c>
      <c r="C1544">
        <v>214.73</v>
      </c>
      <c r="D1544" s="1"/>
      <c r="F1544" s="1"/>
    </row>
    <row r="1545" spans="2:6">
      <c r="B1545" s="1">
        <v>37676</v>
      </c>
      <c r="C1545">
        <v>214.77</v>
      </c>
      <c r="D1545" s="1"/>
      <c r="F1545" s="1"/>
    </row>
    <row r="1546" spans="2:6">
      <c r="B1546" s="1">
        <v>37677</v>
      </c>
      <c r="C1546">
        <v>214.78</v>
      </c>
      <c r="D1546" s="1"/>
      <c r="F1546" s="1"/>
    </row>
    <row r="1547" spans="2:6">
      <c r="B1547" s="1">
        <v>37678</v>
      </c>
      <c r="C1547">
        <v>214.79</v>
      </c>
      <c r="D1547" s="1"/>
      <c r="F1547" s="1"/>
    </row>
    <row r="1548" spans="2:6">
      <c r="B1548" s="1">
        <v>37679</v>
      </c>
      <c r="C1548">
        <v>214.79</v>
      </c>
      <c r="D1548" s="1"/>
      <c r="F1548" s="1"/>
    </row>
    <row r="1549" spans="2:6">
      <c r="B1549" s="1">
        <v>37680</v>
      </c>
      <c r="C1549">
        <v>214.79</v>
      </c>
      <c r="D1549" s="1"/>
      <c r="F1549" s="1"/>
    </row>
    <row r="1550" spans="2:6">
      <c r="B1550" s="1">
        <v>37683</v>
      </c>
      <c r="C1550">
        <v>214.83</v>
      </c>
      <c r="D1550" s="1"/>
      <c r="F1550" s="1"/>
    </row>
    <row r="1551" spans="2:6">
      <c r="B1551" s="1">
        <v>37684</v>
      </c>
      <c r="C1551">
        <v>214.84</v>
      </c>
      <c r="D1551" s="1"/>
      <c r="F1551" s="1"/>
    </row>
    <row r="1552" spans="2:6">
      <c r="B1552" s="1">
        <v>37685</v>
      </c>
      <c r="C1552">
        <v>214.86</v>
      </c>
      <c r="D1552" s="1"/>
      <c r="F1552" s="1"/>
    </row>
    <row r="1553" spans="2:6">
      <c r="B1553" s="1">
        <v>37686</v>
      </c>
      <c r="C1553">
        <v>214.87</v>
      </c>
      <c r="D1553" s="1"/>
      <c r="F1553" s="1"/>
    </row>
    <row r="1554" spans="2:6">
      <c r="B1554" s="1">
        <v>37687</v>
      </c>
      <c r="C1554">
        <v>214.9</v>
      </c>
      <c r="D1554" s="1"/>
      <c r="F1554" s="1"/>
    </row>
    <row r="1555" spans="2:6">
      <c r="B1555" s="1">
        <v>37690</v>
      </c>
      <c r="C1555">
        <v>214.98</v>
      </c>
      <c r="D1555" s="1"/>
      <c r="F1555" s="1"/>
    </row>
    <row r="1556" spans="2:6">
      <c r="B1556" s="1">
        <v>37691</v>
      </c>
      <c r="C1556">
        <v>214.97</v>
      </c>
      <c r="D1556" s="1"/>
      <c r="F1556" s="1"/>
    </row>
    <row r="1557" spans="2:6">
      <c r="B1557" s="1">
        <v>37692</v>
      </c>
      <c r="C1557">
        <v>214.96</v>
      </c>
      <c r="D1557" s="1"/>
      <c r="F1557" s="1"/>
    </row>
    <row r="1558" spans="2:6">
      <c r="B1558" s="1">
        <v>37693</v>
      </c>
      <c r="C1558">
        <v>214.92</v>
      </c>
      <c r="D1558" s="1"/>
      <c r="F1558" s="1"/>
    </row>
    <row r="1559" spans="2:6">
      <c r="B1559" s="1">
        <v>37694</v>
      </c>
      <c r="C1559">
        <v>214.93</v>
      </c>
      <c r="D1559" s="1"/>
      <c r="F1559" s="1"/>
    </row>
    <row r="1560" spans="2:6">
      <c r="B1560" s="1">
        <v>37697</v>
      </c>
      <c r="C1560">
        <v>214.95</v>
      </c>
      <c r="D1560" s="1"/>
      <c r="F1560" s="1"/>
    </row>
    <row r="1561" spans="2:6">
      <c r="B1561" s="1">
        <v>37698</v>
      </c>
      <c r="C1561">
        <v>214.94</v>
      </c>
      <c r="D1561" s="1"/>
      <c r="F1561" s="1"/>
    </row>
    <row r="1562" spans="2:6">
      <c r="B1562" s="1">
        <v>37699</v>
      </c>
      <c r="C1562">
        <v>214.95</v>
      </c>
      <c r="D1562" s="1"/>
      <c r="F1562" s="1"/>
    </row>
    <row r="1563" spans="2:6">
      <c r="B1563" s="1">
        <v>37700</v>
      </c>
      <c r="C1563">
        <v>214.95</v>
      </c>
      <c r="D1563" s="1"/>
      <c r="F1563" s="1"/>
    </row>
    <row r="1564" spans="2:6">
      <c r="B1564" s="1">
        <v>37701</v>
      </c>
      <c r="C1564">
        <v>214.92</v>
      </c>
      <c r="D1564" s="1"/>
      <c r="F1564" s="1"/>
    </row>
    <row r="1565" spans="2:6">
      <c r="B1565" s="1">
        <v>37704</v>
      </c>
      <c r="C1565">
        <v>214.96</v>
      </c>
      <c r="D1565" s="1"/>
      <c r="F1565" s="1"/>
    </row>
    <row r="1566" spans="2:6">
      <c r="B1566" s="1">
        <v>37705</v>
      </c>
      <c r="C1566">
        <v>214.98</v>
      </c>
      <c r="D1566" s="1"/>
      <c r="F1566" s="1"/>
    </row>
    <row r="1567" spans="2:6">
      <c r="B1567" s="1">
        <v>37706</v>
      </c>
      <c r="C1567">
        <v>215</v>
      </c>
      <c r="D1567" s="1"/>
      <c r="F1567" s="1"/>
    </row>
    <row r="1568" spans="2:6">
      <c r="B1568" s="1">
        <v>37707</v>
      </c>
      <c r="C1568">
        <v>215.01</v>
      </c>
      <c r="D1568" s="1"/>
      <c r="F1568" s="1"/>
    </row>
    <row r="1569" spans="2:6">
      <c r="B1569" s="1">
        <v>37708</v>
      </c>
      <c r="C1569">
        <v>215.02</v>
      </c>
      <c r="D1569" s="1"/>
      <c r="F1569" s="1"/>
    </row>
    <row r="1570" spans="2:6">
      <c r="B1570" s="1">
        <v>37711</v>
      </c>
      <c r="C1570">
        <v>215.07</v>
      </c>
      <c r="D1570" s="1"/>
      <c r="F1570" s="1"/>
    </row>
    <row r="1571" spans="2:6">
      <c r="B1571" s="1">
        <v>37712</v>
      </c>
      <c r="C1571">
        <v>215.08</v>
      </c>
      <c r="D1571" s="1"/>
      <c r="F1571" s="1"/>
    </row>
    <row r="1572" spans="2:6">
      <c r="B1572" s="1">
        <v>37713</v>
      </c>
      <c r="C1572">
        <v>215.06</v>
      </c>
      <c r="D1572" s="1"/>
      <c r="F1572" s="1"/>
    </row>
    <row r="1573" spans="2:6">
      <c r="B1573" s="1">
        <v>37714</v>
      </c>
      <c r="C1573">
        <v>215.09</v>
      </c>
      <c r="D1573" s="1"/>
      <c r="F1573" s="1"/>
    </row>
    <row r="1574" spans="2:6">
      <c r="B1574" s="1">
        <v>37715</v>
      </c>
      <c r="C1574">
        <v>215.09</v>
      </c>
      <c r="D1574" s="1"/>
      <c r="F1574" s="1"/>
    </row>
    <row r="1575" spans="2:6">
      <c r="B1575" s="1">
        <v>37718</v>
      </c>
      <c r="C1575">
        <v>215.08</v>
      </c>
      <c r="D1575" s="1"/>
      <c r="F1575" s="1"/>
    </row>
    <row r="1576" spans="2:6">
      <c r="B1576" s="1">
        <v>37719</v>
      </c>
      <c r="C1576">
        <v>215.11</v>
      </c>
      <c r="D1576" s="1"/>
      <c r="F1576" s="1"/>
    </row>
    <row r="1577" spans="2:6">
      <c r="B1577" s="1">
        <v>37720</v>
      </c>
      <c r="C1577">
        <v>215.12</v>
      </c>
      <c r="D1577" s="1"/>
      <c r="F1577" s="1"/>
    </row>
    <row r="1578" spans="2:6">
      <c r="B1578" s="1">
        <v>37721</v>
      </c>
      <c r="C1578">
        <v>215.12</v>
      </c>
      <c r="D1578" s="1"/>
      <c r="F1578" s="1"/>
    </row>
    <row r="1579" spans="2:6">
      <c r="B1579" s="1">
        <v>37722</v>
      </c>
      <c r="C1579">
        <v>215.08</v>
      </c>
      <c r="D1579" s="1"/>
      <c r="F1579" s="1"/>
    </row>
    <row r="1580" spans="2:6">
      <c r="B1580" s="1">
        <v>37725</v>
      </c>
      <c r="C1580">
        <v>215.1</v>
      </c>
      <c r="D1580" s="1"/>
      <c r="F1580" s="1"/>
    </row>
    <row r="1581" spans="2:6">
      <c r="B1581" s="1">
        <v>37726</v>
      </c>
      <c r="C1581">
        <v>215.11</v>
      </c>
      <c r="D1581" s="1"/>
      <c r="F1581" s="1"/>
    </row>
    <row r="1582" spans="2:6">
      <c r="B1582" s="1">
        <v>37727</v>
      </c>
      <c r="C1582">
        <v>215.12</v>
      </c>
      <c r="D1582" s="1"/>
      <c r="F1582" s="1"/>
    </row>
    <row r="1583" spans="2:6">
      <c r="B1583" s="1">
        <v>37728</v>
      </c>
      <c r="C1583">
        <v>215.11</v>
      </c>
      <c r="D1583" s="1"/>
      <c r="F1583" s="1"/>
    </row>
    <row r="1584" spans="2:6">
      <c r="B1584" s="1">
        <v>37732</v>
      </c>
      <c r="C1584">
        <v>215.15</v>
      </c>
      <c r="D1584" s="1"/>
      <c r="F1584" s="1"/>
    </row>
    <row r="1585" spans="2:6">
      <c r="B1585" s="1">
        <v>37733</v>
      </c>
      <c r="C1585">
        <v>215.16</v>
      </c>
      <c r="D1585" s="1"/>
      <c r="F1585" s="1"/>
    </row>
    <row r="1586" spans="2:6">
      <c r="B1586" s="1">
        <v>37734</v>
      </c>
      <c r="C1586">
        <v>215.17</v>
      </c>
      <c r="D1586" s="1"/>
      <c r="F1586" s="1"/>
    </row>
    <row r="1587" spans="2:6">
      <c r="B1587" s="1">
        <v>37735</v>
      </c>
      <c r="C1587">
        <v>215.2</v>
      </c>
      <c r="D1587" s="1"/>
      <c r="F1587" s="1"/>
    </row>
    <row r="1588" spans="2:6">
      <c r="B1588" s="1">
        <v>37736</v>
      </c>
      <c r="C1588">
        <v>215.2</v>
      </c>
      <c r="D1588" s="1"/>
      <c r="F1588" s="1"/>
    </row>
    <row r="1589" spans="2:6">
      <c r="B1589" s="1">
        <v>37739</v>
      </c>
      <c r="C1589">
        <v>215.23</v>
      </c>
      <c r="D1589" s="1"/>
      <c r="F1589" s="1"/>
    </row>
    <row r="1590" spans="2:6">
      <c r="B1590" s="1">
        <v>37740</v>
      </c>
      <c r="C1590">
        <v>215.23</v>
      </c>
      <c r="D1590" s="1"/>
      <c r="F1590" s="1"/>
    </row>
    <row r="1591" spans="2:6">
      <c r="B1591" s="1">
        <v>37741</v>
      </c>
      <c r="C1591">
        <v>215.27</v>
      </c>
      <c r="D1591" s="1"/>
      <c r="F1591" s="1"/>
    </row>
    <row r="1592" spans="2:6">
      <c r="B1592" s="1">
        <v>37742</v>
      </c>
      <c r="C1592">
        <v>215.28</v>
      </c>
      <c r="D1592" s="1"/>
      <c r="F1592" s="1"/>
    </row>
    <row r="1593" spans="2:6">
      <c r="B1593" s="1">
        <v>37743</v>
      </c>
      <c r="C1593">
        <v>215.25</v>
      </c>
      <c r="D1593" s="1"/>
      <c r="F1593" s="1"/>
    </row>
    <row r="1594" spans="2:6">
      <c r="B1594" s="1">
        <v>37746</v>
      </c>
      <c r="C1594">
        <v>215.29</v>
      </c>
      <c r="D1594" s="1"/>
      <c r="F1594" s="1"/>
    </row>
    <row r="1595" spans="2:6">
      <c r="B1595" s="1">
        <v>37747</v>
      </c>
      <c r="C1595">
        <v>215.35</v>
      </c>
      <c r="D1595" s="1"/>
      <c r="F1595" s="1"/>
    </row>
    <row r="1596" spans="2:6">
      <c r="B1596" s="1">
        <v>37748</v>
      </c>
      <c r="C1596">
        <v>215.34</v>
      </c>
      <c r="D1596" s="1"/>
      <c r="F1596" s="1"/>
    </row>
    <row r="1597" spans="2:6">
      <c r="B1597" s="1">
        <v>37749</v>
      </c>
      <c r="C1597">
        <v>215.33</v>
      </c>
      <c r="D1597" s="1"/>
      <c r="F1597" s="1"/>
    </row>
    <row r="1598" spans="2:6">
      <c r="B1598" s="1">
        <v>37750</v>
      </c>
      <c r="C1598">
        <v>215.32</v>
      </c>
      <c r="D1598" s="1"/>
      <c r="F1598" s="1"/>
    </row>
    <row r="1599" spans="2:6">
      <c r="B1599" s="1">
        <v>37753</v>
      </c>
      <c r="C1599">
        <v>215.36</v>
      </c>
      <c r="D1599" s="1"/>
      <c r="F1599" s="1"/>
    </row>
    <row r="1600" spans="2:6">
      <c r="B1600" s="1">
        <v>37754</v>
      </c>
      <c r="C1600">
        <v>215.37</v>
      </c>
      <c r="D1600" s="1"/>
      <c r="F1600" s="1"/>
    </row>
    <row r="1601" spans="2:6">
      <c r="B1601" s="1">
        <v>37755</v>
      </c>
      <c r="C1601">
        <v>215.4</v>
      </c>
      <c r="D1601" s="1"/>
      <c r="F1601" s="1"/>
    </row>
    <row r="1602" spans="2:6">
      <c r="B1602" s="1">
        <v>37756</v>
      </c>
      <c r="C1602">
        <v>215.39</v>
      </c>
      <c r="D1602" s="1"/>
      <c r="F1602" s="1"/>
    </row>
    <row r="1603" spans="2:6">
      <c r="B1603" s="1">
        <v>37757</v>
      </c>
      <c r="C1603">
        <v>215.41</v>
      </c>
      <c r="D1603" s="1"/>
      <c r="F1603" s="1"/>
    </row>
    <row r="1604" spans="2:6">
      <c r="B1604" s="1">
        <v>37760</v>
      </c>
      <c r="C1604">
        <v>215.46</v>
      </c>
      <c r="D1604" s="1"/>
      <c r="F1604" s="1"/>
    </row>
    <row r="1605" spans="2:6">
      <c r="B1605" s="1">
        <v>37761</v>
      </c>
      <c r="C1605">
        <v>215.47</v>
      </c>
      <c r="D1605" s="1"/>
      <c r="F1605" s="1"/>
    </row>
    <row r="1606" spans="2:6">
      <c r="B1606" s="1">
        <v>37762</v>
      </c>
      <c r="C1606">
        <v>215.44</v>
      </c>
      <c r="D1606" s="1"/>
      <c r="F1606" s="1"/>
    </row>
    <row r="1607" spans="2:6">
      <c r="B1607" s="1">
        <v>37763</v>
      </c>
      <c r="C1607">
        <v>215.45</v>
      </c>
      <c r="D1607" s="1"/>
      <c r="F1607" s="1"/>
    </row>
    <row r="1608" spans="2:6">
      <c r="B1608" s="1">
        <v>37764</v>
      </c>
      <c r="C1608">
        <v>215.43</v>
      </c>
      <c r="D1608" s="1"/>
      <c r="F1608" s="1"/>
    </row>
    <row r="1609" spans="2:6">
      <c r="B1609" s="1">
        <v>37768</v>
      </c>
      <c r="C1609">
        <v>215.48</v>
      </c>
      <c r="D1609" s="1"/>
      <c r="F1609" s="1"/>
    </row>
    <row r="1610" spans="2:6">
      <c r="B1610" s="1">
        <v>37769</v>
      </c>
      <c r="C1610">
        <v>215.47</v>
      </c>
      <c r="D1610" s="1"/>
      <c r="F1610" s="1"/>
    </row>
    <row r="1611" spans="2:6">
      <c r="B1611" s="1">
        <v>37770</v>
      </c>
      <c r="C1611">
        <v>215.5</v>
      </c>
      <c r="D1611" s="1"/>
      <c r="F1611" s="1"/>
    </row>
    <row r="1612" spans="2:6">
      <c r="B1612" s="1">
        <v>37771</v>
      </c>
      <c r="C1612">
        <v>215.49</v>
      </c>
      <c r="D1612" s="1"/>
      <c r="F1612" s="1"/>
    </row>
    <row r="1613" spans="2:6">
      <c r="B1613" s="1">
        <v>37774</v>
      </c>
      <c r="C1613">
        <v>215.49</v>
      </c>
      <c r="D1613" s="1"/>
      <c r="F1613" s="1"/>
    </row>
    <row r="1614" spans="2:6">
      <c r="B1614" s="1">
        <v>37775</v>
      </c>
      <c r="C1614">
        <v>215.55</v>
      </c>
      <c r="D1614" s="1"/>
      <c r="F1614" s="1"/>
    </row>
    <row r="1615" spans="2:6">
      <c r="B1615" s="1">
        <v>37776</v>
      </c>
      <c r="C1615">
        <v>215.58</v>
      </c>
      <c r="D1615" s="1"/>
      <c r="F1615" s="1"/>
    </row>
    <row r="1616" spans="2:6">
      <c r="B1616" s="1">
        <v>37777</v>
      </c>
      <c r="C1616">
        <v>215.59</v>
      </c>
      <c r="D1616" s="1"/>
      <c r="F1616" s="1"/>
    </row>
    <row r="1617" spans="2:6">
      <c r="B1617" s="1">
        <v>37778</v>
      </c>
      <c r="C1617">
        <v>215.57</v>
      </c>
      <c r="D1617" s="1"/>
      <c r="F1617" s="1"/>
    </row>
    <row r="1618" spans="2:6">
      <c r="B1618" s="1">
        <v>37781</v>
      </c>
      <c r="C1618">
        <v>215.64</v>
      </c>
      <c r="D1618" s="1"/>
      <c r="F1618" s="1"/>
    </row>
    <row r="1619" spans="2:6">
      <c r="B1619" s="1">
        <v>37782</v>
      </c>
      <c r="C1619">
        <v>215.68</v>
      </c>
      <c r="D1619" s="1"/>
      <c r="F1619" s="1"/>
    </row>
    <row r="1620" spans="2:6">
      <c r="B1620" s="1">
        <v>37783</v>
      </c>
      <c r="C1620">
        <v>215.69</v>
      </c>
      <c r="D1620" s="1"/>
      <c r="F1620" s="1"/>
    </row>
    <row r="1621" spans="2:6">
      <c r="B1621" s="1">
        <v>37784</v>
      </c>
      <c r="C1621">
        <v>215.72</v>
      </c>
      <c r="D1621" s="1"/>
      <c r="F1621" s="1"/>
    </row>
    <row r="1622" spans="2:6">
      <c r="B1622" s="1">
        <v>37785</v>
      </c>
      <c r="C1622">
        <v>215.75</v>
      </c>
      <c r="D1622" s="1"/>
      <c r="F1622" s="1"/>
    </row>
    <row r="1623" spans="2:6">
      <c r="B1623" s="1">
        <v>37788</v>
      </c>
      <c r="C1623">
        <v>215.77</v>
      </c>
      <c r="D1623" s="1"/>
      <c r="F1623" s="1"/>
    </row>
    <row r="1624" spans="2:6">
      <c r="B1624" s="1">
        <v>37789</v>
      </c>
      <c r="C1624">
        <v>215.75</v>
      </c>
      <c r="D1624" s="1"/>
      <c r="F1624" s="1"/>
    </row>
    <row r="1625" spans="2:6">
      <c r="B1625" s="1">
        <v>37790</v>
      </c>
      <c r="C1625">
        <v>215.76</v>
      </c>
      <c r="D1625" s="1"/>
      <c r="F1625" s="1"/>
    </row>
    <row r="1626" spans="2:6">
      <c r="B1626" s="1">
        <v>37791</v>
      </c>
      <c r="C1626">
        <v>215.82</v>
      </c>
      <c r="D1626" s="1"/>
      <c r="F1626" s="1"/>
    </row>
    <row r="1627" spans="2:6">
      <c r="B1627" s="1">
        <v>37792</v>
      </c>
      <c r="C1627">
        <v>215.79</v>
      </c>
      <c r="D1627" s="1"/>
      <c r="F1627" s="1"/>
    </row>
    <row r="1628" spans="2:6">
      <c r="B1628" s="1">
        <v>37795</v>
      </c>
      <c r="C1628">
        <v>215.83</v>
      </c>
      <c r="D1628" s="1"/>
      <c r="F1628" s="1"/>
    </row>
    <row r="1629" spans="2:6">
      <c r="B1629" s="1">
        <v>37796</v>
      </c>
      <c r="C1629">
        <v>215.84</v>
      </c>
      <c r="D1629" s="1"/>
      <c r="F1629" s="1"/>
    </row>
    <row r="1630" spans="2:6">
      <c r="B1630" s="1">
        <v>37797</v>
      </c>
      <c r="C1630">
        <v>215.77</v>
      </c>
      <c r="D1630" s="1"/>
      <c r="F1630" s="1"/>
    </row>
    <row r="1631" spans="2:6">
      <c r="B1631" s="1">
        <v>37798</v>
      </c>
      <c r="C1631">
        <v>215.76</v>
      </c>
      <c r="D1631" s="1"/>
      <c r="F1631" s="1"/>
    </row>
    <row r="1632" spans="2:6">
      <c r="B1632" s="1">
        <v>37799</v>
      </c>
      <c r="C1632">
        <v>215.77</v>
      </c>
      <c r="D1632" s="1"/>
      <c r="F1632" s="1"/>
    </row>
    <row r="1633" spans="2:6">
      <c r="B1633" s="1">
        <v>37802</v>
      </c>
      <c r="C1633">
        <v>215.8</v>
      </c>
      <c r="D1633" s="1"/>
      <c r="F1633" s="1"/>
    </row>
    <row r="1634" spans="2:6">
      <c r="B1634" s="1">
        <v>37803</v>
      </c>
      <c r="C1634">
        <v>215.8</v>
      </c>
      <c r="D1634" s="1"/>
      <c r="F1634" s="1"/>
    </row>
    <row r="1635" spans="2:6">
      <c r="B1635" s="1">
        <v>37804</v>
      </c>
      <c r="C1635">
        <v>215.82</v>
      </c>
      <c r="D1635" s="1"/>
      <c r="F1635" s="1"/>
    </row>
    <row r="1636" spans="2:6">
      <c r="B1636" s="1">
        <v>37805</v>
      </c>
      <c r="C1636">
        <v>215.8</v>
      </c>
      <c r="D1636" s="1"/>
      <c r="F1636" s="1"/>
    </row>
    <row r="1637" spans="2:6">
      <c r="B1637" s="1">
        <v>37809</v>
      </c>
      <c r="C1637">
        <v>215.83</v>
      </c>
      <c r="D1637" s="1"/>
      <c r="F1637" s="1"/>
    </row>
    <row r="1638" spans="2:6">
      <c r="B1638" s="1">
        <v>37810</v>
      </c>
      <c r="C1638">
        <v>215.83</v>
      </c>
      <c r="D1638" s="1"/>
      <c r="F1638" s="1"/>
    </row>
    <row r="1639" spans="2:6">
      <c r="B1639" s="1">
        <v>37811</v>
      </c>
      <c r="C1639">
        <v>215.84</v>
      </c>
      <c r="D1639" s="1"/>
      <c r="F1639" s="1"/>
    </row>
    <row r="1640" spans="2:6">
      <c r="B1640" s="1">
        <v>37812</v>
      </c>
      <c r="C1640">
        <v>215.86</v>
      </c>
      <c r="D1640" s="1"/>
      <c r="F1640" s="1"/>
    </row>
    <row r="1641" spans="2:6">
      <c r="B1641" s="1">
        <v>37813</v>
      </c>
      <c r="C1641">
        <v>215.85</v>
      </c>
      <c r="D1641" s="1"/>
      <c r="F1641" s="1"/>
    </row>
    <row r="1642" spans="2:6">
      <c r="B1642" s="1">
        <v>37816</v>
      </c>
      <c r="C1642">
        <v>215.87</v>
      </c>
      <c r="D1642" s="1"/>
      <c r="F1642" s="1"/>
    </row>
    <row r="1643" spans="2:6">
      <c r="B1643" s="1">
        <v>37817</v>
      </c>
      <c r="C1643">
        <v>215.87</v>
      </c>
      <c r="D1643" s="1"/>
      <c r="F1643" s="1"/>
    </row>
    <row r="1644" spans="2:6">
      <c r="B1644" s="1">
        <v>37818</v>
      </c>
      <c r="C1644">
        <v>215.88</v>
      </c>
      <c r="D1644" s="1"/>
      <c r="F1644" s="1"/>
    </row>
    <row r="1645" spans="2:6">
      <c r="B1645" s="1">
        <v>37819</v>
      </c>
      <c r="C1645">
        <v>215.89</v>
      </c>
      <c r="D1645" s="1"/>
      <c r="F1645" s="1"/>
    </row>
    <row r="1646" spans="2:6">
      <c r="B1646" s="1">
        <v>37820</v>
      </c>
      <c r="C1646">
        <v>215.87</v>
      </c>
      <c r="D1646" s="1"/>
      <c r="F1646" s="1"/>
    </row>
    <row r="1647" spans="2:6">
      <c r="B1647" s="1">
        <v>37823</v>
      </c>
      <c r="C1647">
        <v>215.89</v>
      </c>
      <c r="D1647" s="1"/>
      <c r="F1647" s="1"/>
    </row>
    <row r="1648" spans="2:6">
      <c r="B1648" s="1">
        <v>37824</v>
      </c>
      <c r="C1648">
        <v>215.9</v>
      </c>
      <c r="D1648" s="1"/>
      <c r="F1648" s="1"/>
    </row>
    <row r="1649" spans="2:6">
      <c r="B1649" s="1">
        <v>37825</v>
      </c>
      <c r="C1649">
        <v>215.91</v>
      </c>
      <c r="D1649" s="1"/>
      <c r="F1649" s="1"/>
    </row>
    <row r="1650" spans="2:6">
      <c r="B1650" s="1">
        <v>37826</v>
      </c>
      <c r="C1650">
        <v>215.91</v>
      </c>
      <c r="D1650" s="1"/>
      <c r="F1650" s="1"/>
    </row>
    <row r="1651" spans="2:6">
      <c r="B1651" s="1">
        <v>37827</v>
      </c>
      <c r="C1651">
        <v>215.9</v>
      </c>
      <c r="D1651" s="1"/>
      <c r="F1651" s="1"/>
    </row>
    <row r="1652" spans="2:6">
      <c r="B1652" s="1">
        <v>37830</v>
      </c>
      <c r="C1652">
        <v>215.92</v>
      </c>
      <c r="D1652" s="1"/>
      <c r="F1652" s="1"/>
    </row>
    <row r="1653" spans="2:6">
      <c r="B1653" s="1">
        <v>37831</v>
      </c>
      <c r="C1653">
        <v>215.91</v>
      </c>
      <c r="D1653" s="1"/>
      <c r="F1653" s="1"/>
    </row>
    <row r="1654" spans="2:6">
      <c r="B1654" s="1">
        <v>37832</v>
      </c>
      <c r="C1654">
        <v>215.93</v>
      </c>
      <c r="D1654" s="1"/>
      <c r="F1654" s="1"/>
    </row>
    <row r="1655" spans="2:6">
      <c r="B1655" s="1">
        <v>37833</v>
      </c>
      <c r="C1655">
        <v>215.9</v>
      </c>
      <c r="D1655" s="1"/>
      <c r="F1655" s="1"/>
    </row>
    <row r="1656" spans="2:6">
      <c r="B1656" s="1">
        <v>37834</v>
      </c>
      <c r="C1656">
        <v>215.88</v>
      </c>
      <c r="D1656" s="1"/>
      <c r="F1656" s="1"/>
    </row>
    <row r="1657" spans="2:6">
      <c r="B1657" s="1">
        <v>37837</v>
      </c>
      <c r="C1657">
        <v>215.92</v>
      </c>
      <c r="D1657" s="1"/>
      <c r="F1657" s="1"/>
    </row>
    <row r="1658" spans="2:6">
      <c r="B1658" s="1">
        <v>37838</v>
      </c>
      <c r="C1658">
        <v>215.91</v>
      </c>
      <c r="D1658" s="1"/>
      <c r="F1658" s="1"/>
    </row>
    <row r="1659" spans="2:6">
      <c r="B1659" s="1">
        <v>37839</v>
      </c>
      <c r="C1659">
        <v>215.94</v>
      </c>
      <c r="D1659" s="1"/>
      <c r="F1659" s="1"/>
    </row>
    <row r="1660" spans="2:6">
      <c r="B1660" s="1">
        <v>37840</v>
      </c>
      <c r="C1660">
        <v>215.95</v>
      </c>
      <c r="D1660" s="1"/>
      <c r="F1660" s="1"/>
    </row>
    <row r="1661" spans="2:6">
      <c r="B1661" s="1">
        <v>37841</v>
      </c>
      <c r="C1661">
        <v>215.95</v>
      </c>
      <c r="D1661" s="1"/>
      <c r="F1661" s="1"/>
    </row>
    <row r="1662" spans="2:6">
      <c r="B1662" s="1">
        <v>37844</v>
      </c>
      <c r="C1662">
        <v>215.97</v>
      </c>
      <c r="D1662" s="1"/>
      <c r="F1662" s="1"/>
    </row>
    <row r="1663" spans="2:6">
      <c r="B1663" s="1">
        <v>37845</v>
      </c>
      <c r="C1663">
        <v>216</v>
      </c>
      <c r="D1663" s="1"/>
      <c r="F1663" s="1"/>
    </row>
    <row r="1664" spans="2:6">
      <c r="B1664" s="1">
        <v>37846</v>
      </c>
      <c r="C1664">
        <v>215.95</v>
      </c>
      <c r="D1664" s="1"/>
      <c r="F1664" s="1"/>
    </row>
    <row r="1665" spans="2:6">
      <c r="B1665" s="1">
        <v>37847</v>
      </c>
      <c r="C1665">
        <v>215.99</v>
      </c>
      <c r="D1665" s="1"/>
      <c r="F1665" s="1"/>
    </row>
    <row r="1666" spans="2:6">
      <c r="B1666" s="1">
        <v>37848</v>
      </c>
      <c r="C1666">
        <v>216</v>
      </c>
      <c r="D1666" s="1"/>
      <c r="F1666" s="1"/>
    </row>
    <row r="1667" spans="2:6">
      <c r="B1667" s="1">
        <v>37851</v>
      </c>
      <c r="C1667">
        <v>216.03</v>
      </c>
      <c r="D1667" s="1"/>
      <c r="F1667" s="1"/>
    </row>
    <row r="1668" spans="2:6">
      <c r="B1668" s="1">
        <v>37852</v>
      </c>
      <c r="C1668">
        <v>216.04</v>
      </c>
      <c r="D1668" s="1"/>
      <c r="F1668" s="1"/>
    </row>
    <row r="1669" spans="2:6">
      <c r="B1669" s="1">
        <v>37853</v>
      </c>
      <c r="C1669">
        <v>216.04</v>
      </c>
      <c r="D1669" s="1"/>
      <c r="F1669" s="1"/>
    </row>
    <row r="1670" spans="2:6">
      <c r="B1670" s="1">
        <v>37854</v>
      </c>
      <c r="C1670">
        <v>216.03</v>
      </c>
      <c r="D1670" s="1"/>
      <c r="F1670" s="1"/>
    </row>
    <row r="1671" spans="2:6">
      <c r="B1671" s="1">
        <v>37855</v>
      </c>
      <c r="C1671">
        <v>216.03</v>
      </c>
      <c r="D1671" s="1"/>
      <c r="F1671" s="1"/>
    </row>
    <row r="1672" spans="2:6">
      <c r="B1672" s="1">
        <v>37858</v>
      </c>
      <c r="C1672">
        <v>216.04</v>
      </c>
      <c r="D1672" s="1"/>
      <c r="F1672" s="1"/>
    </row>
    <row r="1673" spans="2:6">
      <c r="B1673" s="1">
        <v>37859</v>
      </c>
      <c r="C1673">
        <v>216.07</v>
      </c>
      <c r="D1673" s="1"/>
      <c r="F1673" s="1"/>
    </row>
    <row r="1674" spans="2:6">
      <c r="B1674" s="1">
        <v>37860</v>
      </c>
      <c r="C1674">
        <v>216.06</v>
      </c>
      <c r="D1674" s="1"/>
      <c r="F1674" s="1"/>
    </row>
    <row r="1675" spans="2:6">
      <c r="B1675" s="1">
        <v>37861</v>
      </c>
      <c r="C1675">
        <v>216.08</v>
      </c>
      <c r="D1675" s="1"/>
      <c r="F1675" s="1"/>
    </row>
    <row r="1676" spans="2:6">
      <c r="B1676" s="1">
        <v>37862</v>
      </c>
      <c r="C1676">
        <v>216.08</v>
      </c>
      <c r="D1676" s="1"/>
      <c r="F1676" s="1"/>
    </row>
    <row r="1677" spans="2:6">
      <c r="B1677" s="1">
        <v>37866</v>
      </c>
      <c r="C1677">
        <v>216.08</v>
      </c>
      <c r="D1677" s="1"/>
      <c r="F1677" s="1"/>
    </row>
    <row r="1678" spans="2:6">
      <c r="B1678" s="1">
        <v>37867</v>
      </c>
      <c r="C1678">
        <v>216.1</v>
      </c>
      <c r="D1678" s="1"/>
      <c r="F1678" s="1"/>
    </row>
    <row r="1679" spans="2:6">
      <c r="B1679" s="1">
        <v>37868</v>
      </c>
      <c r="C1679">
        <v>216.13</v>
      </c>
      <c r="D1679" s="1"/>
      <c r="F1679" s="1"/>
    </row>
    <row r="1680" spans="2:6">
      <c r="B1680" s="1">
        <v>37869</v>
      </c>
      <c r="C1680">
        <v>216.16</v>
      </c>
      <c r="D1680" s="1"/>
      <c r="F1680" s="1"/>
    </row>
    <row r="1681" spans="2:6">
      <c r="B1681" s="1">
        <v>37872</v>
      </c>
      <c r="C1681">
        <v>216.19</v>
      </c>
      <c r="D1681" s="1"/>
      <c r="F1681" s="1"/>
    </row>
    <row r="1682" spans="2:6">
      <c r="B1682" s="1">
        <v>37873</v>
      </c>
      <c r="C1682">
        <v>216.21</v>
      </c>
      <c r="D1682" s="1"/>
      <c r="F1682" s="1"/>
    </row>
    <row r="1683" spans="2:6">
      <c r="B1683" s="1">
        <v>37874</v>
      </c>
      <c r="C1683">
        <v>216.21</v>
      </c>
      <c r="D1683" s="1"/>
      <c r="F1683" s="1"/>
    </row>
    <row r="1684" spans="2:6">
      <c r="B1684" s="1">
        <v>37875</v>
      </c>
      <c r="C1684">
        <v>216.21</v>
      </c>
      <c r="D1684" s="1"/>
      <c r="F1684" s="1"/>
    </row>
    <row r="1685" spans="2:6">
      <c r="B1685" s="1">
        <v>37876</v>
      </c>
      <c r="C1685">
        <v>216.2</v>
      </c>
      <c r="D1685" s="1"/>
      <c r="F1685" s="1"/>
    </row>
    <row r="1686" spans="2:6">
      <c r="B1686" s="1">
        <v>37879</v>
      </c>
      <c r="C1686">
        <v>216.24</v>
      </c>
      <c r="D1686" s="1"/>
      <c r="F1686" s="1"/>
    </row>
    <row r="1687" spans="2:6">
      <c r="B1687" s="1">
        <v>37880</v>
      </c>
      <c r="C1687">
        <v>216.24</v>
      </c>
      <c r="D1687" s="1"/>
      <c r="F1687" s="1"/>
    </row>
    <row r="1688" spans="2:6">
      <c r="B1688" s="1">
        <v>37881</v>
      </c>
      <c r="C1688">
        <v>216.25</v>
      </c>
      <c r="D1688" s="1"/>
      <c r="F1688" s="1"/>
    </row>
    <row r="1689" spans="2:6">
      <c r="B1689" s="1">
        <v>37882</v>
      </c>
      <c r="C1689">
        <v>216.25</v>
      </c>
      <c r="D1689" s="1"/>
      <c r="F1689" s="1"/>
    </row>
    <row r="1690" spans="2:6">
      <c r="B1690" s="1">
        <v>37883</v>
      </c>
      <c r="C1690">
        <v>216.24</v>
      </c>
      <c r="D1690" s="1"/>
      <c r="F1690" s="1"/>
    </row>
    <row r="1691" spans="2:6">
      <c r="B1691" s="1">
        <v>37886</v>
      </c>
      <c r="C1691">
        <v>216.27</v>
      </c>
      <c r="D1691" s="1"/>
      <c r="F1691" s="1"/>
    </row>
    <row r="1692" spans="2:6">
      <c r="B1692" s="1">
        <v>37887</v>
      </c>
      <c r="C1692">
        <v>216.28</v>
      </c>
      <c r="D1692" s="1"/>
      <c r="F1692" s="1"/>
    </row>
    <row r="1693" spans="2:6">
      <c r="B1693" s="1">
        <v>37888</v>
      </c>
      <c r="C1693">
        <v>216.29</v>
      </c>
      <c r="D1693" s="1"/>
      <c r="F1693" s="1"/>
    </row>
    <row r="1694" spans="2:6">
      <c r="B1694" s="1">
        <v>37889</v>
      </c>
      <c r="C1694">
        <v>216.3</v>
      </c>
      <c r="D1694" s="1"/>
      <c r="F1694" s="1"/>
    </row>
    <row r="1695" spans="2:6">
      <c r="B1695" s="1">
        <v>37890</v>
      </c>
      <c r="C1695">
        <v>216.3</v>
      </c>
      <c r="D1695" s="1"/>
      <c r="F1695" s="1"/>
    </row>
    <row r="1696" spans="2:6">
      <c r="B1696" s="1">
        <v>37893</v>
      </c>
      <c r="C1696">
        <v>216.33</v>
      </c>
      <c r="D1696" s="1"/>
      <c r="F1696" s="1"/>
    </row>
    <row r="1697" spans="2:6">
      <c r="B1697" s="1">
        <v>37894</v>
      </c>
      <c r="C1697">
        <v>216.36</v>
      </c>
      <c r="D1697" s="1"/>
      <c r="F1697" s="1"/>
    </row>
    <row r="1698" spans="2:6">
      <c r="B1698" s="1">
        <v>37895</v>
      </c>
      <c r="C1698">
        <v>216.38</v>
      </c>
      <c r="D1698" s="1"/>
      <c r="F1698" s="1"/>
    </row>
    <row r="1699" spans="2:6">
      <c r="B1699" s="1">
        <v>37896</v>
      </c>
      <c r="C1699">
        <v>216.39</v>
      </c>
      <c r="D1699" s="1"/>
      <c r="F1699" s="1"/>
    </row>
    <row r="1700" spans="2:6">
      <c r="B1700" s="1">
        <v>37897</v>
      </c>
      <c r="C1700">
        <v>216.34</v>
      </c>
      <c r="D1700" s="1"/>
      <c r="F1700" s="1"/>
    </row>
    <row r="1701" spans="2:6">
      <c r="B1701" s="1">
        <v>37900</v>
      </c>
      <c r="C1701">
        <v>216.39</v>
      </c>
      <c r="D1701" s="1"/>
      <c r="F1701" s="1"/>
    </row>
    <row r="1702" spans="2:6">
      <c r="B1702" s="1">
        <v>37901</v>
      </c>
      <c r="C1702">
        <v>216.39</v>
      </c>
      <c r="D1702" s="1"/>
      <c r="F1702" s="1"/>
    </row>
    <row r="1703" spans="2:6">
      <c r="B1703" s="1">
        <v>37902</v>
      </c>
      <c r="C1703">
        <v>216.4</v>
      </c>
      <c r="D1703" s="1"/>
      <c r="F1703" s="1"/>
    </row>
    <row r="1704" spans="2:6">
      <c r="B1704" s="1">
        <v>37903</v>
      </c>
      <c r="C1704">
        <v>216.4</v>
      </c>
      <c r="D1704" s="1"/>
      <c r="F1704" s="1"/>
    </row>
    <row r="1705" spans="2:6">
      <c r="B1705" s="1">
        <v>37904</v>
      </c>
      <c r="C1705">
        <v>216.39</v>
      </c>
      <c r="D1705" s="1"/>
      <c r="F1705" s="1"/>
    </row>
    <row r="1706" spans="2:6">
      <c r="B1706" s="1">
        <v>37908</v>
      </c>
      <c r="C1706">
        <v>216.42</v>
      </c>
      <c r="D1706" s="1"/>
      <c r="F1706" s="1"/>
    </row>
    <row r="1707" spans="2:6">
      <c r="B1707" s="1">
        <v>37909</v>
      </c>
      <c r="C1707">
        <v>216.42</v>
      </c>
      <c r="D1707" s="1"/>
      <c r="F1707" s="1"/>
    </row>
    <row r="1708" spans="2:6">
      <c r="B1708" s="1">
        <v>37910</v>
      </c>
      <c r="C1708">
        <v>216.4</v>
      </c>
      <c r="D1708" s="1"/>
      <c r="F1708" s="1"/>
    </row>
    <row r="1709" spans="2:6">
      <c r="B1709" s="1">
        <v>37911</v>
      </c>
      <c r="C1709">
        <v>216.41</v>
      </c>
      <c r="D1709" s="1"/>
      <c r="F1709" s="1"/>
    </row>
    <row r="1710" spans="2:6">
      <c r="B1710" s="1">
        <v>37914</v>
      </c>
      <c r="C1710">
        <v>216.43</v>
      </c>
      <c r="D1710" s="1"/>
      <c r="F1710" s="1"/>
    </row>
    <row r="1711" spans="2:6">
      <c r="B1711" s="1">
        <v>37915</v>
      </c>
      <c r="C1711">
        <v>216.43</v>
      </c>
      <c r="D1711" s="1"/>
      <c r="F1711" s="1"/>
    </row>
    <row r="1712" spans="2:6">
      <c r="B1712" s="1">
        <v>37916</v>
      </c>
      <c r="C1712">
        <v>216.45</v>
      </c>
      <c r="D1712" s="1"/>
      <c r="F1712" s="1"/>
    </row>
    <row r="1713" spans="2:6">
      <c r="B1713" s="1">
        <v>37917</v>
      </c>
      <c r="C1713">
        <v>216.45</v>
      </c>
      <c r="D1713" s="1"/>
      <c r="F1713" s="1"/>
    </row>
    <row r="1714" spans="2:6">
      <c r="B1714" s="1">
        <v>37918</v>
      </c>
      <c r="C1714">
        <v>216.45</v>
      </c>
      <c r="D1714" s="1"/>
      <c r="F1714" s="1"/>
    </row>
    <row r="1715" spans="2:6">
      <c r="B1715" s="1">
        <v>37921</v>
      </c>
      <c r="C1715">
        <v>216.47</v>
      </c>
      <c r="D1715" s="1"/>
      <c r="F1715" s="1"/>
    </row>
    <row r="1716" spans="2:6">
      <c r="B1716" s="1">
        <v>37922</v>
      </c>
      <c r="C1716">
        <v>216.49</v>
      </c>
      <c r="D1716" s="1"/>
      <c r="F1716" s="1"/>
    </row>
    <row r="1717" spans="2:6">
      <c r="B1717" s="1">
        <v>37923</v>
      </c>
      <c r="C1717">
        <v>216.49</v>
      </c>
      <c r="D1717" s="1"/>
      <c r="F1717" s="1"/>
    </row>
    <row r="1718" spans="2:6">
      <c r="B1718" s="1">
        <v>37924</v>
      </c>
      <c r="C1718">
        <v>216.49</v>
      </c>
      <c r="D1718" s="1"/>
      <c r="F1718" s="1"/>
    </row>
    <row r="1719" spans="2:6">
      <c r="B1719" s="1">
        <v>37925</v>
      </c>
      <c r="C1719">
        <v>216.49</v>
      </c>
      <c r="D1719" s="1"/>
      <c r="F1719" s="1"/>
    </row>
    <row r="1720" spans="2:6">
      <c r="B1720" s="1">
        <v>37928</v>
      </c>
      <c r="C1720">
        <v>216.51</v>
      </c>
      <c r="D1720" s="1"/>
      <c r="F1720" s="1"/>
    </row>
    <row r="1721" spans="2:6">
      <c r="B1721" s="1">
        <v>37929</v>
      </c>
      <c r="C1721">
        <v>216.52</v>
      </c>
      <c r="D1721" s="1"/>
      <c r="F1721" s="1"/>
    </row>
    <row r="1722" spans="2:6">
      <c r="B1722" s="1">
        <v>37930</v>
      </c>
      <c r="C1722">
        <v>216.52</v>
      </c>
      <c r="D1722" s="1"/>
      <c r="F1722" s="1"/>
    </row>
    <row r="1723" spans="2:6">
      <c r="B1723" s="1">
        <v>37931</v>
      </c>
      <c r="C1723">
        <v>216.51</v>
      </c>
      <c r="D1723" s="1"/>
      <c r="F1723" s="1"/>
    </row>
    <row r="1724" spans="2:6">
      <c r="B1724" s="1">
        <v>37932</v>
      </c>
      <c r="C1724">
        <v>216.49</v>
      </c>
      <c r="D1724" s="1"/>
      <c r="F1724" s="1"/>
    </row>
    <row r="1725" spans="2:6">
      <c r="B1725" s="1">
        <v>37935</v>
      </c>
      <c r="C1725">
        <v>216.52</v>
      </c>
      <c r="D1725" s="1"/>
      <c r="F1725" s="1"/>
    </row>
    <row r="1726" spans="2:6">
      <c r="B1726" s="1">
        <v>37937</v>
      </c>
      <c r="C1726">
        <v>216.55</v>
      </c>
      <c r="D1726" s="1"/>
      <c r="F1726" s="1"/>
    </row>
    <row r="1727" spans="2:6">
      <c r="B1727" s="1">
        <v>37938</v>
      </c>
      <c r="C1727">
        <v>216.58</v>
      </c>
      <c r="D1727" s="1"/>
      <c r="F1727" s="1"/>
    </row>
    <row r="1728" spans="2:6">
      <c r="B1728" s="1">
        <v>37939</v>
      </c>
      <c r="C1728">
        <v>216.59</v>
      </c>
      <c r="D1728" s="1"/>
      <c r="F1728" s="1"/>
    </row>
    <row r="1729" spans="2:6">
      <c r="B1729" s="1">
        <v>37942</v>
      </c>
      <c r="C1729">
        <v>216.63</v>
      </c>
      <c r="D1729" s="1"/>
      <c r="F1729" s="1"/>
    </row>
    <row r="1730" spans="2:6">
      <c r="B1730" s="1">
        <v>37943</v>
      </c>
      <c r="C1730">
        <v>216.63</v>
      </c>
      <c r="D1730" s="1"/>
      <c r="F1730" s="1"/>
    </row>
    <row r="1731" spans="2:6">
      <c r="B1731" s="1">
        <v>37944</v>
      </c>
      <c r="C1731">
        <v>216.63</v>
      </c>
      <c r="D1731" s="1"/>
      <c r="F1731" s="1"/>
    </row>
    <row r="1732" spans="2:6">
      <c r="B1732" s="1">
        <v>37945</v>
      </c>
      <c r="C1732">
        <v>216.65</v>
      </c>
      <c r="D1732" s="1"/>
      <c r="F1732" s="1"/>
    </row>
    <row r="1733" spans="2:6">
      <c r="B1733" s="1">
        <v>37946</v>
      </c>
      <c r="C1733">
        <v>216.64</v>
      </c>
      <c r="D1733" s="1"/>
      <c r="F1733" s="1"/>
    </row>
    <row r="1734" spans="2:6">
      <c r="B1734" s="1">
        <v>37949</v>
      </c>
      <c r="C1734">
        <v>216.65</v>
      </c>
      <c r="D1734" s="1"/>
      <c r="F1734" s="1"/>
    </row>
    <row r="1735" spans="2:6">
      <c r="B1735" s="1">
        <v>37950</v>
      </c>
      <c r="C1735">
        <v>216.67</v>
      </c>
      <c r="D1735" s="1"/>
      <c r="F1735" s="1"/>
    </row>
    <row r="1736" spans="2:6">
      <c r="B1736" s="1">
        <v>37951</v>
      </c>
      <c r="C1736">
        <v>216.66</v>
      </c>
      <c r="D1736" s="1"/>
      <c r="F1736" s="1"/>
    </row>
    <row r="1737" spans="2:6">
      <c r="B1737" s="1">
        <v>37953</v>
      </c>
      <c r="C1737">
        <v>216.66</v>
      </c>
      <c r="D1737" s="1"/>
      <c r="F1737" s="1"/>
    </row>
    <row r="1738" spans="2:6">
      <c r="B1738" s="1">
        <v>37956</v>
      </c>
      <c r="C1738">
        <v>216.66</v>
      </c>
      <c r="D1738" s="1"/>
      <c r="F1738" s="1"/>
    </row>
    <row r="1739" spans="2:6">
      <c r="B1739" s="1">
        <v>37957</v>
      </c>
      <c r="C1739">
        <v>216.69</v>
      </c>
      <c r="D1739" s="1"/>
      <c r="F1739" s="1"/>
    </row>
    <row r="1740" spans="2:6">
      <c r="B1740" s="1">
        <v>37958</v>
      </c>
      <c r="C1740">
        <v>216.68</v>
      </c>
      <c r="D1740" s="1"/>
      <c r="F1740" s="1"/>
    </row>
    <row r="1741" spans="2:6">
      <c r="B1741" s="1">
        <v>37959</v>
      </c>
      <c r="C1741">
        <v>216.71</v>
      </c>
      <c r="D1741" s="1"/>
      <c r="F1741" s="1"/>
    </row>
    <row r="1742" spans="2:6">
      <c r="B1742" s="1">
        <v>37960</v>
      </c>
      <c r="C1742">
        <v>216.76</v>
      </c>
      <c r="D1742" s="1"/>
      <c r="F1742" s="1"/>
    </row>
    <row r="1743" spans="2:6">
      <c r="B1743" s="1">
        <v>37963</v>
      </c>
      <c r="C1743">
        <v>216.77</v>
      </c>
      <c r="D1743" s="1"/>
      <c r="F1743" s="1"/>
    </row>
    <row r="1744" spans="2:6">
      <c r="B1744" s="1">
        <v>37964</v>
      </c>
      <c r="C1744">
        <v>216.76</v>
      </c>
      <c r="D1744" s="1"/>
      <c r="F1744" s="1"/>
    </row>
    <row r="1745" spans="2:6">
      <c r="B1745" s="1">
        <v>37965</v>
      </c>
      <c r="C1745">
        <v>216.79</v>
      </c>
      <c r="D1745" s="1"/>
      <c r="F1745" s="1"/>
    </row>
    <row r="1746" spans="2:6">
      <c r="B1746" s="1">
        <v>37966</v>
      </c>
      <c r="C1746">
        <v>216.83</v>
      </c>
      <c r="D1746" s="1"/>
      <c r="F1746" s="1"/>
    </row>
    <row r="1747" spans="2:6">
      <c r="B1747" s="1">
        <v>37967</v>
      </c>
      <c r="C1747">
        <v>216.81</v>
      </c>
      <c r="D1747" s="1"/>
      <c r="F1747" s="1"/>
    </row>
    <row r="1748" spans="2:6">
      <c r="B1748" s="1">
        <v>37970</v>
      </c>
      <c r="C1748">
        <v>216.84</v>
      </c>
      <c r="D1748" s="1"/>
      <c r="F1748" s="1"/>
    </row>
    <row r="1749" spans="2:6">
      <c r="B1749" s="1">
        <v>37971</v>
      </c>
      <c r="C1749">
        <v>216.86</v>
      </c>
      <c r="D1749" s="1"/>
      <c r="F1749" s="1"/>
    </row>
    <row r="1750" spans="2:6">
      <c r="B1750" s="1">
        <v>37972</v>
      </c>
      <c r="C1750">
        <v>216.87</v>
      </c>
      <c r="D1750" s="1"/>
      <c r="F1750" s="1"/>
    </row>
    <row r="1751" spans="2:6">
      <c r="B1751" s="1">
        <v>37973</v>
      </c>
      <c r="C1751">
        <v>216.88</v>
      </c>
      <c r="D1751" s="1"/>
      <c r="F1751" s="1"/>
    </row>
    <row r="1752" spans="2:6">
      <c r="B1752" s="1">
        <v>37974</v>
      </c>
      <c r="C1752">
        <v>216.87</v>
      </c>
      <c r="D1752" s="1"/>
      <c r="F1752" s="1"/>
    </row>
    <row r="1753" spans="2:6">
      <c r="B1753" s="1">
        <v>37977</v>
      </c>
      <c r="C1753">
        <v>216.9</v>
      </c>
      <c r="D1753" s="1"/>
      <c r="F1753" s="1"/>
    </row>
    <row r="1754" spans="2:6">
      <c r="B1754" s="1">
        <v>37978</v>
      </c>
      <c r="C1754">
        <v>216.88</v>
      </c>
      <c r="D1754" s="1"/>
      <c r="F1754" s="1"/>
    </row>
    <row r="1755" spans="2:6">
      <c r="B1755" s="1">
        <v>37979</v>
      </c>
      <c r="C1755">
        <v>216.91</v>
      </c>
      <c r="D1755" s="1"/>
      <c r="F1755" s="1"/>
    </row>
    <row r="1756" spans="2:6">
      <c r="B1756" s="1">
        <v>37981</v>
      </c>
      <c r="C1756">
        <v>216.93</v>
      </c>
      <c r="D1756" s="1"/>
      <c r="F1756" s="1"/>
    </row>
    <row r="1757" spans="2:6">
      <c r="B1757" s="1">
        <v>37984</v>
      </c>
      <c r="C1757">
        <v>216.94</v>
      </c>
      <c r="D1757" s="1"/>
      <c r="F1757" s="1"/>
    </row>
    <row r="1758" spans="2:6">
      <c r="B1758" s="1">
        <v>37985</v>
      </c>
      <c r="C1758">
        <v>216.94</v>
      </c>
      <c r="D1758" s="1"/>
      <c r="F1758" s="1"/>
    </row>
    <row r="1759" spans="2:6">
      <c r="B1759" s="1">
        <v>37986</v>
      </c>
      <c r="C1759">
        <v>216.92</v>
      </c>
      <c r="D1759" s="1"/>
      <c r="F1759" s="1"/>
    </row>
    <row r="1760" spans="2:6">
      <c r="B1760" s="1">
        <v>37988</v>
      </c>
      <c r="C1760">
        <v>216.91</v>
      </c>
      <c r="D1760" s="1"/>
      <c r="F1760" s="1"/>
    </row>
    <row r="1761" spans="2:6">
      <c r="B1761" s="1">
        <v>37991</v>
      </c>
      <c r="C1761">
        <v>216.94</v>
      </c>
      <c r="D1761" s="1"/>
      <c r="F1761" s="1"/>
    </row>
    <row r="1762" spans="2:6">
      <c r="B1762" s="1">
        <v>37992</v>
      </c>
      <c r="C1762">
        <v>216.97</v>
      </c>
      <c r="D1762" s="1"/>
      <c r="F1762" s="1"/>
    </row>
    <row r="1763" spans="2:6">
      <c r="B1763" s="1">
        <v>37993</v>
      </c>
      <c r="C1763">
        <v>216.98</v>
      </c>
      <c r="D1763" s="1"/>
      <c r="F1763" s="1"/>
    </row>
    <row r="1764" spans="2:6">
      <c r="B1764" s="1">
        <v>37994</v>
      </c>
      <c r="C1764">
        <v>216.99</v>
      </c>
      <c r="D1764" s="1"/>
      <c r="F1764" s="1"/>
    </row>
    <row r="1765" spans="2:6">
      <c r="B1765" s="1">
        <v>37995</v>
      </c>
      <c r="C1765">
        <v>217.02</v>
      </c>
      <c r="D1765" s="1"/>
      <c r="F1765" s="1"/>
    </row>
    <row r="1766" spans="2:6">
      <c r="B1766" s="1">
        <v>37998</v>
      </c>
      <c r="C1766">
        <v>217.05</v>
      </c>
      <c r="D1766" s="1"/>
      <c r="F1766" s="1"/>
    </row>
    <row r="1767" spans="2:6">
      <c r="B1767" s="1">
        <v>37999</v>
      </c>
      <c r="C1767">
        <v>217.07</v>
      </c>
      <c r="D1767" s="1"/>
      <c r="F1767" s="1"/>
    </row>
    <row r="1768" spans="2:6">
      <c r="B1768" s="1">
        <v>38000</v>
      </c>
      <c r="C1768">
        <v>217.07</v>
      </c>
      <c r="D1768" s="1"/>
      <c r="F1768" s="1"/>
    </row>
    <row r="1769" spans="2:6">
      <c r="B1769" s="1">
        <v>38001</v>
      </c>
      <c r="C1769">
        <v>217.07</v>
      </c>
      <c r="D1769" s="1"/>
      <c r="F1769" s="1"/>
    </row>
    <row r="1770" spans="2:6">
      <c r="B1770" s="1">
        <v>38002</v>
      </c>
      <c r="C1770">
        <v>217.05</v>
      </c>
      <c r="D1770" s="1"/>
      <c r="F1770" s="1"/>
    </row>
    <row r="1771" spans="2:6">
      <c r="B1771" s="1">
        <v>38006</v>
      </c>
      <c r="C1771">
        <v>217.1</v>
      </c>
      <c r="D1771" s="1"/>
      <c r="F1771" s="1"/>
    </row>
    <row r="1772" spans="2:6">
      <c r="B1772" s="1">
        <v>38007</v>
      </c>
      <c r="C1772">
        <v>217.11</v>
      </c>
      <c r="D1772" s="1"/>
      <c r="F1772" s="1"/>
    </row>
    <row r="1773" spans="2:6">
      <c r="B1773" s="1">
        <v>38008</v>
      </c>
      <c r="C1773">
        <v>217.12</v>
      </c>
      <c r="D1773" s="1"/>
      <c r="F1773" s="1"/>
    </row>
    <row r="1774" spans="2:6">
      <c r="B1774" s="1">
        <v>38009</v>
      </c>
      <c r="C1774">
        <v>217.1</v>
      </c>
      <c r="D1774" s="1"/>
      <c r="F1774" s="1"/>
    </row>
    <row r="1775" spans="2:6">
      <c r="B1775" s="1">
        <v>38012</v>
      </c>
      <c r="C1775">
        <v>217.12</v>
      </c>
      <c r="D1775" s="1"/>
      <c r="F1775" s="1"/>
    </row>
    <row r="1776" spans="2:6">
      <c r="B1776" s="1">
        <v>38013</v>
      </c>
      <c r="C1776">
        <v>217.13</v>
      </c>
      <c r="D1776" s="1"/>
      <c r="F1776" s="1"/>
    </row>
    <row r="1777" spans="2:6">
      <c r="B1777" s="1">
        <v>38014</v>
      </c>
      <c r="C1777">
        <v>217.11</v>
      </c>
      <c r="D1777" s="1"/>
      <c r="F1777" s="1"/>
    </row>
    <row r="1778" spans="2:6">
      <c r="B1778" s="1">
        <v>38015</v>
      </c>
      <c r="C1778">
        <v>217.11</v>
      </c>
      <c r="D1778" s="1"/>
      <c r="F1778" s="1"/>
    </row>
    <row r="1779" spans="2:6">
      <c r="B1779" s="1">
        <v>38016</v>
      </c>
      <c r="C1779">
        <v>217.12</v>
      </c>
      <c r="D1779" s="1"/>
      <c r="F1779" s="1"/>
    </row>
    <row r="1780" spans="2:6">
      <c r="B1780" s="1">
        <v>38019</v>
      </c>
      <c r="C1780">
        <v>217.14</v>
      </c>
      <c r="D1780" s="1"/>
      <c r="F1780" s="1"/>
    </row>
    <row r="1781" spans="2:6">
      <c r="B1781" s="1">
        <v>38020</v>
      </c>
      <c r="C1781">
        <v>217.17</v>
      </c>
      <c r="D1781" s="1"/>
      <c r="F1781" s="1"/>
    </row>
    <row r="1782" spans="2:6">
      <c r="B1782" s="1">
        <v>38021</v>
      </c>
      <c r="C1782">
        <v>217.17</v>
      </c>
      <c r="D1782" s="1"/>
      <c r="F1782" s="1"/>
    </row>
    <row r="1783" spans="2:6">
      <c r="B1783" s="1">
        <v>38022</v>
      </c>
      <c r="C1783">
        <v>217.16</v>
      </c>
      <c r="D1783" s="1"/>
      <c r="F1783" s="1"/>
    </row>
    <row r="1784" spans="2:6">
      <c r="B1784" s="1">
        <v>38023</v>
      </c>
      <c r="C1784">
        <v>217.17</v>
      </c>
      <c r="D1784" s="1"/>
      <c r="F1784" s="1"/>
    </row>
    <row r="1785" spans="2:6">
      <c r="B1785" s="1">
        <v>38026</v>
      </c>
      <c r="C1785">
        <v>217.21</v>
      </c>
      <c r="D1785" s="1"/>
      <c r="F1785" s="1"/>
    </row>
    <row r="1786" spans="2:6">
      <c r="B1786" s="1">
        <v>38027</v>
      </c>
      <c r="C1786">
        <v>217.2</v>
      </c>
      <c r="D1786" s="1"/>
      <c r="F1786" s="1"/>
    </row>
    <row r="1787" spans="2:6">
      <c r="B1787" s="1">
        <v>38028</v>
      </c>
      <c r="C1787">
        <v>217.23</v>
      </c>
      <c r="D1787" s="1"/>
      <c r="F1787" s="1"/>
    </row>
    <row r="1788" spans="2:6">
      <c r="B1788" s="1">
        <v>38029</v>
      </c>
      <c r="C1788">
        <v>217.23</v>
      </c>
      <c r="D1788" s="1"/>
      <c r="F1788" s="1"/>
    </row>
    <row r="1789" spans="2:6">
      <c r="B1789" s="1">
        <v>38030</v>
      </c>
      <c r="C1789">
        <v>217.23</v>
      </c>
      <c r="D1789" s="1"/>
      <c r="F1789" s="1"/>
    </row>
    <row r="1790" spans="2:6">
      <c r="B1790" s="1">
        <v>38034</v>
      </c>
      <c r="C1790">
        <v>217.27</v>
      </c>
      <c r="D1790" s="1"/>
      <c r="F1790" s="1"/>
    </row>
    <row r="1791" spans="2:6">
      <c r="B1791" s="1">
        <v>38035</v>
      </c>
      <c r="C1791">
        <v>217.28</v>
      </c>
      <c r="D1791" s="1"/>
      <c r="F1791" s="1"/>
    </row>
    <row r="1792" spans="2:6">
      <c r="B1792" s="1">
        <v>38036</v>
      </c>
      <c r="C1792">
        <v>217.28</v>
      </c>
      <c r="D1792" s="1"/>
      <c r="F1792" s="1"/>
    </row>
    <row r="1793" spans="2:6">
      <c r="B1793" s="1">
        <v>38037</v>
      </c>
      <c r="C1793">
        <v>217.26</v>
      </c>
      <c r="D1793" s="1"/>
      <c r="F1793" s="1"/>
    </row>
    <row r="1794" spans="2:6">
      <c r="B1794" s="1">
        <v>38040</v>
      </c>
      <c r="C1794">
        <v>217.3</v>
      </c>
      <c r="D1794" s="1"/>
      <c r="F1794" s="1"/>
    </row>
    <row r="1795" spans="2:6">
      <c r="B1795" s="1">
        <v>38041</v>
      </c>
      <c r="C1795">
        <v>217.3</v>
      </c>
      <c r="D1795" s="1"/>
      <c r="F1795" s="1"/>
    </row>
    <row r="1796" spans="2:6">
      <c r="B1796" s="1">
        <v>38042</v>
      </c>
      <c r="C1796">
        <v>217.31</v>
      </c>
      <c r="D1796" s="1"/>
      <c r="F1796" s="1"/>
    </row>
    <row r="1797" spans="2:6">
      <c r="B1797" s="1">
        <v>38043</v>
      </c>
      <c r="C1797">
        <v>217.31</v>
      </c>
      <c r="D1797" s="1"/>
      <c r="F1797" s="1"/>
    </row>
    <row r="1798" spans="2:6">
      <c r="B1798" s="1">
        <v>38044</v>
      </c>
      <c r="C1798">
        <v>217.33</v>
      </c>
      <c r="D1798" s="1"/>
      <c r="F1798" s="1"/>
    </row>
    <row r="1799" spans="2:6">
      <c r="B1799" s="1">
        <v>38047</v>
      </c>
      <c r="C1799">
        <v>217.33</v>
      </c>
      <c r="D1799" s="1"/>
      <c r="F1799" s="1"/>
    </row>
    <row r="1800" spans="2:6">
      <c r="B1800" s="1">
        <v>38048</v>
      </c>
      <c r="C1800">
        <v>217.32</v>
      </c>
      <c r="D1800" s="1"/>
      <c r="F1800" s="1"/>
    </row>
    <row r="1801" spans="2:6">
      <c r="B1801" s="1">
        <v>38049</v>
      </c>
      <c r="C1801">
        <v>217.32</v>
      </c>
      <c r="D1801" s="1"/>
      <c r="F1801" s="1"/>
    </row>
    <row r="1802" spans="2:6">
      <c r="B1802" s="1">
        <v>38050</v>
      </c>
      <c r="C1802">
        <v>217.33</v>
      </c>
      <c r="D1802" s="1"/>
      <c r="F1802" s="1"/>
    </row>
    <row r="1803" spans="2:6">
      <c r="B1803" s="1">
        <v>38051</v>
      </c>
      <c r="C1803">
        <v>217.37</v>
      </c>
      <c r="D1803" s="1"/>
      <c r="F1803" s="1"/>
    </row>
    <row r="1804" spans="2:6">
      <c r="B1804" s="1">
        <v>38054</v>
      </c>
      <c r="C1804">
        <v>217.42</v>
      </c>
      <c r="D1804" s="1"/>
      <c r="F1804" s="1"/>
    </row>
    <row r="1805" spans="2:6">
      <c r="B1805" s="1">
        <v>38055</v>
      </c>
      <c r="C1805">
        <v>217.42</v>
      </c>
      <c r="D1805" s="1"/>
      <c r="F1805" s="1"/>
    </row>
    <row r="1806" spans="2:6">
      <c r="B1806" s="1">
        <v>38056</v>
      </c>
      <c r="C1806">
        <v>217.41</v>
      </c>
      <c r="D1806" s="1"/>
      <c r="F1806" s="1"/>
    </row>
    <row r="1807" spans="2:6">
      <c r="B1807" s="1">
        <v>38057</v>
      </c>
      <c r="C1807">
        <v>217.41</v>
      </c>
      <c r="D1807" s="1"/>
      <c r="F1807" s="1"/>
    </row>
    <row r="1808" spans="2:6">
      <c r="B1808" s="1">
        <v>38058</v>
      </c>
      <c r="C1808">
        <v>217.4</v>
      </c>
      <c r="D1808" s="1"/>
      <c r="F1808" s="1"/>
    </row>
    <row r="1809" spans="2:6">
      <c r="B1809" s="1">
        <v>38061</v>
      </c>
      <c r="C1809">
        <v>217.43</v>
      </c>
      <c r="D1809" s="1"/>
      <c r="F1809" s="1"/>
    </row>
    <row r="1810" spans="2:6">
      <c r="B1810" s="1">
        <v>38062</v>
      </c>
      <c r="C1810">
        <v>217.44</v>
      </c>
      <c r="D1810" s="1"/>
      <c r="F1810" s="1"/>
    </row>
    <row r="1811" spans="2:6">
      <c r="B1811" s="1">
        <v>38063</v>
      </c>
      <c r="C1811">
        <v>217.45</v>
      </c>
      <c r="D1811" s="1"/>
      <c r="F1811" s="1"/>
    </row>
    <row r="1812" spans="2:6">
      <c r="B1812" s="1">
        <v>38064</v>
      </c>
      <c r="C1812">
        <v>217.46</v>
      </c>
      <c r="D1812" s="1"/>
      <c r="F1812" s="1"/>
    </row>
    <row r="1813" spans="2:6">
      <c r="B1813" s="1">
        <v>38065</v>
      </c>
      <c r="C1813">
        <v>217.45</v>
      </c>
      <c r="D1813" s="1"/>
      <c r="F1813" s="1"/>
    </row>
    <row r="1814" spans="2:6">
      <c r="B1814" s="1">
        <v>38068</v>
      </c>
      <c r="C1814">
        <v>217.48</v>
      </c>
      <c r="D1814" s="1"/>
      <c r="F1814" s="1"/>
    </row>
    <row r="1815" spans="2:6">
      <c r="B1815" s="1">
        <v>38069</v>
      </c>
      <c r="C1815">
        <v>217.49</v>
      </c>
      <c r="D1815" s="1"/>
      <c r="F1815" s="1"/>
    </row>
    <row r="1816" spans="2:6">
      <c r="B1816" s="1">
        <v>38070</v>
      </c>
      <c r="C1816">
        <v>217.5</v>
      </c>
      <c r="D1816" s="1"/>
      <c r="F1816" s="1"/>
    </row>
    <row r="1817" spans="2:6">
      <c r="B1817" s="1">
        <v>38071</v>
      </c>
      <c r="C1817">
        <v>217.51</v>
      </c>
      <c r="D1817" s="1"/>
      <c r="F1817" s="1"/>
    </row>
    <row r="1818" spans="2:6">
      <c r="B1818" s="1">
        <v>38072</v>
      </c>
      <c r="C1818">
        <v>217.49</v>
      </c>
      <c r="D1818" s="1"/>
      <c r="F1818" s="1"/>
    </row>
    <row r="1819" spans="2:6">
      <c r="B1819" s="1">
        <v>38075</v>
      </c>
      <c r="C1819">
        <v>217.51</v>
      </c>
      <c r="D1819" s="1"/>
      <c r="F1819" s="1"/>
    </row>
    <row r="1820" spans="2:6">
      <c r="B1820" s="1">
        <v>38076</v>
      </c>
      <c r="C1820">
        <v>217.51</v>
      </c>
      <c r="D1820" s="1"/>
      <c r="F1820" s="1"/>
    </row>
    <row r="1821" spans="2:6">
      <c r="B1821" s="1">
        <v>38077</v>
      </c>
      <c r="C1821">
        <v>217.53</v>
      </c>
      <c r="D1821" s="1"/>
      <c r="F1821" s="1"/>
    </row>
    <row r="1822" spans="2:6">
      <c r="B1822" s="1">
        <v>38078</v>
      </c>
      <c r="C1822">
        <v>217.52</v>
      </c>
      <c r="D1822" s="1"/>
      <c r="F1822" s="1"/>
    </row>
    <row r="1823" spans="2:6">
      <c r="B1823" s="1">
        <v>38079</v>
      </c>
      <c r="C1823">
        <v>217.48</v>
      </c>
      <c r="D1823" s="1"/>
      <c r="F1823" s="1"/>
    </row>
    <row r="1824" spans="2:6">
      <c r="B1824" s="1">
        <v>38082</v>
      </c>
      <c r="C1824">
        <v>217.51</v>
      </c>
      <c r="D1824" s="1"/>
      <c r="F1824" s="1"/>
    </row>
    <row r="1825" spans="2:6">
      <c r="B1825" s="1">
        <v>38083</v>
      </c>
      <c r="C1825">
        <v>217.53</v>
      </c>
      <c r="D1825" s="1"/>
      <c r="F1825" s="1"/>
    </row>
    <row r="1826" spans="2:6">
      <c r="B1826" s="1">
        <v>38084</v>
      </c>
      <c r="C1826">
        <v>217.54</v>
      </c>
      <c r="D1826" s="1"/>
      <c r="F1826" s="1"/>
    </row>
    <row r="1827" spans="2:6">
      <c r="B1827" s="1">
        <v>38085</v>
      </c>
      <c r="C1827">
        <v>217.53</v>
      </c>
      <c r="D1827" s="1"/>
      <c r="F1827" s="1"/>
    </row>
    <row r="1828" spans="2:6">
      <c r="B1828" s="1">
        <v>38089</v>
      </c>
      <c r="C1828">
        <v>217.57</v>
      </c>
      <c r="D1828" s="1"/>
      <c r="F1828" s="1"/>
    </row>
    <row r="1829" spans="2:6">
      <c r="B1829" s="1">
        <v>38090</v>
      </c>
      <c r="C1829">
        <v>217.56</v>
      </c>
      <c r="D1829" s="1"/>
      <c r="F1829" s="1"/>
    </row>
    <row r="1830" spans="2:6">
      <c r="B1830" s="1">
        <v>38091</v>
      </c>
      <c r="C1830">
        <v>217.52</v>
      </c>
      <c r="D1830" s="1"/>
      <c r="F1830" s="1"/>
    </row>
    <row r="1831" spans="2:6">
      <c r="B1831" s="1">
        <v>38092</v>
      </c>
      <c r="C1831">
        <v>217.53</v>
      </c>
      <c r="D1831" s="1"/>
      <c r="F1831" s="1"/>
    </row>
    <row r="1832" spans="2:6">
      <c r="B1832" s="1">
        <v>38093</v>
      </c>
      <c r="C1832">
        <v>217.55</v>
      </c>
      <c r="D1832" s="1"/>
      <c r="F1832" s="1"/>
    </row>
    <row r="1833" spans="2:6">
      <c r="B1833" s="1">
        <v>38096</v>
      </c>
      <c r="C1833">
        <v>217.58</v>
      </c>
      <c r="D1833" s="1"/>
      <c r="F1833" s="1"/>
    </row>
    <row r="1834" spans="2:6">
      <c r="B1834" s="1">
        <v>38097</v>
      </c>
      <c r="C1834">
        <v>217.57</v>
      </c>
      <c r="D1834" s="1"/>
      <c r="F1834" s="1"/>
    </row>
    <row r="1835" spans="2:6">
      <c r="B1835" s="1">
        <v>38098</v>
      </c>
      <c r="C1835">
        <v>217.55</v>
      </c>
      <c r="D1835" s="1"/>
      <c r="F1835" s="1"/>
    </row>
    <row r="1836" spans="2:6">
      <c r="B1836" s="1">
        <v>38099</v>
      </c>
      <c r="C1836">
        <v>217.58</v>
      </c>
      <c r="D1836" s="1"/>
      <c r="F1836" s="1"/>
    </row>
    <row r="1837" spans="2:6">
      <c r="B1837" s="1">
        <v>38100</v>
      </c>
      <c r="C1837">
        <v>217.53</v>
      </c>
      <c r="D1837" s="1"/>
      <c r="F1837" s="1"/>
    </row>
    <row r="1838" spans="2:6">
      <c r="B1838" s="1">
        <v>38103</v>
      </c>
      <c r="C1838">
        <v>217.57</v>
      </c>
      <c r="D1838" s="1"/>
      <c r="F1838" s="1"/>
    </row>
    <row r="1839" spans="2:6">
      <c r="B1839" s="1">
        <v>38104</v>
      </c>
      <c r="C1839">
        <v>217.6</v>
      </c>
      <c r="D1839" s="1"/>
      <c r="F1839" s="1"/>
    </row>
    <row r="1840" spans="2:6">
      <c r="B1840" s="1">
        <v>38105</v>
      </c>
      <c r="C1840">
        <v>217.59</v>
      </c>
      <c r="D1840" s="1"/>
      <c r="F1840" s="1"/>
    </row>
    <row r="1841" spans="2:6">
      <c r="B1841" s="1">
        <v>38106</v>
      </c>
      <c r="C1841">
        <v>217.6</v>
      </c>
      <c r="D1841" s="1"/>
      <c r="F1841" s="1"/>
    </row>
    <row r="1842" spans="2:6">
      <c r="B1842" s="1">
        <v>38107</v>
      </c>
      <c r="C1842">
        <v>217.6</v>
      </c>
      <c r="D1842" s="1"/>
      <c r="F1842" s="1"/>
    </row>
    <row r="1843" spans="2:6">
      <c r="B1843" s="1">
        <v>38110</v>
      </c>
      <c r="C1843">
        <v>217.62</v>
      </c>
      <c r="D1843" s="1"/>
      <c r="F1843" s="1"/>
    </row>
    <row r="1844" spans="2:6">
      <c r="B1844" s="1">
        <v>38111</v>
      </c>
      <c r="C1844">
        <v>217.63</v>
      </c>
      <c r="D1844" s="1"/>
      <c r="F1844" s="1"/>
    </row>
    <row r="1845" spans="2:6">
      <c r="B1845" s="1">
        <v>38112</v>
      </c>
      <c r="C1845">
        <v>217.65</v>
      </c>
      <c r="D1845" s="1"/>
      <c r="F1845" s="1"/>
    </row>
    <row r="1846" spans="2:6">
      <c r="B1846" s="1">
        <v>38113</v>
      </c>
      <c r="C1846">
        <v>217.63</v>
      </c>
      <c r="D1846" s="1"/>
      <c r="F1846" s="1"/>
    </row>
    <row r="1847" spans="2:6">
      <c r="B1847" s="1">
        <v>38114</v>
      </c>
      <c r="C1847">
        <v>217.54</v>
      </c>
      <c r="D1847" s="1"/>
      <c r="F1847" s="1"/>
    </row>
    <row r="1848" spans="2:6">
      <c r="B1848" s="1">
        <v>38117</v>
      </c>
      <c r="C1848">
        <v>217.58</v>
      </c>
      <c r="D1848" s="1"/>
      <c r="F1848" s="1"/>
    </row>
    <row r="1849" spans="2:6">
      <c r="B1849" s="1">
        <v>38118</v>
      </c>
      <c r="C1849">
        <v>217.6</v>
      </c>
      <c r="D1849" s="1"/>
      <c r="F1849" s="1"/>
    </row>
    <row r="1850" spans="2:6">
      <c r="B1850" s="1">
        <v>38119</v>
      </c>
      <c r="C1850">
        <v>217.61</v>
      </c>
      <c r="D1850" s="1"/>
      <c r="F1850" s="1"/>
    </row>
    <row r="1851" spans="2:6">
      <c r="B1851" s="1">
        <v>38120</v>
      </c>
      <c r="C1851">
        <v>217.61</v>
      </c>
      <c r="D1851" s="1"/>
      <c r="F1851" s="1"/>
    </row>
    <row r="1852" spans="2:6">
      <c r="B1852" s="1">
        <v>38121</v>
      </c>
      <c r="C1852">
        <v>217.63</v>
      </c>
      <c r="D1852" s="1"/>
      <c r="F1852" s="1"/>
    </row>
    <row r="1853" spans="2:6">
      <c r="B1853" s="1">
        <v>38124</v>
      </c>
      <c r="C1853">
        <v>217.67</v>
      </c>
      <c r="D1853" s="1"/>
      <c r="F1853" s="1"/>
    </row>
    <row r="1854" spans="2:6">
      <c r="B1854" s="1">
        <v>38125</v>
      </c>
      <c r="C1854">
        <v>217.67</v>
      </c>
      <c r="D1854" s="1"/>
      <c r="F1854" s="1"/>
    </row>
    <row r="1855" spans="2:6">
      <c r="B1855" s="1">
        <v>38126</v>
      </c>
      <c r="C1855">
        <v>217.66</v>
      </c>
      <c r="D1855" s="1"/>
      <c r="F1855" s="1"/>
    </row>
    <row r="1856" spans="2:6">
      <c r="B1856" s="1">
        <v>38127</v>
      </c>
      <c r="C1856">
        <v>217.68</v>
      </c>
      <c r="D1856" s="1"/>
      <c r="F1856" s="1"/>
    </row>
    <row r="1857" spans="2:6">
      <c r="B1857" s="1">
        <v>38128</v>
      </c>
      <c r="C1857">
        <v>217.67</v>
      </c>
      <c r="D1857" s="1"/>
      <c r="F1857" s="1"/>
    </row>
    <row r="1858" spans="2:6">
      <c r="B1858" s="1">
        <v>38131</v>
      </c>
      <c r="C1858">
        <v>217.69</v>
      </c>
      <c r="D1858" s="1"/>
      <c r="F1858" s="1"/>
    </row>
    <row r="1859" spans="2:6">
      <c r="B1859" s="1">
        <v>38132</v>
      </c>
      <c r="C1859">
        <v>217.7</v>
      </c>
      <c r="D1859" s="1"/>
      <c r="F1859" s="1"/>
    </row>
    <row r="1860" spans="2:6">
      <c r="B1860" s="1">
        <v>38133</v>
      </c>
      <c r="C1860">
        <v>217.71</v>
      </c>
      <c r="D1860" s="1"/>
      <c r="F1860" s="1"/>
    </row>
    <row r="1861" spans="2:6">
      <c r="B1861" s="1">
        <v>38134</v>
      </c>
      <c r="C1861">
        <v>217.73</v>
      </c>
      <c r="D1861" s="1"/>
      <c r="F1861" s="1"/>
    </row>
    <row r="1862" spans="2:6">
      <c r="B1862" s="1">
        <v>38135</v>
      </c>
      <c r="C1862">
        <v>217.73</v>
      </c>
      <c r="D1862" s="1"/>
      <c r="F1862" s="1"/>
    </row>
    <row r="1863" spans="2:6">
      <c r="B1863" s="1">
        <v>38138</v>
      </c>
      <c r="C1863">
        <v>217.73</v>
      </c>
      <c r="D1863" s="1"/>
      <c r="F1863" s="1"/>
    </row>
    <row r="1864" spans="2:6">
      <c r="B1864" s="1">
        <v>38139</v>
      </c>
      <c r="C1864">
        <v>217.71</v>
      </c>
      <c r="D1864" s="1"/>
      <c r="F1864" s="1"/>
    </row>
    <row r="1865" spans="2:6">
      <c r="B1865" s="1">
        <v>38140</v>
      </c>
      <c r="C1865">
        <v>217.7</v>
      </c>
      <c r="D1865" s="1"/>
      <c r="F1865" s="1"/>
    </row>
    <row r="1866" spans="2:6">
      <c r="B1866" s="1">
        <v>38141</v>
      </c>
      <c r="C1866">
        <v>217.71</v>
      </c>
      <c r="D1866" s="1"/>
      <c r="F1866" s="1"/>
    </row>
    <row r="1867" spans="2:6">
      <c r="B1867" s="1">
        <v>38142</v>
      </c>
      <c r="C1867">
        <v>217.68</v>
      </c>
      <c r="D1867" s="1"/>
      <c r="F1867" s="1"/>
    </row>
    <row r="1868" spans="2:6">
      <c r="B1868" s="1">
        <v>38145</v>
      </c>
      <c r="C1868">
        <v>217.71</v>
      </c>
      <c r="D1868" s="1"/>
      <c r="F1868" s="1"/>
    </row>
    <row r="1869" spans="2:6">
      <c r="B1869" s="1">
        <v>38146</v>
      </c>
      <c r="C1869">
        <v>217.71</v>
      </c>
      <c r="D1869" s="1"/>
      <c r="F1869" s="1"/>
    </row>
    <row r="1870" spans="2:6">
      <c r="B1870" s="1">
        <v>38147</v>
      </c>
      <c r="C1870">
        <v>217.68</v>
      </c>
      <c r="D1870" s="1"/>
      <c r="F1870" s="1"/>
    </row>
    <row r="1871" spans="2:6">
      <c r="B1871" s="1">
        <v>38148</v>
      </c>
      <c r="C1871">
        <v>217.64</v>
      </c>
      <c r="D1871" s="1"/>
      <c r="F1871" s="1"/>
    </row>
    <row r="1872" spans="2:6">
      <c r="B1872" s="1">
        <v>38152</v>
      </c>
      <c r="C1872">
        <v>217.62</v>
      </c>
      <c r="D1872" s="1"/>
      <c r="F1872" s="1"/>
    </row>
    <row r="1873" spans="2:6">
      <c r="B1873" s="1">
        <v>38153</v>
      </c>
      <c r="C1873">
        <v>217.7</v>
      </c>
      <c r="D1873" s="1"/>
      <c r="F1873" s="1"/>
    </row>
    <row r="1874" spans="2:6">
      <c r="B1874" s="1">
        <v>38154</v>
      </c>
      <c r="C1874">
        <v>217.69</v>
      </c>
      <c r="D1874" s="1"/>
      <c r="F1874" s="1"/>
    </row>
    <row r="1875" spans="2:6">
      <c r="B1875" s="1">
        <v>38155</v>
      </c>
      <c r="C1875">
        <v>217.71</v>
      </c>
      <c r="D1875" s="1"/>
      <c r="F1875" s="1"/>
    </row>
    <row r="1876" spans="2:6">
      <c r="B1876" s="1">
        <v>38156</v>
      </c>
      <c r="C1876">
        <v>217.71</v>
      </c>
      <c r="D1876" s="1"/>
      <c r="F1876" s="1"/>
    </row>
    <row r="1877" spans="2:6">
      <c r="B1877" s="1">
        <v>38159</v>
      </c>
      <c r="C1877">
        <v>217.75</v>
      </c>
      <c r="D1877" s="1"/>
      <c r="F1877" s="1"/>
    </row>
    <row r="1878" spans="2:6">
      <c r="B1878" s="1">
        <v>38160</v>
      </c>
      <c r="C1878">
        <v>217.75</v>
      </c>
      <c r="D1878" s="1"/>
      <c r="F1878" s="1"/>
    </row>
    <row r="1879" spans="2:6">
      <c r="B1879" s="1">
        <v>38161</v>
      </c>
      <c r="C1879">
        <v>217.77</v>
      </c>
      <c r="D1879" s="1"/>
      <c r="F1879" s="1"/>
    </row>
    <row r="1880" spans="2:6">
      <c r="B1880" s="1">
        <v>38162</v>
      </c>
      <c r="C1880">
        <v>217.78</v>
      </c>
      <c r="D1880" s="1"/>
      <c r="F1880" s="1"/>
    </row>
    <row r="1881" spans="2:6">
      <c r="B1881" s="1">
        <v>38163</v>
      </c>
      <c r="C1881">
        <v>217.78</v>
      </c>
      <c r="D1881" s="1"/>
      <c r="F1881" s="1"/>
    </row>
    <row r="1882" spans="2:6">
      <c r="B1882" s="1">
        <v>38166</v>
      </c>
      <c r="C1882">
        <v>217.77</v>
      </c>
      <c r="D1882" s="1"/>
      <c r="F1882" s="1"/>
    </row>
    <row r="1883" spans="2:6">
      <c r="B1883" s="1">
        <v>38167</v>
      </c>
      <c r="C1883">
        <v>217.78</v>
      </c>
      <c r="D1883" s="1"/>
      <c r="F1883" s="1"/>
    </row>
    <row r="1884" spans="2:6">
      <c r="B1884" s="1">
        <v>38168</v>
      </c>
      <c r="C1884">
        <v>217.83</v>
      </c>
      <c r="D1884" s="1"/>
      <c r="F1884" s="1"/>
    </row>
    <row r="1885" spans="2:6">
      <c r="B1885" s="1">
        <v>38169</v>
      </c>
      <c r="C1885">
        <v>217.89</v>
      </c>
      <c r="D1885" s="1"/>
      <c r="F1885" s="1"/>
    </row>
    <row r="1886" spans="2:6">
      <c r="B1886" s="1">
        <v>38170</v>
      </c>
      <c r="C1886">
        <v>217.9</v>
      </c>
      <c r="D1886" s="1"/>
      <c r="F1886" s="1"/>
    </row>
    <row r="1887" spans="2:6">
      <c r="B1887" s="1">
        <v>38174</v>
      </c>
      <c r="C1887">
        <v>217.94</v>
      </c>
      <c r="D1887" s="1"/>
      <c r="F1887" s="1"/>
    </row>
    <row r="1888" spans="2:6">
      <c r="B1888" s="1">
        <v>38175</v>
      </c>
      <c r="C1888">
        <v>217.96</v>
      </c>
      <c r="D1888" s="1"/>
      <c r="F1888" s="1"/>
    </row>
    <row r="1889" spans="2:6">
      <c r="B1889" s="1">
        <v>38176</v>
      </c>
      <c r="C1889">
        <v>217.98</v>
      </c>
      <c r="D1889" s="1"/>
      <c r="F1889" s="1"/>
    </row>
    <row r="1890" spans="2:6">
      <c r="B1890" s="1">
        <v>38177</v>
      </c>
      <c r="C1890">
        <v>217.98</v>
      </c>
      <c r="D1890" s="1"/>
      <c r="F1890" s="1"/>
    </row>
    <row r="1891" spans="2:6">
      <c r="B1891" s="1">
        <v>38180</v>
      </c>
      <c r="C1891">
        <v>218.02</v>
      </c>
      <c r="D1891" s="1"/>
      <c r="F1891" s="1"/>
    </row>
    <row r="1892" spans="2:6">
      <c r="B1892" s="1">
        <v>38181</v>
      </c>
      <c r="C1892">
        <v>218.01</v>
      </c>
      <c r="D1892" s="1"/>
      <c r="F1892" s="1"/>
    </row>
    <row r="1893" spans="2:6">
      <c r="B1893" s="1">
        <v>38182</v>
      </c>
      <c r="C1893">
        <v>218.01</v>
      </c>
      <c r="D1893" s="1"/>
      <c r="F1893" s="1"/>
    </row>
    <row r="1894" spans="2:6">
      <c r="B1894" s="1">
        <v>38183</v>
      </c>
      <c r="C1894">
        <v>218.03</v>
      </c>
      <c r="D1894" s="1"/>
      <c r="F1894" s="1"/>
    </row>
    <row r="1895" spans="2:6">
      <c r="B1895" s="1">
        <v>38184</v>
      </c>
      <c r="C1895">
        <v>218.05</v>
      </c>
      <c r="D1895" s="1"/>
      <c r="F1895" s="1"/>
    </row>
    <row r="1896" spans="2:6">
      <c r="B1896" s="1">
        <v>38187</v>
      </c>
      <c r="C1896">
        <v>218.08</v>
      </c>
      <c r="D1896" s="1"/>
      <c r="F1896" s="1"/>
    </row>
    <row r="1897" spans="2:6">
      <c r="B1897" s="1">
        <v>38188</v>
      </c>
      <c r="C1897">
        <v>218.06</v>
      </c>
      <c r="D1897" s="1"/>
      <c r="F1897" s="1"/>
    </row>
    <row r="1898" spans="2:6">
      <c r="B1898" s="1">
        <v>38189</v>
      </c>
      <c r="C1898">
        <v>218.06</v>
      </c>
      <c r="D1898" s="1"/>
      <c r="F1898" s="1"/>
    </row>
    <row r="1899" spans="2:6">
      <c r="B1899" s="1">
        <v>38190</v>
      </c>
      <c r="C1899">
        <v>218.07</v>
      </c>
      <c r="D1899" s="1"/>
      <c r="F1899" s="1"/>
    </row>
    <row r="1900" spans="2:6">
      <c r="B1900" s="1">
        <v>38191</v>
      </c>
      <c r="C1900">
        <v>218.07</v>
      </c>
      <c r="D1900" s="1"/>
      <c r="F1900" s="1"/>
    </row>
    <row r="1901" spans="2:6">
      <c r="B1901" s="1">
        <v>38194</v>
      </c>
      <c r="C1901">
        <v>218.08</v>
      </c>
      <c r="D1901" s="1"/>
      <c r="F1901" s="1"/>
    </row>
    <row r="1902" spans="2:6">
      <c r="B1902" s="1">
        <v>38195</v>
      </c>
      <c r="C1902">
        <v>218.06</v>
      </c>
      <c r="D1902" s="1"/>
      <c r="F1902" s="1"/>
    </row>
    <row r="1903" spans="2:6">
      <c r="B1903" s="1">
        <v>38196</v>
      </c>
      <c r="C1903">
        <v>218.08</v>
      </c>
      <c r="D1903" s="1"/>
      <c r="F1903" s="1"/>
    </row>
    <row r="1904" spans="2:6">
      <c r="B1904" s="1">
        <v>38197</v>
      </c>
      <c r="C1904">
        <v>218.1</v>
      </c>
      <c r="D1904" s="1"/>
      <c r="F1904" s="1"/>
    </row>
    <row r="1905" spans="2:6">
      <c r="B1905" s="1">
        <v>38198</v>
      </c>
      <c r="C1905">
        <v>218.13</v>
      </c>
      <c r="D1905" s="1"/>
      <c r="F1905" s="1"/>
    </row>
    <row r="1906" spans="2:6">
      <c r="B1906" s="1">
        <v>38201</v>
      </c>
      <c r="C1906">
        <v>218.16</v>
      </c>
      <c r="D1906" s="1"/>
      <c r="F1906" s="1"/>
    </row>
    <row r="1907" spans="2:6">
      <c r="B1907" s="1">
        <v>38202</v>
      </c>
      <c r="C1907">
        <v>218.17</v>
      </c>
      <c r="D1907" s="1"/>
      <c r="F1907" s="1"/>
    </row>
    <row r="1908" spans="2:6">
      <c r="B1908" s="1">
        <v>38203</v>
      </c>
      <c r="C1908">
        <v>218.18</v>
      </c>
      <c r="D1908" s="1"/>
      <c r="F1908" s="1"/>
    </row>
    <row r="1909" spans="2:6">
      <c r="B1909" s="1">
        <v>38204</v>
      </c>
      <c r="C1909">
        <v>218.2</v>
      </c>
      <c r="D1909" s="1"/>
      <c r="F1909" s="1"/>
    </row>
    <row r="1910" spans="2:6">
      <c r="B1910" s="1">
        <v>38205</v>
      </c>
      <c r="C1910">
        <v>218.26</v>
      </c>
      <c r="D1910" s="1"/>
      <c r="F1910" s="1"/>
    </row>
    <row r="1911" spans="2:6">
      <c r="B1911" s="1">
        <v>38208</v>
      </c>
      <c r="C1911">
        <v>218.27</v>
      </c>
      <c r="D1911" s="1"/>
      <c r="F1911" s="1"/>
    </row>
    <row r="1912" spans="2:6">
      <c r="B1912" s="1">
        <v>38209</v>
      </c>
      <c r="C1912">
        <v>218.25</v>
      </c>
      <c r="D1912" s="1"/>
      <c r="F1912" s="1"/>
    </row>
    <row r="1913" spans="2:6">
      <c r="B1913" s="1">
        <v>38210</v>
      </c>
      <c r="C1913">
        <v>218.28</v>
      </c>
      <c r="D1913" s="1"/>
      <c r="F1913" s="1"/>
    </row>
    <row r="1914" spans="2:6">
      <c r="B1914" s="1">
        <v>38211</v>
      </c>
      <c r="C1914">
        <v>218.29</v>
      </c>
      <c r="D1914" s="1"/>
      <c r="F1914" s="1"/>
    </row>
    <row r="1915" spans="2:6">
      <c r="B1915" s="1">
        <v>38212</v>
      </c>
      <c r="C1915">
        <v>218.3</v>
      </c>
      <c r="D1915" s="1"/>
      <c r="F1915" s="1"/>
    </row>
    <row r="1916" spans="2:6">
      <c r="B1916" s="1">
        <v>38215</v>
      </c>
      <c r="C1916">
        <v>218.32</v>
      </c>
      <c r="D1916" s="1"/>
      <c r="F1916" s="1"/>
    </row>
    <row r="1917" spans="2:6">
      <c r="B1917" s="1">
        <v>38216</v>
      </c>
      <c r="C1917">
        <v>218.34</v>
      </c>
      <c r="D1917" s="1"/>
      <c r="F1917" s="1"/>
    </row>
    <row r="1918" spans="2:6">
      <c r="B1918" s="1">
        <v>38217</v>
      </c>
      <c r="C1918">
        <v>218.36</v>
      </c>
      <c r="D1918" s="1"/>
      <c r="F1918" s="1"/>
    </row>
    <row r="1919" spans="2:6">
      <c r="B1919" s="1">
        <v>38218</v>
      </c>
      <c r="C1919">
        <v>218.37</v>
      </c>
      <c r="D1919" s="1"/>
      <c r="F1919" s="1"/>
    </row>
    <row r="1920" spans="2:6">
      <c r="B1920" s="1">
        <v>38219</v>
      </c>
      <c r="C1920">
        <v>218.36</v>
      </c>
      <c r="D1920" s="1"/>
      <c r="F1920" s="1"/>
    </row>
    <row r="1921" spans="2:6">
      <c r="B1921" s="1">
        <v>38222</v>
      </c>
      <c r="C1921">
        <v>218.38</v>
      </c>
      <c r="D1921" s="1"/>
      <c r="F1921" s="1"/>
    </row>
    <row r="1922" spans="2:6">
      <c r="B1922" s="1">
        <v>38223</v>
      </c>
      <c r="C1922">
        <v>218.38</v>
      </c>
      <c r="D1922" s="1"/>
      <c r="F1922" s="1"/>
    </row>
    <row r="1923" spans="2:6">
      <c r="B1923" s="1">
        <v>38224</v>
      </c>
      <c r="C1923">
        <v>218.39</v>
      </c>
      <c r="D1923" s="1"/>
      <c r="F1923" s="1"/>
    </row>
    <row r="1924" spans="2:6">
      <c r="B1924" s="1">
        <v>38225</v>
      </c>
      <c r="C1924">
        <v>218.4</v>
      </c>
      <c r="D1924" s="1"/>
      <c r="F1924" s="1"/>
    </row>
    <row r="1925" spans="2:6">
      <c r="B1925" s="1">
        <v>38226</v>
      </c>
      <c r="C1925">
        <v>218.4</v>
      </c>
      <c r="D1925" s="1"/>
      <c r="F1925" s="1"/>
    </row>
    <row r="1926" spans="2:6">
      <c r="B1926" s="1">
        <v>38229</v>
      </c>
      <c r="C1926">
        <v>218.44</v>
      </c>
      <c r="D1926" s="1"/>
      <c r="F1926" s="1"/>
    </row>
    <row r="1927" spans="2:6">
      <c r="B1927" s="1">
        <v>38230</v>
      </c>
      <c r="C1927">
        <v>218.46</v>
      </c>
      <c r="D1927" s="1"/>
      <c r="F1927" s="1"/>
    </row>
    <row r="1928" spans="2:6">
      <c r="B1928" s="1">
        <v>38231</v>
      </c>
      <c r="C1928">
        <v>218.47</v>
      </c>
      <c r="D1928" s="1"/>
      <c r="F1928" s="1"/>
    </row>
    <row r="1929" spans="2:6">
      <c r="B1929" s="1">
        <v>38232</v>
      </c>
      <c r="C1929">
        <v>218.46</v>
      </c>
      <c r="D1929" s="1"/>
      <c r="F1929" s="1"/>
    </row>
    <row r="1930" spans="2:6">
      <c r="B1930" s="1">
        <v>38233</v>
      </c>
      <c r="C1930">
        <v>218.39</v>
      </c>
      <c r="D1930" s="1"/>
      <c r="F1930" s="1"/>
    </row>
    <row r="1931" spans="2:6">
      <c r="B1931" s="1">
        <v>38237</v>
      </c>
      <c r="C1931">
        <v>218.43</v>
      </c>
      <c r="D1931" s="1"/>
      <c r="F1931" s="1"/>
    </row>
    <row r="1932" spans="2:6">
      <c r="B1932" s="1">
        <v>38238</v>
      </c>
      <c r="C1932">
        <v>218.46</v>
      </c>
      <c r="D1932" s="1"/>
      <c r="F1932" s="1"/>
    </row>
    <row r="1933" spans="2:6">
      <c r="B1933" s="1">
        <v>38239</v>
      </c>
      <c r="C1933">
        <v>218.47</v>
      </c>
      <c r="D1933" s="1"/>
      <c r="F1933" s="1"/>
    </row>
    <row r="1934" spans="2:6">
      <c r="B1934" s="1">
        <v>38240</v>
      </c>
      <c r="C1934">
        <v>218.48</v>
      </c>
      <c r="D1934" s="1"/>
      <c r="F1934" s="1"/>
    </row>
    <row r="1935" spans="2:6">
      <c r="B1935" s="1">
        <v>38243</v>
      </c>
      <c r="C1935">
        <v>218.51</v>
      </c>
      <c r="D1935" s="1"/>
      <c r="F1935" s="1"/>
    </row>
    <row r="1936" spans="2:6">
      <c r="B1936" s="1">
        <v>38244</v>
      </c>
      <c r="C1936">
        <v>218.53</v>
      </c>
      <c r="D1936" s="1"/>
      <c r="F1936" s="1"/>
    </row>
    <row r="1937" spans="2:6">
      <c r="B1937" s="1">
        <v>38245</v>
      </c>
      <c r="C1937">
        <v>218.53</v>
      </c>
      <c r="D1937" s="1"/>
      <c r="F1937" s="1"/>
    </row>
    <row r="1938" spans="2:6">
      <c r="B1938" s="1">
        <v>38246</v>
      </c>
      <c r="C1938">
        <v>218.56</v>
      </c>
      <c r="D1938" s="1"/>
      <c r="F1938" s="1"/>
    </row>
    <row r="1939" spans="2:6">
      <c r="B1939" s="1">
        <v>38247</v>
      </c>
      <c r="C1939">
        <v>218.53</v>
      </c>
      <c r="D1939" s="1"/>
      <c r="F1939" s="1"/>
    </row>
    <row r="1940" spans="2:6">
      <c r="B1940" s="1">
        <v>38250</v>
      </c>
      <c r="C1940">
        <v>218.57</v>
      </c>
      <c r="D1940" s="1"/>
      <c r="F1940" s="1"/>
    </row>
    <row r="1941" spans="2:6">
      <c r="B1941" s="1">
        <v>38251</v>
      </c>
      <c r="C1941">
        <v>218.57</v>
      </c>
      <c r="D1941" s="1"/>
      <c r="F1941" s="1"/>
    </row>
    <row r="1942" spans="2:6">
      <c r="B1942" s="1">
        <v>38252</v>
      </c>
      <c r="C1942">
        <v>218.58</v>
      </c>
      <c r="D1942" s="1"/>
      <c r="F1942" s="1"/>
    </row>
    <row r="1943" spans="2:6">
      <c r="B1943" s="1">
        <v>38253</v>
      </c>
      <c r="C1943">
        <v>218.57</v>
      </c>
      <c r="D1943" s="1"/>
      <c r="F1943" s="1"/>
    </row>
    <row r="1944" spans="2:6">
      <c r="B1944" s="1">
        <v>38254</v>
      </c>
      <c r="C1944">
        <v>218.55</v>
      </c>
      <c r="D1944" s="1"/>
      <c r="F1944" s="1"/>
    </row>
    <row r="1945" spans="2:6">
      <c r="B1945" s="1">
        <v>38257</v>
      </c>
      <c r="C1945">
        <v>218.6</v>
      </c>
      <c r="D1945" s="1"/>
      <c r="F1945" s="1"/>
    </row>
    <row r="1946" spans="2:6">
      <c r="B1946" s="1">
        <v>38258</v>
      </c>
      <c r="C1946">
        <v>218.62</v>
      </c>
      <c r="D1946" s="1"/>
      <c r="F1946" s="1"/>
    </row>
    <row r="1947" spans="2:6">
      <c r="B1947" s="1">
        <v>38259</v>
      </c>
      <c r="C1947">
        <v>218.62</v>
      </c>
      <c r="D1947" s="1"/>
      <c r="F1947" s="1"/>
    </row>
    <row r="1948" spans="2:6">
      <c r="B1948" s="1">
        <v>38260</v>
      </c>
      <c r="C1948">
        <v>218.64</v>
      </c>
      <c r="D1948" s="1"/>
      <c r="F1948" s="1"/>
    </row>
    <row r="1949" spans="2:6">
      <c r="B1949" s="1">
        <v>38261</v>
      </c>
      <c r="C1949">
        <v>218.64</v>
      </c>
      <c r="D1949" s="1"/>
      <c r="F1949" s="1"/>
    </row>
    <row r="1950" spans="2:6">
      <c r="B1950" s="1">
        <v>38264</v>
      </c>
      <c r="C1950">
        <v>218.67</v>
      </c>
      <c r="D1950" s="1"/>
      <c r="F1950" s="1"/>
    </row>
    <row r="1951" spans="2:6">
      <c r="B1951" s="1">
        <v>38265</v>
      </c>
      <c r="C1951">
        <v>218.69</v>
      </c>
      <c r="D1951" s="1"/>
      <c r="F1951" s="1"/>
    </row>
    <row r="1952" spans="2:6">
      <c r="B1952" s="1">
        <v>38266</v>
      </c>
      <c r="C1952">
        <v>218.68</v>
      </c>
      <c r="D1952" s="1"/>
      <c r="F1952" s="1"/>
    </row>
    <row r="1953" spans="2:6">
      <c r="B1953" s="1">
        <v>38267</v>
      </c>
      <c r="C1953">
        <v>218.7</v>
      </c>
      <c r="D1953" s="1"/>
      <c r="F1953" s="1"/>
    </row>
    <row r="1954" spans="2:6">
      <c r="B1954" s="1">
        <v>38268</v>
      </c>
      <c r="C1954">
        <v>218.73</v>
      </c>
      <c r="D1954" s="1"/>
      <c r="F1954" s="1"/>
    </row>
    <row r="1955" spans="2:6">
      <c r="B1955" s="1">
        <v>38272</v>
      </c>
      <c r="C1955">
        <v>218.79</v>
      </c>
      <c r="D1955" s="1"/>
      <c r="F1955" s="1"/>
    </row>
    <row r="1956" spans="2:6">
      <c r="B1956" s="1">
        <v>38273</v>
      </c>
      <c r="C1956">
        <v>218.81</v>
      </c>
      <c r="D1956" s="1"/>
      <c r="F1956" s="1"/>
    </row>
    <row r="1957" spans="2:6">
      <c r="B1957" s="1">
        <v>38274</v>
      </c>
      <c r="C1957">
        <v>218.83</v>
      </c>
      <c r="D1957" s="1"/>
      <c r="F1957" s="1"/>
    </row>
    <row r="1958" spans="2:6">
      <c r="B1958" s="1">
        <v>38275</v>
      </c>
      <c r="C1958">
        <v>218.82</v>
      </c>
      <c r="D1958" s="1"/>
      <c r="F1958" s="1"/>
    </row>
    <row r="1959" spans="2:6">
      <c r="B1959" s="1">
        <v>38278</v>
      </c>
      <c r="C1959">
        <v>218.85</v>
      </c>
      <c r="D1959" s="1"/>
      <c r="F1959" s="1"/>
    </row>
    <row r="1960" spans="2:6">
      <c r="B1960" s="1">
        <v>38279</v>
      </c>
      <c r="C1960">
        <v>218.85</v>
      </c>
      <c r="D1960" s="1"/>
      <c r="F1960" s="1"/>
    </row>
    <row r="1961" spans="2:6">
      <c r="B1961" s="1">
        <v>38280</v>
      </c>
      <c r="C1961">
        <v>218.86</v>
      </c>
      <c r="D1961" s="1"/>
      <c r="F1961" s="1"/>
    </row>
    <row r="1962" spans="2:6">
      <c r="B1962" s="1">
        <v>38281</v>
      </c>
      <c r="C1962">
        <v>218.86</v>
      </c>
      <c r="D1962" s="1"/>
      <c r="F1962" s="1"/>
    </row>
    <row r="1963" spans="2:6">
      <c r="B1963" s="1">
        <v>38282</v>
      </c>
      <c r="C1963">
        <v>218.86</v>
      </c>
      <c r="D1963" s="1"/>
      <c r="F1963" s="1"/>
    </row>
    <row r="1964" spans="2:6">
      <c r="B1964" s="1">
        <v>38285</v>
      </c>
      <c r="C1964">
        <v>218.89</v>
      </c>
      <c r="D1964" s="1"/>
      <c r="F1964" s="1"/>
    </row>
    <row r="1965" spans="2:6">
      <c r="B1965" s="1">
        <v>38286</v>
      </c>
      <c r="C1965">
        <v>218.89</v>
      </c>
      <c r="D1965" s="1"/>
      <c r="F1965" s="1"/>
    </row>
    <row r="1966" spans="2:6">
      <c r="B1966" s="1">
        <v>38287</v>
      </c>
      <c r="C1966">
        <v>218.88</v>
      </c>
      <c r="D1966" s="1"/>
      <c r="F1966" s="1"/>
    </row>
    <row r="1967" spans="2:6">
      <c r="B1967" s="1">
        <v>38288</v>
      </c>
      <c r="C1967">
        <v>218.89</v>
      </c>
      <c r="D1967" s="1"/>
      <c r="F1967" s="1"/>
    </row>
    <row r="1968" spans="2:6">
      <c r="B1968" s="1">
        <v>38289</v>
      </c>
      <c r="C1968">
        <v>218.93</v>
      </c>
      <c r="D1968" s="1"/>
      <c r="F1968" s="1"/>
    </row>
    <row r="1969" spans="2:6">
      <c r="B1969" s="1">
        <v>38292</v>
      </c>
      <c r="C1969">
        <v>218.91</v>
      </c>
      <c r="D1969" s="1"/>
      <c r="F1969" s="1"/>
    </row>
    <row r="1970" spans="2:6">
      <c r="B1970" s="1">
        <v>38293</v>
      </c>
      <c r="C1970">
        <v>218.93</v>
      </c>
      <c r="D1970" s="1"/>
      <c r="F1970" s="1"/>
    </row>
    <row r="1971" spans="2:6">
      <c r="B1971" s="1">
        <v>38294</v>
      </c>
      <c r="C1971">
        <v>218.94</v>
      </c>
      <c r="D1971" s="1"/>
      <c r="F1971" s="1"/>
    </row>
    <row r="1972" spans="2:6">
      <c r="B1972" s="1">
        <v>38295</v>
      </c>
      <c r="C1972">
        <v>218.94</v>
      </c>
      <c r="D1972" s="1"/>
      <c r="F1972" s="1"/>
    </row>
    <row r="1973" spans="2:6">
      <c r="B1973" s="1">
        <v>38296</v>
      </c>
      <c r="C1973">
        <v>218.89</v>
      </c>
      <c r="D1973" s="1"/>
      <c r="F1973" s="1"/>
    </row>
    <row r="1974" spans="2:6">
      <c r="B1974" s="1">
        <v>38299</v>
      </c>
      <c r="C1974">
        <v>218.91</v>
      </c>
      <c r="D1974" s="1"/>
      <c r="F1974" s="1"/>
    </row>
    <row r="1975" spans="2:6">
      <c r="B1975" s="1">
        <v>38300</v>
      </c>
      <c r="C1975">
        <v>218.92</v>
      </c>
      <c r="D1975" s="1"/>
      <c r="F1975" s="1"/>
    </row>
    <row r="1976" spans="2:6">
      <c r="B1976" s="1">
        <v>38301</v>
      </c>
      <c r="C1976">
        <v>218.92</v>
      </c>
      <c r="D1976" s="1"/>
      <c r="F1976" s="1"/>
    </row>
    <row r="1977" spans="2:6">
      <c r="B1977" s="1">
        <v>38303</v>
      </c>
      <c r="C1977">
        <v>218.95</v>
      </c>
      <c r="D1977" s="1"/>
      <c r="F1977" s="1"/>
    </row>
    <row r="1978" spans="2:6">
      <c r="B1978" s="1">
        <v>38306</v>
      </c>
      <c r="C1978">
        <v>218.98</v>
      </c>
      <c r="D1978" s="1"/>
      <c r="F1978" s="1"/>
    </row>
    <row r="1979" spans="2:6">
      <c r="B1979" s="1">
        <v>38307</v>
      </c>
      <c r="C1979">
        <v>218.98</v>
      </c>
      <c r="D1979" s="1"/>
      <c r="F1979" s="1"/>
    </row>
    <row r="1980" spans="2:6">
      <c r="B1980" s="1">
        <v>38308</v>
      </c>
      <c r="C1980">
        <v>219.01</v>
      </c>
      <c r="D1980" s="1"/>
      <c r="F1980" s="1"/>
    </row>
    <row r="1981" spans="2:6">
      <c r="B1981" s="1">
        <v>38309</v>
      </c>
      <c r="C1981">
        <v>219.02</v>
      </c>
      <c r="D1981" s="1"/>
      <c r="F1981" s="1"/>
    </row>
    <row r="1982" spans="2:6">
      <c r="B1982" s="1">
        <v>38310</v>
      </c>
      <c r="C1982">
        <v>219</v>
      </c>
      <c r="D1982" s="1"/>
      <c r="F1982" s="1"/>
    </row>
    <row r="1983" spans="2:6">
      <c r="B1983" s="1">
        <v>38313</v>
      </c>
      <c r="C1983">
        <v>219.04</v>
      </c>
      <c r="D1983" s="1"/>
      <c r="F1983" s="1"/>
    </row>
    <row r="1984" spans="2:6">
      <c r="B1984" s="1">
        <v>38314</v>
      </c>
      <c r="C1984">
        <v>219.05</v>
      </c>
      <c r="D1984" s="1"/>
      <c r="F1984" s="1"/>
    </row>
    <row r="1985" spans="2:6">
      <c r="B1985" s="1">
        <v>38315</v>
      </c>
      <c r="C1985">
        <v>219.05</v>
      </c>
      <c r="D1985" s="1"/>
      <c r="F1985" s="1"/>
    </row>
    <row r="1986" spans="2:6">
      <c r="B1986" s="1">
        <v>38317</v>
      </c>
      <c r="C1986">
        <v>219.07</v>
      </c>
      <c r="D1986" s="1"/>
      <c r="F1986" s="1"/>
    </row>
    <row r="1987" spans="2:6">
      <c r="B1987" s="1">
        <v>38320</v>
      </c>
      <c r="C1987">
        <v>219.11</v>
      </c>
      <c r="D1987" s="1"/>
      <c r="F1987" s="1"/>
    </row>
    <row r="1988" spans="2:6">
      <c r="B1988" s="1">
        <v>38321</v>
      </c>
      <c r="C1988">
        <v>219.14</v>
      </c>
      <c r="D1988" s="1"/>
      <c r="F1988" s="1"/>
    </row>
    <row r="1989" spans="2:6">
      <c r="B1989" s="1">
        <v>38322</v>
      </c>
      <c r="C1989">
        <v>219.15</v>
      </c>
      <c r="D1989" s="1"/>
      <c r="F1989" s="1"/>
    </row>
    <row r="1990" spans="2:6">
      <c r="B1990" s="1">
        <v>38323</v>
      </c>
      <c r="C1990">
        <v>219.15</v>
      </c>
      <c r="D1990" s="1"/>
      <c r="F1990" s="1"/>
    </row>
    <row r="1991" spans="2:6">
      <c r="B1991" s="1">
        <v>38324</v>
      </c>
      <c r="C1991">
        <v>219.19</v>
      </c>
      <c r="D1991" s="1"/>
      <c r="F1991" s="1"/>
    </row>
    <row r="1992" spans="2:6">
      <c r="B1992" s="1">
        <v>38327</v>
      </c>
      <c r="C1992">
        <v>219.23</v>
      </c>
      <c r="D1992" s="1"/>
      <c r="F1992" s="1"/>
    </row>
    <row r="1993" spans="2:6">
      <c r="B1993" s="1">
        <v>38328</v>
      </c>
      <c r="C1993">
        <v>219.24</v>
      </c>
      <c r="D1993" s="1"/>
      <c r="F1993" s="1"/>
    </row>
    <row r="1994" spans="2:6">
      <c r="B1994" s="1">
        <v>38329</v>
      </c>
      <c r="C1994">
        <v>219.26</v>
      </c>
      <c r="D1994" s="1"/>
      <c r="F1994" s="1"/>
    </row>
    <row r="1995" spans="2:6">
      <c r="B1995" s="1">
        <v>38330</v>
      </c>
      <c r="C1995">
        <v>219.27</v>
      </c>
      <c r="D1995" s="1"/>
      <c r="F1995" s="1"/>
    </row>
    <row r="1996" spans="2:6">
      <c r="B1996" s="1">
        <v>38331</v>
      </c>
      <c r="C1996">
        <v>219.27</v>
      </c>
      <c r="D1996" s="1"/>
      <c r="F1996" s="1"/>
    </row>
    <row r="1997" spans="2:6">
      <c r="B1997" s="1">
        <v>38334</v>
      </c>
      <c r="C1997">
        <v>219.3</v>
      </c>
      <c r="D1997" s="1"/>
      <c r="F1997" s="1"/>
    </row>
    <row r="1998" spans="2:6">
      <c r="B1998" s="1">
        <v>38335</v>
      </c>
      <c r="C1998">
        <v>219.31</v>
      </c>
      <c r="D1998" s="1"/>
      <c r="F1998" s="1"/>
    </row>
    <row r="1999" spans="2:6">
      <c r="B1999" s="1">
        <v>38336</v>
      </c>
      <c r="C1999">
        <v>219.33</v>
      </c>
      <c r="D1999" s="1"/>
      <c r="F1999" s="1"/>
    </row>
    <row r="2000" spans="2:6">
      <c r="B2000" s="1">
        <v>38337</v>
      </c>
      <c r="C2000">
        <v>219.34</v>
      </c>
      <c r="D2000" s="1"/>
      <c r="F2000" s="1"/>
    </row>
    <row r="2001" spans="2:6">
      <c r="B2001" s="1">
        <v>38338</v>
      </c>
      <c r="C2001">
        <v>219.35</v>
      </c>
      <c r="D2001" s="1"/>
      <c r="F2001" s="1"/>
    </row>
    <row r="2002" spans="2:6">
      <c r="B2002" s="1">
        <v>38341</v>
      </c>
      <c r="C2002">
        <v>219.38</v>
      </c>
      <c r="D2002" s="1"/>
      <c r="F2002" s="1"/>
    </row>
    <row r="2003" spans="2:6">
      <c r="B2003" s="1">
        <v>38342</v>
      </c>
      <c r="C2003">
        <v>219.4</v>
      </c>
      <c r="D2003" s="1"/>
      <c r="F2003" s="1"/>
    </row>
    <row r="2004" spans="2:6">
      <c r="B2004" s="1">
        <v>38343</v>
      </c>
      <c r="C2004">
        <v>219.42</v>
      </c>
      <c r="D2004" s="1"/>
      <c r="F2004" s="1"/>
    </row>
    <row r="2005" spans="2:6">
      <c r="B2005" s="1">
        <v>38344</v>
      </c>
      <c r="C2005">
        <v>219.43</v>
      </c>
      <c r="D2005" s="1"/>
      <c r="F2005" s="1"/>
    </row>
    <row r="2006" spans="2:6">
      <c r="B2006" s="1">
        <v>38348</v>
      </c>
      <c r="C2006">
        <v>219.45</v>
      </c>
      <c r="D2006" s="1"/>
      <c r="F2006" s="1"/>
    </row>
    <row r="2007" spans="2:6">
      <c r="B2007" s="1">
        <v>38349</v>
      </c>
      <c r="C2007">
        <v>219.47</v>
      </c>
      <c r="D2007" s="1"/>
      <c r="F2007" s="1"/>
    </row>
    <row r="2008" spans="2:6">
      <c r="B2008" s="1">
        <v>38350</v>
      </c>
      <c r="C2008">
        <v>219.49</v>
      </c>
      <c r="D2008" s="1"/>
      <c r="F2008" s="1"/>
    </row>
    <row r="2009" spans="2:6">
      <c r="B2009" s="1">
        <v>38351</v>
      </c>
      <c r="C2009">
        <v>219.52</v>
      </c>
      <c r="D2009" s="1"/>
      <c r="F2009" s="1"/>
    </row>
    <row r="2010" spans="2:6">
      <c r="B2010" s="1">
        <v>38352</v>
      </c>
      <c r="C2010">
        <v>219.52</v>
      </c>
      <c r="D2010" s="1"/>
      <c r="F2010" s="1"/>
    </row>
    <row r="2011" spans="2:6">
      <c r="B2011" s="1">
        <v>38355</v>
      </c>
      <c r="C2011">
        <v>219.55</v>
      </c>
      <c r="D2011" s="1"/>
      <c r="F2011" s="1"/>
    </row>
    <row r="2012" spans="2:6">
      <c r="B2012" s="1">
        <v>38356</v>
      </c>
      <c r="C2012">
        <v>219.53</v>
      </c>
      <c r="D2012" s="1"/>
      <c r="F2012" s="1"/>
    </row>
    <row r="2013" spans="2:6">
      <c r="B2013" s="1">
        <v>38357</v>
      </c>
      <c r="C2013">
        <v>219.54</v>
      </c>
      <c r="D2013" s="1"/>
      <c r="F2013" s="1"/>
    </row>
    <row r="2014" spans="2:6">
      <c r="B2014" s="1">
        <v>38358</v>
      </c>
      <c r="C2014">
        <v>219.57</v>
      </c>
      <c r="D2014" s="1"/>
      <c r="F2014" s="1"/>
    </row>
    <row r="2015" spans="2:6">
      <c r="B2015" s="1">
        <v>38359</v>
      </c>
      <c r="C2015">
        <v>219.57</v>
      </c>
      <c r="D2015" s="1"/>
      <c r="F2015" s="1"/>
    </row>
    <row r="2016" spans="2:6">
      <c r="B2016" s="1">
        <v>38362</v>
      </c>
      <c r="C2016">
        <v>219.6</v>
      </c>
      <c r="D2016" s="1"/>
      <c r="F2016" s="1"/>
    </row>
    <row r="2017" spans="2:6">
      <c r="B2017" s="1">
        <v>38363</v>
      </c>
      <c r="C2017">
        <v>219.62</v>
      </c>
      <c r="D2017" s="1"/>
      <c r="F2017" s="1"/>
    </row>
    <row r="2018" spans="2:6">
      <c r="B2018" s="1">
        <v>38364</v>
      </c>
      <c r="C2018">
        <v>219.64</v>
      </c>
      <c r="D2018" s="1"/>
      <c r="F2018" s="1"/>
    </row>
    <row r="2019" spans="2:6">
      <c r="B2019" s="1">
        <v>38365</v>
      </c>
      <c r="C2019">
        <v>219.66</v>
      </c>
      <c r="D2019" s="1"/>
      <c r="F2019" s="1"/>
    </row>
    <row r="2020" spans="2:6">
      <c r="B2020" s="1">
        <v>38366</v>
      </c>
      <c r="C2020">
        <v>219.64</v>
      </c>
      <c r="D2020" s="1"/>
      <c r="F2020" s="1"/>
    </row>
    <row r="2021" spans="2:6">
      <c r="B2021" s="1">
        <v>38370</v>
      </c>
      <c r="C2021">
        <v>219.71</v>
      </c>
      <c r="D2021" s="1"/>
      <c r="F2021" s="1"/>
    </row>
    <row r="2022" spans="2:6">
      <c r="B2022" s="1">
        <v>38371</v>
      </c>
      <c r="C2022">
        <v>219.74</v>
      </c>
      <c r="D2022" s="1"/>
      <c r="F2022" s="1"/>
    </row>
    <row r="2023" spans="2:6">
      <c r="B2023" s="1">
        <v>38372</v>
      </c>
      <c r="C2023">
        <v>219.77</v>
      </c>
      <c r="D2023" s="1"/>
      <c r="F2023" s="1"/>
    </row>
    <row r="2024" spans="2:6">
      <c r="B2024" s="1">
        <v>38373</v>
      </c>
      <c r="C2024">
        <v>219.79</v>
      </c>
      <c r="D2024" s="1"/>
      <c r="F2024" s="1"/>
    </row>
    <row r="2025" spans="2:6">
      <c r="B2025" s="1">
        <v>38376</v>
      </c>
      <c r="C2025">
        <v>219.83</v>
      </c>
      <c r="D2025" s="1"/>
      <c r="F2025" s="1"/>
    </row>
    <row r="2026" spans="2:6">
      <c r="B2026" s="1">
        <v>38377</v>
      </c>
      <c r="C2026">
        <v>219.83</v>
      </c>
      <c r="D2026" s="1"/>
      <c r="F2026" s="1"/>
    </row>
    <row r="2027" spans="2:6">
      <c r="B2027" s="1">
        <v>38378</v>
      </c>
      <c r="C2027">
        <v>219.83</v>
      </c>
      <c r="D2027" s="1"/>
      <c r="F2027" s="1"/>
    </row>
    <row r="2028" spans="2:6">
      <c r="B2028" s="1">
        <v>38379</v>
      </c>
      <c r="C2028">
        <v>219.84</v>
      </c>
      <c r="D2028" s="1"/>
      <c r="F2028" s="1"/>
    </row>
    <row r="2029" spans="2:6">
      <c r="B2029" s="1">
        <v>38380</v>
      </c>
      <c r="C2029">
        <v>219.85</v>
      </c>
      <c r="D2029" s="1"/>
      <c r="F2029" s="1"/>
    </row>
    <row r="2030" spans="2:6">
      <c r="B2030" s="1">
        <v>38383</v>
      </c>
      <c r="C2030">
        <v>219.88</v>
      </c>
      <c r="D2030" s="1"/>
      <c r="F2030" s="1"/>
    </row>
    <row r="2031" spans="2:6">
      <c r="B2031" s="1">
        <v>38384</v>
      </c>
      <c r="C2031">
        <v>219.9</v>
      </c>
      <c r="D2031" s="1"/>
      <c r="F2031" s="1"/>
    </row>
    <row r="2032" spans="2:6">
      <c r="B2032" s="1">
        <v>38385</v>
      </c>
      <c r="C2032">
        <v>219.9</v>
      </c>
      <c r="D2032" s="1"/>
      <c r="F2032" s="1"/>
    </row>
    <row r="2033" spans="2:6">
      <c r="B2033" s="1">
        <v>38386</v>
      </c>
      <c r="C2033">
        <v>219.92</v>
      </c>
      <c r="D2033" s="1"/>
      <c r="F2033" s="1"/>
    </row>
    <row r="2034" spans="2:6">
      <c r="B2034" s="1">
        <v>38387</v>
      </c>
      <c r="C2034">
        <v>219.95</v>
      </c>
      <c r="D2034" s="1"/>
      <c r="F2034" s="1"/>
    </row>
    <row r="2035" spans="2:6">
      <c r="B2035" s="1">
        <v>38390</v>
      </c>
      <c r="C2035">
        <v>219.98</v>
      </c>
      <c r="D2035" s="1"/>
      <c r="F2035" s="1"/>
    </row>
    <row r="2036" spans="2:6">
      <c r="B2036" s="1">
        <v>38391</v>
      </c>
      <c r="C2036">
        <v>219.99</v>
      </c>
      <c r="D2036" s="1"/>
      <c r="F2036" s="1"/>
    </row>
    <row r="2037" spans="2:6">
      <c r="B2037" s="1">
        <v>38392</v>
      </c>
      <c r="C2037">
        <v>220.02</v>
      </c>
      <c r="D2037" s="1"/>
      <c r="F2037" s="1"/>
    </row>
    <row r="2038" spans="2:6">
      <c r="B2038" s="1">
        <v>38393</v>
      </c>
      <c r="C2038">
        <v>220.02</v>
      </c>
      <c r="D2038" s="1"/>
      <c r="F2038" s="1"/>
    </row>
    <row r="2039" spans="2:6">
      <c r="B2039" s="1">
        <v>38394</v>
      </c>
      <c r="C2039">
        <v>220.02</v>
      </c>
      <c r="D2039" s="1"/>
      <c r="F2039" s="1"/>
    </row>
    <row r="2040" spans="2:6">
      <c r="B2040" s="1">
        <v>38397</v>
      </c>
      <c r="C2040">
        <v>220.06</v>
      </c>
      <c r="D2040" s="1"/>
      <c r="F2040" s="1"/>
    </row>
    <row r="2041" spans="2:6">
      <c r="B2041" s="1">
        <v>38398</v>
      </c>
      <c r="C2041">
        <v>220.08</v>
      </c>
      <c r="D2041" s="1"/>
      <c r="F2041" s="1"/>
    </row>
    <row r="2042" spans="2:6">
      <c r="B2042" s="1">
        <v>38399</v>
      </c>
      <c r="C2042">
        <v>220.08</v>
      </c>
      <c r="D2042" s="1"/>
      <c r="F2042" s="1"/>
    </row>
    <row r="2043" spans="2:6">
      <c r="B2043" s="1">
        <v>38400</v>
      </c>
      <c r="C2043">
        <v>220.1</v>
      </c>
      <c r="D2043" s="1"/>
      <c r="F2043" s="1"/>
    </row>
    <row r="2044" spans="2:6">
      <c r="B2044" s="1">
        <v>38401</v>
      </c>
      <c r="C2044">
        <v>220.08</v>
      </c>
      <c r="D2044" s="1"/>
      <c r="F2044" s="1"/>
    </row>
    <row r="2045" spans="2:6">
      <c r="B2045" s="1">
        <v>38405</v>
      </c>
      <c r="C2045">
        <v>220.14</v>
      </c>
      <c r="D2045" s="1"/>
      <c r="F2045" s="1"/>
    </row>
    <row r="2046" spans="2:6">
      <c r="B2046" s="1">
        <v>38406</v>
      </c>
      <c r="C2046">
        <v>220.15</v>
      </c>
      <c r="D2046" s="1"/>
      <c r="F2046" s="1"/>
    </row>
    <row r="2047" spans="2:6">
      <c r="B2047" s="1">
        <v>38407</v>
      </c>
      <c r="C2047">
        <v>220.15</v>
      </c>
      <c r="D2047" s="1"/>
      <c r="F2047" s="1"/>
    </row>
    <row r="2048" spans="2:6">
      <c r="B2048" s="1">
        <v>38408</v>
      </c>
      <c r="C2048">
        <v>220.15</v>
      </c>
      <c r="D2048" s="1"/>
      <c r="F2048" s="1"/>
    </row>
    <row r="2049" spans="2:6">
      <c r="B2049" s="1">
        <v>38411</v>
      </c>
      <c r="C2049">
        <v>220.18</v>
      </c>
      <c r="D2049" s="1"/>
      <c r="F2049" s="1"/>
    </row>
    <row r="2050" spans="2:6">
      <c r="B2050" s="1">
        <v>38412</v>
      </c>
      <c r="C2050">
        <v>220.21</v>
      </c>
      <c r="D2050" s="1"/>
      <c r="F2050" s="1"/>
    </row>
    <row r="2051" spans="2:6">
      <c r="B2051" s="1">
        <v>38413</v>
      </c>
      <c r="C2051">
        <v>220.23</v>
      </c>
      <c r="D2051" s="1"/>
      <c r="F2051" s="1"/>
    </row>
    <row r="2052" spans="2:6">
      <c r="B2052" s="1">
        <v>38414</v>
      </c>
      <c r="C2052">
        <v>220.25</v>
      </c>
      <c r="D2052" s="1"/>
      <c r="F2052" s="1"/>
    </row>
    <row r="2053" spans="2:6">
      <c r="B2053" s="1">
        <v>38415</v>
      </c>
      <c r="C2053">
        <v>220.26</v>
      </c>
      <c r="D2053" s="1"/>
      <c r="F2053" s="1"/>
    </row>
    <row r="2054" spans="2:6">
      <c r="B2054" s="1">
        <v>38418</v>
      </c>
      <c r="C2054">
        <v>220.31</v>
      </c>
      <c r="D2054" s="1"/>
      <c r="F2054" s="1"/>
    </row>
    <row r="2055" spans="2:6">
      <c r="B2055" s="1">
        <v>38419</v>
      </c>
      <c r="C2055">
        <v>220.32</v>
      </c>
      <c r="D2055" s="1"/>
      <c r="F2055" s="1"/>
    </row>
    <row r="2056" spans="2:6">
      <c r="B2056" s="1">
        <v>38420</v>
      </c>
      <c r="C2056">
        <v>220.32</v>
      </c>
      <c r="D2056" s="1"/>
      <c r="F2056" s="1"/>
    </row>
    <row r="2057" spans="2:6">
      <c r="B2057" s="1">
        <v>38421</v>
      </c>
      <c r="C2057">
        <v>220.34</v>
      </c>
      <c r="D2057" s="1"/>
      <c r="F2057" s="1"/>
    </row>
    <row r="2058" spans="2:6">
      <c r="B2058" s="1">
        <v>38422</v>
      </c>
      <c r="C2058">
        <v>220.34</v>
      </c>
      <c r="D2058" s="1"/>
      <c r="F2058" s="1"/>
    </row>
    <row r="2059" spans="2:6">
      <c r="B2059" s="1">
        <v>38425</v>
      </c>
      <c r="C2059">
        <v>220.38</v>
      </c>
      <c r="D2059" s="1"/>
      <c r="F2059" s="1"/>
    </row>
    <row r="2060" spans="2:6">
      <c r="B2060" s="1">
        <v>38426</v>
      </c>
      <c r="C2060">
        <v>220.4</v>
      </c>
      <c r="D2060" s="1"/>
      <c r="F2060" s="1"/>
    </row>
    <row r="2061" spans="2:6">
      <c r="B2061" s="1">
        <v>38427</v>
      </c>
      <c r="C2061">
        <v>220.42</v>
      </c>
      <c r="D2061" s="1"/>
      <c r="F2061" s="1"/>
    </row>
    <row r="2062" spans="2:6">
      <c r="B2062" s="1">
        <v>38428</v>
      </c>
      <c r="C2062">
        <v>220.45</v>
      </c>
      <c r="D2062" s="1"/>
      <c r="F2062" s="1"/>
    </row>
    <row r="2063" spans="2:6">
      <c r="B2063" s="1">
        <v>38429</v>
      </c>
      <c r="C2063">
        <v>220.45</v>
      </c>
      <c r="D2063" s="1"/>
      <c r="F2063" s="1"/>
    </row>
    <row r="2064" spans="2:6">
      <c r="B2064" s="1">
        <v>38432</v>
      </c>
      <c r="C2064">
        <v>220.49</v>
      </c>
      <c r="D2064" s="1"/>
      <c r="F2064" s="1"/>
    </row>
    <row r="2065" spans="2:6">
      <c r="B2065" s="1">
        <v>38433</v>
      </c>
      <c r="C2065">
        <v>220.48</v>
      </c>
      <c r="D2065" s="1"/>
      <c r="F2065" s="1"/>
    </row>
    <row r="2066" spans="2:6">
      <c r="B2066" s="1">
        <v>38434</v>
      </c>
      <c r="C2066">
        <v>220.5</v>
      </c>
      <c r="D2066" s="1"/>
      <c r="F2066" s="1"/>
    </row>
    <row r="2067" spans="2:6">
      <c r="B2067" s="1">
        <v>38435</v>
      </c>
      <c r="C2067">
        <v>220.52</v>
      </c>
      <c r="D2067" s="1"/>
      <c r="F2067" s="1"/>
    </row>
    <row r="2068" spans="2:6">
      <c r="B2068" s="1">
        <v>38439</v>
      </c>
      <c r="C2068">
        <v>220.58</v>
      </c>
      <c r="D2068" s="1"/>
      <c r="F2068" s="1"/>
    </row>
    <row r="2069" spans="2:6">
      <c r="B2069" s="1">
        <v>38440</v>
      </c>
      <c r="C2069">
        <v>220.61</v>
      </c>
      <c r="D2069" s="1"/>
      <c r="F2069" s="1"/>
    </row>
    <row r="2070" spans="2:6">
      <c r="B2070" s="1">
        <v>38441</v>
      </c>
      <c r="C2070">
        <v>220.63</v>
      </c>
      <c r="D2070" s="1"/>
      <c r="F2070" s="1"/>
    </row>
    <row r="2071" spans="2:6">
      <c r="B2071" s="1">
        <v>38442</v>
      </c>
      <c r="C2071">
        <v>220.67</v>
      </c>
      <c r="D2071" s="1"/>
      <c r="F2071" s="1"/>
    </row>
    <row r="2072" spans="2:6">
      <c r="B2072" s="1">
        <v>38443</v>
      </c>
      <c r="C2072">
        <v>220.69</v>
      </c>
      <c r="D2072" s="1"/>
      <c r="F2072" s="1"/>
    </row>
    <row r="2073" spans="2:6">
      <c r="B2073" s="1">
        <v>38446</v>
      </c>
      <c r="C2073">
        <v>220.75</v>
      </c>
      <c r="D2073" s="1"/>
      <c r="F2073" s="1"/>
    </row>
    <row r="2074" spans="2:6">
      <c r="B2074" s="1">
        <v>38447</v>
      </c>
      <c r="C2074">
        <v>220.77</v>
      </c>
      <c r="D2074" s="1"/>
      <c r="F2074" s="1"/>
    </row>
    <row r="2075" spans="2:6">
      <c r="B2075" s="1">
        <v>38448</v>
      </c>
      <c r="C2075">
        <v>220.8</v>
      </c>
      <c r="D2075" s="1"/>
      <c r="F2075" s="1"/>
    </row>
    <row r="2076" spans="2:6">
      <c r="B2076" s="1">
        <v>38449</v>
      </c>
      <c r="C2076">
        <v>220.82</v>
      </c>
      <c r="D2076" s="1"/>
      <c r="F2076" s="1"/>
    </row>
    <row r="2077" spans="2:6">
      <c r="B2077" s="1">
        <v>38450</v>
      </c>
      <c r="C2077">
        <v>220.82</v>
      </c>
      <c r="D2077" s="1"/>
      <c r="F2077" s="1"/>
    </row>
    <row r="2078" spans="2:6">
      <c r="B2078" s="1">
        <v>38453</v>
      </c>
      <c r="C2078">
        <v>220.88</v>
      </c>
      <c r="D2078" s="1"/>
      <c r="F2078" s="1"/>
    </row>
    <row r="2079" spans="2:6">
      <c r="B2079" s="1">
        <v>38454</v>
      </c>
      <c r="C2079">
        <v>220.9</v>
      </c>
      <c r="D2079" s="1"/>
      <c r="F2079" s="1"/>
    </row>
    <row r="2080" spans="2:6">
      <c r="B2080" s="1">
        <v>38455</v>
      </c>
      <c r="C2080">
        <v>220.92</v>
      </c>
      <c r="D2080" s="1"/>
      <c r="F2080" s="1"/>
    </row>
    <row r="2081" spans="2:6">
      <c r="B2081" s="1">
        <v>38456</v>
      </c>
      <c r="C2081">
        <v>220.95</v>
      </c>
      <c r="D2081" s="1"/>
      <c r="F2081" s="1"/>
    </row>
    <row r="2082" spans="2:6">
      <c r="B2082" s="1">
        <v>38457</v>
      </c>
      <c r="C2082">
        <v>220.98</v>
      </c>
      <c r="D2082" s="1"/>
      <c r="F2082" s="1"/>
    </row>
    <row r="2083" spans="2:6">
      <c r="B2083" s="1">
        <v>38460</v>
      </c>
      <c r="C2083">
        <v>221.02</v>
      </c>
      <c r="D2083" s="1"/>
      <c r="F2083" s="1"/>
    </row>
    <row r="2084" spans="2:6">
      <c r="B2084" s="1">
        <v>38461</v>
      </c>
      <c r="C2084">
        <v>221.05</v>
      </c>
      <c r="D2084" s="1"/>
      <c r="F2084" s="1"/>
    </row>
    <row r="2085" spans="2:6">
      <c r="B2085" s="1">
        <v>38462</v>
      </c>
      <c r="C2085">
        <v>221.07</v>
      </c>
      <c r="D2085" s="1"/>
      <c r="F2085" s="1"/>
    </row>
    <row r="2086" spans="2:6">
      <c r="B2086" s="1">
        <v>38463</v>
      </c>
      <c r="C2086">
        <v>221.07</v>
      </c>
      <c r="D2086" s="1"/>
      <c r="F2086" s="1"/>
    </row>
    <row r="2087" spans="2:6">
      <c r="B2087" s="1">
        <v>38464</v>
      </c>
      <c r="C2087">
        <v>221.09</v>
      </c>
      <c r="D2087" s="1"/>
      <c r="F2087" s="1"/>
    </row>
    <row r="2088" spans="2:6">
      <c r="B2088" s="1">
        <v>38467</v>
      </c>
      <c r="C2088">
        <v>221.13</v>
      </c>
      <c r="D2088" s="1"/>
      <c r="F2088" s="1"/>
    </row>
    <row r="2089" spans="2:6">
      <c r="B2089" s="1">
        <v>38468</v>
      </c>
      <c r="C2089">
        <v>221.15</v>
      </c>
      <c r="D2089" s="1"/>
      <c r="F2089" s="1"/>
    </row>
    <row r="2090" spans="2:6">
      <c r="B2090" s="1">
        <v>38469</v>
      </c>
      <c r="C2090">
        <v>221.17</v>
      </c>
      <c r="D2090" s="1"/>
      <c r="F2090" s="1"/>
    </row>
    <row r="2091" spans="2:6">
      <c r="B2091" s="1">
        <v>38470</v>
      </c>
      <c r="C2091">
        <v>221.21</v>
      </c>
      <c r="D2091" s="1"/>
      <c r="F2091" s="1"/>
    </row>
    <row r="2092" spans="2:6">
      <c r="B2092" s="1">
        <v>38471</v>
      </c>
      <c r="C2092">
        <v>221.22</v>
      </c>
      <c r="D2092" s="1"/>
      <c r="F2092" s="1"/>
    </row>
    <row r="2093" spans="2:6">
      <c r="B2093" s="1">
        <v>38474</v>
      </c>
      <c r="C2093">
        <v>221.27</v>
      </c>
      <c r="D2093" s="1"/>
      <c r="F2093" s="1"/>
    </row>
    <row r="2094" spans="2:6">
      <c r="B2094" s="1">
        <v>38475</v>
      </c>
      <c r="C2094">
        <v>221.28</v>
      </c>
      <c r="D2094" s="1"/>
      <c r="F2094" s="1"/>
    </row>
    <row r="2095" spans="2:6">
      <c r="B2095" s="1">
        <v>38476</v>
      </c>
      <c r="C2095">
        <v>221.32</v>
      </c>
      <c r="D2095" s="1"/>
      <c r="F2095" s="1"/>
    </row>
    <row r="2096" spans="2:6">
      <c r="B2096" s="1">
        <v>38477</v>
      </c>
      <c r="C2096">
        <v>221.37</v>
      </c>
      <c r="D2096" s="1"/>
      <c r="F2096" s="1"/>
    </row>
    <row r="2097" spans="2:6">
      <c r="B2097" s="1">
        <v>38478</v>
      </c>
      <c r="C2097">
        <v>221.33</v>
      </c>
      <c r="D2097" s="1"/>
      <c r="F2097" s="1"/>
    </row>
    <row r="2098" spans="2:6">
      <c r="B2098" s="1">
        <v>38481</v>
      </c>
      <c r="C2098">
        <v>221.37</v>
      </c>
      <c r="D2098" s="1"/>
      <c r="F2098" s="1"/>
    </row>
    <row r="2099" spans="2:6">
      <c r="B2099" s="1">
        <v>38482</v>
      </c>
      <c r="C2099">
        <v>221.41</v>
      </c>
      <c r="D2099" s="1"/>
      <c r="F2099" s="1"/>
    </row>
    <row r="2100" spans="2:6">
      <c r="B2100" s="1">
        <v>38483</v>
      </c>
      <c r="C2100">
        <v>221.44</v>
      </c>
      <c r="D2100" s="1"/>
      <c r="F2100" s="1"/>
    </row>
    <row r="2101" spans="2:6">
      <c r="B2101" s="1">
        <v>38484</v>
      </c>
      <c r="C2101">
        <v>221.46</v>
      </c>
      <c r="D2101" s="1"/>
      <c r="F2101" s="1"/>
    </row>
    <row r="2102" spans="2:6">
      <c r="B2102" s="1">
        <v>38485</v>
      </c>
      <c r="C2102">
        <v>221.51</v>
      </c>
      <c r="D2102" s="1"/>
      <c r="F2102" s="1"/>
    </row>
    <row r="2103" spans="2:6">
      <c r="B2103" s="1">
        <v>38488</v>
      </c>
      <c r="C2103">
        <v>221.56</v>
      </c>
      <c r="D2103" s="1"/>
      <c r="F2103" s="1"/>
    </row>
    <row r="2104" spans="2:6">
      <c r="B2104" s="1">
        <v>38489</v>
      </c>
      <c r="C2104">
        <v>221.58</v>
      </c>
      <c r="D2104" s="1"/>
      <c r="F2104" s="1"/>
    </row>
    <row r="2105" spans="2:6">
      <c r="B2105" s="1">
        <v>38490</v>
      </c>
      <c r="C2105">
        <v>221.6</v>
      </c>
      <c r="D2105" s="1"/>
      <c r="F2105" s="1"/>
    </row>
    <row r="2106" spans="2:6">
      <c r="B2106" s="1">
        <v>38491</v>
      </c>
      <c r="C2106">
        <v>221.6</v>
      </c>
      <c r="D2106" s="1"/>
      <c r="F2106" s="1"/>
    </row>
    <row r="2107" spans="2:6">
      <c r="B2107" s="1">
        <v>38492</v>
      </c>
      <c r="C2107">
        <v>221.61</v>
      </c>
      <c r="D2107" s="1"/>
      <c r="F2107" s="1"/>
    </row>
    <row r="2108" spans="2:6">
      <c r="B2108" s="1">
        <v>38495</v>
      </c>
      <c r="C2108">
        <v>221.67</v>
      </c>
      <c r="D2108" s="1"/>
      <c r="F2108" s="1"/>
    </row>
    <row r="2109" spans="2:6">
      <c r="B2109" s="1">
        <v>38496</v>
      </c>
      <c r="C2109">
        <v>221.68</v>
      </c>
      <c r="D2109" s="1"/>
      <c r="F2109" s="1"/>
    </row>
    <row r="2110" spans="2:6">
      <c r="B2110" s="1">
        <v>38497</v>
      </c>
      <c r="C2110">
        <v>221.71</v>
      </c>
      <c r="D2110" s="1"/>
      <c r="F2110" s="1"/>
    </row>
    <row r="2111" spans="2:6">
      <c r="B2111" s="1">
        <v>38498</v>
      </c>
      <c r="C2111">
        <v>221.72</v>
      </c>
      <c r="D2111" s="1"/>
      <c r="F2111" s="1"/>
    </row>
    <row r="2112" spans="2:6">
      <c r="B2112" s="1">
        <v>38499</v>
      </c>
      <c r="C2112">
        <v>221.73</v>
      </c>
      <c r="D2112" s="1"/>
      <c r="F2112" s="1"/>
    </row>
    <row r="2113" spans="2:6">
      <c r="B2113" s="1">
        <v>38503</v>
      </c>
      <c r="C2113">
        <v>221.81</v>
      </c>
      <c r="D2113" s="1"/>
      <c r="F2113" s="1"/>
    </row>
    <row r="2114" spans="2:6">
      <c r="B2114" s="1">
        <v>38504</v>
      </c>
      <c r="C2114">
        <v>221.87</v>
      </c>
      <c r="D2114" s="1"/>
      <c r="F2114" s="1"/>
    </row>
    <row r="2115" spans="2:6">
      <c r="B2115" s="1">
        <v>38505</v>
      </c>
      <c r="C2115">
        <v>221.87</v>
      </c>
      <c r="D2115" s="1"/>
      <c r="F2115" s="1"/>
    </row>
    <row r="2116" spans="2:6">
      <c r="B2116" s="1">
        <v>38506</v>
      </c>
      <c r="C2116">
        <v>221.86</v>
      </c>
      <c r="D2116" s="1"/>
      <c r="F2116" s="1"/>
    </row>
    <row r="2117" spans="2:6">
      <c r="B2117" s="1">
        <v>38509</v>
      </c>
      <c r="C2117">
        <v>221.91</v>
      </c>
      <c r="D2117" s="1"/>
      <c r="F2117" s="1"/>
    </row>
    <row r="2118" spans="2:6">
      <c r="B2118" s="1">
        <v>38510</v>
      </c>
      <c r="C2118">
        <v>221.93</v>
      </c>
      <c r="D2118" s="1"/>
      <c r="F2118" s="1"/>
    </row>
    <row r="2119" spans="2:6">
      <c r="B2119" s="1">
        <v>38511</v>
      </c>
      <c r="C2119">
        <v>221.93</v>
      </c>
      <c r="D2119" s="1"/>
      <c r="F2119" s="1"/>
    </row>
    <row r="2120" spans="2:6">
      <c r="B2120" s="1">
        <v>38512</v>
      </c>
      <c r="C2120">
        <v>221.93</v>
      </c>
      <c r="D2120" s="1"/>
      <c r="F2120" s="1"/>
    </row>
    <row r="2121" spans="2:6">
      <c r="B2121" s="1">
        <v>38513</v>
      </c>
      <c r="C2121">
        <v>221.93</v>
      </c>
      <c r="D2121" s="1"/>
      <c r="F2121" s="1"/>
    </row>
    <row r="2122" spans="2:6">
      <c r="B2122" s="1">
        <v>38516</v>
      </c>
      <c r="C2122">
        <v>221.98</v>
      </c>
      <c r="D2122" s="1"/>
      <c r="F2122" s="1"/>
    </row>
    <row r="2123" spans="2:6">
      <c r="B2123" s="1">
        <v>38517</v>
      </c>
      <c r="C2123">
        <v>222.01</v>
      </c>
      <c r="D2123" s="1"/>
      <c r="F2123" s="1"/>
    </row>
    <row r="2124" spans="2:6">
      <c r="B2124" s="1">
        <v>38518</v>
      </c>
      <c r="C2124">
        <v>222.02</v>
      </c>
      <c r="D2124" s="1"/>
      <c r="F2124" s="1"/>
    </row>
    <row r="2125" spans="2:6">
      <c r="B2125" s="1">
        <v>38519</v>
      </c>
      <c r="C2125">
        <v>222.06</v>
      </c>
      <c r="D2125" s="1"/>
      <c r="F2125" s="1"/>
    </row>
    <row r="2126" spans="2:6">
      <c r="B2126" s="1">
        <v>38520</v>
      </c>
      <c r="C2126">
        <v>222.06</v>
      </c>
      <c r="D2126" s="1"/>
      <c r="F2126" s="1"/>
    </row>
    <row r="2127" spans="2:6">
      <c r="B2127" s="1">
        <v>38523</v>
      </c>
      <c r="C2127">
        <v>222.11</v>
      </c>
      <c r="D2127" s="1"/>
      <c r="F2127" s="1"/>
    </row>
    <row r="2128" spans="2:6">
      <c r="B2128" s="1">
        <v>38524</v>
      </c>
      <c r="C2128">
        <v>222.13</v>
      </c>
      <c r="D2128" s="1"/>
      <c r="F2128" s="1"/>
    </row>
    <row r="2129" spans="2:6">
      <c r="B2129" s="1">
        <v>38525</v>
      </c>
      <c r="C2129">
        <v>222.17</v>
      </c>
      <c r="D2129" s="1"/>
      <c r="F2129" s="1"/>
    </row>
    <row r="2130" spans="2:6">
      <c r="B2130" s="1">
        <v>38526</v>
      </c>
      <c r="C2130">
        <v>222.18</v>
      </c>
      <c r="D2130" s="1"/>
      <c r="F2130" s="1"/>
    </row>
    <row r="2131" spans="2:6">
      <c r="B2131" s="1">
        <v>38527</v>
      </c>
      <c r="C2131">
        <v>222.21</v>
      </c>
      <c r="D2131" s="1"/>
      <c r="F2131" s="1"/>
    </row>
    <row r="2132" spans="2:6">
      <c r="B2132" s="1">
        <v>38530</v>
      </c>
      <c r="C2132">
        <v>222.25</v>
      </c>
      <c r="D2132" s="1"/>
      <c r="F2132" s="1"/>
    </row>
    <row r="2133" spans="2:6">
      <c r="B2133" s="1">
        <v>38531</v>
      </c>
      <c r="C2133">
        <v>222.24</v>
      </c>
      <c r="D2133" s="1"/>
      <c r="F2133" s="1"/>
    </row>
    <row r="2134" spans="2:6">
      <c r="B2134" s="1">
        <v>38532</v>
      </c>
      <c r="C2134">
        <v>222.26</v>
      </c>
      <c r="D2134" s="1"/>
      <c r="F2134" s="1"/>
    </row>
    <row r="2135" spans="2:6">
      <c r="B2135" s="1">
        <v>38533</v>
      </c>
      <c r="C2135">
        <v>222.27</v>
      </c>
      <c r="D2135" s="1"/>
      <c r="F2135" s="1"/>
    </row>
    <row r="2136" spans="2:6">
      <c r="B2136" s="1">
        <v>38534</v>
      </c>
      <c r="C2136">
        <v>222.24</v>
      </c>
      <c r="D2136" s="1"/>
      <c r="F2136" s="1"/>
    </row>
    <row r="2137" spans="2:6">
      <c r="B2137" s="1">
        <v>38538</v>
      </c>
      <c r="C2137">
        <v>222.29</v>
      </c>
      <c r="D2137" s="1"/>
      <c r="F2137" s="1"/>
    </row>
    <row r="2138" spans="2:6">
      <c r="B2138" s="1">
        <v>38539</v>
      </c>
      <c r="C2138">
        <v>222.33</v>
      </c>
      <c r="D2138" s="1"/>
      <c r="F2138" s="1"/>
    </row>
    <row r="2139" spans="2:6">
      <c r="B2139" s="1">
        <v>38540</v>
      </c>
      <c r="C2139">
        <v>222.38</v>
      </c>
      <c r="D2139" s="1"/>
      <c r="F2139" s="1"/>
    </row>
    <row r="2140" spans="2:6">
      <c r="B2140" s="1">
        <v>38541</v>
      </c>
      <c r="C2140">
        <v>222.37</v>
      </c>
      <c r="D2140" s="1"/>
      <c r="F2140" s="1"/>
    </row>
    <row r="2141" spans="2:6">
      <c r="B2141" s="1">
        <v>38544</v>
      </c>
      <c r="C2141">
        <v>222.41</v>
      </c>
      <c r="D2141" s="1"/>
      <c r="F2141" s="1"/>
    </row>
    <row r="2142" spans="2:6">
      <c r="B2142" s="1">
        <v>38545</v>
      </c>
      <c r="C2142">
        <v>222.43</v>
      </c>
      <c r="D2142" s="1"/>
      <c r="F2142" s="1"/>
    </row>
    <row r="2143" spans="2:6">
      <c r="B2143" s="1">
        <v>38546</v>
      </c>
      <c r="C2143">
        <v>222.44</v>
      </c>
      <c r="D2143" s="1"/>
      <c r="F2143" s="1"/>
    </row>
    <row r="2144" spans="2:6">
      <c r="B2144" s="1">
        <v>38547</v>
      </c>
      <c r="C2144">
        <v>222.46</v>
      </c>
      <c r="D2144" s="1"/>
      <c r="F2144" s="1"/>
    </row>
    <row r="2145" spans="2:6">
      <c r="B2145" s="1">
        <v>38548</v>
      </c>
      <c r="C2145">
        <v>222.47</v>
      </c>
      <c r="D2145" s="1"/>
      <c r="F2145" s="1"/>
    </row>
    <row r="2146" spans="2:6">
      <c r="B2146" s="1">
        <v>38551</v>
      </c>
      <c r="C2146">
        <v>222.52</v>
      </c>
      <c r="D2146" s="1"/>
      <c r="F2146" s="1"/>
    </row>
    <row r="2147" spans="2:6">
      <c r="B2147" s="1">
        <v>38552</v>
      </c>
      <c r="C2147">
        <v>222.54</v>
      </c>
      <c r="D2147" s="1"/>
      <c r="F2147" s="1"/>
    </row>
    <row r="2148" spans="2:6">
      <c r="B2148" s="1">
        <v>38553</v>
      </c>
      <c r="C2148">
        <v>222.55</v>
      </c>
      <c r="D2148" s="1"/>
      <c r="F2148" s="1"/>
    </row>
    <row r="2149" spans="2:6">
      <c r="B2149" s="1">
        <v>38554</v>
      </c>
      <c r="C2149">
        <v>222.54</v>
      </c>
      <c r="D2149" s="1"/>
      <c r="F2149" s="1"/>
    </row>
    <row r="2150" spans="2:6">
      <c r="B2150" s="1">
        <v>38555</v>
      </c>
      <c r="C2150">
        <v>222.55</v>
      </c>
      <c r="D2150" s="1"/>
      <c r="F2150" s="1"/>
    </row>
    <row r="2151" spans="2:6">
      <c r="B2151" s="1">
        <v>38558</v>
      </c>
      <c r="C2151">
        <v>222.59</v>
      </c>
      <c r="D2151" s="1"/>
      <c r="F2151" s="1"/>
    </row>
    <row r="2152" spans="2:6">
      <c r="B2152" s="1">
        <v>38559</v>
      </c>
      <c r="C2152">
        <v>222.61</v>
      </c>
      <c r="D2152" s="1"/>
      <c r="F2152" s="1"/>
    </row>
    <row r="2153" spans="2:6">
      <c r="B2153" s="1">
        <v>38560</v>
      </c>
      <c r="C2153">
        <v>222.62</v>
      </c>
      <c r="D2153" s="1"/>
      <c r="F2153" s="1"/>
    </row>
    <row r="2154" spans="2:6">
      <c r="B2154" s="1">
        <v>38561</v>
      </c>
      <c r="C2154">
        <v>222.65</v>
      </c>
      <c r="D2154" s="1"/>
      <c r="F2154" s="1"/>
    </row>
    <row r="2155" spans="2:6">
      <c r="B2155" s="1">
        <v>38562</v>
      </c>
      <c r="C2155">
        <v>222.69</v>
      </c>
      <c r="D2155" s="1"/>
      <c r="F2155" s="1"/>
    </row>
    <row r="2156" spans="2:6">
      <c r="B2156" s="1">
        <v>38565</v>
      </c>
      <c r="C2156">
        <v>222.69</v>
      </c>
      <c r="D2156" s="1"/>
      <c r="F2156" s="1"/>
    </row>
    <row r="2157" spans="2:6">
      <c r="B2157" s="1">
        <v>38566</v>
      </c>
      <c r="C2157">
        <v>222.71</v>
      </c>
      <c r="D2157" s="1"/>
      <c r="F2157" s="1"/>
    </row>
    <row r="2158" spans="2:6">
      <c r="B2158" s="1">
        <v>38567</v>
      </c>
      <c r="C2158">
        <v>222.75</v>
      </c>
      <c r="D2158" s="1"/>
      <c r="F2158" s="1"/>
    </row>
    <row r="2159" spans="2:6">
      <c r="B2159" s="1">
        <v>38568</v>
      </c>
      <c r="C2159">
        <v>222.77</v>
      </c>
      <c r="D2159" s="1"/>
      <c r="F2159" s="1"/>
    </row>
    <row r="2160" spans="2:6">
      <c r="B2160" s="1">
        <v>38569</v>
      </c>
      <c r="C2160">
        <v>222.76</v>
      </c>
      <c r="D2160" s="1"/>
      <c r="F2160" s="1"/>
    </row>
    <row r="2161" spans="2:6">
      <c r="B2161" s="1">
        <v>38572</v>
      </c>
      <c r="C2161">
        <v>222.8</v>
      </c>
      <c r="D2161" s="1"/>
      <c r="F2161" s="1"/>
    </row>
    <row r="2162" spans="2:6">
      <c r="B2162" s="1">
        <v>38573</v>
      </c>
      <c r="C2162">
        <v>222.83</v>
      </c>
      <c r="D2162" s="1"/>
      <c r="F2162" s="1"/>
    </row>
    <row r="2163" spans="2:6">
      <c r="B2163" s="1">
        <v>38574</v>
      </c>
      <c r="C2163">
        <v>222.85</v>
      </c>
      <c r="D2163" s="1"/>
      <c r="F2163" s="1"/>
    </row>
    <row r="2164" spans="2:6">
      <c r="B2164" s="1">
        <v>38575</v>
      </c>
      <c r="C2164">
        <v>222.88</v>
      </c>
      <c r="D2164" s="1"/>
      <c r="F2164" s="1"/>
    </row>
    <row r="2165" spans="2:6">
      <c r="B2165" s="1">
        <v>38576</v>
      </c>
      <c r="C2165">
        <v>222.91</v>
      </c>
      <c r="D2165" s="1"/>
      <c r="F2165" s="1"/>
    </row>
    <row r="2166" spans="2:6">
      <c r="B2166" s="1">
        <v>38579</v>
      </c>
      <c r="C2166">
        <v>222.96</v>
      </c>
      <c r="D2166" s="1"/>
      <c r="F2166" s="1"/>
    </row>
    <row r="2167" spans="2:6">
      <c r="B2167" s="1">
        <v>38580</v>
      </c>
      <c r="C2167">
        <v>223</v>
      </c>
      <c r="D2167" s="1"/>
      <c r="F2167" s="1"/>
    </row>
    <row r="2168" spans="2:6">
      <c r="B2168" s="1">
        <v>38581</v>
      </c>
      <c r="C2168">
        <v>223.02</v>
      </c>
      <c r="D2168" s="1"/>
      <c r="F2168" s="1"/>
    </row>
    <row r="2169" spans="2:6">
      <c r="B2169" s="1">
        <v>38582</v>
      </c>
      <c r="C2169">
        <v>223.07</v>
      </c>
      <c r="D2169" s="1"/>
      <c r="F2169" s="1"/>
    </row>
    <row r="2170" spans="2:6">
      <c r="B2170" s="1">
        <v>38583</v>
      </c>
      <c r="C2170">
        <v>223.08</v>
      </c>
      <c r="D2170" s="1"/>
      <c r="F2170" s="1"/>
    </row>
    <row r="2171" spans="2:6">
      <c r="B2171" s="1">
        <v>38586</v>
      </c>
      <c r="C2171">
        <v>223.14</v>
      </c>
      <c r="D2171" s="1"/>
      <c r="F2171" s="1"/>
    </row>
    <row r="2172" spans="2:6">
      <c r="B2172" s="1">
        <v>38587</v>
      </c>
      <c r="C2172">
        <v>223.17</v>
      </c>
      <c r="D2172" s="1"/>
      <c r="F2172" s="1"/>
    </row>
    <row r="2173" spans="2:6">
      <c r="B2173" s="1">
        <v>38588</v>
      </c>
      <c r="C2173">
        <v>223.2</v>
      </c>
      <c r="D2173" s="1"/>
      <c r="F2173" s="1"/>
    </row>
    <row r="2174" spans="2:6">
      <c r="B2174" s="1">
        <v>38589</v>
      </c>
      <c r="C2174">
        <v>223.21</v>
      </c>
      <c r="D2174" s="1"/>
      <c r="F2174" s="1"/>
    </row>
    <row r="2175" spans="2:6">
      <c r="B2175" s="1">
        <v>38590</v>
      </c>
      <c r="C2175">
        <v>223.21</v>
      </c>
      <c r="D2175" s="1"/>
      <c r="F2175" s="1"/>
    </row>
    <row r="2176" spans="2:6">
      <c r="B2176" s="1">
        <v>38593</v>
      </c>
      <c r="C2176">
        <v>223.27</v>
      </c>
      <c r="D2176" s="1"/>
      <c r="F2176" s="1"/>
    </row>
    <row r="2177" spans="2:6">
      <c r="B2177" s="1">
        <v>38594</v>
      </c>
      <c r="C2177">
        <v>223.32</v>
      </c>
      <c r="D2177" s="1"/>
      <c r="F2177" s="1"/>
    </row>
    <row r="2178" spans="2:6">
      <c r="B2178" s="1">
        <v>38595</v>
      </c>
      <c r="C2178">
        <v>223.38</v>
      </c>
      <c r="D2178" s="1"/>
      <c r="F2178" s="1"/>
    </row>
    <row r="2179" spans="2:6">
      <c r="B2179" s="1">
        <v>38596</v>
      </c>
      <c r="C2179">
        <v>223.48</v>
      </c>
      <c r="D2179" s="1"/>
      <c r="F2179" s="1"/>
    </row>
    <row r="2180" spans="2:6">
      <c r="B2180" s="1">
        <v>38597</v>
      </c>
      <c r="C2180">
        <v>223.51</v>
      </c>
      <c r="D2180" s="1"/>
      <c r="F2180" s="1"/>
    </row>
    <row r="2181" spans="2:6">
      <c r="B2181" s="1">
        <v>38601</v>
      </c>
      <c r="C2181">
        <v>223.55</v>
      </c>
      <c r="D2181" s="1"/>
      <c r="F2181" s="1"/>
    </row>
    <row r="2182" spans="2:6">
      <c r="B2182" s="1">
        <v>38602</v>
      </c>
      <c r="C2182">
        <v>223.55</v>
      </c>
      <c r="D2182" s="1"/>
      <c r="F2182" s="1"/>
    </row>
    <row r="2183" spans="2:6">
      <c r="B2183" s="1">
        <v>38603</v>
      </c>
      <c r="C2183">
        <v>223.57</v>
      </c>
      <c r="D2183" s="1"/>
      <c r="F2183" s="1"/>
    </row>
    <row r="2184" spans="2:6">
      <c r="B2184" s="1">
        <v>38604</v>
      </c>
      <c r="C2184">
        <v>223.59</v>
      </c>
      <c r="D2184" s="1"/>
      <c r="F2184" s="1"/>
    </row>
    <row r="2185" spans="2:6">
      <c r="B2185" s="1">
        <v>38607</v>
      </c>
      <c r="C2185">
        <v>223.63</v>
      </c>
      <c r="D2185" s="1"/>
      <c r="F2185" s="1"/>
    </row>
    <row r="2186" spans="2:6">
      <c r="B2186" s="1">
        <v>38608</v>
      </c>
      <c r="C2186">
        <v>223.66</v>
      </c>
      <c r="D2186" s="1"/>
      <c r="F2186" s="1"/>
    </row>
    <row r="2187" spans="2:6">
      <c r="B2187" s="1">
        <v>38609</v>
      </c>
      <c r="C2187">
        <v>223.69</v>
      </c>
      <c r="D2187" s="1"/>
      <c r="F2187" s="1"/>
    </row>
    <row r="2188" spans="2:6">
      <c r="B2188" s="1">
        <v>38610</v>
      </c>
      <c r="C2188">
        <v>223.7</v>
      </c>
      <c r="D2188" s="1"/>
      <c r="F2188" s="1"/>
    </row>
    <row r="2189" spans="2:6">
      <c r="B2189" s="1">
        <v>38611</v>
      </c>
      <c r="C2189">
        <v>223.7</v>
      </c>
      <c r="D2189" s="1"/>
      <c r="F2189" s="1"/>
    </row>
    <row r="2190" spans="2:6">
      <c r="B2190" s="1">
        <v>38614</v>
      </c>
      <c r="C2190">
        <v>223.76</v>
      </c>
      <c r="D2190" s="1"/>
      <c r="F2190" s="1"/>
    </row>
    <row r="2191" spans="2:6">
      <c r="B2191" s="1">
        <v>38615</v>
      </c>
      <c r="C2191">
        <v>223.75</v>
      </c>
      <c r="D2191" s="1"/>
      <c r="F2191" s="1"/>
    </row>
    <row r="2192" spans="2:6">
      <c r="B2192" s="1">
        <v>38616</v>
      </c>
      <c r="C2192">
        <v>223.81</v>
      </c>
      <c r="D2192" s="1"/>
      <c r="F2192" s="1"/>
    </row>
    <row r="2193" spans="2:6">
      <c r="B2193" s="1">
        <v>38617</v>
      </c>
      <c r="C2193">
        <v>223.84</v>
      </c>
      <c r="D2193" s="1"/>
      <c r="F2193" s="1"/>
    </row>
    <row r="2194" spans="2:6">
      <c r="B2194" s="1">
        <v>38618</v>
      </c>
      <c r="C2194">
        <v>223.84</v>
      </c>
      <c r="D2194" s="1"/>
      <c r="F2194" s="1"/>
    </row>
    <row r="2195" spans="2:6">
      <c r="B2195" s="1">
        <v>38621</v>
      </c>
      <c r="C2195">
        <v>223.88</v>
      </c>
      <c r="D2195" s="1"/>
      <c r="F2195" s="1"/>
    </row>
    <row r="2196" spans="2:6">
      <c r="B2196" s="1">
        <v>38622</v>
      </c>
      <c r="C2196">
        <v>223.9</v>
      </c>
      <c r="D2196" s="1"/>
      <c r="F2196" s="1"/>
    </row>
    <row r="2197" spans="2:6">
      <c r="B2197" s="1">
        <v>38623</v>
      </c>
      <c r="C2197">
        <v>223.92</v>
      </c>
      <c r="D2197" s="1"/>
      <c r="F2197" s="1"/>
    </row>
    <row r="2198" spans="2:6">
      <c r="B2198" s="1">
        <v>38624</v>
      </c>
      <c r="C2198">
        <v>223.93</v>
      </c>
      <c r="D2198" s="1"/>
      <c r="F2198" s="1"/>
    </row>
    <row r="2199" spans="2:6">
      <c r="B2199" s="1">
        <v>38625</v>
      </c>
      <c r="C2199">
        <v>223.92</v>
      </c>
      <c r="D2199" s="1"/>
      <c r="F2199" s="1"/>
    </row>
    <row r="2200" spans="2:6">
      <c r="B2200" s="1">
        <v>38628</v>
      </c>
      <c r="C2200">
        <v>223.96</v>
      </c>
      <c r="D2200" s="1"/>
      <c r="F2200" s="1"/>
    </row>
    <row r="2201" spans="2:6">
      <c r="B2201" s="1">
        <v>38629</v>
      </c>
      <c r="C2201">
        <v>223.97</v>
      </c>
      <c r="D2201" s="1"/>
      <c r="F2201" s="1"/>
    </row>
    <row r="2202" spans="2:6">
      <c r="B2202" s="1">
        <v>38630</v>
      </c>
      <c r="C2202">
        <v>224.01</v>
      </c>
      <c r="D2202" s="1"/>
      <c r="F2202" s="1"/>
    </row>
    <row r="2203" spans="2:6">
      <c r="B2203" s="1">
        <v>38631</v>
      </c>
      <c r="C2203">
        <v>224.03</v>
      </c>
      <c r="D2203" s="1"/>
      <c r="F2203" s="1"/>
    </row>
    <row r="2204" spans="2:6">
      <c r="B2204" s="1">
        <v>38632</v>
      </c>
      <c r="C2204">
        <v>224.05</v>
      </c>
      <c r="D2204" s="1"/>
      <c r="F2204" s="1"/>
    </row>
    <row r="2205" spans="2:6">
      <c r="B2205" s="1">
        <v>38636</v>
      </c>
      <c r="C2205">
        <v>224.11</v>
      </c>
      <c r="D2205" s="1"/>
      <c r="F2205" s="1"/>
    </row>
    <row r="2206" spans="2:6">
      <c r="B2206" s="1">
        <v>38637</v>
      </c>
      <c r="C2206">
        <v>224.12</v>
      </c>
      <c r="D2206" s="1"/>
      <c r="F2206" s="1"/>
    </row>
    <row r="2207" spans="2:6">
      <c r="B2207" s="1">
        <v>38638</v>
      </c>
      <c r="C2207">
        <v>224.13</v>
      </c>
      <c r="D2207" s="1"/>
      <c r="F2207" s="1"/>
    </row>
    <row r="2208" spans="2:6">
      <c r="B2208" s="1">
        <v>38639</v>
      </c>
      <c r="C2208">
        <v>224.14</v>
      </c>
      <c r="D2208" s="1"/>
      <c r="F2208" s="1"/>
    </row>
    <row r="2209" spans="2:6">
      <c r="B2209" s="1">
        <v>38642</v>
      </c>
      <c r="C2209">
        <v>224.2</v>
      </c>
      <c r="D2209" s="1"/>
      <c r="F2209" s="1"/>
    </row>
    <row r="2210" spans="2:6">
      <c r="B2210" s="1">
        <v>38643</v>
      </c>
      <c r="C2210">
        <v>224.22</v>
      </c>
      <c r="D2210" s="1"/>
      <c r="F2210" s="1"/>
    </row>
    <row r="2211" spans="2:6">
      <c r="B2211" s="1">
        <v>38644</v>
      </c>
      <c r="C2211">
        <v>224.25</v>
      </c>
      <c r="D2211" s="1"/>
      <c r="F2211" s="1"/>
    </row>
    <row r="2212" spans="2:6">
      <c r="B2212" s="1">
        <v>38645</v>
      </c>
      <c r="C2212">
        <v>224.26</v>
      </c>
      <c r="D2212" s="1"/>
      <c r="F2212" s="1"/>
    </row>
    <row r="2213" spans="2:6">
      <c r="B2213" s="1">
        <v>38646</v>
      </c>
      <c r="C2213">
        <v>224.3</v>
      </c>
      <c r="D2213" s="1"/>
      <c r="F2213" s="1"/>
    </row>
    <row r="2214" spans="2:6">
      <c r="B2214" s="1">
        <v>38649</v>
      </c>
      <c r="C2214">
        <v>224.35</v>
      </c>
      <c r="D2214" s="1"/>
      <c r="F2214" s="1"/>
    </row>
    <row r="2215" spans="2:6">
      <c r="B2215" s="1">
        <v>38650</v>
      </c>
      <c r="C2215">
        <v>224.35</v>
      </c>
      <c r="D2215" s="1"/>
      <c r="F2215" s="1"/>
    </row>
    <row r="2216" spans="2:6">
      <c r="B2216" s="1">
        <v>38651</v>
      </c>
      <c r="C2216">
        <v>224.36</v>
      </c>
      <c r="D2216" s="1"/>
      <c r="F2216" s="1"/>
    </row>
    <row r="2217" spans="2:6">
      <c r="B2217" s="1">
        <v>38652</v>
      </c>
      <c r="C2217">
        <v>224.39</v>
      </c>
      <c r="D2217" s="1"/>
      <c r="F2217" s="1"/>
    </row>
    <row r="2218" spans="2:6">
      <c r="B2218" s="1">
        <v>38653</v>
      </c>
      <c r="C2218">
        <v>224.41</v>
      </c>
      <c r="D2218" s="1"/>
      <c r="F2218" s="1"/>
    </row>
    <row r="2219" spans="2:6">
      <c r="B2219" s="1">
        <v>38656</v>
      </c>
      <c r="C2219">
        <v>224.47</v>
      </c>
      <c r="D2219" s="1"/>
      <c r="F2219" s="1"/>
    </row>
    <row r="2220" spans="2:6">
      <c r="B2220" s="1">
        <v>38657</v>
      </c>
      <c r="C2220">
        <v>224.48</v>
      </c>
      <c r="D2220" s="1"/>
      <c r="F2220" s="1"/>
    </row>
    <row r="2221" spans="2:6">
      <c r="B2221" s="1">
        <v>38658</v>
      </c>
      <c r="C2221">
        <v>224.51</v>
      </c>
      <c r="D2221" s="1"/>
      <c r="F2221" s="1"/>
    </row>
    <row r="2222" spans="2:6">
      <c r="B2222" s="1">
        <v>38659</v>
      </c>
      <c r="C2222">
        <v>224.51</v>
      </c>
      <c r="D2222" s="1"/>
      <c r="F2222" s="1"/>
    </row>
    <row r="2223" spans="2:6">
      <c r="B2223" s="1">
        <v>38660</v>
      </c>
      <c r="C2223">
        <v>224.53</v>
      </c>
      <c r="D2223" s="1"/>
      <c r="F2223" s="1"/>
    </row>
    <row r="2224" spans="2:6">
      <c r="B2224" s="1">
        <v>38663</v>
      </c>
      <c r="C2224">
        <v>224.6</v>
      </c>
      <c r="D2224" s="1"/>
      <c r="F2224" s="1"/>
    </row>
    <row r="2225" spans="2:6">
      <c r="B2225" s="1">
        <v>38664</v>
      </c>
      <c r="C2225">
        <v>224.64</v>
      </c>
      <c r="D2225" s="1"/>
      <c r="F2225" s="1"/>
    </row>
    <row r="2226" spans="2:6">
      <c r="B2226" s="1">
        <v>38665</v>
      </c>
      <c r="C2226">
        <v>224.64</v>
      </c>
      <c r="D2226" s="1"/>
      <c r="F2226" s="1"/>
    </row>
    <row r="2227" spans="2:6">
      <c r="B2227" s="1">
        <v>38666</v>
      </c>
      <c r="C2227">
        <v>224.68</v>
      </c>
      <c r="D2227" s="1"/>
      <c r="F2227" s="1"/>
    </row>
    <row r="2228" spans="2:6">
      <c r="B2228" s="1">
        <v>38670</v>
      </c>
      <c r="C2228">
        <v>224.75</v>
      </c>
      <c r="D2228" s="1"/>
      <c r="F2228" s="1"/>
    </row>
    <row r="2229" spans="2:6">
      <c r="B2229" s="1">
        <v>38671</v>
      </c>
      <c r="C2229">
        <v>224.79</v>
      </c>
      <c r="D2229" s="1"/>
      <c r="F2229" s="1"/>
    </row>
    <row r="2230" spans="2:6">
      <c r="B2230" s="1">
        <v>38672</v>
      </c>
      <c r="C2230">
        <v>224.83</v>
      </c>
      <c r="D2230" s="1"/>
      <c r="F2230" s="1"/>
    </row>
    <row r="2231" spans="2:6">
      <c r="B2231" s="1">
        <v>38673</v>
      </c>
      <c r="C2231">
        <v>224.87</v>
      </c>
      <c r="D2231" s="1"/>
      <c r="F2231" s="1"/>
    </row>
    <row r="2232" spans="2:6">
      <c r="B2232" s="1">
        <v>38674</v>
      </c>
      <c r="C2232">
        <v>224.89</v>
      </c>
      <c r="D2232" s="1"/>
      <c r="F2232" s="1"/>
    </row>
    <row r="2233" spans="2:6">
      <c r="B2233" s="1">
        <v>38677</v>
      </c>
      <c r="C2233">
        <v>224.98</v>
      </c>
      <c r="D2233" s="1"/>
      <c r="F2233" s="1"/>
    </row>
    <row r="2234" spans="2:6">
      <c r="B2234" s="1">
        <v>38678</v>
      </c>
      <c r="C2234">
        <v>225.04</v>
      </c>
      <c r="D2234" s="1"/>
      <c r="F2234" s="1"/>
    </row>
    <row r="2235" spans="2:6">
      <c r="B2235" s="1">
        <v>38679</v>
      </c>
      <c r="C2235">
        <v>225.04</v>
      </c>
      <c r="D2235" s="1"/>
      <c r="F2235" s="1"/>
    </row>
    <row r="2236" spans="2:6">
      <c r="B2236" s="1">
        <v>38681</v>
      </c>
      <c r="C2236">
        <v>225.1</v>
      </c>
      <c r="D2236" s="1"/>
      <c r="F2236" s="1"/>
    </row>
    <row r="2237" spans="2:6">
      <c r="B2237" s="1">
        <v>38684</v>
      </c>
      <c r="C2237">
        <v>225.17</v>
      </c>
      <c r="D2237" s="1"/>
      <c r="F2237" s="1"/>
    </row>
    <row r="2238" spans="2:6">
      <c r="B2238" s="1">
        <v>38685</v>
      </c>
      <c r="C2238">
        <v>225.17</v>
      </c>
      <c r="D2238" s="1"/>
      <c r="F2238" s="1"/>
    </row>
    <row r="2239" spans="2:6">
      <c r="B2239" s="1">
        <v>38686</v>
      </c>
      <c r="C2239">
        <v>225.2</v>
      </c>
      <c r="D2239" s="1"/>
      <c r="F2239" s="1"/>
    </row>
    <row r="2240" spans="2:6">
      <c r="B2240" s="1">
        <v>38687</v>
      </c>
      <c r="C2240">
        <v>225.21</v>
      </c>
      <c r="D2240" s="1"/>
      <c r="F2240" s="1"/>
    </row>
    <row r="2241" spans="2:6">
      <c r="B2241" s="1">
        <v>38688</v>
      </c>
      <c r="C2241">
        <v>225.24</v>
      </c>
      <c r="D2241" s="1"/>
      <c r="F2241" s="1"/>
    </row>
    <row r="2242" spans="2:6">
      <c r="B2242" s="1">
        <v>38691</v>
      </c>
      <c r="C2242">
        <v>225.3</v>
      </c>
      <c r="D2242" s="1"/>
      <c r="F2242" s="1"/>
    </row>
    <row r="2243" spans="2:6">
      <c r="B2243" s="1">
        <v>38692</v>
      </c>
      <c r="C2243">
        <v>225.35</v>
      </c>
      <c r="D2243" s="1"/>
      <c r="F2243" s="1"/>
    </row>
    <row r="2244" spans="2:6">
      <c r="B2244" s="1">
        <v>38693</v>
      </c>
      <c r="C2244">
        <v>225.38</v>
      </c>
      <c r="D2244" s="1"/>
      <c r="F2244" s="1"/>
    </row>
    <row r="2245" spans="2:6">
      <c r="B2245" s="1">
        <v>38694</v>
      </c>
      <c r="C2245">
        <v>225.39</v>
      </c>
      <c r="D2245" s="1"/>
      <c r="F2245" s="1"/>
    </row>
    <row r="2246" spans="2:6">
      <c r="B2246" s="1">
        <v>38695</v>
      </c>
      <c r="C2246">
        <v>225.46</v>
      </c>
      <c r="D2246" s="1"/>
      <c r="F2246" s="1"/>
    </row>
    <row r="2247" spans="2:6">
      <c r="B2247" s="1">
        <v>38698</v>
      </c>
      <c r="C2247">
        <v>225.53</v>
      </c>
      <c r="D2247" s="1"/>
      <c r="F2247" s="1"/>
    </row>
    <row r="2248" spans="2:6">
      <c r="B2248" s="1">
        <v>38699</v>
      </c>
      <c r="C2248">
        <v>225.55</v>
      </c>
      <c r="D2248" s="1"/>
      <c r="F2248" s="1"/>
    </row>
    <row r="2249" spans="2:6">
      <c r="B2249" s="1">
        <v>38700</v>
      </c>
      <c r="C2249">
        <v>225.61</v>
      </c>
      <c r="D2249" s="1"/>
      <c r="F2249" s="1"/>
    </row>
    <row r="2250" spans="2:6">
      <c r="B2250" s="1">
        <v>38701</v>
      </c>
      <c r="C2250">
        <v>225.63</v>
      </c>
      <c r="D2250" s="1"/>
      <c r="F2250" s="1"/>
    </row>
    <row r="2251" spans="2:6">
      <c r="B2251" s="1">
        <v>38702</v>
      </c>
      <c r="C2251">
        <v>225.66</v>
      </c>
      <c r="D2251" s="1"/>
      <c r="F2251" s="1"/>
    </row>
    <row r="2252" spans="2:6">
      <c r="B2252" s="1">
        <v>38705</v>
      </c>
      <c r="C2252">
        <v>225.71</v>
      </c>
      <c r="D2252" s="1"/>
      <c r="F2252" s="1"/>
    </row>
    <row r="2253" spans="2:6">
      <c r="B2253" s="1">
        <v>38706</v>
      </c>
      <c r="C2253">
        <v>225.72</v>
      </c>
      <c r="D2253" s="1"/>
      <c r="F2253" s="1"/>
    </row>
    <row r="2254" spans="2:6">
      <c r="B2254" s="1">
        <v>38707</v>
      </c>
      <c r="C2254">
        <v>225.74</v>
      </c>
      <c r="D2254" s="1"/>
      <c r="F2254" s="1"/>
    </row>
    <row r="2255" spans="2:6">
      <c r="B2255" s="1">
        <v>38708</v>
      </c>
      <c r="C2255">
        <v>225.79</v>
      </c>
      <c r="D2255" s="1"/>
      <c r="F2255" s="1"/>
    </row>
    <row r="2256" spans="2:6">
      <c r="B2256" s="1">
        <v>38709</v>
      </c>
      <c r="C2256">
        <v>225.83</v>
      </c>
      <c r="D2256" s="1"/>
      <c r="F2256" s="1"/>
    </row>
    <row r="2257" spans="2:6">
      <c r="B2257" s="1">
        <v>38713</v>
      </c>
      <c r="C2257">
        <v>225.92</v>
      </c>
      <c r="D2257" s="1"/>
      <c r="F2257" s="1"/>
    </row>
    <row r="2258" spans="2:6">
      <c r="B2258" s="1">
        <v>38714</v>
      </c>
      <c r="C2258">
        <v>225.94</v>
      </c>
      <c r="D2258" s="1"/>
      <c r="F2258" s="1"/>
    </row>
    <row r="2259" spans="2:6">
      <c r="B2259" s="1">
        <v>38715</v>
      </c>
      <c r="C2259">
        <v>225.95</v>
      </c>
      <c r="D2259" s="1"/>
      <c r="F2259" s="1"/>
    </row>
    <row r="2260" spans="2:6">
      <c r="B2260" s="1">
        <v>38716</v>
      </c>
      <c r="C2260">
        <v>225.96</v>
      </c>
      <c r="D2260" s="1"/>
      <c r="F2260" s="1"/>
    </row>
    <row r="2261" spans="2:6">
      <c r="B2261" s="1">
        <v>38720</v>
      </c>
      <c r="C2261">
        <v>226.03</v>
      </c>
      <c r="D2261" s="1"/>
      <c r="F2261" s="1"/>
    </row>
    <row r="2262" spans="2:6">
      <c r="B2262" s="1">
        <v>38721</v>
      </c>
      <c r="C2262">
        <v>226.06</v>
      </c>
      <c r="D2262" s="1"/>
      <c r="F2262" s="1"/>
    </row>
    <row r="2263" spans="2:6">
      <c r="B2263" s="1">
        <v>38722</v>
      </c>
      <c r="C2263">
        <v>226.08</v>
      </c>
      <c r="D2263" s="1"/>
      <c r="F2263" s="1"/>
    </row>
    <row r="2264" spans="2:6">
      <c r="B2264" s="1">
        <v>38723</v>
      </c>
      <c r="C2264">
        <v>226.09</v>
      </c>
      <c r="D2264" s="1"/>
      <c r="F2264" s="1"/>
    </row>
    <row r="2265" spans="2:6">
      <c r="B2265" s="1">
        <v>38726</v>
      </c>
      <c r="C2265">
        <v>226.16</v>
      </c>
      <c r="D2265" s="1"/>
      <c r="F2265" s="1"/>
    </row>
    <row r="2266" spans="2:6">
      <c r="B2266" s="1">
        <v>38727</v>
      </c>
      <c r="C2266">
        <v>226.16</v>
      </c>
      <c r="D2266" s="1"/>
      <c r="F2266" s="1"/>
    </row>
    <row r="2267" spans="2:6">
      <c r="B2267" s="1">
        <v>38728</v>
      </c>
      <c r="C2267">
        <v>226.16</v>
      </c>
      <c r="D2267" s="1"/>
      <c r="F2267" s="1"/>
    </row>
    <row r="2268" spans="2:6">
      <c r="B2268" s="1">
        <v>38729</v>
      </c>
      <c r="C2268">
        <v>226.2</v>
      </c>
      <c r="D2268" s="1"/>
      <c r="F2268" s="1"/>
    </row>
    <row r="2269" spans="2:6">
      <c r="B2269" s="1">
        <v>38730</v>
      </c>
      <c r="C2269">
        <v>226.24</v>
      </c>
      <c r="D2269" s="1"/>
      <c r="F2269" s="1"/>
    </row>
    <row r="2270" spans="2:6">
      <c r="B2270" s="1">
        <v>38734</v>
      </c>
      <c r="C2270">
        <v>226.34</v>
      </c>
      <c r="D2270" s="1"/>
      <c r="F2270" s="1"/>
    </row>
    <row r="2271" spans="2:6">
      <c r="B2271" s="1">
        <v>38735</v>
      </c>
      <c r="C2271">
        <v>226.37</v>
      </c>
      <c r="D2271" s="1"/>
      <c r="F2271" s="1"/>
    </row>
    <row r="2272" spans="2:6">
      <c r="B2272" s="1">
        <v>38736</v>
      </c>
      <c r="C2272">
        <v>226.39</v>
      </c>
      <c r="D2272" s="1"/>
      <c r="F2272" s="1"/>
    </row>
    <row r="2273" spans="2:6">
      <c r="B2273" s="1">
        <v>38737</v>
      </c>
      <c r="C2273">
        <v>226.42</v>
      </c>
      <c r="D2273" s="1"/>
      <c r="F2273" s="1"/>
    </row>
    <row r="2274" spans="2:6">
      <c r="B2274" s="1">
        <v>38740</v>
      </c>
      <c r="C2274">
        <v>226.49</v>
      </c>
      <c r="D2274" s="1"/>
      <c r="F2274" s="1"/>
    </row>
    <row r="2275" spans="2:6">
      <c r="B2275" s="1">
        <v>38741</v>
      </c>
      <c r="C2275">
        <v>226.51</v>
      </c>
      <c r="D2275" s="1"/>
      <c r="F2275" s="1"/>
    </row>
    <row r="2276" spans="2:6">
      <c r="B2276" s="1">
        <v>38742</v>
      </c>
      <c r="C2276">
        <v>226.51</v>
      </c>
      <c r="D2276" s="1"/>
      <c r="F2276" s="1"/>
    </row>
    <row r="2277" spans="2:6">
      <c r="B2277" s="1">
        <v>38743</v>
      </c>
      <c r="C2277">
        <v>226.53</v>
      </c>
      <c r="D2277" s="1"/>
      <c r="F2277" s="1"/>
    </row>
    <row r="2278" spans="2:6">
      <c r="B2278" s="1">
        <v>38744</v>
      </c>
      <c r="C2278">
        <v>226.55</v>
      </c>
      <c r="D2278" s="1"/>
      <c r="F2278" s="1"/>
    </row>
    <row r="2279" spans="2:6">
      <c r="B2279" s="1">
        <v>38747</v>
      </c>
      <c r="C2279">
        <v>226.62</v>
      </c>
      <c r="D2279" s="1"/>
      <c r="F2279" s="1"/>
    </row>
    <row r="2280" spans="2:6">
      <c r="B2280" s="1">
        <v>38748</v>
      </c>
      <c r="C2280">
        <v>226.64</v>
      </c>
      <c r="D2280" s="1"/>
      <c r="F2280" s="1"/>
    </row>
    <row r="2281" spans="2:6">
      <c r="B2281" s="1">
        <v>38749</v>
      </c>
      <c r="C2281">
        <v>226.64</v>
      </c>
      <c r="D2281" s="1"/>
      <c r="F2281" s="1"/>
    </row>
    <row r="2282" spans="2:6">
      <c r="B2282" s="1">
        <v>38750</v>
      </c>
      <c r="C2282">
        <v>226.67</v>
      </c>
      <c r="D2282" s="1"/>
      <c r="F2282" s="1"/>
    </row>
    <row r="2283" spans="2:6">
      <c r="B2283" s="1">
        <v>38751</v>
      </c>
      <c r="C2283">
        <v>226.69</v>
      </c>
      <c r="D2283" s="1"/>
      <c r="F2283" s="1"/>
    </row>
    <row r="2284" spans="2:6">
      <c r="B2284" s="1">
        <v>38754</v>
      </c>
      <c r="C2284">
        <v>226.76</v>
      </c>
      <c r="D2284" s="1"/>
      <c r="F2284" s="1"/>
    </row>
    <row r="2285" spans="2:6">
      <c r="B2285" s="1">
        <v>38755</v>
      </c>
      <c r="C2285">
        <v>226.78</v>
      </c>
      <c r="D2285" s="1"/>
      <c r="F2285" s="1"/>
    </row>
    <row r="2286" spans="2:6">
      <c r="B2286" s="1">
        <v>38756</v>
      </c>
      <c r="C2286">
        <v>226.79</v>
      </c>
      <c r="D2286" s="1"/>
      <c r="F2286" s="1"/>
    </row>
    <row r="2287" spans="2:6">
      <c r="B2287" s="1">
        <v>38757</v>
      </c>
      <c r="C2287">
        <v>226.82</v>
      </c>
      <c r="D2287" s="1"/>
      <c r="F2287" s="1"/>
    </row>
    <row r="2288" spans="2:6">
      <c r="B2288" s="1">
        <v>38758</v>
      </c>
      <c r="C2288">
        <v>226.83</v>
      </c>
      <c r="D2288" s="1"/>
      <c r="F2288" s="1"/>
    </row>
    <row r="2289" spans="2:6">
      <c r="B2289" s="1">
        <v>38761</v>
      </c>
      <c r="C2289">
        <v>226.92</v>
      </c>
      <c r="D2289" s="1"/>
      <c r="F2289" s="1"/>
    </row>
    <row r="2290" spans="2:6">
      <c r="B2290" s="1">
        <v>38762</v>
      </c>
      <c r="C2290">
        <v>226.94</v>
      </c>
      <c r="D2290" s="1"/>
      <c r="F2290" s="1"/>
    </row>
    <row r="2291" spans="2:6">
      <c r="B2291" s="1">
        <v>38763</v>
      </c>
      <c r="C2291">
        <v>226.97</v>
      </c>
      <c r="D2291" s="1"/>
      <c r="F2291" s="1"/>
    </row>
    <row r="2292" spans="2:6">
      <c r="B2292" s="1">
        <v>38764</v>
      </c>
      <c r="C2292">
        <v>227.01</v>
      </c>
      <c r="D2292" s="1"/>
      <c r="F2292" s="1"/>
    </row>
    <row r="2293" spans="2:6">
      <c r="B2293" s="1">
        <v>38765</v>
      </c>
      <c r="C2293">
        <v>227.06</v>
      </c>
      <c r="D2293" s="1"/>
      <c r="F2293" s="1"/>
    </row>
    <row r="2294" spans="2:6">
      <c r="B2294" s="1">
        <v>38769</v>
      </c>
      <c r="C2294">
        <v>227.14</v>
      </c>
      <c r="D2294" s="1"/>
      <c r="F2294" s="1"/>
    </row>
    <row r="2295" spans="2:6">
      <c r="B2295" s="1">
        <v>38770</v>
      </c>
      <c r="C2295">
        <v>227.17</v>
      </c>
      <c r="D2295" s="1"/>
      <c r="F2295" s="1"/>
    </row>
    <row r="2296" spans="2:6">
      <c r="B2296" s="1">
        <v>38771</v>
      </c>
      <c r="C2296">
        <v>227.19</v>
      </c>
      <c r="D2296" s="1"/>
      <c r="F2296" s="1"/>
    </row>
    <row r="2297" spans="2:6">
      <c r="B2297" s="1">
        <v>38772</v>
      </c>
      <c r="C2297">
        <v>227.22</v>
      </c>
      <c r="D2297" s="1"/>
      <c r="F2297" s="1"/>
    </row>
    <row r="2298" spans="2:6">
      <c r="B2298" s="1">
        <v>38775</v>
      </c>
      <c r="C2298">
        <v>227.29</v>
      </c>
      <c r="D2298" s="1"/>
      <c r="F2298" s="1"/>
    </row>
    <row r="2299" spans="2:6">
      <c r="B2299" s="1">
        <v>38776</v>
      </c>
      <c r="C2299">
        <v>227.32</v>
      </c>
      <c r="D2299" s="1"/>
      <c r="F2299" s="1"/>
    </row>
    <row r="2300" spans="2:6">
      <c r="B2300" s="1">
        <v>38777</v>
      </c>
      <c r="C2300">
        <v>227.34</v>
      </c>
      <c r="D2300" s="1"/>
      <c r="F2300" s="1"/>
    </row>
    <row r="2301" spans="2:6">
      <c r="B2301" s="1">
        <v>38778</v>
      </c>
      <c r="C2301">
        <v>227.37</v>
      </c>
      <c r="D2301" s="1"/>
      <c r="F2301" s="1"/>
    </row>
    <row r="2302" spans="2:6">
      <c r="B2302" s="1">
        <v>38779</v>
      </c>
      <c r="C2302">
        <v>227.39</v>
      </c>
      <c r="D2302" s="1"/>
      <c r="F2302" s="1"/>
    </row>
    <row r="2303" spans="2:6">
      <c r="B2303" s="1">
        <v>38782</v>
      </c>
      <c r="C2303">
        <v>227.46</v>
      </c>
      <c r="D2303" s="1"/>
      <c r="F2303" s="1"/>
    </row>
    <row r="2304" spans="2:6">
      <c r="B2304" s="1">
        <v>38783</v>
      </c>
      <c r="C2304">
        <v>227.49</v>
      </c>
      <c r="D2304" s="1"/>
      <c r="F2304" s="1"/>
    </row>
    <row r="2305" spans="2:6">
      <c r="B2305" s="1">
        <v>38784</v>
      </c>
      <c r="C2305">
        <v>227.53</v>
      </c>
      <c r="D2305" s="1"/>
      <c r="F2305" s="1"/>
    </row>
    <row r="2306" spans="2:6">
      <c r="B2306" s="1">
        <v>38785</v>
      </c>
      <c r="C2306">
        <v>227.57</v>
      </c>
      <c r="D2306" s="1"/>
      <c r="F2306" s="1"/>
    </row>
    <row r="2307" spans="2:6">
      <c r="B2307" s="1">
        <v>38786</v>
      </c>
      <c r="C2307">
        <v>227.58</v>
      </c>
      <c r="D2307" s="1"/>
      <c r="F2307" s="1"/>
    </row>
    <row r="2308" spans="2:6">
      <c r="B2308" s="1">
        <v>38789</v>
      </c>
      <c r="C2308">
        <v>227.65</v>
      </c>
      <c r="D2308" s="1"/>
      <c r="F2308" s="1"/>
    </row>
    <row r="2309" spans="2:6">
      <c r="B2309" s="1">
        <v>38790</v>
      </c>
      <c r="C2309">
        <v>227.7</v>
      </c>
      <c r="D2309" s="1"/>
      <c r="F2309" s="1"/>
    </row>
    <row r="2310" spans="2:6">
      <c r="B2310" s="1">
        <v>38791</v>
      </c>
      <c r="C2310">
        <v>227.72</v>
      </c>
      <c r="D2310" s="1"/>
      <c r="F2310" s="1"/>
    </row>
    <row r="2311" spans="2:6">
      <c r="B2311" s="1">
        <v>38792</v>
      </c>
      <c r="C2311">
        <v>227.78</v>
      </c>
      <c r="D2311" s="1"/>
      <c r="F2311" s="1"/>
    </row>
    <row r="2312" spans="2:6">
      <c r="B2312" s="1">
        <v>38793</v>
      </c>
      <c r="C2312">
        <v>227.81</v>
      </c>
      <c r="D2312" s="1"/>
      <c r="F2312" s="1"/>
    </row>
    <row r="2313" spans="2:6">
      <c r="B2313" s="1">
        <v>38796</v>
      </c>
      <c r="C2313">
        <v>227.88</v>
      </c>
      <c r="D2313" s="1"/>
      <c r="F2313" s="1"/>
    </row>
    <row r="2314" spans="2:6">
      <c r="B2314" s="1">
        <v>38797</v>
      </c>
      <c r="C2314">
        <v>227.88</v>
      </c>
      <c r="D2314" s="1"/>
      <c r="F2314" s="1"/>
    </row>
    <row r="2315" spans="2:6">
      <c r="B2315" s="1">
        <v>38798</v>
      </c>
      <c r="C2315">
        <v>227.91</v>
      </c>
      <c r="D2315" s="1"/>
      <c r="F2315" s="1"/>
    </row>
    <row r="2316" spans="2:6">
      <c r="B2316" s="1">
        <v>38799</v>
      </c>
      <c r="C2316">
        <v>227.94</v>
      </c>
      <c r="D2316" s="1"/>
      <c r="F2316" s="1"/>
    </row>
    <row r="2317" spans="2:6">
      <c r="B2317" s="1">
        <v>38800</v>
      </c>
      <c r="C2317">
        <v>227.99</v>
      </c>
      <c r="D2317" s="1"/>
      <c r="F2317" s="1"/>
    </row>
    <row r="2318" spans="2:6">
      <c r="B2318" s="1">
        <v>38803</v>
      </c>
      <c r="C2318">
        <v>228.06</v>
      </c>
      <c r="D2318" s="1"/>
      <c r="F2318" s="1"/>
    </row>
    <row r="2319" spans="2:6">
      <c r="B2319" s="1">
        <v>38804</v>
      </c>
      <c r="C2319">
        <v>228.06</v>
      </c>
      <c r="D2319" s="1"/>
      <c r="F2319" s="1"/>
    </row>
    <row r="2320" spans="2:6">
      <c r="B2320" s="1">
        <v>38805</v>
      </c>
      <c r="C2320">
        <v>228.1</v>
      </c>
      <c r="D2320" s="1"/>
      <c r="F2320" s="1"/>
    </row>
    <row r="2321" spans="2:6">
      <c r="B2321" s="1">
        <v>38806</v>
      </c>
      <c r="C2321">
        <v>228.12</v>
      </c>
      <c r="D2321" s="1"/>
      <c r="F2321" s="1"/>
    </row>
    <row r="2322" spans="2:6">
      <c r="B2322" s="1">
        <v>38807</v>
      </c>
      <c r="C2322">
        <v>228.16</v>
      </c>
      <c r="D2322" s="1"/>
      <c r="F2322" s="1"/>
    </row>
    <row r="2323" spans="2:6">
      <c r="B2323" s="1">
        <v>38810</v>
      </c>
      <c r="C2323">
        <v>228.23</v>
      </c>
      <c r="D2323" s="1"/>
      <c r="F2323" s="1"/>
    </row>
    <row r="2324" spans="2:6">
      <c r="B2324" s="1">
        <v>38811</v>
      </c>
      <c r="C2324">
        <v>228.25</v>
      </c>
      <c r="D2324" s="1"/>
      <c r="F2324" s="1"/>
    </row>
    <row r="2325" spans="2:6">
      <c r="B2325" s="1">
        <v>38812</v>
      </c>
      <c r="C2325">
        <v>228.29</v>
      </c>
      <c r="D2325" s="1"/>
      <c r="F2325" s="1"/>
    </row>
    <row r="2326" spans="2:6">
      <c r="B2326" s="1">
        <v>38813</v>
      </c>
      <c r="C2326">
        <v>228.31</v>
      </c>
      <c r="D2326" s="1"/>
      <c r="F2326" s="1"/>
    </row>
    <row r="2327" spans="2:6">
      <c r="B2327" s="1">
        <v>38814</v>
      </c>
      <c r="C2327">
        <v>228.32</v>
      </c>
      <c r="D2327" s="1"/>
      <c r="F2327" s="1"/>
    </row>
    <row r="2328" spans="2:6">
      <c r="B2328" s="1">
        <v>38817</v>
      </c>
      <c r="C2328">
        <v>228.4</v>
      </c>
      <c r="D2328" s="1"/>
      <c r="F2328" s="1"/>
    </row>
    <row r="2329" spans="2:6">
      <c r="B2329" s="1">
        <v>38818</v>
      </c>
      <c r="C2329">
        <v>228.43</v>
      </c>
      <c r="D2329" s="1"/>
      <c r="F2329" s="1"/>
    </row>
    <row r="2330" spans="2:6">
      <c r="B2330" s="1">
        <v>38819</v>
      </c>
      <c r="C2330">
        <v>228.45</v>
      </c>
      <c r="D2330" s="1"/>
      <c r="F2330" s="1"/>
    </row>
    <row r="2331" spans="2:6">
      <c r="B2331" s="1">
        <v>38820</v>
      </c>
      <c r="C2331">
        <v>228.48</v>
      </c>
      <c r="D2331" s="1"/>
      <c r="F2331" s="1"/>
    </row>
    <row r="2332" spans="2:6">
      <c r="B2332" s="1">
        <v>38824</v>
      </c>
      <c r="C2332">
        <v>228.6</v>
      </c>
      <c r="D2332" s="1"/>
      <c r="F2332" s="1"/>
    </row>
    <row r="2333" spans="2:6">
      <c r="B2333" s="1">
        <v>38825</v>
      </c>
      <c r="C2333">
        <v>228.65</v>
      </c>
      <c r="D2333" s="1"/>
      <c r="F2333" s="1"/>
    </row>
    <row r="2334" spans="2:6">
      <c r="B2334" s="1">
        <v>38826</v>
      </c>
      <c r="C2334">
        <v>228.67</v>
      </c>
      <c r="D2334" s="1"/>
      <c r="F2334" s="1"/>
    </row>
    <row r="2335" spans="2:6">
      <c r="B2335" s="1">
        <v>38827</v>
      </c>
      <c r="C2335">
        <v>228.7</v>
      </c>
      <c r="D2335" s="1"/>
      <c r="F2335" s="1"/>
    </row>
    <row r="2336" spans="2:6">
      <c r="B2336" s="1">
        <v>38828</v>
      </c>
      <c r="C2336">
        <v>228.73</v>
      </c>
      <c r="D2336" s="1"/>
      <c r="F2336" s="1"/>
    </row>
    <row r="2337" spans="2:6">
      <c r="B2337" s="1">
        <v>38831</v>
      </c>
      <c r="C2337">
        <v>228.81</v>
      </c>
      <c r="D2337" s="1"/>
      <c r="F2337" s="1"/>
    </row>
    <row r="2338" spans="2:6">
      <c r="B2338" s="1">
        <v>38832</v>
      </c>
      <c r="C2338">
        <v>228.81</v>
      </c>
      <c r="D2338" s="1"/>
      <c r="F2338" s="1"/>
    </row>
    <row r="2339" spans="2:6">
      <c r="B2339" s="1">
        <v>38833</v>
      </c>
      <c r="C2339">
        <v>228.82</v>
      </c>
      <c r="D2339" s="1"/>
      <c r="F2339" s="1"/>
    </row>
    <row r="2340" spans="2:6">
      <c r="B2340" s="1">
        <v>38834</v>
      </c>
      <c r="C2340">
        <v>228.88</v>
      </c>
      <c r="D2340" s="1"/>
      <c r="F2340" s="1"/>
    </row>
    <row r="2341" spans="2:6">
      <c r="B2341" s="1">
        <v>38835</v>
      </c>
      <c r="C2341">
        <v>228.99</v>
      </c>
      <c r="D2341" s="1"/>
      <c r="F2341" s="1"/>
    </row>
    <row r="2342" spans="2:6">
      <c r="B2342" s="1">
        <v>38838</v>
      </c>
      <c r="C2342">
        <v>228.99</v>
      </c>
      <c r="D2342" s="1"/>
      <c r="F2342" s="1"/>
    </row>
    <row r="2343" spans="2:6">
      <c r="B2343" s="1">
        <v>38839</v>
      </c>
      <c r="C2343">
        <v>229.02</v>
      </c>
      <c r="D2343" s="1"/>
      <c r="F2343" s="1"/>
    </row>
    <row r="2344" spans="2:6">
      <c r="B2344" s="1">
        <v>38840</v>
      </c>
      <c r="C2344">
        <v>229.03</v>
      </c>
      <c r="D2344" s="1"/>
      <c r="F2344" s="1"/>
    </row>
    <row r="2345" spans="2:6">
      <c r="B2345" s="1">
        <v>38841</v>
      </c>
      <c r="C2345">
        <v>229.05</v>
      </c>
      <c r="D2345" s="1"/>
      <c r="F2345" s="1"/>
    </row>
    <row r="2346" spans="2:6">
      <c r="B2346" s="1">
        <v>38842</v>
      </c>
      <c r="C2346">
        <v>229.1</v>
      </c>
      <c r="D2346" s="1"/>
      <c r="F2346" s="1"/>
    </row>
    <row r="2347" spans="2:6">
      <c r="B2347" s="1">
        <v>38845</v>
      </c>
      <c r="C2347">
        <v>229.17</v>
      </c>
      <c r="D2347" s="1"/>
      <c r="F2347" s="1"/>
    </row>
    <row r="2348" spans="2:6">
      <c r="B2348" s="1">
        <v>38846</v>
      </c>
      <c r="C2348">
        <v>229.19</v>
      </c>
      <c r="D2348" s="1"/>
      <c r="F2348" s="1"/>
    </row>
    <row r="2349" spans="2:6">
      <c r="B2349" s="1">
        <v>38847</v>
      </c>
      <c r="C2349">
        <v>229.22</v>
      </c>
      <c r="D2349" s="1"/>
      <c r="F2349" s="1"/>
    </row>
    <row r="2350" spans="2:6">
      <c r="B2350" s="1">
        <v>38848</v>
      </c>
      <c r="C2350">
        <v>229.28</v>
      </c>
      <c r="D2350" s="1"/>
      <c r="F2350" s="1"/>
    </row>
    <row r="2351" spans="2:6">
      <c r="B2351" s="1">
        <v>38849</v>
      </c>
      <c r="C2351">
        <v>229.31</v>
      </c>
      <c r="D2351" s="1"/>
      <c r="F2351" s="1"/>
    </row>
    <row r="2352" spans="2:6">
      <c r="B2352" s="1">
        <v>38852</v>
      </c>
      <c r="C2352">
        <v>229.4</v>
      </c>
      <c r="D2352" s="1"/>
      <c r="F2352" s="1"/>
    </row>
    <row r="2353" spans="2:6">
      <c r="B2353" s="1">
        <v>38853</v>
      </c>
      <c r="C2353">
        <v>229.45</v>
      </c>
      <c r="D2353" s="1"/>
      <c r="F2353" s="1"/>
    </row>
    <row r="2354" spans="2:6">
      <c r="B2354" s="1">
        <v>38854</v>
      </c>
      <c r="C2354">
        <v>229.46</v>
      </c>
      <c r="D2354" s="1"/>
      <c r="F2354" s="1"/>
    </row>
    <row r="2355" spans="2:6">
      <c r="B2355" s="1">
        <v>38855</v>
      </c>
      <c r="C2355">
        <v>229.5</v>
      </c>
      <c r="D2355" s="1"/>
      <c r="F2355" s="1"/>
    </row>
    <row r="2356" spans="2:6">
      <c r="B2356" s="1">
        <v>38856</v>
      </c>
      <c r="C2356">
        <v>229.53</v>
      </c>
      <c r="D2356" s="1"/>
      <c r="F2356" s="1"/>
    </row>
    <row r="2357" spans="2:6">
      <c r="B2357" s="1">
        <v>38859</v>
      </c>
      <c r="C2357">
        <v>229.62</v>
      </c>
      <c r="D2357" s="1"/>
      <c r="F2357" s="1"/>
    </row>
    <row r="2358" spans="2:6">
      <c r="B2358" s="1">
        <v>38860</v>
      </c>
      <c r="C2358">
        <v>229.64</v>
      </c>
      <c r="D2358" s="1"/>
      <c r="F2358" s="1"/>
    </row>
    <row r="2359" spans="2:6">
      <c r="B2359" s="1">
        <v>38861</v>
      </c>
      <c r="C2359">
        <v>229.68</v>
      </c>
      <c r="D2359" s="1"/>
      <c r="F2359" s="1"/>
    </row>
    <row r="2360" spans="2:6">
      <c r="B2360" s="1">
        <v>38862</v>
      </c>
      <c r="C2360">
        <v>229.71</v>
      </c>
      <c r="D2360" s="1"/>
      <c r="F2360" s="1"/>
    </row>
    <row r="2361" spans="2:6">
      <c r="B2361" s="1">
        <v>38863</v>
      </c>
      <c r="C2361">
        <v>229.75</v>
      </c>
      <c r="D2361" s="1"/>
      <c r="F2361" s="1"/>
    </row>
    <row r="2362" spans="2:6">
      <c r="B2362" s="1">
        <v>38867</v>
      </c>
      <c r="C2362">
        <v>229.85</v>
      </c>
      <c r="D2362" s="1"/>
      <c r="F2362" s="1"/>
    </row>
    <row r="2363" spans="2:6">
      <c r="B2363" s="1">
        <v>38868</v>
      </c>
      <c r="C2363">
        <v>229.85</v>
      </c>
      <c r="D2363" s="1"/>
      <c r="F2363" s="1"/>
    </row>
    <row r="2364" spans="2:6">
      <c r="B2364" s="1">
        <v>38869</v>
      </c>
      <c r="C2364">
        <v>229.88</v>
      </c>
      <c r="D2364" s="1"/>
      <c r="F2364" s="1"/>
    </row>
    <row r="2365" spans="2:6">
      <c r="B2365" s="1">
        <v>38870</v>
      </c>
      <c r="C2365">
        <v>229.98</v>
      </c>
      <c r="D2365" s="1"/>
      <c r="F2365" s="1"/>
    </row>
    <row r="2366" spans="2:6">
      <c r="B2366" s="1">
        <v>38873</v>
      </c>
      <c r="C2366">
        <v>230.03</v>
      </c>
      <c r="D2366" s="1"/>
      <c r="F2366" s="1"/>
    </row>
    <row r="2367" spans="2:6">
      <c r="B2367" s="1">
        <v>38874</v>
      </c>
      <c r="C2367">
        <v>230.05</v>
      </c>
      <c r="D2367" s="1"/>
      <c r="F2367" s="1"/>
    </row>
    <row r="2368" spans="2:6">
      <c r="B2368" s="1">
        <v>38875</v>
      </c>
      <c r="C2368">
        <v>230.06</v>
      </c>
      <c r="D2368" s="1"/>
      <c r="F2368" s="1"/>
    </row>
    <row r="2369" spans="2:6">
      <c r="B2369" s="1">
        <v>38876</v>
      </c>
      <c r="C2369">
        <v>230.1</v>
      </c>
      <c r="D2369" s="1"/>
      <c r="F2369" s="1"/>
    </row>
    <row r="2370" spans="2:6">
      <c r="B2370" s="1">
        <v>38877</v>
      </c>
      <c r="C2370">
        <v>230.12</v>
      </c>
      <c r="D2370" s="1"/>
      <c r="F2370" s="1"/>
    </row>
    <row r="2371" spans="2:6">
      <c r="B2371" s="1">
        <v>38880</v>
      </c>
      <c r="C2371">
        <v>230.19</v>
      </c>
      <c r="D2371" s="1"/>
      <c r="F2371" s="1"/>
    </row>
    <row r="2372" spans="2:6">
      <c r="B2372" s="1">
        <v>38881</v>
      </c>
      <c r="C2372">
        <v>230.22</v>
      </c>
      <c r="D2372" s="1"/>
      <c r="F2372" s="1"/>
    </row>
    <row r="2373" spans="2:6">
      <c r="B2373" s="1">
        <v>38882</v>
      </c>
      <c r="C2373">
        <v>230.21</v>
      </c>
      <c r="D2373" s="1"/>
      <c r="F2373" s="1"/>
    </row>
    <row r="2374" spans="2:6">
      <c r="B2374" s="1">
        <v>38883</v>
      </c>
      <c r="C2374">
        <v>230.24</v>
      </c>
      <c r="D2374" s="1"/>
      <c r="F2374" s="1"/>
    </row>
    <row r="2375" spans="2:6">
      <c r="B2375" s="1">
        <v>38884</v>
      </c>
      <c r="C2375">
        <v>230.26</v>
      </c>
      <c r="D2375" s="1"/>
      <c r="F2375" s="1"/>
    </row>
    <row r="2376" spans="2:6">
      <c r="B2376" s="1">
        <v>38887</v>
      </c>
      <c r="C2376">
        <v>230.33</v>
      </c>
      <c r="D2376" s="1"/>
      <c r="F2376" s="1"/>
    </row>
    <row r="2377" spans="2:6">
      <c r="B2377" s="1">
        <v>38888</v>
      </c>
      <c r="C2377">
        <v>230.37</v>
      </c>
      <c r="D2377" s="1"/>
      <c r="F2377" s="1"/>
    </row>
    <row r="2378" spans="2:6">
      <c r="B2378" s="1">
        <v>38889</v>
      </c>
      <c r="C2378">
        <v>230.4</v>
      </c>
      <c r="D2378" s="1"/>
      <c r="F2378" s="1"/>
    </row>
    <row r="2379" spans="2:6">
      <c r="B2379" s="1">
        <v>38890</v>
      </c>
      <c r="C2379">
        <v>230.42</v>
      </c>
      <c r="D2379" s="1"/>
      <c r="F2379" s="1"/>
    </row>
    <row r="2380" spans="2:6">
      <c r="B2380" s="1">
        <v>38891</v>
      </c>
      <c r="C2380">
        <v>230.44</v>
      </c>
      <c r="D2380" s="1"/>
      <c r="F2380" s="1"/>
    </row>
    <row r="2381" spans="2:6">
      <c r="B2381" s="1">
        <v>38894</v>
      </c>
      <c r="C2381">
        <v>230.51</v>
      </c>
      <c r="D2381" s="1"/>
      <c r="F2381" s="1"/>
    </row>
    <row r="2382" spans="2:6">
      <c r="B2382" s="1">
        <v>38895</v>
      </c>
      <c r="C2382">
        <v>230.53</v>
      </c>
      <c r="D2382" s="1"/>
      <c r="F2382" s="1"/>
    </row>
    <row r="2383" spans="2:6">
      <c r="B2383" s="1">
        <v>38896</v>
      </c>
      <c r="C2383">
        <v>230.56</v>
      </c>
      <c r="D2383" s="1"/>
      <c r="F2383" s="1"/>
    </row>
    <row r="2384" spans="2:6">
      <c r="B2384" s="1">
        <v>38897</v>
      </c>
      <c r="C2384">
        <v>230.62</v>
      </c>
      <c r="D2384" s="1"/>
      <c r="F2384" s="1"/>
    </row>
    <row r="2385" spans="2:6">
      <c r="B2385" s="1">
        <v>38898</v>
      </c>
      <c r="C2385">
        <v>230.68</v>
      </c>
      <c r="D2385" s="1"/>
      <c r="F2385" s="1"/>
    </row>
    <row r="2386" spans="2:6">
      <c r="B2386" s="1">
        <v>38901</v>
      </c>
      <c r="C2386">
        <v>230.75</v>
      </c>
      <c r="D2386" s="1"/>
      <c r="F2386" s="1"/>
    </row>
    <row r="2387" spans="2:6">
      <c r="B2387" s="1">
        <v>38903</v>
      </c>
      <c r="C2387">
        <v>230.79</v>
      </c>
      <c r="D2387" s="1"/>
      <c r="F2387" s="1"/>
    </row>
    <row r="2388" spans="2:6">
      <c r="B2388" s="1">
        <v>38904</v>
      </c>
      <c r="C2388">
        <v>230.83</v>
      </c>
      <c r="D2388" s="1"/>
      <c r="F2388" s="1"/>
    </row>
    <row r="2389" spans="2:6">
      <c r="B2389" s="1">
        <v>38905</v>
      </c>
      <c r="C2389">
        <v>230.88</v>
      </c>
      <c r="D2389" s="1"/>
      <c r="F2389" s="1"/>
    </row>
    <row r="2390" spans="2:6">
      <c r="B2390" s="1">
        <v>38908</v>
      </c>
      <c r="C2390">
        <v>230.97</v>
      </c>
      <c r="D2390" s="1"/>
      <c r="F2390" s="1"/>
    </row>
    <row r="2391" spans="2:6">
      <c r="B2391" s="1">
        <v>38909</v>
      </c>
      <c r="C2391">
        <v>231.01</v>
      </c>
      <c r="D2391" s="1"/>
      <c r="F2391" s="1"/>
    </row>
    <row r="2392" spans="2:6">
      <c r="B2392" s="1">
        <v>38910</v>
      </c>
      <c r="C2392">
        <v>231.03</v>
      </c>
      <c r="D2392" s="1"/>
      <c r="F2392" s="1"/>
    </row>
    <row r="2393" spans="2:6">
      <c r="B2393" s="1">
        <v>38911</v>
      </c>
      <c r="C2393">
        <v>231.09</v>
      </c>
      <c r="D2393" s="1"/>
      <c r="F2393" s="1"/>
    </row>
    <row r="2394" spans="2:6">
      <c r="B2394" s="1">
        <v>38912</v>
      </c>
      <c r="C2394">
        <v>231.14</v>
      </c>
      <c r="D2394" s="1"/>
      <c r="F2394" s="1"/>
    </row>
    <row r="2395" spans="2:6">
      <c r="B2395" s="1">
        <v>38915</v>
      </c>
      <c r="C2395">
        <v>231.21</v>
      </c>
      <c r="D2395" s="1"/>
      <c r="F2395" s="1"/>
    </row>
    <row r="2396" spans="2:6">
      <c r="B2396" s="1">
        <v>38916</v>
      </c>
      <c r="C2396">
        <v>231.22</v>
      </c>
      <c r="D2396" s="1"/>
      <c r="F2396" s="1"/>
    </row>
    <row r="2397" spans="2:6">
      <c r="B2397" s="1">
        <v>38917</v>
      </c>
      <c r="C2397">
        <v>231.28</v>
      </c>
      <c r="D2397" s="1"/>
      <c r="F2397" s="1"/>
    </row>
    <row r="2398" spans="2:6">
      <c r="B2398" s="1">
        <v>38918</v>
      </c>
      <c r="C2398">
        <v>231.34</v>
      </c>
      <c r="D2398" s="1"/>
      <c r="F2398" s="1"/>
    </row>
    <row r="2399" spans="2:6">
      <c r="B2399" s="1">
        <v>38919</v>
      </c>
      <c r="C2399">
        <v>231.38</v>
      </c>
      <c r="D2399" s="1"/>
      <c r="F2399" s="1"/>
    </row>
    <row r="2400" spans="2:6">
      <c r="B2400" s="1">
        <v>38922</v>
      </c>
      <c r="C2400">
        <v>231.46</v>
      </c>
      <c r="D2400" s="1"/>
      <c r="F2400" s="1"/>
    </row>
    <row r="2401" spans="2:6">
      <c r="B2401" s="1">
        <v>38923</v>
      </c>
      <c r="C2401">
        <v>231.49</v>
      </c>
      <c r="D2401" s="1"/>
      <c r="F2401" s="1"/>
    </row>
    <row r="2402" spans="2:6">
      <c r="B2402" s="1">
        <v>38924</v>
      </c>
      <c r="C2402">
        <v>231.55</v>
      </c>
      <c r="D2402" s="1"/>
      <c r="F2402" s="1"/>
    </row>
    <row r="2403" spans="2:6">
      <c r="B2403" s="1">
        <v>38925</v>
      </c>
      <c r="C2403">
        <v>231.58</v>
      </c>
      <c r="D2403" s="1"/>
      <c r="F2403" s="1"/>
    </row>
    <row r="2404" spans="2:6">
      <c r="B2404" s="1">
        <v>38926</v>
      </c>
      <c r="C2404">
        <v>231.65</v>
      </c>
      <c r="D2404" s="1"/>
      <c r="F2404" s="1"/>
    </row>
    <row r="2405" spans="2:6">
      <c r="B2405" s="1">
        <v>38929</v>
      </c>
      <c r="C2405">
        <v>231.74</v>
      </c>
      <c r="D2405" s="1"/>
      <c r="F2405" s="1"/>
    </row>
    <row r="2406" spans="2:6">
      <c r="B2406" s="1">
        <v>38930</v>
      </c>
      <c r="C2406">
        <v>231.76</v>
      </c>
      <c r="D2406" s="1"/>
      <c r="F2406" s="1"/>
    </row>
    <row r="2407" spans="2:6">
      <c r="B2407" s="1">
        <v>38931</v>
      </c>
      <c r="C2407">
        <v>231.79</v>
      </c>
      <c r="D2407" s="1"/>
      <c r="F2407" s="1"/>
    </row>
    <row r="2408" spans="2:6">
      <c r="B2408" s="1">
        <v>38932</v>
      </c>
      <c r="C2408">
        <v>231.81</v>
      </c>
      <c r="D2408" s="1"/>
      <c r="F2408" s="1"/>
    </row>
    <row r="2409" spans="2:6">
      <c r="B2409" s="1">
        <v>38933</v>
      </c>
      <c r="C2409">
        <v>231.88</v>
      </c>
      <c r="D2409" s="1"/>
      <c r="F2409" s="1"/>
    </row>
    <row r="2410" spans="2:6">
      <c r="B2410" s="1">
        <v>38936</v>
      </c>
      <c r="C2410">
        <v>231.95</v>
      </c>
      <c r="D2410" s="1"/>
      <c r="F2410" s="1"/>
    </row>
    <row r="2411" spans="2:6">
      <c r="B2411" s="1">
        <v>38937</v>
      </c>
      <c r="C2411">
        <v>232</v>
      </c>
      <c r="D2411" s="1"/>
      <c r="F2411" s="1"/>
    </row>
    <row r="2412" spans="2:6">
      <c r="B2412" s="1">
        <v>38938</v>
      </c>
      <c r="C2412">
        <v>232.04</v>
      </c>
      <c r="D2412" s="1"/>
      <c r="F2412" s="1"/>
    </row>
    <row r="2413" spans="2:6">
      <c r="B2413" s="1">
        <v>38939</v>
      </c>
      <c r="C2413">
        <v>232.07</v>
      </c>
      <c r="D2413" s="1"/>
      <c r="F2413" s="1"/>
    </row>
    <row r="2414" spans="2:6">
      <c r="B2414" s="1">
        <v>38940</v>
      </c>
      <c r="C2414">
        <v>232.08</v>
      </c>
      <c r="D2414" s="1"/>
      <c r="F2414" s="1"/>
    </row>
    <row r="2415" spans="2:6">
      <c r="B2415" s="1">
        <v>38943</v>
      </c>
      <c r="C2415">
        <v>232.15</v>
      </c>
      <c r="D2415" s="1"/>
      <c r="F2415" s="1"/>
    </row>
    <row r="2416" spans="2:6">
      <c r="B2416" s="1">
        <v>38944</v>
      </c>
      <c r="C2416">
        <v>232.21</v>
      </c>
      <c r="D2416" s="1"/>
      <c r="F2416" s="1"/>
    </row>
    <row r="2417" spans="2:6">
      <c r="B2417" s="1">
        <v>38945</v>
      </c>
      <c r="C2417">
        <v>232.27</v>
      </c>
      <c r="D2417" s="1"/>
      <c r="F2417" s="1"/>
    </row>
    <row r="2418" spans="2:6">
      <c r="B2418" s="1">
        <v>38946</v>
      </c>
      <c r="C2418">
        <v>232.29</v>
      </c>
      <c r="D2418" s="1"/>
      <c r="F2418" s="1"/>
    </row>
    <row r="2419" spans="2:6">
      <c r="B2419" s="1">
        <v>38947</v>
      </c>
      <c r="C2419">
        <v>232.33</v>
      </c>
      <c r="D2419" s="1"/>
      <c r="F2419" s="1"/>
    </row>
    <row r="2420" spans="2:6">
      <c r="B2420" s="1">
        <v>38950</v>
      </c>
      <c r="C2420">
        <v>232.41</v>
      </c>
      <c r="D2420" s="1"/>
      <c r="F2420" s="1"/>
    </row>
    <row r="2421" spans="2:6">
      <c r="B2421" s="1">
        <v>38951</v>
      </c>
      <c r="C2421">
        <v>232.44</v>
      </c>
      <c r="D2421" s="1"/>
      <c r="F2421" s="1"/>
    </row>
    <row r="2422" spans="2:6">
      <c r="B2422" s="1">
        <v>38952</v>
      </c>
      <c r="C2422">
        <v>232.48</v>
      </c>
      <c r="D2422" s="1"/>
      <c r="F2422" s="1"/>
    </row>
    <row r="2423" spans="2:6">
      <c r="B2423" s="1">
        <v>38953</v>
      </c>
      <c r="C2423">
        <v>232.51</v>
      </c>
      <c r="D2423" s="1"/>
      <c r="F2423" s="1"/>
    </row>
    <row r="2424" spans="2:6">
      <c r="B2424" s="1">
        <v>38954</v>
      </c>
      <c r="C2424">
        <v>232.55</v>
      </c>
      <c r="D2424" s="1"/>
      <c r="F2424" s="1"/>
    </row>
    <row r="2425" spans="2:6">
      <c r="B2425" s="1">
        <v>38957</v>
      </c>
      <c r="C2425">
        <v>232.63</v>
      </c>
      <c r="D2425" s="1"/>
      <c r="F2425" s="1"/>
    </row>
    <row r="2426" spans="2:6">
      <c r="B2426" s="1">
        <v>38958</v>
      </c>
      <c r="C2426">
        <v>232.67</v>
      </c>
      <c r="D2426" s="1"/>
      <c r="F2426" s="1"/>
    </row>
    <row r="2427" spans="2:6">
      <c r="B2427" s="1">
        <v>38959</v>
      </c>
      <c r="C2427">
        <v>232.72</v>
      </c>
      <c r="D2427" s="1"/>
      <c r="F2427" s="1"/>
    </row>
    <row r="2428" spans="2:6">
      <c r="B2428" s="1">
        <v>38960</v>
      </c>
      <c r="C2428">
        <v>232.77</v>
      </c>
      <c r="D2428" s="1"/>
      <c r="F2428" s="1"/>
    </row>
    <row r="2429" spans="2:6">
      <c r="B2429" s="1">
        <v>38961</v>
      </c>
      <c r="C2429">
        <v>232.82</v>
      </c>
      <c r="D2429" s="1"/>
      <c r="F2429" s="1"/>
    </row>
    <row r="2430" spans="2:6">
      <c r="B2430" s="1">
        <v>38965</v>
      </c>
      <c r="C2430">
        <v>232.93</v>
      </c>
      <c r="D2430" s="1"/>
      <c r="F2430" s="1"/>
    </row>
    <row r="2431" spans="2:6">
      <c r="B2431" s="1">
        <v>38966</v>
      </c>
      <c r="C2431">
        <v>232.97</v>
      </c>
      <c r="D2431" s="1"/>
      <c r="F2431" s="1"/>
    </row>
    <row r="2432" spans="2:6">
      <c r="B2432" s="1">
        <v>38967</v>
      </c>
      <c r="C2432">
        <v>233.01</v>
      </c>
      <c r="D2432" s="1"/>
      <c r="F2432" s="1"/>
    </row>
    <row r="2433" spans="2:6">
      <c r="B2433" s="1">
        <v>38968</v>
      </c>
      <c r="C2433">
        <v>233.07</v>
      </c>
      <c r="D2433" s="1"/>
      <c r="F2433" s="1"/>
    </row>
    <row r="2434" spans="2:6">
      <c r="B2434" s="1">
        <v>38971</v>
      </c>
      <c r="C2434">
        <v>233.14</v>
      </c>
      <c r="D2434" s="1"/>
      <c r="F2434" s="1"/>
    </row>
    <row r="2435" spans="2:6">
      <c r="B2435" s="1">
        <v>38972</v>
      </c>
      <c r="C2435">
        <v>233.19</v>
      </c>
      <c r="D2435" s="1"/>
      <c r="F2435" s="1"/>
    </row>
    <row r="2436" spans="2:6">
      <c r="B2436" s="1">
        <v>38973</v>
      </c>
      <c r="C2436">
        <v>233.24</v>
      </c>
      <c r="D2436" s="1"/>
      <c r="F2436" s="1"/>
    </row>
    <row r="2437" spans="2:6">
      <c r="B2437" s="1">
        <v>38974</v>
      </c>
      <c r="C2437">
        <v>233.25</v>
      </c>
      <c r="D2437" s="1"/>
      <c r="F2437" s="1"/>
    </row>
    <row r="2438" spans="2:6">
      <c r="B2438" s="1">
        <v>38975</v>
      </c>
      <c r="C2438">
        <v>233.28</v>
      </c>
      <c r="D2438" s="1"/>
      <c r="F2438" s="1"/>
    </row>
    <row r="2439" spans="2:6">
      <c r="B2439" s="1">
        <v>38978</v>
      </c>
      <c r="C2439">
        <v>233.37</v>
      </c>
      <c r="D2439" s="1"/>
      <c r="F2439" s="1"/>
    </row>
    <row r="2440" spans="2:6">
      <c r="B2440" s="1">
        <v>38979</v>
      </c>
      <c r="C2440">
        <v>233.42</v>
      </c>
      <c r="D2440" s="1"/>
      <c r="F2440" s="1"/>
    </row>
    <row r="2441" spans="2:6">
      <c r="B2441" s="1">
        <v>38980</v>
      </c>
      <c r="C2441">
        <v>233.45</v>
      </c>
      <c r="D2441" s="1"/>
      <c r="F2441" s="1"/>
    </row>
    <row r="2442" spans="2:6">
      <c r="B2442" s="1">
        <v>38981</v>
      </c>
      <c r="C2442">
        <v>233.53</v>
      </c>
      <c r="D2442" s="1"/>
      <c r="F2442" s="1"/>
    </row>
    <row r="2443" spans="2:6">
      <c r="B2443" s="1">
        <v>38982</v>
      </c>
      <c r="C2443">
        <v>233.57</v>
      </c>
      <c r="D2443" s="1"/>
      <c r="F2443" s="1"/>
    </row>
    <row r="2444" spans="2:6">
      <c r="B2444" s="1">
        <v>38985</v>
      </c>
      <c r="C2444">
        <v>233.67</v>
      </c>
      <c r="D2444" s="1"/>
      <c r="F2444" s="1"/>
    </row>
    <row r="2445" spans="2:6">
      <c r="B2445" s="1">
        <v>38986</v>
      </c>
      <c r="C2445">
        <v>233.7</v>
      </c>
      <c r="D2445" s="1"/>
      <c r="F2445" s="1"/>
    </row>
    <row r="2446" spans="2:6">
      <c r="B2446" s="1">
        <v>38987</v>
      </c>
      <c r="C2446">
        <v>233.74</v>
      </c>
      <c r="D2446" s="1"/>
      <c r="F2446" s="1"/>
    </row>
    <row r="2447" spans="2:6">
      <c r="B2447" s="1">
        <v>38988</v>
      </c>
      <c r="C2447">
        <v>233.76</v>
      </c>
      <c r="D2447" s="1"/>
      <c r="F2447" s="1"/>
    </row>
    <row r="2448" spans="2:6">
      <c r="B2448" s="1">
        <v>38989</v>
      </c>
      <c r="C2448">
        <v>233.81</v>
      </c>
      <c r="D2448" s="1"/>
      <c r="F2448" s="1"/>
    </row>
    <row r="2449" spans="2:6">
      <c r="B2449" s="1">
        <v>38992</v>
      </c>
      <c r="C2449">
        <v>233.88</v>
      </c>
      <c r="D2449" s="1"/>
      <c r="F2449" s="1"/>
    </row>
    <row r="2450" spans="2:6">
      <c r="B2450" s="1">
        <v>38993</v>
      </c>
      <c r="C2450">
        <v>233.91</v>
      </c>
      <c r="D2450" s="1"/>
      <c r="F2450" s="1"/>
    </row>
    <row r="2451" spans="2:6">
      <c r="B2451" s="1">
        <v>38994</v>
      </c>
      <c r="C2451">
        <v>233.96</v>
      </c>
      <c r="D2451" s="1"/>
      <c r="F2451" s="1"/>
    </row>
    <row r="2452" spans="2:6">
      <c r="B2452" s="1">
        <v>38995</v>
      </c>
      <c r="C2452">
        <v>233.96</v>
      </c>
      <c r="D2452" s="1"/>
      <c r="F2452" s="1"/>
    </row>
    <row r="2453" spans="2:6">
      <c r="B2453" s="1">
        <v>38996</v>
      </c>
      <c r="C2453">
        <v>233.98</v>
      </c>
      <c r="D2453" s="1"/>
      <c r="F2453" s="1"/>
    </row>
    <row r="2454" spans="2:6">
      <c r="B2454" s="1">
        <v>39000</v>
      </c>
      <c r="C2454">
        <v>234.06</v>
      </c>
      <c r="D2454" s="1"/>
      <c r="F2454" s="1"/>
    </row>
    <row r="2455" spans="2:6">
      <c r="B2455" s="1">
        <v>39001</v>
      </c>
      <c r="C2455">
        <v>234.08</v>
      </c>
      <c r="D2455" s="1"/>
      <c r="F2455" s="1"/>
    </row>
    <row r="2456" spans="2:6">
      <c r="B2456" s="1">
        <v>39002</v>
      </c>
      <c r="C2456">
        <v>234.11</v>
      </c>
      <c r="D2456" s="1"/>
      <c r="F2456" s="1"/>
    </row>
    <row r="2457" spans="2:6">
      <c r="B2457" s="1">
        <v>39003</v>
      </c>
      <c r="C2457">
        <v>234.14</v>
      </c>
      <c r="D2457" s="1"/>
      <c r="F2457" s="1"/>
    </row>
    <row r="2458" spans="2:6">
      <c r="B2458" s="1">
        <v>39006</v>
      </c>
      <c r="C2458">
        <v>234.22</v>
      </c>
      <c r="D2458" s="1"/>
      <c r="F2458" s="1"/>
    </row>
    <row r="2459" spans="2:6">
      <c r="B2459" s="1">
        <v>39007</v>
      </c>
      <c r="C2459">
        <v>234.25</v>
      </c>
      <c r="D2459" s="1"/>
      <c r="F2459" s="1"/>
    </row>
    <row r="2460" spans="2:6">
      <c r="B2460" s="1">
        <v>39008</v>
      </c>
      <c r="C2460">
        <v>234.28</v>
      </c>
      <c r="D2460" s="1"/>
      <c r="F2460" s="1"/>
    </row>
    <row r="2461" spans="2:6">
      <c r="B2461" s="1">
        <v>39009</v>
      </c>
      <c r="C2461">
        <v>234.31</v>
      </c>
      <c r="D2461" s="1"/>
      <c r="F2461" s="1"/>
    </row>
    <row r="2462" spans="2:6">
      <c r="B2462" s="1">
        <v>39010</v>
      </c>
      <c r="C2462">
        <v>234.36</v>
      </c>
      <c r="D2462" s="1"/>
      <c r="F2462" s="1"/>
    </row>
    <row r="2463" spans="2:6">
      <c r="B2463" s="1">
        <v>39013</v>
      </c>
      <c r="C2463">
        <v>234.42</v>
      </c>
      <c r="D2463" s="1"/>
      <c r="F2463" s="1"/>
    </row>
    <row r="2464" spans="2:6">
      <c r="B2464" s="1">
        <v>39014</v>
      </c>
      <c r="C2464">
        <v>234.45</v>
      </c>
      <c r="D2464" s="1"/>
      <c r="F2464" s="1"/>
    </row>
    <row r="2465" spans="2:6">
      <c r="B2465" s="1">
        <v>39015</v>
      </c>
      <c r="C2465">
        <v>234.49</v>
      </c>
      <c r="D2465" s="1"/>
      <c r="F2465" s="1"/>
    </row>
    <row r="2466" spans="2:6">
      <c r="B2466" s="1">
        <v>39016</v>
      </c>
      <c r="C2466">
        <v>234.53</v>
      </c>
      <c r="D2466" s="1"/>
      <c r="F2466" s="1"/>
    </row>
    <row r="2467" spans="2:6">
      <c r="B2467" s="1">
        <v>39017</v>
      </c>
      <c r="C2467">
        <v>234.59</v>
      </c>
      <c r="D2467" s="1"/>
      <c r="F2467" s="1"/>
    </row>
    <row r="2468" spans="2:6">
      <c r="B2468" s="1">
        <v>39020</v>
      </c>
      <c r="C2468">
        <v>234.67</v>
      </c>
      <c r="D2468" s="1"/>
      <c r="F2468" s="1"/>
    </row>
    <row r="2469" spans="2:6">
      <c r="B2469" s="1">
        <v>39021</v>
      </c>
      <c r="C2469">
        <v>234.72</v>
      </c>
      <c r="D2469" s="1"/>
      <c r="F2469" s="1"/>
    </row>
    <row r="2470" spans="2:6">
      <c r="B2470" s="1">
        <v>39022</v>
      </c>
      <c r="C2470">
        <v>234.77</v>
      </c>
      <c r="D2470" s="1"/>
      <c r="F2470" s="1"/>
    </row>
    <row r="2471" spans="2:6">
      <c r="B2471" s="1">
        <v>39023</v>
      </c>
      <c r="C2471">
        <v>234.78</v>
      </c>
      <c r="D2471" s="1"/>
      <c r="F2471" s="1"/>
    </row>
    <row r="2472" spans="2:6">
      <c r="B2472" s="1">
        <v>39024</v>
      </c>
      <c r="C2472">
        <v>234.77</v>
      </c>
      <c r="D2472" s="1"/>
      <c r="F2472" s="1"/>
    </row>
    <row r="2473" spans="2:6">
      <c r="B2473" s="1">
        <v>39027</v>
      </c>
      <c r="C2473">
        <v>234.86</v>
      </c>
      <c r="D2473" s="1"/>
      <c r="F2473" s="1"/>
    </row>
    <row r="2474" spans="2:6">
      <c r="B2474" s="1">
        <v>39028</v>
      </c>
      <c r="C2474">
        <v>234.91</v>
      </c>
      <c r="D2474" s="1"/>
      <c r="F2474" s="1"/>
    </row>
    <row r="2475" spans="2:6">
      <c r="B2475" s="1">
        <v>39029</v>
      </c>
      <c r="C2475">
        <v>234.95</v>
      </c>
      <c r="D2475" s="1"/>
      <c r="F2475" s="1"/>
    </row>
    <row r="2476" spans="2:6">
      <c r="B2476" s="1">
        <v>39030</v>
      </c>
      <c r="C2476">
        <v>234.98</v>
      </c>
      <c r="D2476" s="1"/>
      <c r="F2476" s="1"/>
    </row>
    <row r="2477" spans="2:6">
      <c r="B2477" s="1">
        <v>39031</v>
      </c>
      <c r="C2477">
        <v>235.02</v>
      </c>
      <c r="D2477" s="1"/>
      <c r="F2477" s="1"/>
    </row>
    <row r="2478" spans="2:6">
      <c r="B2478" s="1">
        <v>39034</v>
      </c>
      <c r="C2478">
        <v>235.11</v>
      </c>
      <c r="D2478" s="1"/>
      <c r="F2478" s="1"/>
    </row>
    <row r="2479" spans="2:6">
      <c r="B2479" s="1">
        <v>39035</v>
      </c>
      <c r="C2479">
        <v>235.15</v>
      </c>
      <c r="D2479" s="1"/>
      <c r="F2479" s="1"/>
    </row>
    <row r="2480" spans="2:6">
      <c r="B2480" s="1">
        <v>39036</v>
      </c>
      <c r="C2480">
        <v>235.16</v>
      </c>
      <c r="D2480" s="1"/>
      <c r="F2480" s="1"/>
    </row>
    <row r="2481" spans="2:6">
      <c r="B2481" s="1">
        <v>39037</v>
      </c>
      <c r="C2481">
        <v>235.19</v>
      </c>
      <c r="D2481" s="1"/>
      <c r="F2481" s="1"/>
    </row>
    <row r="2482" spans="2:6">
      <c r="B2482" s="1">
        <v>39038</v>
      </c>
      <c r="C2482">
        <v>235.26</v>
      </c>
      <c r="D2482" s="1"/>
      <c r="F2482" s="1"/>
    </row>
    <row r="2483" spans="2:6">
      <c r="B2483" s="1">
        <v>39041</v>
      </c>
      <c r="C2483">
        <v>235.35</v>
      </c>
      <c r="D2483" s="1"/>
      <c r="F2483" s="1"/>
    </row>
    <row r="2484" spans="2:6">
      <c r="B2484" s="1">
        <v>39042</v>
      </c>
      <c r="C2484">
        <v>235.39</v>
      </c>
      <c r="D2484" s="1"/>
      <c r="F2484" s="1"/>
    </row>
    <row r="2485" spans="2:6">
      <c r="B2485" s="1">
        <v>39043</v>
      </c>
      <c r="C2485">
        <v>235.43</v>
      </c>
      <c r="D2485" s="1"/>
      <c r="F2485" s="1"/>
    </row>
    <row r="2486" spans="2:6">
      <c r="B2486" s="1">
        <v>39045</v>
      </c>
      <c r="C2486">
        <v>235.5</v>
      </c>
      <c r="D2486" s="1"/>
      <c r="F2486" s="1"/>
    </row>
    <row r="2487" spans="2:6">
      <c r="B2487" s="1">
        <v>39048</v>
      </c>
      <c r="C2487">
        <v>235.59</v>
      </c>
      <c r="D2487" s="1"/>
      <c r="F2487" s="1"/>
    </row>
    <row r="2488" spans="2:6">
      <c r="B2488" s="1">
        <v>39049</v>
      </c>
      <c r="C2488">
        <v>235.63</v>
      </c>
      <c r="D2488" s="1"/>
      <c r="F2488" s="1"/>
    </row>
    <row r="2489" spans="2:6">
      <c r="B2489" s="1">
        <v>39050</v>
      </c>
      <c r="C2489">
        <v>235.67</v>
      </c>
      <c r="D2489" s="1"/>
      <c r="F2489" s="1"/>
    </row>
    <row r="2490" spans="2:6">
      <c r="B2490" s="1">
        <v>39051</v>
      </c>
      <c r="C2490">
        <v>235.71</v>
      </c>
      <c r="D2490" s="1"/>
      <c r="F2490" s="1"/>
    </row>
    <row r="2491" spans="2:6">
      <c r="B2491" s="1">
        <v>39052</v>
      </c>
      <c r="C2491">
        <v>235.79</v>
      </c>
      <c r="D2491" s="1"/>
      <c r="F2491" s="1"/>
    </row>
    <row r="2492" spans="2:6">
      <c r="B2492" s="1">
        <v>39055</v>
      </c>
      <c r="C2492">
        <v>235.89</v>
      </c>
      <c r="D2492" s="1"/>
      <c r="F2492" s="1"/>
    </row>
    <row r="2493" spans="2:6">
      <c r="B2493" s="1">
        <v>39056</v>
      </c>
      <c r="C2493">
        <v>235.93</v>
      </c>
      <c r="D2493" s="1"/>
      <c r="F2493" s="1"/>
    </row>
    <row r="2494" spans="2:6">
      <c r="B2494" s="1">
        <v>39057</v>
      </c>
      <c r="C2494">
        <v>235.93</v>
      </c>
      <c r="D2494" s="1"/>
      <c r="F2494" s="1"/>
    </row>
    <row r="2495" spans="2:6">
      <c r="B2495" s="1">
        <v>39058</v>
      </c>
      <c r="C2495">
        <v>235.96</v>
      </c>
      <c r="D2495" s="1"/>
      <c r="F2495" s="1"/>
    </row>
    <row r="2496" spans="2:6">
      <c r="B2496" s="1">
        <v>39059</v>
      </c>
      <c r="C2496">
        <v>235.97</v>
      </c>
      <c r="D2496" s="1"/>
      <c r="F2496" s="1"/>
    </row>
    <row r="2497" spans="2:6">
      <c r="B2497" s="1">
        <v>39062</v>
      </c>
      <c r="C2497">
        <v>236.06</v>
      </c>
      <c r="D2497" s="1"/>
      <c r="F2497" s="1"/>
    </row>
    <row r="2498" spans="2:6">
      <c r="B2498" s="1">
        <v>39063</v>
      </c>
      <c r="C2498">
        <v>236.11</v>
      </c>
      <c r="D2498" s="1"/>
      <c r="F2498" s="1"/>
    </row>
    <row r="2499" spans="2:6">
      <c r="B2499" s="1">
        <v>39064</v>
      </c>
      <c r="C2499">
        <v>236.11</v>
      </c>
      <c r="D2499" s="1"/>
      <c r="F2499" s="1"/>
    </row>
    <row r="2500" spans="2:6">
      <c r="B2500" s="1">
        <v>39065</v>
      </c>
      <c r="C2500">
        <v>236.14</v>
      </c>
      <c r="D2500" s="1"/>
      <c r="F2500" s="1"/>
    </row>
    <row r="2501" spans="2:6">
      <c r="B2501" s="1">
        <v>39066</v>
      </c>
      <c r="C2501">
        <v>236.19</v>
      </c>
      <c r="D2501" s="1"/>
      <c r="F2501" s="1"/>
    </row>
    <row r="2502" spans="2:6">
      <c r="B2502" s="1">
        <v>39069</v>
      </c>
      <c r="C2502">
        <v>236.28</v>
      </c>
      <c r="D2502" s="1"/>
      <c r="F2502" s="1"/>
    </row>
    <row r="2503" spans="2:6">
      <c r="B2503" s="1">
        <v>39070</v>
      </c>
      <c r="C2503">
        <v>236.31</v>
      </c>
      <c r="D2503" s="1"/>
      <c r="F2503" s="1"/>
    </row>
    <row r="2504" spans="2:6">
      <c r="B2504" s="1">
        <v>39071</v>
      </c>
      <c r="C2504">
        <v>236.35</v>
      </c>
      <c r="D2504" s="1"/>
      <c r="F2504" s="1"/>
    </row>
    <row r="2505" spans="2:6">
      <c r="B2505" s="1">
        <v>39072</v>
      </c>
      <c r="C2505">
        <v>236.39</v>
      </c>
      <c r="D2505" s="1"/>
      <c r="F2505" s="1"/>
    </row>
    <row r="2506" spans="2:6">
      <c r="B2506" s="1">
        <v>39073</v>
      </c>
      <c r="C2506">
        <v>236.42</v>
      </c>
      <c r="D2506" s="1"/>
      <c r="F2506" s="1"/>
    </row>
    <row r="2507" spans="2:6">
      <c r="B2507" s="1">
        <v>39077</v>
      </c>
      <c r="C2507">
        <v>236.53</v>
      </c>
      <c r="D2507" s="1"/>
      <c r="F2507" s="1"/>
    </row>
    <row r="2508" spans="2:6">
      <c r="B2508" s="1">
        <v>39078</v>
      </c>
      <c r="C2508">
        <v>236.56</v>
      </c>
      <c r="D2508" s="1"/>
      <c r="F2508" s="1"/>
    </row>
    <row r="2509" spans="2:6">
      <c r="B2509" s="1">
        <v>39079</v>
      </c>
      <c r="C2509">
        <v>236.58</v>
      </c>
      <c r="D2509" s="1"/>
      <c r="F2509" s="1"/>
    </row>
    <row r="2510" spans="2:6">
      <c r="B2510" s="1">
        <v>39080</v>
      </c>
      <c r="C2510">
        <v>236.68</v>
      </c>
      <c r="D2510" s="1"/>
      <c r="F2510" s="1"/>
    </row>
    <row r="2511" spans="2:6">
      <c r="B2511" s="1">
        <v>39084</v>
      </c>
      <c r="C2511">
        <v>236.74</v>
      </c>
      <c r="D2511" s="1"/>
      <c r="F2511" s="1"/>
    </row>
    <row r="2512" spans="2:6">
      <c r="B2512" s="1">
        <v>39085</v>
      </c>
      <c r="C2512">
        <v>236.79</v>
      </c>
      <c r="D2512" s="1"/>
      <c r="F2512" s="1"/>
    </row>
    <row r="2513" spans="2:6">
      <c r="B2513" s="1">
        <v>39086</v>
      </c>
      <c r="C2513">
        <v>236.83</v>
      </c>
      <c r="D2513" s="1"/>
      <c r="F2513" s="1"/>
    </row>
    <row r="2514" spans="2:6">
      <c r="B2514" s="1">
        <v>39087</v>
      </c>
      <c r="C2514">
        <v>236.85</v>
      </c>
      <c r="D2514" s="1"/>
      <c r="F2514" s="1"/>
    </row>
    <row r="2515" spans="2:6">
      <c r="B2515" s="1">
        <v>39090</v>
      </c>
      <c r="C2515">
        <v>236.92</v>
      </c>
      <c r="D2515" s="1"/>
      <c r="F2515" s="1"/>
    </row>
    <row r="2516" spans="2:6">
      <c r="B2516" s="1">
        <v>39091</v>
      </c>
      <c r="C2516">
        <v>236.95</v>
      </c>
      <c r="D2516" s="1"/>
      <c r="F2516" s="1"/>
    </row>
    <row r="2517" spans="2:6">
      <c r="B2517" s="1">
        <v>39092</v>
      </c>
      <c r="C2517">
        <v>236.97</v>
      </c>
      <c r="D2517" s="1"/>
      <c r="F2517" s="1"/>
    </row>
    <row r="2518" spans="2:6">
      <c r="B2518" s="1">
        <v>39093</v>
      </c>
      <c r="C2518">
        <v>236.98</v>
      </c>
      <c r="D2518" s="1"/>
      <c r="F2518" s="1"/>
    </row>
    <row r="2519" spans="2:6">
      <c r="B2519" s="1">
        <v>39094</v>
      </c>
      <c r="C2519">
        <v>237.02</v>
      </c>
      <c r="D2519" s="1"/>
      <c r="F2519" s="1"/>
    </row>
    <row r="2520" spans="2:6">
      <c r="B2520" s="1">
        <v>39098</v>
      </c>
      <c r="C2520">
        <v>237.15</v>
      </c>
      <c r="D2520" s="1"/>
      <c r="F2520" s="1"/>
    </row>
    <row r="2521" spans="2:6">
      <c r="B2521" s="1">
        <v>39099</v>
      </c>
      <c r="C2521">
        <v>237.17</v>
      </c>
      <c r="D2521" s="1"/>
      <c r="F2521" s="1"/>
    </row>
    <row r="2522" spans="2:6">
      <c r="B2522" s="1">
        <v>39100</v>
      </c>
      <c r="C2522">
        <v>237.2</v>
      </c>
      <c r="D2522" s="1"/>
      <c r="F2522" s="1"/>
    </row>
    <row r="2523" spans="2:6">
      <c r="B2523" s="1">
        <v>39101</v>
      </c>
      <c r="C2523">
        <v>237.24</v>
      </c>
      <c r="D2523" s="1"/>
      <c r="F2523" s="1"/>
    </row>
    <row r="2524" spans="2:6">
      <c r="B2524" s="1">
        <v>39104</v>
      </c>
      <c r="C2524">
        <v>237.33</v>
      </c>
      <c r="D2524" s="1"/>
      <c r="F2524" s="1"/>
    </row>
    <row r="2525" spans="2:6">
      <c r="B2525" s="1">
        <v>39105</v>
      </c>
      <c r="C2525">
        <v>237.35</v>
      </c>
      <c r="D2525" s="1"/>
      <c r="F2525" s="1"/>
    </row>
    <row r="2526" spans="2:6">
      <c r="B2526" s="1">
        <v>39106</v>
      </c>
      <c r="C2526">
        <v>237.39</v>
      </c>
      <c r="D2526" s="1"/>
      <c r="F2526" s="1"/>
    </row>
    <row r="2527" spans="2:6">
      <c r="B2527" s="1">
        <v>39107</v>
      </c>
      <c r="C2527">
        <v>237.42</v>
      </c>
      <c r="D2527" s="1"/>
      <c r="F2527" s="1"/>
    </row>
    <row r="2528" spans="2:6">
      <c r="B2528" s="1">
        <v>39108</v>
      </c>
      <c r="C2528">
        <v>237.46</v>
      </c>
      <c r="D2528" s="1"/>
      <c r="F2528" s="1"/>
    </row>
    <row r="2529" spans="2:6">
      <c r="B2529" s="1">
        <v>39111</v>
      </c>
      <c r="C2529">
        <v>237.55</v>
      </c>
      <c r="D2529" s="1"/>
      <c r="F2529" s="1"/>
    </row>
    <row r="2530" spans="2:6">
      <c r="B2530" s="1">
        <v>39112</v>
      </c>
      <c r="C2530">
        <v>237.59</v>
      </c>
      <c r="D2530" s="1"/>
      <c r="F2530" s="1"/>
    </row>
    <row r="2531" spans="2:6">
      <c r="B2531" s="1">
        <v>39113</v>
      </c>
      <c r="C2531">
        <v>237.63</v>
      </c>
      <c r="D2531" s="1"/>
      <c r="F2531" s="1"/>
    </row>
    <row r="2532" spans="2:6">
      <c r="B2532" s="1">
        <v>39114</v>
      </c>
      <c r="C2532">
        <v>237.65</v>
      </c>
      <c r="D2532" s="1"/>
      <c r="F2532" s="1"/>
    </row>
    <row r="2533" spans="2:6">
      <c r="B2533" s="1">
        <v>39115</v>
      </c>
      <c r="C2533">
        <v>237.69</v>
      </c>
      <c r="D2533" s="1"/>
      <c r="F2533" s="1"/>
    </row>
    <row r="2534" spans="2:6">
      <c r="B2534" s="1">
        <v>39118</v>
      </c>
      <c r="C2534">
        <v>237.78</v>
      </c>
      <c r="D2534" s="1"/>
      <c r="F2534" s="1"/>
    </row>
    <row r="2535" spans="2:6">
      <c r="B2535" s="1">
        <v>39119</v>
      </c>
      <c r="C2535">
        <v>237.82</v>
      </c>
      <c r="D2535" s="1"/>
      <c r="F2535" s="1"/>
    </row>
    <row r="2536" spans="2:6">
      <c r="B2536" s="1">
        <v>39120</v>
      </c>
      <c r="C2536">
        <v>237.85</v>
      </c>
      <c r="D2536" s="1"/>
      <c r="F2536" s="1"/>
    </row>
    <row r="2537" spans="2:6">
      <c r="B2537" s="1">
        <v>39121</v>
      </c>
      <c r="C2537">
        <v>237.88</v>
      </c>
      <c r="D2537" s="1"/>
      <c r="F2537" s="1"/>
    </row>
    <row r="2538" spans="2:6">
      <c r="B2538" s="1">
        <v>39122</v>
      </c>
      <c r="C2538">
        <v>237.91</v>
      </c>
      <c r="D2538" s="1"/>
      <c r="F2538" s="1"/>
    </row>
    <row r="2539" spans="2:6">
      <c r="B2539" s="1">
        <v>39125</v>
      </c>
      <c r="C2539">
        <v>238</v>
      </c>
      <c r="D2539" s="1"/>
      <c r="F2539" s="1"/>
    </row>
    <row r="2540" spans="2:6">
      <c r="B2540" s="1">
        <v>39126</v>
      </c>
      <c r="C2540">
        <v>238.03</v>
      </c>
      <c r="D2540" s="1"/>
      <c r="F2540" s="1"/>
    </row>
    <row r="2541" spans="2:6">
      <c r="B2541" s="1">
        <v>39127</v>
      </c>
      <c r="C2541">
        <v>238.08</v>
      </c>
      <c r="D2541" s="1"/>
      <c r="F2541" s="1"/>
    </row>
    <row r="2542" spans="2:6">
      <c r="B2542" s="1">
        <v>39128</v>
      </c>
      <c r="C2542">
        <v>238.12</v>
      </c>
      <c r="D2542" s="1"/>
      <c r="F2542" s="1"/>
    </row>
    <row r="2543" spans="2:6">
      <c r="B2543" s="1">
        <v>39129</v>
      </c>
      <c r="C2543">
        <v>238.16</v>
      </c>
      <c r="D2543" s="1"/>
      <c r="F2543" s="1"/>
    </row>
    <row r="2544" spans="2:6">
      <c r="B2544" s="1">
        <v>39133</v>
      </c>
      <c r="C2544">
        <v>238.28</v>
      </c>
      <c r="D2544" s="1"/>
      <c r="F2544" s="1"/>
    </row>
    <row r="2545" spans="2:6">
      <c r="B2545" s="1">
        <v>39134</v>
      </c>
      <c r="C2545">
        <v>238.31</v>
      </c>
      <c r="D2545" s="1"/>
      <c r="F2545" s="1"/>
    </row>
    <row r="2546" spans="2:6">
      <c r="B2546" s="1">
        <v>39135</v>
      </c>
      <c r="C2546">
        <v>238.33</v>
      </c>
      <c r="D2546" s="1"/>
      <c r="F2546" s="1"/>
    </row>
    <row r="2547" spans="2:6">
      <c r="B2547" s="1">
        <v>39136</v>
      </c>
      <c r="C2547">
        <v>238.38</v>
      </c>
      <c r="D2547" s="1"/>
      <c r="F2547" s="1"/>
    </row>
    <row r="2548" spans="2:6">
      <c r="B2548" s="1">
        <v>39139</v>
      </c>
      <c r="C2548">
        <v>238.49</v>
      </c>
      <c r="D2548" s="1"/>
      <c r="F2548" s="1"/>
    </row>
    <row r="2549" spans="2:6">
      <c r="B2549" s="1">
        <v>39140</v>
      </c>
      <c r="C2549">
        <v>238.57</v>
      </c>
      <c r="D2549" s="1"/>
      <c r="F2549" s="1"/>
    </row>
    <row r="2550" spans="2:6">
      <c r="B2550" s="1">
        <v>39141</v>
      </c>
      <c r="C2550">
        <v>238.59</v>
      </c>
      <c r="D2550" s="1"/>
      <c r="F2550" s="1"/>
    </row>
    <row r="2551" spans="2:6">
      <c r="B2551" s="1">
        <v>39142</v>
      </c>
      <c r="C2551">
        <v>238.63</v>
      </c>
      <c r="D2551" s="1"/>
      <c r="F2551" s="1"/>
    </row>
    <row r="2552" spans="2:6">
      <c r="B2552" s="1">
        <v>39143</v>
      </c>
      <c r="C2552">
        <v>238.7</v>
      </c>
      <c r="D2552" s="1"/>
      <c r="F2552" s="1"/>
    </row>
    <row r="2553" spans="2:6">
      <c r="B2553" s="1">
        <v>39146</v>
      </c>
      <c r="C2553">
        <v>238.79</v>
      </c>
      <c r="D2553" s="1"/>
      <c r="F2553" s="1"/>
    </row>
    <row r="2554" spans="2:6">
      <c r="B2554" s="1">
        <v>39147</v>
      </c>
      <c r="C2554">
        <v>238.81</v>
      </c>
      <c r="D2554" s="1"/>
      <c r="F2554" s="1"/>
    </row>
    <row r="2555" spans="2:6">
      <c r="B2555" s="1">
        <v>39148</v>
      </c>
      <c r="C2555">
        <v>238.86</v>
      </c>
      <c r="D2555" s="1"/>
      <c r="F2555" s="1"/>
    </row>
    <row r="2556" spans="2:6">
      <c r="B2556" s="1">
        <v>39149</v>
      </c>
      <c r="C2556">
        <v>238.88</v>
      </c>
      <c r="D2556" s="1"/>
      <c r="F2556" s="1"/>
    </row>
    <row r="2557" spans="2:6">
      <c r="B2557" s="1">
        <v>39150</v>
      </c>
      <c r="C2557">
        <v>238.87</v>
      </c>
      <c r="D2557" s="1"/>
      <c r="F2557" s="1"/>
    </row>
    <row r="2558" spans="2:6">
      <c r="B2558" s="1">
        <v>39153</v>
      </c>
      <c r="C2558">
        <v>238.98</v>
      </c>
      <c r="D2558" s="1"/>
      <c r="F2558" s="1"/>
    </row>
    <row r="2559" spans="2:6">
      <c r="B2559" s="1">
        <v>39154</v>
      </c>
      <c r="C2559">
        <v>239.05</v>
      </c>
      <c r="D2559" s="1"/>
      <c r="F2559" s="1"/>
    </row>
    <row r="2560" spans="2:6">
      <c r="B2560" s="1">
        <v>39155</v>
      </c>
      <c r="C2560">
        <v>239.08</v>
      </c>
      <c r="D2560" s="1"/>
      <c r="F2560" s="1"/>
    </row>
    <row r="2561" spans="2:6">
      <c r="B2561" s="1">
        <v>39156</v>
      </c>
      <c r="C2561">
        <v>239.1</v>
      </c>
      <c r="D2561" s="1"/>
      <c r="F2561" s="1"/>
    </row>
    <row r="2562" spans="2:6">
      <c r="B2562" s="1">
        <v>39157</v>
      </c>
      <c r="C2562">
        <v>239.13</v>
      </c>
      <c r="D2562" s="1"/>
      <c r="F2562" s="1"/>
    </row>
    <row r="2563" spans="2:6">
      <c r="B2563" s="1">
        <v>39160</v>
      </c>
      <c r="C2563">
        <v>239.21</v>
      </c>
      <c r="D2563" s="1"/>
      <c r="F2563" s="1"/>
    </row>
    <row r="2564" spans="2:6">
      <c r="B2564" s="1">
        <v>39161</v>
      </c>
      <c r="C2564">
        <v>239.25</v>
      </c>
      <c r="D2564" s="1"/>
      <c r="F2564" s="1"/>
    </row>
    <row r="2565" spans="2:6">
      <c r="B2565" s="1">
        <v>39162</v>
      </c>
      <c r="C2565">
        <v>239.32</v>
      </c>
      <c r="D2565" s="1"/>
      <c r="F2565" s="1"/>
    </row>
    <row r="2566" spans="2:6">
      <c r="B2566" s="1">
        <v>39163</v>
      </c>
      <c r="C2566">
        <v>239.33</v>
      </c>
      <c r="D2566" s="1"/>
      <c r="F2566" s="1"/>
    </row>
    <row r="2567" spans="2:6">
      <c r="B2567" s="1">
        <v>39164</v>
      </c>
      <c r="C2567">
        <v>239.36</v>
      </c>
      <c r="D2567" s="1"/>
      <c r="F2567" s="1"/>
    </row>
    <row r="2568" spans="2:6">
      <c r="B2568" s="1">
        <v>39167</v>
      </c>
      <c r="C2568">
        <v>239.46</v>
      </c>
      <c r="D2568" s="1"/>
      <c r="F2568" s="1"/>
    </row>
    <row r="2569" spans="2:6">
      <c r="B2569" s="1">
        <v>39168</v>
      </c>
      <c r="C2569">
        <v>239.49</v>
      </c>
      <c r="D2569" s="1"/>
      <c r="F2569" s="1"/>
    </row>
    <row r="2570" spans="2:6">
      <c r="B2570" s="1">
        <v>39169</v>
      </c>
      <c r="C2570">
        <v>239.53</v>
      </c>
      <c r="D2570" s="1"/>
      <c r="F2570" s="1"/>
    </row>
    <row r="2571" spans="2:6">
      <c r="B2571" s="1">
        <v>39170</v>
      </c>
      <c r="C2571">
        <v>239.56</v>
      </c>
      <c r="D2571" s="1"/>
      <c r="F2571" s="1"/>
    </row>
    <row r="2572" spans="2:6">
      <c r="B2572" s="1">
        <v>39171</v>
      </c>
      <c r="C2572">
        <v>239.63</v>
      </c>
      <c r="D2572" s="1"/>
      <c r="F2572" s="1"/>
    </row>
    <row r="2573" spans="2:6">
      <c r="B2573" s="1">
        <v>39174</v>
      </c>
      <c r="C2573">
        <v>239.68</v>
      </c>
      <c r="D2573" s="1"/>
      <c r="F2573" s="1"/>
    </row>
    <row r="2574" spans="2:6">
      <c r="B2574" s="1">
        <v>39175</v>
      </c>
      <c r="C2574">
        <v>239.7</v>
      </c>
      <c r="D2574" s="1"/>
      <c r="F2574" s="1"/>
    </row>
    <row r="2575" spans="2:6">
      <c r="B2575" s="1">
        <v>39176</v>
      </c>
      <c r="C2575">
        <v>239.74</v>
      </c>
      <c r="D2575" s="1"/>
      <c r="F2575" s="1"/>
    </row>
    <row r="2576" spans="2:6">
      <c r="B2576" s="1">
        <v>39177</v>
      </c>
      <c r="C2576">
        <v>239.78</v>
      </c>
      <c r="D2576" s="1"/>
      <c r="F2576" s="1"/>
    </row>
    <row r="2577" spans="2:6">
      <c r="B2577" s="1">
        <v>39181</v>
      </c>
      <c r="C2577">
        <v>239.87</v>
      </c>
      <c r="D2577" s="1"/>
      <c r="F2577" s="1"/>
    </row>
    <row r="2578" spans="2:6">
      <c r="B2578" s="1">
        <v>39182</v>
      </c>
      <c r="C2578">
        <v>239.91</v>
      </c>
      <c r="D2578" s="1"/>
      <c r="F2578" s="1"/>
    </row>
    <row r="2579" spans="2:6">
      <c r="B2579" s="1">
        <v>39183</v>
      </c>
      <c r="C2579">
        <v>239.94</v>
      </c>
      <c r="D2579" s="1"/>
      <c r="F2579" s="1"/>
    </row>
    <row r="2580" spans="2:6">
      <c r="B2580" s="1">
        <v>39184</v>
      </c>
      <c r="C2580">
        <v>239.98</v>
      </c>
      <c r="D2580" s="1"/>
      <c r="F2580" s="1"/>
    </row>
    <row r="2581" spans="2:6">
      <c r="B2581" s="1">
        <v>39185</v>
      </c>
      <c r="C2581">
        <v>240.01</v>
      </c>
      <c r="D2581" s="1"/>
      <c r="F2581" s="1"/>
    </row>
    <row r="2582" spans="2:6">
      <c r="B2582" s="1">
        <v>39188</v>
      </c>
      <c r="C2582">
        <v>240.11</v>
      </c>
      <c r="D2582" s="1"/>
      <c r="F2582" s="1"/>
    </row>
    <row r="2583" spans="2:6">
      <c r="B2583" s="1">
        <v>39189</v>
      </c>
      <c r="C2583">
        <v>240.16</v>
      </c>
      <c r="D2583" s="1"/>
      <c r="F2583" s="1"/>
    </row>
    <row r="2584" spans="2:6">
      <c r="B2584" s="1">
        <v>39190</v>
      </c>
      <c r="C2584">
        <v>240.21</v>
      </c>
      <c r="D2584" s="1"/>
      <c r="F2584" s="1"/>
    </row>
    <row r="2585" spans="2:6">
      <c r="B2585" s="1">
        <v>39191</v>
      </c>
      <c r="C2585">
        <v>240.25</v>
      </c>
      <c r="D2585" s="1"/>
      <c r="F2585" s="1"/>
    </row>
    <row r="2586" spans="2:6">
      <c r="B2586" s="1">
        <v>39192</v>
      </c>
      <c r="C2586">
        <v>240.28</v>
      </c>
      <c r="D2586" s="1"/>
      <c r="F2586" s="1"/>
    </row>
    <row r="2587" spans="2:6">
      <c r="B2587" s="1">
        <v>39195</v>
      </c>
      <c r="C2587">
        <v>240.38</v>
      </c>
      <c r="D2587" s="1"/>
      <c r="F2587" s="1"/>
    </row>
    <row r="2588" spans="2:6">
      <c r="B2588" s="1">
        <v>39196</v>
      </c>
      <c r="C2588">
        <v>240.42</v>
      </c>
      <c r="D2588" s="1"/>
      <c r="F2588" s="1"/>
    </row>
    <row r="2589" spans="2:6">
      <c r="B2589" s="1">
        <v>39197</v>
      </c>
      <c r="C2589">
        <v>240.44</v>
      </c>
      <c r="D2589" s="1"/>
      <c r="F2589" s="1"/>
    </row>
    <row r="2590" spans="2:6">
      <c r="B2590" s="1">
        <v>39198</v>
      </c>
      <c r="C2590">
        <v>240.47</v>
      </c>
      <c r="D2590" s="1"/>
      <c r="F2590" s="1"/>
    </row>
    <row r="2591" spans="2:6">
      <c r="B2591" s="1">
        <v>39199</v>
      </c>
      <c r="C2591">
        <v>240.51</v>
      </c>
      <c r="D2591" s="1"/>
      <c r="F2591" s="1"/>
    </row>
    <row r="2592" spans="2:6">
      <c r="B2592" s="1">
        <v>39202</v>
      </c>
      <c r="C2592">
        <v>240.63</v>
      </c>
      <c r="D2592" s="1"/>
      <c r="F2592" s="1"/>
    </row>
    <row r="2593" spans="2:6">
      <c r="B2593" s="1">
        <v>39203</v>
      </c>
      <c r="C2593">
        <v>240.67</v>
      </c>
      <c r="D2593" s="1"/>
      <c r="F2593" s="1"/>
    </row>
    <row r="2594" spans="2:6">
      <c r="B2594" s="1">
        <v>39204</v>
      </c>
      <c r="C2594">
        <v>240.7</v>
      </c>
      <c r="D2594" s="1"/>
      <c r="F2594" s="1"/>
    </row>
    <row r="2595" spans="2:6">
      <c r="B2595" s="1">
        <v>39205</v>
      </c>
      <c r="C2595">
        <v>240.71</v>
      </c>
      <c r="D2595" s="1"/>
      <c r="F2595" s="1"/>
    </row>
    <row r="2596" spans="2:6">
      <c r="B2596" s="1">
        <v>39206</v>
      </c>
      <c r="C2596">
        <v>240.76</v>
      </c>
      <c r="D2596" s="1"/>
      <c r="F2596" s="1"/>
    </row>
    <row r="2597" spans="2:6">
      <c r="B2597" s="1">
        <v>39209</v>
      </c>
      <c r="C2597">
        <v>240.86</v>
      </c>
      <c r="D2597" s="1"/>
      <c r="F2597" s="1"/>
    </row>
    <row r="2598" spans="2:6">
      <c r="B2598" s="1">
        <v>39210</v>
      </c>
      <c r="C2598">
        <v>240.89</v>
      </c>
      <c r="D2598" s="1"/>
      <c r="F2598" s="1"/>
    </row>
    <row r="2599" spans="2:6">
      <c r="B2599" s="1">
        <v>39211</v>
      </c>
      <c r="C2599">
        <v>240.92</v>
      </c>
      <c r="D2599" s="1"/>
      <c r="F2599" s="1"/>
    </row>
    <row r="2600" spans="2:6">
      <c r="B2600" s="1">
        <v>39212</v>
      </c>
      <c r="C2600">
        <v>240.98</v>
      </c>
      <c r="D2600" s="1"/>
      <c r="F2600" s="1"/>
    </row>
    <row r="2601" spans="2:6">
      <c r="B2601" s="1">
        <v>39213</v>
      </c>
      <c r="C2601">
        <v>241.02</v>
      </c>
      <c r="D2601" s="1"/>
      <c r="F2601" s="1"/>
    </row>
    <row r="2602" spans="2:6">
      <c r="B2602" s="1">
        <v>39216</v>
      </c>
      <c r="C2602">
        <v>241.12</v>
      </c>
      <c r="D2602" s="1"/>
      <c r="F2602" s="1"/>
    </row>
    <row r="2603" spans="2:6">
      <c r="B2603" s="1">
        <v>39217</v>
      </c>
      <c r="C2603">
        <v>241.17</v>
      </c>
      <c r="D2603" s="1"/>
      <c r="F2603" s="1"/>
    </row>
    <row r="2604" spans="2:6">
      <c r="B2604" s="1">
        <v>39218</v>
      </c>
      <c r="C2604">
        <v>241.23</v>
      </c>
      <c r="D2604" s="1"/>
      <c r="F2604" s="1"/>
    </row>
    <row r="2605" spans="2:6">
      <c r="B2605" s="1">
        <v>39219</v>
      </c>
      <c r="C2605">
        <v>241.25</v>
      </c>
      <c r="D2605" s="1"/>
      <c r="F2605" s="1"/>
    </row>
    <row r="2606" spans="2:6">
      <c r="B2606" s="1">
        <v>39220</v>
      </c>
      <c r="C2606">
        <v>241.26</v>
      </c>
      <c r="D2606" s="1"/>
      <c r="F2606" s="1"/>
    </row>
    <row r="2607" spans="2:6">
      <c r="B2607" s="1">
        <v>39223</v>
      </c>
      <c r="C2607">
        <v>241.34</v>
      </c>
      <c r="D2607" s="1"/>
      <c r="F2607" s="1"/>
    </row>
    <row r="2608" spans="2:6">
      <c r="B2608" s="1">
        <v>39224</v>
      </c>
      <c r="C2608">
        <v>241.36</v>
      </c>
      <c r="D2608" s="1"/>
      <c r="F2608" s="1"/>
    </row>
    <row r="2609" spans="2:6">
      <c r="B2609" s="1">
        <v>39225</v>
      </c>
      <c r="C2609">
        <v>241.38</v>
      </c>
      <c r="D2609" s="1"/>
      <c r="F2609" s="1"/>
    </row>
    <row r="2610" spans="2:6">
      <c r="B2610" s="1">
        <v>39226</v>
      </c>
      <c r="C2610">
        <v>241.42</v>
      </c>
      <c r="D2610" s="1"/>
      <c r="F2610" s="1"/>
    </row>
    <row r="2611" spans="2:6">
      <c r="B2611" s="1">
        <v>39227</v>
      </c>
      <c r="C2611">
        <v>241.46</v>
      </c>
      <c r="D2611" s="1"/>
      <c r="F2611" s="1"/>
    </row>
    <row r="2612" spans="2:6">
      <c r="B2612" s="1">
        <v>39231</v>
      </c>
      <c r="C2612">
        <v>241.58</v>
      </c>
      <c r="D2612" s="1"/>
      <c r="F2612" s="1"/>
    </row>
    <row r="2613" spans="2:6">
      <c r="B2613" s="1">
        <v>39232</v>
      </c>
      <c r="C2613">
        <v>241.63</v>
      </c>
      <c r="D2613" s="1"/>
      <c r="F2613" s="1"/>
    </row>
    <row r="2614" spans="2:6">
      <c r="B2614" s="1">
        <v>39233</v>
      </c>
      <c r="C2614">
        <v>241.67</v>
      </c>
      <c r="D2614" s="1"/>
      <c r="F2614" s="1"/>
    </row>
    <row r="2615" spans="2:6">
      <c r="B2615" s="1">
        <v>39234</v>
      </c>
      <c r="C2615">
        <v>241.68</v>
      </c>
      <c r="D2615" s="1"/>
      <c r="F2615" s="1"/>
    </row>
    <row r="2616" spans="2:6">
      <c r="B2616" s="1">
        <v>39237</v>
      </c>
      <c r="C2616">
        <v>241.78</v>
      </c>
      <c r="D2616" s="1"/>
      <c r="F2616" s="1"/>
    </row>
    <row r="2617" spans="2:6">
      <c r="B2617" s="1">
        <v>39238</v>
      </c>
      <c r="C2617">
        <v>241.81</v>
      </c>
      <c r="D2617" s="1"/>
      <c r="F2617" s="1"/>
    </row>
    <row r="2618" spans="2:6">
      <c r="B2618" s="1">
        <v>39239</v>
      </c>
      <c r="C2618">
        <v>241.87</v>
      </c>
      <c r="D2618" s="1"/>
      <c r="F2618" s="1"/>
    </row>
    <row r="2619" spans="2:6">
      <c r="B2619" s="1">
        <v>39240</v>
      </c>
      <c r="C2619">
        <v>241.89</v>
      </c>
      <c r="D2619" s="1"/>
      <c r="F2619" s="1"/>
    </row>
    <row r="2620" spans="2:6">
      <c r="B2620" s="1">
        <v>39241</v>
      </c>
      <c r="C2620">
        <v>241.94</v>
      </c>
      <c r="D2620" s="1"/>
      <c r="F2620" s="1"/>
    </row>
    <row r="2621" spans="2:6">
      <c r="B2621" s="1">
        <v>39244</v>
      </c>
      <c r="C2621">
        <v>242.04</v>
      </c>
      <c r="D2621" s="1"/>
      <c r="F2621" s="1"/>
    </row>
    <row r="2622" spans="2:6">
      <c r="B2622" s="1">
        <v>39245</v>
      </c>
      <c r="C2622">
        <v>242.05</v>
      </c>
      <c r="D2622" s="1"/>
      <c r="F2622" s="1"/>
    </row>
    <row r="2623" spans="2:6">
      <c r="B2623" s="1">
        <v>39246</v>
      </c>
      <c r="C2623">
        <v>242.09</v>
      </c>
      <c r="D2623" s="1"/>
      <c r="F2623" s="1"/>
    </row>
    <row r="2624" spans="2:6">
      <c r="B2624" s="1">
        <v>39247</v>
      </c>
      <c r="C2624">
        <v>242.12</v>
      </c>
      <c r="D2624" s="1"/>
      <c r="F2624" s="1"/>
    </row>
    <row r="2625" spans="2:6">
      <c r="B2625" s="1">
        <v>39248</v>
      </c>
      <c r="C2625">
        <v>242.19</v>
      </c>
      <c r="D2625" s="1"/>
      <c r="F2625" s="1"/>
    </row>
    <row r="2626" spans="2:6">
      <c r="B2626" s="1">
        <v>39251</v>
      </c>
      <c r="C2626">
        <v>242.3</v>
      </c>
      <c r="D2626" s="1"/>
      <c r="F2626" s="1"/>
    </row>
    <row r="2627" spans="2:6">
      <c r="B2627" s="1">
        <v>39252</v>
      </c>
      <c r="C2627">
        <v>242.35</v>
      </c>
      <c r="D2627" s="1"/>
      <c r="F2627" s="1"/>
    </row>
    <row r="2628" spans="2:6">
      <c r="B2628" s="1">
        <v>39253</v>
      </c>
      <c r="C2628">
        <v>242.36</v>
      </c>
      <c r="D2628" s="1"/>
      <c r="F2628" s="1"/>
    </row>
    <row r="2629" spans="2:6">
      <c r="B2629" s="1">
        <v>39254</v>
      </c>
      <c r="C2629">
        <v>242.41</v>
      </c>
      <c r="D2629" s="1"/>
      <c r="F2629" s="1"/>
    </row>
    <row r="2630" spans="2:6">
      <c r="B2630" s="1">
        <v>39255</v>
      </c>
      <c r="C2630">
        <v>242.44</v>
      </c>
      <c r="D2630" s="1"/>
      <c r="F2630" s="1"/>
    </row>
    <row r="2631" spans="2:6">
      <c r="B2631" s="1">
        <v>39258</v>
      </c>
      <c r="C2631">
        <v>242.53</v>
      </c>
      <c r="D2631" s="1"/>
      <c r="F2631" s="1"/>
    </row>
    <row r="2632" spans="2:6">
      <c r="B2632" s="1">
        <v>39259</v>
      </c>
      <c r="C2632">
        <v>242.54</v>
      </c>
      <c r="D2632" s="1"/>
      <c r="F2632" s="1"/>
    </row>
    <row r="2633" spans="2:6">
      <c r="B2633" s="1">
        <v>39260</v>
      </c>
      <c r="C2633">
        <v>242.6</v>
      </c>
      <c r="D2633" s="1"/>
      <c r="F2633" s="1"/>
    </row>
    <row r="2634" spans="2:6">
      <c r="B2634" s="1">
        <v>39261</v>
      </c>
      <c r="C2634">
        <v>242.6</v>
      </c>
      <c r="D2634" s="1"/>
      <c r="F2634" s="1"/>
    </row>
    <row r="2635" spans="2:6">
      <c r="B2635" s="1">
        <v>39262</v>
      </c>
      <c r="C2635">
        <v>242.66</v>
      </c>
      <c r="D2635" s="1"/>
      <c r="F2635" s="1"/>
    </row>
    <row r="2636" spans="2:6">
      <c r="B2636" s="1">
        <v>39265</v>
      </c>
      <c r="C2636">
        <v>242.7</v>
      </c>
      <c r="D2636" s="1"/>
      <c r="F2636" s="1"/>
    </row>
    <row r="2637" spans="2:6">
      <c r="B2637" s="1">
        <v>39266</v>
      </c>
      <c r="C2637">
        <v>242.71</v>
      </c>
      <c r="D2637" s="1"/>
      <c r="F2637" s="1"/>
    </row>
    <row r="2638" spans="2:6">
      <c r="B2638" s="1">
        <v>39268</v>
      </c>
      <c r="C2638">
        <v>242.75</v>
      </c>
      <c r="D2638" s="1"/>
      <c r="F2638" s="1"/>
    </row>
    <row r="2639" spans="2:6">
      <c r="B2639" s="1">
        <v>39269</v>
      </c>
      <c r="C2639">
        <v>242.79</v>
      </c>
      <c r="D2639" s="1"/>
      <c r="F2639" s="1"/>
    </row>
    <row r="2640" spans="2:6">
      <c r="B2640" s="1">
        <v>39272</v>
      </c>
      <c r="C2640">
        <v>242.89</v>
      </c>
      <c r="D2640" s="1"/>
      <c r="F2640" s="1"/>
    </row>
    <row r="2641" spans="2:6">
      <c r="B2641" s="1">
        <v>39273</v>
      </c>
      <c r="C2641">
        <v>242.95</v>
      </c>
      <c r="D2641" s="1"/>
      <c r="F2641" s="1"/>
    </row>
    <row r="2642" spans="2:6">
      <c r="B2642" s="1">
        <v>39274</v>
      </c>
      <c r="C2642">
        <v>242.97</v>
      </c>
      <c r="D2642" s="1"/>
      <c r="F2642" s="1"/>
    </row>
    <row r="2643" spans="2:6">
      <c r="B2643" s="1">
        <v>39275</v>
      </c>
      <c r="C2643">
        <v>242.98</v>
      </c>
      <c r="D2643" s="1"/>
      <c r="F2643" s="1"/>
    </row>
    <row r="2644" spans="2:6">
      <c r="B2644" s="1">
        <v>39276</v>
      </c>
      <c r="C2644">
        <v>243.02</v>
      </c>
      <c r="D2644" s="1"/>
      <c r="F2644" s="1"/>
    </row>
    <row r="2645" spans="2:6">
      <c r="B2645" s="1">
        <v>39279</v>
      </c>
      <c r="C2645">
        <v>243.11</v>
      </c>
      <c r="D2645" s="1"/>
      <c r="F2645" s="1"/>
    </row>
    <row r="2646" spans="2:6">
      <c r="B2646" s="1">
        <v>39280</v>
      </c>
      <c r="C2646">
        <v>243.14</v>
      </c>
      <c r="D2646" s="1"/>
      <c r="F2646" s="1"/>
    </row>
    <row r="2647" spans="2:6">
      <c r="B2647" s="1">
        <v>39281</v>
      </c>
      <c r="C2647">
        <v>243.19</v>
      </c>
      <c r="D2647" s="1"/>
      <c r="F2647" s="1"/>
    </row>
    <row r="2648" spans="2:6">
      <c r="B2648" s="1">
        <v>39282</v>
      </c>
      <c r="C2648">
        <v>243.21</v>
      </c>
      <c r="D2648" s="1"/>
      <c r="F2648" s="1"/>
    </row>
    <row r="2649" spans="2:6">
      <c r="B2649" s="1">
        <v>39283</v>
      </c>
      <c r="C2649">
        <v>243.27</v>
      </c>
      <c r="D2649" s="1"/>
      <c r="F2649" s="1"/>
    </row>
    <row r="2650" spans="2:6">
      <c r="B2650" s="1">
        <v>39286</v>
      </c>
      <c r="C2650">
        <v>243.34</v>
      </c>
      <c r="D2650" s="1"/>
      <c r="F2650" s="1"/>
    </row>
    <row r="2651" spans="2:6">
      <c r="B2651" s="1">
        <v>39287</v>
      </c>
      <c r="C2651">
        <v>243.38</v>
      </c>
      <c r="D2651" s="1"/>
      <c r="F2651" s="1"/>
    </row>
    <row r="2652" spans="2:6">
      <c r="B2652" s="1">
        <v>39288</v>
      </c>
      <c r="C2652">
        <v>243.44</v>
      </c>
      <c r="D2652" s="1"/>
      <c r="F2652" s="1"/>
    </row>
    <row r="2653" spans="2:6">
      <c r="B2653" s="1">
        <v>39289</v>
      </c>
      <c r="C2653">
        <v>243.53</v>
      </c>
      <c r="D2653" s="1"/>
      <c r="F2653" s="1"/>
    </row>
    <row r="2654" spans="2:6">
      <c r="B2654" s="1">
        <v>39290</v>
      </c>
      <c r="C2654">
        <v>243.57</v>
      </c>
      <c r="D2654" s="1"/>
      <c r="F2654" s="1"/>
    </row>
    <row r="2655" spans="2:6">
      <c r="B2655" s="1">
        <v>39293</v>
      </c>
      <c r="C2655">
        <v>243.64</v>
      </c>
      <c r="D2655" s="1"/>
      <c r="F2655" s="1"/>
    </row>
    <row r="2656" spans="2:6">
      <c r="B2656" s="1">
        <v>39294</v>
      </c>
      <c r="C2656">
        <v>243.67</v>
      </c>
      <c r="D2656" s="1"/>
      <c r="F2656" s="1"/>
    </row>
    <row r="2657" spans="2:6">
      <c r="B2657" s="1">
        <v>39295</v>
      </c>
      <c r="C2657">
        <v>243.74</v>
      </c>
      <c r="D2657" s="1"/>
      <c r="F2657" s="1"/>
    </row>
    <row r="2658" spans="2:6">
      <c r="B2658" s="1">
        <v>39296</v>
      </c>
      <c r="C2658">
        <v>243.77</v>
      </c>
      <c r="D2658" s="1"/>
      <c r="F2658" s="1"/>
    </row>
    <row r="2659" spans="2:6">
      <c r="B2659" s="1">
        <v>39297</v>
      </c>
      <c r="C2659">
        <v>243.85</v>
      </c>
      <c r="D2659" s="1"/>
      <c r="F2659" s="1"/>
    </row>
    <row r="2660" spans="2:6">
      <c r="B2660" s="1">
        <v>39300</v>
      </c>
      <c r="C2660">
        <v>243.93</v>
      </c>
      <c r="D2660" s="1"/>
      <c r="F2660" s="1"/>
    </row>
    <row r="2661" spans="2:6">
      <c r="B2661" s="1">
        <v>39301</v>
      </c>
      <c r="C2661">
        <v>243.92</v>
      </c>
      <c r="D2661" s="1"/>
      <c r="F2661" s="1"/>
    </row>
    <row r="2662" spans="2:6">
      <c r="B2662" s="1">
        <v>39302</v>
      </c>
      <c r="C2662">
        <v>243.9</v>
      </c>
      <c r="D2662" s="1"/>
      <c r="F2662" s="1"/>
    </row>
    <row r="2663" spans="2:6">
      <c r="B2663" s="1">
        <v>39303</v>
      </c>
      <c r="C2663">
        <v>244.05</v>
      </c>
      <c r="D2663" s="1"/>
      <c r="F2663" s="1"/>
    </row>
    <row r="2664" spans="2:6">
      <c r="B2664" s="1">
        <v>39304</v>
      </c>
      <c r="C2664">
        <v>244.17</v>
      </c>
      <c r="D2664" s="1"/>
      <c r="F2664" s="1"/>
    </row>
    <row r="2665" spans="2:6">
      <c r="B2665" s="1">
        <v>39307</v>
      </c>
      <c r="C2665">
        <v>244.23</v>
      </c>
      <c r="D2665" s="1"/>
      <c r="F2665" s="1"/>
    </row>
    <row r="2666" spans="2:6">
      <c r="B2666" s="1">
        <v>39308</v>
      </c>
      <c r="C2666">
        <v>244.33</v>
      </c>
      <c r="D2666" s="1"/>
      <c r="F2666" s="1"/>
    </row>
    <row r="2667" spans="2:6">
      <c r="B2667" s="1">
        <v>39309</v>
      </c>
      <c r="C2667">
        <v>244.53</v>
      </c>
      <c r="D2667" s="1"/>
      <c r="F2667" s="1"/>
    </row>
    <row r="2668" spans="2:6">
      <c r="B2668" s="1">
        <v>39310</v>
      </c>
      <c r="C2668">
        <v>244.85</v>
      </c>
      <c r="D2668" s="1"/>
      <c r="F2668" s="1"/>
    </row>
    <row r="2669" spans="2:6">
      <c r="B2669" s="1">
        <v>39311</v>
      </c>
      <c r="C2669">
        <v>244.92</v>
      </c>
      <c r="D2669" s="1"/>
      <c r="F2669" s="1"/>
    </row>
    <row r="2670" spans="2:6">
      <c r="B2670" s="1">
        <v>39314</v>
      </c>
      <c r="C2670">
        <v>245.22</v>
      </c>
      <c r="D2670" s="1"/>
      <c r="F2670" s="1"/>
    </row>
    <row r="2671" spans="2:6">
      <c r="B2671" s="1">
        <v>39315</v>
      </c>
      <c r="C2671">
        <v>245.29</v>
      </c>
      <c r="D2671" s="1"/>
      <c r="F2671" s="1"/>
    </row>
    <row r="2672" spans="2:6">
      <c r="B2672" s="1">
        <v>39316</v>
      </c>
      <c r="C2672">
        <v>245.32</v>
      </c>
      <c r="D2672" s="1"/>
      <c r="F2672" s="1"/>
    </row>
    <row r="2673" spans="2:6">
      <c r="B2673" s="1">
        <v>39317</v>
      </c>
      <c r="C2673">
        <v>245.2</v>
      </c>
      <c r="D2673" s="1"/>
      <c r="F2673" s="1"/>
    </row>
    <row r="2674" spans="2:6">
      <c r="B2674" s="1">
        <v>39318</v>
      </c>
      <c r="C2674">
        <v>245.01</v>
      </c>
      <c r="D2674" s="1"/>
      <c r="F2674" s="1"/>
    </row>
    <row r="2675" spans="2:6">
      <c r="B2675" s="1">
        <v>39321</v>
      </c>
      <c r="C2675">
        <v>244.91</v>
      </c>
      <c r="D2675" s="1"/>
      <c r="F2675" s="1"/>
    </row>
    <row r="2676" spans="2:6">
      <c r="B2676" s="1">
        <v>39322</v>
      </c>
      <c r="C2676">
        <v>245.05</v>
      </c>
      <c r="D2676" s="1"/>
      <c r="F2676" s="1"/>
    </row>
    <row r="2677" spans="2:6">
      <c r="B2677" s="1">
        <v>39323</v>
      </c>
      <c r="C2677">
        <v>245.15</v>
      </c>
      <c r="D2677" s="1"/>
      <c r="F2677" s="1"/>
    </row>
    <row r="2678" spans="2:6">
      <c r="B2678" s="1">
        <v>39324</v>
      </c>
      <c r="C2678">
        <v>245.24</v>
      </c>
      <c r="D2678" s="1"/>
      <c r="F2678" s="1"/>
    </row>
    <row r="2679" spans="2:6">
      <c r="B2679" s="1">
        <v>39325</v>
      </c>
      <c r="C2679">
        <v>245.17</v>
      </c>
      <c r="D2679" s="1"/>
      <c r="F2679" s="1"/>
    </row>
    <row r="2680" spans="2:6">
      <c r="B2680" s="1">
        <v>39329</v>
      </c>
      <c r="C2680">
        <v>245.16</v>
      </c>
      <c r="D2680" s="1"/>
      <c r="F2680" s="1"/>
    </row>
    <row r="2681" spans="2:6">
      <c r="B2681" s="1">
        <v>39330</v>
      </c>
      <c r="C2681">
        <v>245.27</v>
      </c>
      <c r="D2681" s="1"/>
      <c r="F2681" s="1"/>
    </row>
    <row r="2682" spans="2:6">
      <c r="B2682" s="1">
        <v>39331</v>
      </c>
      <c r="C2682">
        <v>245.28</v>
      </c>
      <c r="D2682" s="1"/>
      <c r="F2682" s="1"/>
    </row>
    <row r="2683" spans="2:6">
      <c r="B2683" s="1">
        <v>39332</v>
      </c>
      <c r="C2683">
        <v>245.5</v>
      </c>
      <c r="D2683" s="1"/>
      <c r="F2683" s="1"/>
    </row>
    <row r="2684" spans="2:6">
      <c r="B2684" s="1">
        <v>39335</v>
      </c>
      <c r="C2684">
        <v>245.63</v>
      </c>
      <c r="D2684" s="1"/>
      <c r="F2684" s="1"/>
    </row>
    <row r="2685" spans="2:6">
      <c r="B2685" s="1">
        <v>39336</v>
      </c>
      <c r="C2685">
        <v>245.56</v>
      </c>
      <c r="D2685" s="1"/>
      <c r="F2685" s="1"/>
    </row>
    <row r="2686" spans="2:6">
      <c r="B2686" s="1">
        <v>39337</v>
      </c>
      <c r="C2686">
        <v>245.61</v>
      </c>
      <c r="D2686" s="1"/>
      <c r="F2686" s="1"/>
    </row>
    <row r="2687" spans="2:6">
      <c r="B2687" s="1">
        <v>39338</v>
      </c>
      <c r="C2687">
        <v>245.6</v>
      </c>
      <c r="D2687" s="1"/>
      <c r="F2687" s="1"/>
    </row>
    <row r="2688" spans="2:6">
      <c r="B2688" s="1">
        <v>39339</v>
      </c>
      <c r="C2688">
        <v>245.65</v>
      </c>
      <c r="D2688" s="1"/>
      <c r="F2688" s="1"/>
    </row>
    <row r="2689" spans="2:6">
      <c r="B2689" s="1">
        <v>39342</v>
      </c>
      <c r="C2689">
        <v>245.69</v>
      </c>
      <c r="D2689" s="1"/>
      <c r="F2689" s="1"/>
    </row>
    <row r="2690" spans="2:6">
      <c r="B2690" s="1">
        <v>39343</v>
      </c>
      <c r="C2690">
        <v>245.82</v>
      </c>
      <c r="D2690" s="1"/>
      <c r="F2690" s="1"/>
    </row>
    <row r="2691" spans="2:6">
      <c r="B2691" s="1">
        <v>39344</v>
      </c>
      <c r="C2691">
        <v>245.9</v>
      </c>
      <c r="D2691" s="1"/>
      <c r="F2691" s="1"/>
    </row>
    <row r="2692" spans="2:6">
      <c r="B2692" s="1">
        <v>39345</v>
      </c>
      <c r="C2692">
        <v>245.93</v>
      </c>
      <c r="D2692" s="1"/>
      <c r="F2692" s="1"/>
    </row>
    <row r="2693" spans="2:6">
      <c r="B2693" s="1">
        <v>39346</v>
      </c>
      <c r="C2693">
        <v>246.01</v>
      </c>
      <c r="D2693" s="1"/>
      <c r="F2693" s="1"/>
    </row>
    <row r="2694" spans="2:6">
      <c r="B2694" s="1">
        <v>39349</v>
      </c>
      <c r="C2694">
        <v>246.08</v>
      </c>
      <c r="D2694" s="1"/>
      <c r="F2694" s="1"/>
    </row>
    <row r="2695" spans="2:6">
      <c r="B2695" s="1">
        <v>39350</v>
      </c>
      <c r="C2695">
        <v>246.14</v>
      </c>
      <c r="D2695" s="1"/>
      <c r="F2695" s="1"/>
    </row>
    <row r="2696" spans="2:6">
      <c r="B2696" s="1">
        <v>39351</v>
      </c>
      <c r="C2696">
        <v>246.18</v>
      </c>
      <c r="D2696" s="1"/>
      <c r="F2696" s="1"/>
    </row>
    <row r="2697" spans="2:6">
      <c r="B2697" s="1">
        <v>39352</v>
      </c>
      <c r="C2697">
        <v>246.2</v>
      </c>
      <c r="D2697" s="1"/>
      <c r="F2697" s="1"/>
    </row>
    <row r="2698" spans="2:6">
      <c r="B2698" s="1">
        <v>39353</v>
      </c>
      <c r="C2698">
        <v>246.24</v>
      </c>
      <c r="D2698" s="1"/>
      <c r="F2698" s="1"/>
    </row>
    <row r="2699" spans="2:6">
      <c r="B2699" s="1">
        <v>39356</v>
      </c>
      <c r="C2699">
        <v>246.19</v>
      </c>
      <c r="D2699" s="1"/>
      <c r="F2699" s="1"/>
    </row>
    <row r="2700" spans="2:6">
      <c r="B2700" s="1">
        <v>39357</v>
      </c>
      <c r="C2700">
        <v>246.21</v>
      </c>
      <c r="D2700" s="1"/>
      <c r="F2700" s="1"/>
    </row>
    <row r="2701" spans="2:6">
      <c r="B2701" s="1">
        <v>39358</v>
      </c>
      <c r="C2701">
        <v>246.22</v>
      </c>
      <c r="D2701" s="1"/>
      <c r="F2701" s="1"/>
    </row>
    <row r="2702" spans="2:6">
      <c r="B2702" s="1">
        <v>39359</v>
      </c>
      <c r="C2702">
        <v>246.25</v>
      </c>
      <c r="D2702" s="1"/>
      <c r="F2702" s="1"/>
    </row>
    <row r="2703" spans="2:6">
      <c r="B2703" s="1">
        <v>39360</v>
      </c>
      <c r="C2703">
        <v>246.22</v>
      </c>
      <c r="D2703" s="1"/>
      <c r="F2703" s="1"/>
    </row>
    <row r="2704" spans="2:6">
      <c r="B2704" s="1">
        <v>39364</v>
      </c>
      <c r="C2704">
        <v>246.28</v>
      </c>
      <c r="D2704" s="1"/>
      <c r="F2704" s="1"/>
    </row>
    <row r="2705" spans="2:6">
      <c r="B2705" s="1">
        <v>39365</v>
      </c>
      <c r="C2705">
        <v>246.3</v>
      </c>
      <c r="D2705" s="1"/>
      <c r="F2705" s="1"/>
    </row>
    <row r="2706" spans="2:6">
      <c r="B2706" s="1">
        <v>39366</v>
      </c>
      <c r="C2706">
        <v>246.3</v>
      </c>
      <c r="D2706" s="1"/>
      <c r="F2706" s="1"/>
    </row>
    <row r="2707" spans="2:6">
      <c r="B2707" s="1">
        <v>39367</v>
      </c>
      <c r="C2707">
        <v>246.28</v>
      </c>
      <c r="D2707" s="1"/>
      <c r="F2707" s="1"/>
    </row>
    <row r="2708" spans="2:6">
      <c r="B2708" s="1">
        <v>39370</v>
      </c>
      <c r="C2708">
        <v>246.34</v>
      </c>
      <c r="D2708" s="1"/>
      <c r="F2708" s="1"/>
    </row>
    <row r="2709" spans="2:6">
      <c r="B2709" s="1">
        <v>39371</v>
      </c>
      <c r="C2709">
        <v>246.41</v>
      </c>
      <c r="D2709" s="1"/>
      <c r="F2709" s="1"/>
    </row>
    <row r="2710" spans="2:6">
      <c r="B2710" s="1">
        <v>39372</v>
      </c>
      <c r="C2710">
        <v>246.59</v>
      </c>
      <c r="D2710" s="1"/>
      <c r="F2710" s="1"/>
    </row>
    <row r="2711" spans="2:6">
      <c r="B2711" s="1">
        <v>39373</v>
      </c>
      <c r="C2711">
        <v>246.71</v>
      </c>
      <c r="D2711" s="1"/>
      <c r="F2711" s="1"/>
    </row>
    <row r="2712" spans="2:6">
      <c r="B2712" s="1">
        <v>39374</v>
      </c>
      <c r="C2712">
        <v>246.76</v>
      </c>
      <c r="D2712" s="1"/>
      <c r="F2712" s="1"/>
    </row>
    <row r="2713" spans="2:6">
      <c r="B2713" s="1">
        <v>39377</v>
      </c>
      <c r="C2713">
        <v>246.81</v>
      </c>
      <c r="D2713" s="1"/>
      <c r="F2713" s="1"/>
    </row>
    <row r="2714" spans="2:6">
      <c r="B2714" s="1">
        <v>39378</v>
      </c>
      <c r="C2714">
        <v>246.83</v>
      </c>
      <c r="D2714" s="1"/>
      <c r="F2714" s="1"/>
    </row>
    <row r="2715" spans="2:6">
      <c r="B2715" s="1">
        <v>39379</v>
      </c>
      <c r="C2715">
        <v>246.93</v>
      </c>
      <c r="D2715" s="1"/>
      <c r="F2715" s="1"/>
    </row>
    <row r="2716" spans="2:6">
      <c r="B2716" s="1">
        <v>39380</v>
      </c>
      <c r="C2716">
        <v>246.94</v>
      </c>
      <c r="D2716" s="1"/>
      <c r="F2716" s="1"/>
    </row>
    <row r="2717" spans="2:6">
      <c r="B2717" s="1">
        <v>39384</v>
      </c>
      <c r="C2717">
        <v>247.02</v>
      </c>
      <c r="D2717" s="1"/>
      <c r="F2717" s="1"/>
    </row>
    <row r="2718" spans="2:6">
      <c r="B2718" s="1">
        <v>39385</v>
      </c>
      <c r="C2718">
        <v>247.05</v>
      </c>
      <c r="D2718" s="1"/>
      <c r="F2718" s="1"/>
    </row>
    <row r="2719" spans="2:6">
      <c r="B2719" s="1">
        <v>39386</v>
      </c>
      <c r="C2719">
        <v>247.04</v>
      </c>
      <c r="D2719" s="1"/>
      <c r="F2719" s="1"/>
    </row>
    <row r="2720" spans="2:6">
      <c r="B2720" s="1">
        <v>39387</v>
      </c>
      <c r="C2720">
        <v>247.19</v>
      </c>
      <c r="D2720" s="1"/>
      <c r="F2720" s="1"/>
    </row>
    <row r="2721" spans="2:6">
      <c r="B2721" s="1">
        <v>39388</v>
      </c>
      <c r="C2721">
        <v>247.36</v>
      </c>
      <c r="D2721" s="1"/>
      <c r="F2721" s="1"/>
    </row>
    <row r="2722" spans="2:6">
      <c r="B2722" s="1">
        <v>39391</v>
      </c>
      <c r="C2722">
        <v>247.41</v>
      </c>
      <c r="D2722" s="1"/>
      <c r="F2722" s="1"/>
    </row>
    <row r="2723" spans="2:6">
      <c r="B2723" s="1">
        <v>39392</v>
      </c>
      <c r="C2723">
        <v>247.42</v>
      </c>
      <c r="D2723" s="1"/>
      <c r="F2723" s="1"/>
    </row>
    <row r="2724" spans="2:6">
      <c r="B2724" s="1">
        <v>39393</v>
      </c>
      <c r="C2724">
        <v>247.57</v>
      </c>
      <c r="D2724" s="1"/>
      <c r="F2724" s="1"/>
    </row>
    <row r="2725" spans="2:6">
      <c r="B2725" s="1">
        <v>39394</v>
      </c>
      <c r="C2725">
        <v>247.69</v>
      </c>
      <c r="D2725" s="1"/>
      <c r="F2725" s="1"/>
    </row>
    <row r="2726" spans="2:6">
      <c r="B2726" s="1">
        <v>39395</v>
      </c>
      <c r="C2726">
        <v>247.76</v>
      </c>
      <c r="D2726" s="1"/>
      <c r="F2726" s="1"/>
    </row>
    <row r="2727" spans="2:6">
      <c r="B2727" s="1">
        <v>39399</v>
      </c>
      <c r="C2727">
        <v>247.79</v>
      </c>
      <c r="D2727" s="1"/>
      <c r="F2727" s="1"/>
    </row>
    <row r="2728" spans="2:6">
      <c r="B2728" s="1">
        <v>39400</v>
      </c>
      <c r="C2728">
        <v>247.84</v>
      </c>
      <c r="D2728" s="1"/>
      <c r="F2728" s="1"/>
    </row>
    <row r="2729" spans="2:6">
      <c r="B2729" s="1">
        <v>39401</v>
      </c>
      <c r="C2729">
        <v>248</v>
      </c>
      <c r="D2729" s="1"/>
      <c r="F2729" s="1"/>
    </row>
    <row r="2730" spans="2:6">
      <c r="B2730" s="1">
        <v>39402</v>
      </c>
      <c r="C2730">
        <v>248.01</v>
      </c>
      <c r="D2730" s="1"/>
      <c r="F2730" s="1"/>
    </row>
    <row r="2731" spans="2:6">
      <c r="B2731" s="1">
        <v>39405</v>
      </c>
      <c r="C2731">
        <v>248.15</v>
      </c>
      <c r="D2731" s="1"/>
      <c r="F2731" s="1"/>
    </row>
    <row r="2732" spans="2:6">
      <c r="B2732" s="1">
        <v>39406</v>
      </c>
      <c r="C2732">
        <v>248.25</v>
      </c>
      <c r="D2732" s="1"/>
      <c r="F2732" s="1"/>
    </row>
    <row r="2733" spans="2:6">
      <c r="B2733" s="1">
        <v>39407</v>
      </c>
      <c r="C2733">
        <v>248.35</v>
      </c>
      <c r="D2733" s="1"/>
      <c r="F2733" s="1"/>
    </row>
    <row r="2734" spans="2:6">
      <c r="B2734" s="1">
        <v>39409</v>
      </c>
      <c r="C2734">
        <v>248.35</v>
      </c>
      <c r="D2734" s="1"/>
      <c r="F2734" s="1"/>
    </row>
    <row r="2735" spans="2:6">
      <c r="B2735" s="1">
        <v>39412</v>
      </c>
      <c r="C2735">
        <v>248.47</v>
      </c>
      <c r="D2735" s="1"/>
      <c r="F2735" s="1"/>
    </row>
    <row r="2736" spans="2:6">
      <c r="B2736" s="1">
        <v>39413</v>
      </c>
      <c r="C2736">
        <v>248.43</v>
      </c>
      <c r="D2736" s="1"/>
      <c r="F2736" s="1"/>
    </row>
    <row r="2737" spans="2:6">
      <c r="B2737" s="1">
        <v>39414</v>
      </c>
      <c r="C2737">
        <v>248.43</v>
      </c>
      <c r="D2737" s="1"/>
      <c r="F2737" s="1"/>
    </row>
    <row r="2738" spans="2:6">
      <c r="B2738" s="1">
        <v>39415</v>
      </c>
      <c r="C2738">
        <v>248.53</v>
      </c>
      <c r="D2738" s="1"/>
      <c r="F2738" s="1"/>
    </row>
    <row r="2739" spans="2:6">
      <c r="B2739" s="1">
        <v>39416</v>
      </c>
      <c r="C2739">
        <v>248.47</v>
      </c>
      <c r="D2739" s="1"/>
      <c r="F2739" s="1"/>
    </row>
    <row r="2740" spans="2:6">
      <c r="B2740" s="1">
        <v>39419</v>
      </c>
      <c r="C2740">
        <v>248.62</v>
      </c>
      <c r="D2740" s="1"/>
      <c r="F2740" s="1"/>
    </row>
    <row r="2741" spans="2:6">
      <c r="B2741" s="1">
        <v>39420</v>
      </c>
      <c r="C2741">
        <v>248.65</v>
      </c>
      <c r="D2741" s="1"/>
      <c r="F2741" s="1"/>
    </row>
    <row r="2742" spans="2:6">
      <c r="B2742" s="1">
        <v>39421</v>
      </c>
      <c r="C2742">
        <v>248.67</v>
      </c>
      <c r="D2742" s="1"/>
      <c r="F2742" s="1"/>
    </row>
    <row r="2743" spans="2:6">
      <c r="B2743" s="1">
        <v>39422</v>
      </c>
      <c r="C2743">
        <v>248.63</v>
      </c>
      <c r="D2743" s="1"/>
      <c r="F2743" s="1"/>
    </row>
    <row r="2744" spans="2:6">
      <c r="B2744" s="1">
        <v>39423</v>
      </c>
      <c r="C2744">
        <v>248.62</v>
      </c>
      <c r="D2744" s="1"/>
      <c r="F2744" s="1"/>
    </row>
    <row r="2745" spans="2:6">
      <c r="B2745" s="1">
        <v>39426</v>
      </c>
      <c r="C2745">
        <v>248.7</v>
      </c>
      <c r="D2745" s="1"/>
      <c r="F2745" s="1"/>
    </row>
    <row r="2746" spans="2:6">
      <c r="B2746" s="1">
        <v>39427</v>
      </c>
      <c r="C2746">
        <v>248.86</v>
      </c>
      <c r="D2746" s="1"/>
      <c r="F2746" s="1"/>
    </row>
    <row r="2747" spans="2:6">
      <c r="B2747" s="1">
        <v>39428</v>
      </c>
      <c r="C2747">
        <v>248.82</v>
      </c>
      <c r="D2747" s="1"/>
      <c r="F2747" s="1"/>
    </row>
    <row r="2748" spans="2:6">
      <c r="B2748" s="1">
        <v>39429</v>
      </c>
      <c r="C2748">
        <v>248.83</v>
      </c>
      <c r="D2748" s="1"/>
      <c r="F2748" s="1"/>
    </row>
    <row r="2749" spans="2:6">
      <c r="B2749" s="1">
        <v>39430</v>
      </c>
      <c r="C2749">
        <v>248.81</v>
      </c>
      <c r="D2749" s="1"/>
      <c r="F2749" s="1"/>
    </row>
    <row r="2750" spans="2:6">
      <c r="B2750" s="1">
        <v>39433</v>
      </c>
      <c r="C2750">
        <v>248.86</v>
      </c>
      <c r="D2750" s="1"/>
      <c r="F2750" s="1"/>
    </row>
    <row r="2751" spans="2:6">
      <c r="B2751" s="1">
        <v>39434</v>
      </c>
      <c r="C2751">
        <v>248.9</v>
      </c>
      <c r="D2751" s="1"/>
      <c r="F2751" s="1"/>
    </row>
    <row r="2752" spans="2:6">
      <c r="B2752" s="1">
        <v>39435</v>
      </c>
      <c r="C2752">
        <v>248.96</v>
      </c>
      <c r="D2752" s="1"/>
      <c r="F2752" s="1"/>
    </row>
    <row r="2753" spans="2:6">
      <c r="B2753" s="1">
        <v>39436</v>
      </c>
      <c r="C2753">
        <v>249.01</v>
      </c>
      <c r="D2753" s="1"/>
      <c r="F2753" s="1"/>
    </row>
    <row r="2754" spans="2:6">
      <c r="B2754" s="1">
        <v>39437</v>
      </c>
      <c r="C2754">
        <v>248.93</v>
      </c>
      <c r="D2754" s="1"/>
      <c r="F2754" s="1"/>
    </row>
    <row r="2755" spans="2:6">
      <c r="B2755" s="1">
        <v>39440</v>
      </c>
      <c r="C2755">
        <v>248.9</v>
      </c>
      <c r="D2755" s="1"/>
      <c r="F2755" s="1"/>
    </row>
    <row r="2756" spans="2:6">
      <c r="B2756" s="1">
        <v>39442</v>
      </c>
      <c r="C2756">
        <v>248.9</v>
      </c>
      <c r="D2756" s="1"/>
      <c r="F2756" s="1"/>
    </row>
    <row r="2757" spans="2:6">
      <c r="B2757" s="1">
        <v>39443</v>
      </c>
      <c r="C2757">
        <v>249.01</v>
      </c>
      <c r="D2757" s="1"/>
      <c r="F2757" s="1"/>
    </row>
    <row r="2758" spans="2:6">
      <c r="B2758" s="1">
        <v>39444</v>
      </c>
      <c r="C2758">
        <v>249.07</v>
      </c>
      <c r="D2758" s="1"/>
      <c r="F2758" s="1"/>
    </row>
    <row r="2759" spans="2:6">
      <c r="B2759" s="1">
        <v>39447</v>
      </c>
      <c r="C2759">
        <v>249.1</v>
      </c>
      <c r="D2759" s="1"/>
      <c r="F2759" s="1"/>
    </row>
    <row r="2760" spans="2:6">
      <c r="B2760" s="1">
        <v>39449</v>
      </c>
      <c r="C2760">
        <v>249.26</v>
      </c>
      <c r="D2760" s="1"/>
      <c r="F2760" s="1"/>
    </row>
    <row r="2761" spans="2:6">
      <c r="B2761" s="1">
        <v>39450</v>
      </c>
      <c r="C2761">
        <v>249.3</v>
      </c>
      <c r="D2761" s="1"/>
      <c r="F2761" s="1"/>
    </row>
    <row r="2762" spans="2:6">
      <c r="B2762" s="1">
        <v>39451</v>
      </c>
      <c r="C2762">
        <v>249.37</v>
      </c>
      <c r="D2762" s="1"/>
      <c r="F2762" s="1"/>
    </row>
    <row r="2763" spans="2:6">
      <c r="B2763" s="1">
        <v>39454</v>
      </c>
      <c r="C2763">
        <v>249.4</v>
      </c>
      <c r="D2763" s="1"/>
      <c r="F2763" s="1"/>
    </row>
    <row r="2764" spans="2:6">
      <c r="B2764" s="1">
        <v>39455</v>
      </c>
      <c r="C2764">
        <v>249.41</v>
      </c>
      <c r="D2764" s="1"/>
      <c r="F2764" s="1"/>
    </row>
    <row r="2765" spans="2:6">
      <c r="B2765" s="1">
        <v>39456</v>
      </c>
      <c r="C2765">
        <v>249.47</v>
      </c>
      <c r="D2765" s="1"/>
      <c r="F2765" s="1"/>
    </row>
    <row r="2766" spans="2:6">
      <c r="B2766" s="1">
        <v>39457</v>
      </c>
      <c r="C2766">
        <v>249.49</v>
      </c>
      <c r="D2766" s="1"/>
      <c r="F2766" s="1"/>
    </row>
    <row r="2767" spans="2:6">
      <c r="B2767" s="1">
        <v>39458</v>
      </c>
      <c r="C2767">
        <v>249.64</v>
      </c>
      <c r="D2767" s="1"/>
      <c r="F2767" s="1"/>
    </row>
    <row r="2768" spans="2:6">
      <c r="B2768" s="1">
        <v>39461</v>
      </c>
      <c r="C2768">
        <v>249.72</v>
      </c>
      <c r="D2768" s="1"/>
      <c r="F2768" s="1"/>
    </row>
    <row r="2769" spans="2:6">
      <c r="B2769" s="1">
        <v>39462</v>
      </c>
      <c r="C2769">
        <v>249.76</v>
      </c>
      <c r="D2769" s="1"/>
      <c r="F2769" s="1"/>
    </row>
    <row r="2770" spans="2:6">
      <c r="B2770" s="1">
        <v>39463</v>
      </c>
      <c r="C2770">
        <v>249.79</v>
      </c>
      <c r="D2770" s="1"/>
      <c r="F2770" s="1"/>
    </row>
    <row r="2771" spans="2:6">
      <c r="B2771" s="1">
        <v>39464</v>
      </c>
      <c r="C2771">
        <v>249.86</v>
      </c>
      <c r="D2771" s="1"/>
      <c r="F2771" s="1"/>
    </row>
    <row r="2772" spans="2:6">
      <c r="B2772" s="1">
        <v>39465</v>
      </c>
      <c r="C2772">
        <v>249.97</v>
      </c>
      <c r="D2772" s="1"/>
      <c r="F2772" s="1"/>
    </row>
    <row r="2773" spans="2:6">
      <c r="B2773" s="1">
        <v>39469</v>
      </c>
      <c r="C2773">
        <v>250.41</v>
      </c>
      <c r="D2773" s="1"/>
      <c r="F2773" s="1"/>
    </row>
    <row r="2774" spans="2:6">
      <c r="B2774" s="1">
        <v>39470</v>
      </c>
      <c r="C2774">
        <v>250.58</v>
      </c>
      <c r="D2774" s="1"/>
      <c r="F2774" s="1"/>
    </row>
    <row r="2775" spans="2:6">
      <c r="B2775" s="1">
        <v>39471</v>
      </c>
      <c r="C2775">
        <v>250.44</v>
      </c>
      <c r="D2775" s="1"/>
      <c r="F2775" s="1"/>
    </row>
    <row r="2776" spans="2:6">
      <c r="B2776" s="1">
        <v>39472</v>
      </c>
      <c r="C2776">
        <v>250.51</v>
      </c>
      <c r="D2776" s="1"/>
      <c r="F2776" s="1"/>
    </row>
    <row r="2777" spans="2:6">
      <c r="B2777" s="1">
        <v>39475</v>
      </c>
      <c r="C2777">
        <v>250.59</v>
      </c>
      <c r="D2777" s="1"/>
      <c r="F2777" s="1"/>
    </row>
    <row r="2778" spans="2:6">
      <c r="B2778" s="1">
        <v>39476</v>
      </c>
      <c r="C2778">
        <v>250.6</v>
      </c>
      <c r="D2778" s="1"/>
      <c r="F2778" s="1"/>
    </row>
    <row r="2779" spans="2:6">
      <c r="B2779" s="1">
        <v>39477</v>
      </c>
      <c r="C2779">
        <v>250.66</v>
      </c>
      <c r="D2779" s="1"/>
      <c r="F2779" s="1"/>
    </row>
    <row r="2780" spans="2:6">
      <c r="B2780" s="1">
        <v>39478</v>
      </c>
      <c r="C2780">
        <v>250.79</v>
      </c>
      <c r="D2780" s="1"/>
      <c r="F2780" s="1"/>
    </row>
    <row r="2781" spans="2:6">
      <c r="B2781" s="1">
        <v>39479</v>
      </c>
      <c r="C2781">
        <v>250.77</v>
      </c>
      <c r="D2781" s="1"/>
      <c r="F2781" s="1"/>
    </row>
    <row r="2782" spans="2:6">
      <c r="B2782" s="1">
        <v>39482</v>
      </c>
      <c r="C2782">
        <v>250.76</v>
      </c>
      <c r="D2782" s="1"/>
      <c r="F2782" s="1"/>
    </row>
    <row r="2783" spans="2:6">
      <c r="B2783" s="1">
        <v>39483</v>
      </c>
      <c r="C2783">
        <v>250.86</v>
      </c>
      <c r="D2783" s="1"/>
      <c r="F2783" s="1"/>
    </row>
    <row r="2784" spans="2:6">
      <c r="B2784" s="1">
        <v>39484</v>
      </c>
      <c r="C2784">
        <v>250.9</v>
      </c>
      <c r="D2784" s="1"/>
      <c r="F2784" s="1"/>
    </row>
    <row r="2785" spans="2:6">
      <c r="B2785" s="1">
        <v>39485</v>
      </c>
      <c r="C2785">
        <v>250.89</v>
      </c>
      <c r="D2785" s="1"/>
      <c r="F2785" s="1"/>
    </row>
    <row r="2786" spans="2:6">
      <c r="B2786" s="1">
        <v>39486</v>
      </c>
      <c r="C2786">
        <v>250.89</v>
      </c>
      <c r="D2786" s="1"/>
      <c r="F2786" s="1"/>
    </row>
    <row r="2787" spans="2:6">
      <c r="B2787" s="1">
        <v>39489</v>
      </c>
      <c r="C2787">
        <v>250.94</v>
      </c>
      <c r="D2787" s="1"/>
      <c r="F2787" s="1"/>
    </row>
    <row r="2788" spans="2:6">
      <c r="B2788" s="1">
        <v>39490</v>
      </c>
      <c r="C2788">
        <v>250.92</v>
      </c>
      <c r="D2788" s="1"/>
      <c r="F2788" s="1"/>
    </row>
    <row r="2789" spans="2:6">
      <c r="B2789" s="1">
        <v>39491</v>
      </c>
      <c r="C2789">
        <v>250.97</v>
      </c>
      <c r="D2789" s="1"/>
      <c r="F2789" s="1"/>
    </row>
    <row r="2790" spans="2:6">
      <c r="B2790" s="1">
        <v>39492</v>
      </c>
      <c r="C2790">
        <v>250.98</v>
      </c>
      <c r="D2790" s="1"/>
      <c r="F2790" s="1"/>
    </row>
    <row r="2791" spans="2:6">
      <c r="B2791" s="1">
        <v>39493</v>
      </c>
      <c r="C2791">
        <v>251</v>
      </c>
      <c r="D2791" s="1"/>
      <c r="F2791" s="1"/>
    </row>
    <row r="2792" spans="2:6">
      <c r="B2792" s="1">
        <v>39497</v>
      </c>
      <c r="C2792">
        <v>251.07</v>
      </c>
      <c r="D2792" s="1"/>
      <c r="F2792" s="1"/>
    </row>
    <row r="2793" spans="2:6">
      <c r="B2793" s="1">
        <v>39498</v>
      </c>
      <c r="C2793">
        <v>251.01</v>
      </c>
      <c r="D2793" s="1"/>
      <c r="F2793" s="1"/>
    </row>
    <row r="2794" spans="2:6">
      <c r="B2794" s="1">
        <v>39499</v>
      </c>
      <c r="C2794">
        <v>251.1</v>
      </c>
      <c r="D2794" s="1"/>
      <c r="F2794" s="1"/>
    </row>
    <row r="2795" spans="2:6">
      <c r="B2795" s="1">
        <v>39500</v>
      </c>
      <c r="C2795">
        <v>251.11</v>
      </c>
      <c r="D2795" s="1"/>
      <c r="F2795" s="1"/>
    </row>
    <row r="2796" spans="2:6">
      <c r="B2796" s="1">
        <v>39503</v>
      </c>
      <c r="C2796">
        <v>251.12</v>
      </c>
      <c r="D2796" s="1"/>
      <c r="F2796" s="1"/>
    </row>
    <row r="2797" spans="2:6">
      <c r="B2797" s="1">
        <v>39504</v>
      </c>
      <c r="C2797">
        <v>251.19</v>
      </c>
      <c r="D2797" s="1"/>
      <c r="F2797" s="1"/>
    </row>
    <row r="2798" spans="2:6">
      <c r="B2798" s="1">
        <v>39505</v>
      </c>
      <c r="C2798">
        <v>251.24</v>
      </c>
      <c r="D2798" s="1"/>
      <c r="F2798" s="1"/>
    </row>
    <row r="2799" spans="2:6">
      <c r="B2799" s="1">
        <v>39506</v>
      </c>
      <c r="C2799">
        <v>251.33</v>
      </c>
      <c r="D2799" s="1"/>
      <c r="F2799" s="1"/>
    </row>
    <row r="2800" spans="2:6">
      <c r="B2800" s="1">
        <v>39507</v>
      </c>
      <c r="C2800">
        <v>251.41</v>
      </c>
      <c r="D2800" s="1"/>
      <c r="F2800" s="1"/>
    </row>
    <row r="2801" spans="2:6">
      <c r="B2801" s="1">
        <v>39510</v>
      </c>
      <c r="C2801">
        <v>251.5</v>
      </c>
      <c r="D2801" s="1"/>
      <c r="F2801" s="1"/>
    </row>
    <row r="2802" spans="2:6">
      <c r="B2802" s="1">
        <v>39511</v>
      </c>
      <c r="C2802">
        <v>251.57</v>
      </c>
      <c r="D2802" s="1"/>
      <c r="F2802" s="1"/>
    </row>
    <row r="2803" spans="2:6">
      <c r="B2803" s="1">
        <v>39512</v>
      </c>
      <c r="C2803">
        <v>251.59</v>
      </c>
      <c r="D2803" s="1"/>
      <c r="F2803" s="1"/>
    </row>
    <row r="2804" spans="2:6">
      <c r="B2804" s="1">
        <v>39513</v>
      </c>
      <c r="C2804">
        <v>251.72</v>
      </c>
      <c r="D2804" s="1"/>
      <c r="F2804" s="1"/>
    </row>
    <row r="2805" spans="2:6">
      <c r="B2805" s="1">
        <v>39514</v>
      </c>
      <c r="C2805">
        <v>251.74</v>
      </c>
      <c r="D2805" s="1"/>
      <c r="F2805" s="1"/>
    </row>
    <row r="2806" spans="2:6">
      <c r="B2806" s="1">
        <v>39517</v>
      </c>
      <c r="C2806">
        <v>251.87</v>
      </c>
      <c r="D2806" s="1"/>
      <c r="F2806" s="1"/>
    </row>
    <row r="2807" spans="2:6">
      <c r="B2807" s="1">
        <v>39518</v>
      </c>
      <c r="C2807">
        <v>251.69</v>
      </c>
      <c r="D2807" s="1"/>
      <c r="F2807" s="1"/>
    </row>
    <row r="2808" spans="2:6">
      <c r="B2808" s="1">
        <v>39519</v>
      </c>
      <c r="C2808">
        <v>251.76</v>
      </c>
      <c r="D2808" s="1"/>
      <c r="F2808" s="1"/>
    </row>
    <row r="2809" spans="2:6">
      <c r="B2809" s="1">
        <v>39520</v>
      </c>
      <c r="C2809">
        <v>251.81</v>
      </c>
      <c r="D2809" s="1"/>
      <c r="F2809" s="1"/>
    </row>
    <row r="2810" spans="2:6">
      <c r="B2810" s="1">
        <v>39521</v>
      </c>
      <c r="C2810">
        <v>252</v>
      </c>
      <c r="D2810" s="1"/>
      <c r="F2810" s="1"/>
    </row>
    <row r="2811" spans="2:6">
      <c r="B2811" s="1">
        <v>39524</v>
      </c>
      <c r="C2811">
        <v>252.18</v>
      </c>
      <c r="D2811" s="1"/>
      <c r="F2811" s="1"/>
    </row>
    <row r="2812" spans="2:6">
      <c r="B2812" s="1">
        <v>39525</v>
      </c>
      <c r="C2812">
        <v>252.13</v>
      </c>
      <c r="D2812" s="1"/>
      <c r="F2812" s="1"/>
    </row>
    <row r="2813" spans="2:6">
      <c r="B2813" s="1">
        <v>39526</v>
      </c>
      <c r="C2813">
        <v>252.28</v>
      </c>
      <c r="D2813" s="1"/>
      <c r="F2813" s="1"/>
    </row>
    <row r="2814" spans="2:6">
      <c r="B2814" s="1">
        <v>39527</v>
      </c>
      <c r="C2814">
        <v>252.26</v>
      </c>
      <c r="D2814" s="1"/>
      <c r="F2814" s="1"/>
    </row>
    <row r="2815" spans="2:6">
      <c r="B2815" s="1">
        <v>39531</v>
      </c>
      <c r="C2815">
        <v>252.08</v>
      </c>
      <c r="D2815" s="1"/>
      <c r="F2815" s="1"/>
    </row>
    <row r="2816" spans="2:6">
      <c r="B2816" s="1">
        <v>39532</v>
      </c>
      <c r="C2816">
        <v>252.05</v>
      </c>
      <c r="D2816" s="1"/>
      <c r="F2816" s="1"/>
    </row>
    <row r="2817" spans="2:6">
      <c r="B2817" s="1">
        <v>39533</v>
      </c>
      <c r="C2817">
        <v>252.06</v>
      </c>
      <c r="D2817" s="1"/>
      <c r="F2817" s="1"/>
    </row>
    <row r="2818" spans="2:6">
      <c r="B2818" s="1">
        <v>39534</v>
      </c>
      <c r="C2818">
        <v>252.07</v>
      </c>
      <c r="D2818" s="1"/>
      <c r="F2818" s="1"/>
    </row>
    <row r="2819" spans="2:6">
      <c r="B2819" s="1">
        <v>39535</v>
      </c>
      <c r="C2819">
        <v>252.04</v>
      </c>
      <c r="D2819" s="1"/>
      <c r="F2819" s="1"/>
    </row>
    <row r="2820" spans="2:6">
      <c r="B2820" s="1">
        <v>39538</v>
      </c>
      <c r="C2820">
        <v>252.11</v>
      </c>
      <c r="D2820" s="1"/>
      <c r="F2820" s="1"/>
    </row>
    <row r="2821" spans="2:6">
      <c r="B2821" s="1">
        <v>39539</v>
      </c>
      <c r="C2821">
        <v>252.02</v>
      </c>
      <c r="D2821" s="1"/>
      <c r="F2821" s="1"/>
    </row>
    <row r="2822" spans="2:6">
      <c r="B2822" s="1">
        <v>39540</v>
      </c>
      <c r="C2822">
        <v>251.96</v>
      </c>
      <c r="D2822" s="1"/>
      <c r="F2822" s="1"/>
    </row>
    <row r="2823" spans="2:6">
      <c r="B2823" s="1">
        <v>39541</v>
      </c>
      <c r="C2823">
        <v>251.97</v>
      </c>
      <c r="D2823" s="1"/>
      <c r="F2823" s="1"/>
    </row>
    <row r="2824" spans="2:6">
      <c r="B2824" s="1">
        <v>39542</v>
      </c>
      <c r="C2824">
        <v>252.02</v>
      </c>
      <c r="D2824" s="1"/>
      <c r="F2824" s="1"/>
    </row>
    <row r="2825" spans="2:6">
      <c r="B2825" s="1">
        <v>39545</v>
      </c>
      <c r="C2825">
        <v>252.03</v>
      </c>
      <c r="D2825" s="1"/>
      <c r="F2825" s="1"/>
    </row>
    <row r="2826" spans="2:6">
      <c r="B2826" s="1">
        <v>39546</v>
      </c>
      <c r="C2826">
        <v>252.1</v>
      </c>
      <c r="D2826" s="1"/>
      <c r="F2826" s="1"/>
    </row>
    <row r="2827" spans="2:6">
      <c r="B2827" s="1">
        <v>39547</v>
      </c>
      <c r="C2827">
        <v>252.18</v>
      </c>
      <c r="D2827" s="1"/>
      <c r="F2827" s="1"/>
    </row>
    <row r="2828" spans="2:6">
      <c r="B2828" s="1">
        <v>39548</v>
      </c>
      <c r="C2828">
        <v>252.19</v>
      </c>
      <c r="D2828" s="1"/>
      <c r="F2828" s="1"/>
    </row>
    <row r="2829" spans="2:6">
      <c r="B2829" s="1">
        <v>39549</v>
      </c>
      <c r="C2829">
        <v>252.29</v>
      </c>
      <c r="D2829" s="1"/>
      <c r="F2829" s="1"/>
    </row>
    <row r="2830" spans="2:6">
      <c r="B2830" s="1">
        <v>39552</v>
      </c>
      <c r="C2830">
        <v>252.34</v>
      </c>
      <c r="D2830" s="1"/>
      <c r="F2830" s="1"/>
    </row>
    <row r="2831" spans="2:6">
      <c r="B2831" s="1">
        <v>39553</v>
      </c>
      <c r="C2831">
        <v>252.31</v>
      </c>
      <c r="D2831" s="1"/>
      <c r="F2831" s="1"/>
    </row>
    <row r="2832" spans="2:6">
      <c r="B2832" s="1">
        <v>39554</v>
      </c>
      <c r="C2832">
        <v>252.26</v>
      </c>
      <c r="D2832" s="1"/>
      <c r="F2832" s="1"/>
    </row>
    <row r="2833" spans="2:6">
      <c r="B2833" s="1">
        <v>39555</v>
      </c>
      <c r="C2833">
        <v>252.2</v>
      </c>
      <c r="D2833" s="1"/>
      <c r="F2833" s="1"/>
    </row>
    <row r="2834" spans="2:6">
      <c r="B2834" s="1">
        <v>39556</v>
      </c>
      <c r="C2834">
        <v>252.15</v>
      </c>
      <c r="D2834" s="1"/>
      <c r="F2834" s="1"/>
    </row>
    <row r="2835" spans="2:6">
      <c r="B2835" s="1">
        <v>39559</v>
      </c>
      <c r="C2835">
        <v>252.22</v>
      </c>
      <c r="D2835" s="1"/>
      <c r="F2835" s="1"/>
    </row>
    <row r="2836" spans="2:6">
      <c r="B2836" s="1">
        <v>39560</v>
      </c>
      <c r="C2836">
        <v>252.25</v>
      </c>
      <c r="D2836" s="1"/>
      <c r="F2836" s="1"/>
    </row>
    <row r="2837" spans="2:6">
      <c r="B2837" s="1">
        <v>39561</v>
      </c>
      <c r="C2837">
        <v>252.28</v>
      </c>
      <c r="D2837" s="1"/>
      <c r="F2837" s="1"/>
    </row>
    <row r="2838" spans="2:6">
      <c r="B2838" s="1">
        <v>39562</v>
      </c>
      <c r="C2838">
        <v>252.23</v>
      </c>
      <c r="D2838" s="1"/>
      <c r="F2838" s="1"/>
    </row>
    <row r="2839" spans="2:6">
      <c r="B2839" s="1">
        <v>39563</v>
      </c>
      <c r="C2839">
        <v>252.2</v>
      </c>
      <c r="D2839" s="1"/>
      <c r="F2839" s="1"/>
    </row>
    <row r="2840" spans="2:6">
      <c r="B2840" s="1">
        <v>39566</v>
      </c>
      <c r="C2840">
        <v>252.24</v>
      </c>
      <c r="D2840" s="1"/>
      <c r="F2840" s="1"/>
    </row>
    <row r="2841" spans="2:6">
      <c r="B2841" s="1">
        <v>39567</v>
      </c>
      <c r="C2841">
        <v>252.22</v>
      </c>
      <c r="D2841" s="1"/>
      <c r="F2841" s="1"/>
    </row>
    <row r="2842" spans="2:6">
      <c r="B2842" s="1">
        <v>39568</v>
      </c>
      <c r="C2842">
        <v>252.28</v>
      </c>
      <c r="D2842" s="1"/>
      <c r="F2842" s="1"/>
    </row>
    <row r="2843" spans="2:6">
      <c r="B2843" s="1">
        <v>39569</v>
      </c>
      <c r="C2843">
        <v>252.26</v>
      </c>
      <c r="D2843" s="1"/>
      <c r="F2843" s="1"/>
    </row>
    <row r="2844" spans="2:6">
      <c r="B2844" s="1">
        <v>39570</v>
      </c>
      <c r="C2844">
        <v>252.2</v>
      </c>
      <c r="D2844" s="1"/>
      <c r="F2844" s="1"/>
    </row>
    <row r="2845" spans="2:6">
      <c r="B2845" s="1">
        <v>39573</v>
      </c>
      <c r="C2845">
        <v>252.23</v>
      </c>
      <c r="D2845" s="1"/>
      <c r="F2845" s="1"/>
    </row>
    <row r="2846" spans="2:6">
      <c r="B2846" s="1">
        <v>39574</v>
      </c>
      <c r="C2846">
        <v>252.25</v>
      </c>
      <c r="D2846" s="1"/>
      <c r="F2846" s="1"/>
    </row>
    <row r="2847" spans="2:6">
      <c r="B2847" s="1">
        <v>39575</v>
      </c>
      <c r="C2847">
        <v>252.26</v>
      </c>
      <c r="D2847" s="1"/>
      <c r="F2847" s="1"/>
    </row>
    <row r="2848" spans="2:6">
      <c r="B2848" s="1">
        <v>39576</v>
      </c>
      <c r="C2848">
        <v>252.29</v>
      </c>
      <c r="D2848" s="1"/>
      <c r="F2848" s="1"/>
    </row>
    <row r="2849" spans="2:6">
      <c r="B2849" s="1">
        <v>39577</v>
      </c>
      <c r="C2849">
        <v>252.27</v>
      </c>
      <c r="D2849" s="1"/>
      <c r="F2849" s="1"/>
    </row>
    <row r="2850" spans="2:6">
      <c r="B2850" s="1">
        <v>39580</v>
      </c>
      <c r="C2850">
        <v>252.23</v>
      </c>
      <c r="D2850" s="1"/>
      <c r="F2850" s="1"/>
    </row>
    <row r="2851" spans="2:6">
      <c r="B2851" s="1">
        <v>39581</v>
      </c>
      <c r="C2851">
        <v>252.16</v>
      </c>
      <c r="D2851" s="1"/>
      <c r="F2851" s="1"/>
    </row>
    <row r="2852" spans="2:6">
      <c r="B2852" s="1">
        <v>39582</v>
      </c>
      <c r="C2852">
        <v>252.17</v>
      </c>
      <c r="D2852" s="1"/>
      <c r="F2852" s="1"/>
    </row>
    <row r="2853" spans="2:6">
      <c r="B2853" s="1">
        <v>39583</v>
      </c>
      <c r="C2853">
        <v>252.23</v>
      </c>
      <c r="D2853" s="1"/>
      <c r="F2853" s="1"/>
    </row>
    <row r="2854" spans="2:6">
      <c r="B2854" s="1">
        <v>39584</v>
      </c>
      <c r="C2854">
        <v>252.22</v>
      </c>
      <c r="D2854" s="1"/>
      <c r="F2854" s="1"/>
    </row>
    <row r="2855" spans="2:6">
      <c r="B2855" s="1">
        <v>39587</v>
      </c>
      <c r="C2855">
        <v>252.28</v>
      </c>
      <c r="D2855" s="1"/>
      <c r="F2855" s="1"/>
    </row>
    <row r="2856" spans="2:6">
      <c r="B2856" s="1">
        <v>39588</v>
      </c>
      <c r="C2856">
        <v>252.32</v>
      </c>
      <c r="D2856" s="1"/>
      <c r="F2856" s="1"/>
    </row>
    <row r="2857" spans="2:6">
      <c r="B2857" s="1">
        <v>39589</v>
      </c>
      <c r="C2857">
        <v>252.3</v>
      </c>
      <c r="D2857" s="1"/>
      <c r="F2857" s="1"/>
    </row>
    <row r="2858" spans="2:6">
      <c r="B2858" s="1">
        <v>39590</v>
      </c>
      <c r="C2858">
        <v>252.28</v>
      </c>
      <c r="D2858" s="1"/>
      <c r="F2858" s="1"/>
    </row>
    <row r="2859" spans="2:6">
      <c r="B2859" s="1">
        <v>39591</v>
      </c>
      <c r="C2859">
        <v>252.31</v>
      </c>
      <c r="D2859" s="1"/>
      <c r="F2859" s="1"/>
    </row>
    <row r="2860" spans="2:6">
      <c r="B2860" s="1">
        <v>39595</v>
      </c>
      <c r="C2860">
        <v>252.34</v>
      </c>
      <c r="D2860" s="1"/>
      <c r="F2860" s="1"/>
    </row>
    <row r="2861" spans="2:6">
      <c r="B2861" s="1">
        <v>39596</v>
      </c>
      <c r="C2861">
        <v>252.32</v>
      </c>
      <c r="D2861" s="1"/>
      <c r="F2861" s="1"/>
    </row>
    <row r="2862" spans="2:6">
      <c r="B2862" s="1">
        <v>39597</v>
      </c>
      <c r="C2862">
        <v>252.31</v>
      </c>
      <c r="D2862" s="1"/>
      <c r="F2862" s="1"/>
    </row>
    <row r="2863" spans="2:6">
      <c r="B2863" s="1">
        <v>39598</v>
      </c>
      <c r="C2863">
        <v>252.33</v>
      </c>
      <c r="D2863" s="1"/>
      <c r="F2863" s="1"/>
    </row>
    <row r="2864" spans="2:6">
      <c r="B2864" s="1">
        <v>39601</v>
      </c>
      <c r="C2864">
        <v>252.42</v>
      </c>
      <c r="D2864" s="1"/>
      <c r="F2864" s="1"/>
    </row>
    <row r="2865" spans="2:6">
      <c r="B2865" s="1">
        <v>39602</v>
      </c>
      <c r="C2865">
        <v>252.45</v>
      </c>
      <c r="D2865" s="1"/>
      <c r="F2865" s="1"/>
    </row>
    <row r="2866" spans="2:6">
      <c r="B2866" s="1">
        <v>39603</v>
      </c>
      <c r="C2866">
        <v>252.45</v>
      </c>
      <c r="D2866" s="1"/>
      <c r="F2866" s="1"/>
    </row>
    <row r="2867" spans="2:6">
      <c r="B2867" s="1">
        <v>39604</v>
      </c>
      <c r="C2867">
        <v>252.45</v>
      </c>
      <c r="D2867" s="1"/>
      <c r="F2867" s="1"/>
    </row>
    <row r="2868" spans="2:6">
      <c r="B2868" s="1">
        <v>39605</v>
      </c>
      <c r="C2868">
        <v>252.47</v>
      </c>
      <c r="D2868" s="1"/>
      <c r="F2868" s="1"/>
    </row>
    <row r="2869" spans="2:6">
      <c r="B2869" s="1">
        <v>39608</v>
      </c>
      <c r="C2869">
        <v>252.39</v>
      </c>
      <c r="D2869" s="1"/>
      <c r="F2869" s="1"/>
    </row>
    <row r="2870" spans="2:6">
      <c r="B2870" s="1">
        <v>39609</v>
      </c>
      <c r="C2870">
        <v>252.29</v>
      </c>
      <c r="D2870" s="1"/>
      <c r="F2870" s="1"/>
    </row>
    <row r="2871" spans="2:6">
      <c r="B2871" s="1">
        <v>39610</v>
      </c>
      <c r="C2871">
        <v>252.37</v>
      </c>
      <c r="D2871" s="1"/>
      <c r="F2871" s="1"/>
    </row>
    <row r="2872" spans="2:6">
      <c r="B2872" s="1">
        <v>39611</v>
      </c>
      <c r="C2872">
        <v>252.3</v>
      </c>
      <c r="D2872" s="1"/>
      <c r="F2872" s="1"/>
    </row>
    <row r="2873" spans="2:6">
      <c r="B2873" s="1">
        <v>39612</v>
      </c>
      <c r="C2873">
        <v>252.28</v>
      </c>
      <c r="D2873" s="1"/>
      <c r="F2873" s="1"/>
    </row>
    <row r="2874" spans="2:6">
      <c r="B2874" s="1">
        <v>39615</v>
      </c>
      <c r="C2874">
        <v>252.32</v>
      </c>
      <c r="D2874" s="1"/>
      <c r="F2874" s="1"/>
    </row>
    <row r="2875" spans="2:6">
      <c r="B2875" s="1">
        <v>39616</v>
      </c>
      <c r="C2875">
        <v>252.39</v>
      </c>
      <c r="D2875" s="1"/>
      <c r="F2875" s="1"/>
    </row>
    <row r="2876" spans="2:6">
      <c r="B2876" s="1">
        <v>39617</v>
      </c>
      <c r="C2876">
        <v>252.47</v>
      </c>
      <c r="D2876" s="1"/>
      <c r="F2876" s="1"/>
    </row>
    <row r="2877" spans="2:6">
      <c r="B2877" s="1">
        <v>39618</v>
      </c>
      <c r="C2877">
        <v>252.46</v>
      </c>
      <c r="D2877" s="1"/>
      <c r="F2877" s="1"/>
    </row>
    <row r="2878" spans="2:6">
      <c r="B2878" s="1">
        <v>39619</v>
      </c>
      <c r="C2878">
        <v>252.52</v>
      </c>
      <c r="D2878" s="1"/>
      <c r="F2878" s="1"/>
    </row>
    <row r="2879" spans="2:6">
      <c r="B2879" s="1">
        <v>39622</v>
      </c>
      <c r="C2879">
        <v>252.52</v>
      </c>
      <c r="D2879" s="1"/>
      <c r="F2879" s="1"/>
    </row>
    <row r="2880" spans="2:6">
      <c r="B2880" s="1">
        <v>39623</v>
      </c>
      <c r="C2880">
        <v>252.58</v>
      </c>
      <c r="D2880" s="1"/>
      <c r="F2880" s="1"/>
    </row>
    <row r="2881" spans="2:6">
      <c r="B2881" s="1">
        <v>39624</v>
      </c>
      <c r="C2881">
        <v>252.62</v>
      </c>
      <c r="D2881" s="1"/>
      <c r="F2881" s="1"/>
    </row>
    <row r="2882" spans="2:6">
      <c r="B2882" s="1">
        <v>39625</v>
      </c>
      <c r="C2882">
        <v>252.7</v>
      </c>
      <c r="D2882" s="1"/>
      <c r="F2882" s="1"/>
    </row>
    <row r="2883" spans="2:6">
      <c r="B2883" s="1">
        <v>39626</v>
      </c>
      <c r="C2883">
        <v>252.72</v>
      </c>
      <c r="D2883" s="1"/>
      <c r="F2883" s="1"/>
    </row>
    <row r="2884" spans="2:6">
      <c r="B2884" s="1">
        <v>39629</v>
      </c>
      <c r="C2884">
        <v>252.72</v>
      </c>
      <c r="D2884" s="1"/>
      <c r="F2884" s="1"/>
    </row>
    <row r="2885" spans="2:6">
      <c r="B2885" s="1">
        <v>39630</v>
      </c>
      <c r="C2885">
        <v>252.73</v>
      </c>
      <c r="D2885" s="1"/>
      <c r="F2885" s="1"/>
    </row>
    <row r="2886" spans="2:6">
      <c r="B2886" s="1">
        <v>39631</v>
      </c>
      <c r="C2886">
        <v>252.78</v>
      </c>
      <c r="D2886" s="1"/>
      <c r="F2886" s="1"/>
    </row>
    <row r="2887" spans="2:6">
      <c r="B2887" s="1">
        <v>39632</v>
      </c>
      <c r="C2887">
        <v>252.8</v>
      </c>
      <c r="D2887" s="1"/>
      <c r="F2887" s="1"/>
    </row>
    <row r="2888" spans="2:6">
      <c r="B2888" s="1">
        <v>39636</v>
      </c>
      <c r="C2888">
        <v>252.89</v>
      </c>
      <c r="D2888" s="1"/>
      <c r="F2888" s="1"/>
    </row>
    <row r="2889" spans="2:6">
      <c r="B2889" s="1">
        <v>39637</v>
      </c>
      <c r="C2889">
        <v>252.9</v>
      </c>
      <c r="D2889" s="1"/>
      <c r="F2889" s="1"/>
    </row>
    <row r="2890" spans="2:6">
      <c r="B2890" s="1">
        <v>39638</v>
      </c>
      <c r="C2890">
        <v>252.93</v>
      </c>
      <c r="D2890" s="1"/>
      <c r="F2890" s="1"/>
    </row>
    <row r="2891" spans="2:6">
      <c r="B2891" s="1">
        <v>39639</v>
      </c>
      <c r="C2891">
        <v>252.99</v>
      </c>
      <c r="D2891" s="1"/>
      <c r="F2891" s="1"/>
    </row>
    <row r="2892" spans="2:6">
      <c r="B2892" s="1">
        <v>39640</v>
      </c>
      <c r="C2892">
        <v>252.93</v>
      </c>
      <c r="D2892" s="1"/>
      <c r="F2892" s="1"/>
    </row>
    <row r="2893" spans="2:6">
      <c r="B2893" s="1">
        <v>39643</v>
      </c>
      <c r="C2893">
        <v>253.08</v>
      </c>
      <c r="D2893" s="1"/>
      <c r="F2893" s="1"/>
    </row>
    <row r="2894" spans="2:6">
      <c r="B2894" s="1">
        <v>39644</v>
      </c>
      <c r="C2894">
        <v>253.17</v>
      </c>
      <c r="D2894" s="1"/>
      <c r="F2894" s="1"/>
    </row>
    <row r="2895" spans="2:6">
      <c r="B2895" s="1">
        <v>39645</v>
      </c>
      <c r="C2895">
        <v>253.19</v>
      </c>
      <c r="D2895" s="1"/>
      <c r="F2895" s="1"/>
    </row>
    <row r="2896" spans="2:6">
      <c r="B2896" s="1">
        <v>39646</v>
      </c>
      <c r="C2896">
        <v>253.15</v>
      </c>
      <c r="D2896" s="1"/>
      <c r="F2896" s="1"/>
    </row>
    <row r="2897" spans="2:6">
      <c r="B2897" s="1">
        <v>39647</v>
      </c>
      <c r="C2897">
        <v>253.15</v>
      </c>
      <c r="D2897" s="1"/>
      <c r="F2897" s="1"/>
    </row>
    <row r="2898" spans="2:6">
      <c r="B2898" s="1">
        <v>39650</v>
      </c>
      <c r="C2898">
        <v>253.19</v>
      </c>
      <c r="D2898" s="1"/>
      <c r="F2898" s="1"/>
    </row>
    <row r="2899" spans="2:6">
      <c r="B2899" s="1">
        <v>39651</v>
      </c>
      <c r="C2899">
        <v>253.19</v>
      </c>
      <c r="D2899" s="1"/>
      <c r="F2899" s="1"/>
    </row>
    <row r="2900" spans="2:6">
      <c r="B2900" s="1">
        <v>39652</v>
      </c>
      <c r="C2900">
        <v>253.16</v>
      </c>
      <c r="D2900" s="1"/>
      <c r="F2900" s="1"/>
    </row>
    <row r="2901" spans="2:6">
      <c r="B2901" s="1">
        <v>39653</v>
      </c>
      <c r="C2901">
        <v>253.22</v>
      </c>
      <c r="D2901" s="1"/>
      <c r="F2901" s="1"/>
    </row>
    <row r="2902" spans="2:6">
      <c r="B2902" s="1">
        <v>39654</v>
      </c>
      <c r="C2902">
        <v>253.16</v>
      </c>
      <c r="D2902" s="1"/>
      <c r="F2902" s="1"/>
    </row>
    <row r="2903" spans="2:6">
      <c r="B2903" s="1">
        <v>39657</v>
      </c>
      <c r="C2903">
        <v>253.26</v>
      </c>
      <c r="D2903" s="1"/>
      <c r="F2903" s="1"/>
    </row>
    <row r="2904" spans="2:6">
      <c r="B2904" s="1">
        <v>39658</v>
      </c>
      <c r="C2904">
        <v>253.25</v>
      </c>
      <c r="D2904" s="1"/>
      <c r="F2904" s="1"/>
    </row>
    <row r="2905" spans="2:6">
      <c r="B2905" s="1">
        <v>39659</v>
      </c>
      <c r="C2905">
        <v>253.26</v>
      </c>
      <c r="D2905" s="1"/>
      <c r="F2905" s="1"/>
    </row>
    <row r="2906" spans="2:6">
      <c r="B2906" s="1">
        <v>39660</v>
      </c>
      <c r="C2906">
        <v>253.31</v>
      </c>
      <c r="D2906" s="1"/>
      <c r="F2906" s="1"/>
    </row>
    <row r="2907" spans="2:6">
      <c r="B2907" s="1">
        <v>39661</v>
      </c>
      <c r="C2907">
        <v>253.31</v>
      </c>
      <c r="D2907" s="1"/>
      <c r="F2907" s="1"/>
    </row>
    <row r="2908" spans="2:6">
      <c r="B2908" s="1">
        <v>39664</v>
      </c>
      <c r="C2908">
        <v>253.33</v>
      </c>
      <c r="D2908" s="1"/>
      <c r="F2908" s="1"/>
    </row>
    <row r="2909" spans="2:6">
      <c r="B2909" s="1">
        <v>39665</v>
      </c>
      <c r="C2909">
        <v>253.35</v>
      </c>
      <c r="D2909" s="1"/>
      <c r="F2909" s="1"/>
    </row>
    <row r="2910" spans="2:6">
      <c r="B2910" s="1">
        <v>39666</v>
      </c>
      <c r="C2910">
        <v>253.38</v>
      </c>
      <c r="D2910" s="1"/>
      <c r="F2910" s="1"/>
    </row>
    <row r="2911" spans="2:6">
      <c r="B2911" s="1">
        <v>39667</v>
      </c>
      <c r="C2911">
        <v>253.45</v>
      </c>
      <c r="D2911" s="1"/>
      <c r="F2911" s="1"/>
    </row>
    <row r="2912" spans="2:6">
      <c r="B2912" s="1">
        <v>39668</v>
      </c>
      <c r="C2912">
        <v>253.4</v>
      </c>
      <c r="D2912" s="1"/>
      <c r="F2912" s="1"/>
    </row>
    <row r="2913" spans="2:6">
      <c r="B2913" s="1">
        <v>39671</v>
      </c>
      <c r="C2913">
        <v>253.38</v>
      </c>
      <c r="D2913" s="1"/>
      <c r="F2913" s="1"/>
    </row>
    <row r="2914" spans="2:6">
      <c r="B2914" s="1">
        <v>39672</v>
      </c>
      <c r="C2914">
        <v>253.44</v>
      </c>
      <c r="D2914" s="1"/>
      <c r="F2914" s="1"/>
    </row>
    <row r="2915" spans="2:6">
      <c r="B2915" s="1">
        <v>39673</v>
      </c>
      <c r="C2915">
        <v>253.43</v>
      </c>
      <c r="D2915" s="1"/>
      <c r="F2915" s="1"/>
    </row>
    <row r="2916" spans="2:6">
      <c r="B2916" s="1">
        <v>39674</v>
      </c>
      <c r="C2916">
        <v>253.47</v>
      </c>
      <c r="D2916" s="1"/>
      <c r="F2916" s="1"/>
    </row>
    <row r="2917" spans="2:6">
      <c r="B2917" s="1">
        <v>39675</v>
      </c>
      <c r="C2917">
        <v>253.49</v>
      </c>
      <c r="D2917" s="1"/>
      <c r="F2917" s="1"/>
    </row>
    <row r="2918" spans="2:6">
      <c r="B2918" s="1">
        <v>39678</v>
      </c>
      <c r="C2918">
        <v>253.55</v>
      </c>
      <c r="D2918" s="1"/>
      <c r="F2918" s="1"/>
    </row>
    <row r="2919" spans="2:6">
      <c r="B2919" s="1">
        <v>39679</v>
      </c>
      <c r="C2919">
        <v>253.57</v>
      </c>
      <c r="D2919" s="1"/>
      <c r="F2919" s="1"/>
    </row>
    <row r="2920" spans="2:6">
      <c r="B2920" s="1">
        <v>39680</v>
      </c>
      <c r="C2920">
        <v>253.64</v>
      </c>
      <c r="D2920" s="1"/>
      <c r="F2920" s="1"/>
    </row>
    <row r="2921" spans="2:6">
      <c r="B2921" s="1">
        <v>39681</v>
      </c>
      <c r="C2921">
        <v>253.62</v>
      </c>
      <c r="D2921" s="1"/>
      <c r="F2921" s="1"/>
    </row>
    <row r="2922" spans="2:6">
      <c r="B2922" s="1">
        <v>39682</v>
      </c>
      <c r="C2922">
        <v>253.59</v>
      </c>
      <c r="D2922" s="1"/>
      <c r="F2922" s="1"/>
    </row>
    <row r="2923" spans="2:6">
      <c r="B2923" s="1">
        <v>39685</v>
      </c>
      <c r="C2923">
        <v>253.69</v>
      </c>
      <c r="D2923" s="1"/>
      <c r="F2923" s="1"/>
    </row>
    <row r="2924" spans="2:6">
      <c r="B2924" s="1">
        <v>39686</v>
      </c>
      <c r="C2924">
        <v>253.69</v>
      </c>
      <c r="D2924" s="1"/>
      <c r="F2924" s="1"/>
    </row>
    <row r="2925" spans="2:6">
      <c r="B2925" s="1">
        <v>39687</v>
      </c>
      <c r="C2925">
        <v>253.73</v>
      </c>
      <c r="D2925" s="1"/>
      <c r="F2925" s="1"/>
    </row>
    <row r="2926" spans="2:6">
      <c r="B2926" s="1">
        <v>39688</v>
      </c>
      <c r="C2926">
        <v>253.69</v>
      </c>
      <c r="D2926" s="1"/>
      <c r="F2926" s="1"/>
    </row>
    <row r="2927" spans="2:6">
      <c r="B2927" s="1">
        <v>39689</v>
      </c>
      <c r="C2927">
        <v>253.73</v>
      </c>
      <c r="D2927" s="1"/>
      <c r="F2927" s="1"/>
    </row>
    <row r="2928" spans="2:6">
      <c r="B2928" s="1">
        <v>39693</v>
      </c>
      <c r="C2928">
        <v>253.82</v>
      </c>
      <c r="D2928" s="1"/>
      <c r="F2928" s="1"/>
    </row>
    <row r="2929" spans="2:6">
      <c r="B2929" s="1">
        <v>39694</v>
      </c>
      <c r="C2929">
        <v>253.85</v>
      </c>
      <c r="D2929" s="1"/>
      <c r="F2929" s="1"/>
    </row>
    <row r="2930" spans="2:6">
      <c r="B2930" s="1">
        <v>39695</v>
      </c>
      <c r="C2930">
        <v>253.88</v>
      </c>
      <c r="D2930" s="1"/>
      <c r="F2930" s="1"/>
    </row>
    <row r="2931" spans="2:6">
      <c r="B2931" s="1">
        <v>39696</v>
      </c>
      <c r="C2931">
        <v>253.86</v>
      </c>
      <c r="D2931" s="1"/>
      <c r="F2931" s="1"/>
    </row>
    <row r="2932" spans="2:6">
      <c r="B2932" s="1">
        <v>39699</v>
      </c>
      <c r="C2932">
        <v>253.89</v>
      </c>
      <c r="D2932" s="1"/>
      <c r="F2932" s="1"/>
    </row>
    <row r="2933" spans="2:6">
      <c r="B2933" s="1">
        <v>39700</v>
      </c>
      <c r="C2933">
        <v>253.95</v>
      </c>
      <c r="D2933" s="1"/>
      <c r="F2933" s="1"/>
    </row>
    <row r="2934" spans="2:6">
      <c r="B2934" s="1">
        <v>39701</v>
      </c>
      <c r="C2934">
        <v>253.96</v>
      </c>
      <c r="D2934" s="1"/>
      <c r="F2934" s="1"/>
    </row>
    <row r="2935" spans="2:6">
      <c r="B2935" s="1">
        <v>39702</v>
      </c>
      <c r="C2935">
        <v>254.01</v>
      </c>
      <c r="D2935" s="1"/>
      <c r="F2935" s="1"/>
    </row>
    <row r="2936" spans="2:6">
      <c r="B2936" s="1">
        <v>39703</v>
      </c>
      <c r="C2936">
        <v>254.02</v>
      </c>
      <c r="D2936" s="1"/>
      <c r="F2936" s="1"/>
    </row>
    <row r="2937" spans="2:6">
      <c r="B2937" s="1">
        <v>39706</v>
      </c>
      <c r="C2937">
        <v>254.44</v>
      </c>
      <c r="D2937" s="1"/>
      <c r="F2937" s="1"/>
    </row>
    <row r="2938" spans="2:6">
      <c r="B2938" s="1">
        <v>39707</v>
      </c>
      <c r="C2938">
        <v>254.49</v>
      </c>
      <c r="D2938" s="1"/>
      <c r="F2938" s="1"/>
    </row>
    <row r="2939" spans="2:6">
      <c r="B2939" s="1">
        <v>39708</v>
      </c>
      <c r="C2939">
        <v>254.88</v>
      </c>
      <c r="D2939" s="1"/>
      <c r="F2939" s="1"/>
    </row>
    <row r="2940" spans="2:6">
      <c r="B2940" s="1">
        <v>39709</v>
      </c>
      <c r="C2940">
        <v>254.94</v>
      </c>
      <c r="D2940" s="1"/>
      <c r="F2940" s="1"/>
    </row>
    <row r="2941" spans="2:6">
      <c r="B2941" s="1">
        <v>39710</v>
      </c>
      <c r="C2941">
        <v>254.21</v>
      </c>
      <c r="D2941" s="1"/>
      <c r="F2941" s="1"/>
    </row>
    <row r="2942" spans="2:6">
      <c r="B2942" s="1">
        <v>39713</v>
      </c>
      <c r="C2942">
        <v>254.29</v>
      </c>
      <c r="D2942" s="1"/>
      <c r="F2942" s="1"/>
    </row>
    <row r="2943" spans="2:6">
      <c r="B2943" s="1">
        <v>39714</v>
      </c>
      <c r="C2943">
        <v>254.46</v>
      </c>
      <c r="D2943" s="1"/>
      <c r="F2943" s="1"/>
    </row>
    <row r="2944" spans="2:6">
      <c r="B2944" s="1">
        <v>39715</v>
      </c>
      <c r="C2944">
        <v>254.64</v>
      </c>
      <c r="D2944" s="1"/>
      <c r="F2944" s="1"/>
    </row>
    <row r="2945" spans="2:6">
      <c r="B2945" s="1">
        <v>39716</v>
      </c>
      <c r="C2945">
        <v>254.52</v>
      </c>
      <c r="D2945" s="1"/>
      <c r="F2945" s="1"/>
    </row>
    <row r="2946" spans="2:6">
      <c r="B2946" s="1">
        <v>39717</v>
      </c>
      <c r="C2946">
        <v>254.5</v>
      </c>
      <c r="D2946" s="1"/>
      <c r="F2946" s="1"/>
    </row>
    <row r="2947" spans="2:6">
      <c r="B2947" s="1">
        <v>39720</v>
      </c>
      <c r="C2947">
        <v>254.78</v>
      </c>
      <c r="D2947" s="1"/>
      <c r="F2947" s="1"/>
    </row>
    <row r="2948" spans="2:6">
      <c r="B2948" s="1">
        <v>39721</v>
      </c>
      <c r="C2948">
        <v>254.53</v>
      </c>
      <c r="D2948" s="1"/>
      <c r="F2948" s="1"/>
    </row>
    <row r="2949" spans="2:6">
      <c r="B2949" s="1">
        <v>39722</v>
      </c>
      <c r="C2949">
        <v>254.62</v>
      </c>
      <c r="D2949" s="1"/>
      <c r="F2949" s="1"/>
    </row>
    <row r="2950" spans="2:6">
      <c r="B2950" s="1">
        <v>39723</v>
      </c>
      <c r="C2950">
        <v>254.84</v>
      </c>
      <c r="D2950" s="1"/>
      <c r="F2950" s="1"/>
    </row>
    <row r="2951" spans="2:6">
      <c r="B2951" s="1">
        <v>39724</v>
      </c>
      <c r="C2951">
        <v>254.94</v>
      </c>
      <c r="D2951" s="1"/>
      <c r="F2951" s="1"/>
    </row>
    <row r="2952" spans="2:6">
      <c r="B2952" s="1">
        <v>39727</v>
      </c>
      <c r="C2952">
        <v>255.14</v>
      </c>
      <c r="D2952" s="1"/>
      <c r="F2952" s="1"/>
    </row>
    <row r="2953" spans="2:6">
      <c r="B2953" s="1">
        <v>39728</v>
      </c>
      <c r="C2953">
        <v>255.01</v>
      </c>
      <c r="D2953" s="1"/>
      <c r="F2953" s="1"/>
    </row>
    <row r="2954" spans="2:6">
      <c r="B2954" s="1">
        <v>39729</v>
      </c>
      <c r="C2954">
        <v>255.03</v>
      </c>
      <c r="D2954" s="1"/>
      <c r="F2954" s="1"/>
    </row>
    <row r="2955" spans="2:6">
      <c r="B2955" s="1">
        <v>39730</v>
      </c>
      <c r="C2955">
        <v>254.99</v>
      </c>
      <c r="D2955" s="1"/>
      <c r="F2955" s="1"/>
    </row>
    <row r="2956" spans="2:6">
      <c r="B2956" s="1">
        <v>39731</v>
      </c>
      <c r="C2956">
        <v>255.21</v>
      </c>
      <c r="D2956" s="1"/>
      <c r="F2956" s="1"/>
    </row>
    <row r="2957" spans="2:6">
      <c r="B2957" s="1">
        <v>39735</v>
      </c>
      <c r="C2957">
        <v>255.12</v>
      </c>
      <c r="D2957" s="1"/>
      <c r="F2957" s="1"/>
    </row>
    <row r="2958" spans="2:6">
      <c r="B2958" s="1">
        <v>39736</v>
      </c>
      <c r="C2958">
        <v>255.22</v>
      </c>
      <c r="D2958" s="1"/>
      <c r="F2958" s="1"/>
    </row>
    <row r="2959" spans="2:6">
      <c r="B2959" s="1">
        <v>39737</v>
      </c>
      <c r="C2959">
        <v>255.12</v>
      </c>
      <c r="D2959" s="1"/>
      <c r="F2959" s="1"/>
    </row>
    <row r="2960" spans="2:6">
      <c r="B2960" s="1">
        <v>39738</v>
      </c>
      <c r="C2960">
        <v>254.99</v>
      </c>
      <c r="D2960" s="1"/>
      <c r="F2960" s="1"/>
    </row>
    <row r="2961" spans="2:6">
      <c r="B2961" s="1">
        <v>39741</v>
      </c>
      <c r="C2961">
        <v>254.75</v>
      </c>
      <c r="D2961" s="1"/>
      <c r="F2961" s="1"/>
    </row>
    <row r="2962" spans="2:6">
      <c r="B2962" s="1">
        <v>39742</v>
      </c>
      <c r="C2962">
        <v>254.81</v>
      </c>
      <c r="D2962" s="1"/>
      <c r="F2962" s="1"/>
    </row>
    <row r="2963" spans="2:6">
      <c r="B2963" s="1">
        <v>39743</v>
      </c>
      <c r="C2963">
        <v>254.88</v>
      </c>
      <c r="D2963" s="1"/>
      <c r="F2963" s="1"/>
    </row>
    <row r="2964" spans="2:6">
      <c r="B2964" s="1">
        <v>39744</v>
      </c>
      <c r="C2964">
        <v>254.94</v>
      </c>
      <c r="D2964" s="1"/>
      <c r="F2964" s="1"/>
    </row>
    <row r="2965" spans="2:6">
      <c r="B2965" s="1">
        <v>39745</v>
      </c>
      <c r="C2965">
        <v>254.94</v>
      </c>
      <c r="D2965" s="1"/>
      <c r="F2965" s="1"/>
    </row>
    <row r="2966" spans="2:6">
      <c r="B2966" s="1">
        <v>39748</v>
      </c>
      <c r="C2966">
        <v>255.02</v>
      </c>
      <c r="D2966" s="1"/>
      <c r="F2966" s="1"/>
    </row>
    <row r="2967" spans="2:6">
      <c r="B2967" s="1">
        <v>39749</v>
      </c>
      <c r="C2967">
        <v>255.08</v>
      </c>
      <c r="D2967" s="1"/>
      <c r="F2967" s="1"/>
    </row>
    <row r="2968" spans="2:6">
      <c r="B2968" s="1">
        <v>39750</v>
      </c>
      <c r="C2968">
        <v>255.19</v>
      </c>
      <c r="D2968" s="1"/>
      <c r="F2968" s="1"/>
    </row>
    <row r="2969" spans="2:6">
      <c r="B2969" s="1">
        <v>39751</v>
      </c>
      <c r="C2969">
        <v>255.28</v>
      </c>
      <c r="D2969" s="1"/>
      <c r="F2969" s="1"/>
    </row>
    <row r="2970" spans="2:6">
      <c r="B2970" s="1">
        <v>39752</v>
      </c>
      <c r="C2970">
        <v>255.26</v>
      </c>
      <c r="D2970" s="1"/>
      <c r="F2970" s="1"/>
    </row>
    <row r="2971" spans="2:6">
      <c r="B2971" s="1">
        <v>39755</v>
      </c>
      <c r="C2971">
        <v>255.31</v>
      </c>
      <c r="D2971" s="1"/>
      <c r="F2971" s="1"/>
    </row>
    <row r="2972" spans="2:6">
      <c r="B2972" s="1">
        <v>39756</v>
      </c>
      <c r="C2972">
        <v>255.33</v>
      </c>
      <c r="D2972" s="1"/>
      <c r="F2972" s="1"/>
    </row>
    <row r="2973" spans="2:6">
      <c r="B2973" s="1">
        <v>39757</v>
      </c>
      <c r="C2973">
        <v>255.38</v>
      </c>
      <c r="D2973" s="1"/>
      <c r="F2973" s="1"/>
    </row>
    <row r="2974" spans="2:6">
      <c r="B2974" s="1">
        <v>39758</v>
      </c>
      <c r="C2974">
        <v>255.44</v>
      </c>
      <c r="D2974" s="1"/>
      <c r="F2974" s="1"/>
    </row>
    <row r="2975" spans="2:6">
      <c r="B2975" s="1">
        <v>39759</v>
      </c>
      <c r="C2975">
        <v>255.43</v>
      </c>
      <c r="D2975" s="1"/>
      <c r="F2975" s="1"/>
    </row>
    <row r="2976" spans="2:6">
      <c r="B2976" s="1">
        <v>39762</v>
      </c>
      <c r="C2976">
        <v>255.51</v>
      </c>
      <c r="D2976" s="1"/>
      <c r="F2976" s="1"/>
    </row>
    <row r="2977" spans="2:6">
      <c r="B2977" s="1">
        <v>39764</v>
      </c>
      <c r="C2977">
        <v>255.62</v>
      </c>
      <c r="D2977" s="1"/>
      <c r="F2977" s="1"/>
    </row>
    <row r="2978" spans="2:6">
      <c r="B2978" s="1">
        <v>39765</v>
      </c>
      <c r="C2978">
        <v>255.55</v>
      </c>
      <c r="D2978" s="1"/>
      <c r="F2978" s="1"/>
    </row>
    <row r="2979" spans="2:6">
      <c r="B2979" s="1">
        <v>39766</v>
      </c>
      <c r="C2979">
        <v>255.56</v>
      </c>
      <c r="D2979" s="1"/>
      <c r="F2979" s="1"/>
    </row>
    <row r="2980" spans="2:6">
      <c r="B2980" s="1">
        <v>39769</v>
      </c>
      <c r="C2980">
        <v>255.62</v>
      </c>
      <c r="D2980" s="1"/>
      <c r="F2980" s="1"/>
    </row>
    <row r="2981" spans="2:6">
      <c r="B2981" s="1">
        <v>39770</v>
      </c>
      <c r="C2981">
        <v>255.68</v>
      </c>
      <c r="D2981" s="1"/>
      <c r="F2981" s="1"/>
    </row>
    <row r="2982" spans="2:6">
      <c r="B2982" s="1">
        <v>39771</v>
      </c>
      <c r="C2982">
        <v>255.73</v>
      </c>
      <c r="D2982" s="1"/>
      <c r="F2982" s="1"/>
    </row>
    <row r="2983" spans="2:6">
      <c r="B2983" s="1">
        <v>39772</v>
      </c>
      <c r="C2983">
        <v>255.8</v>
      </c>
      <c r="D2983" s="1"/>
      <c r="F2983" s="1"/>
    </row>
    <row r="2984" spans="2:6">
      <c r="B2984" s="1">
        <v>39773</v>
      </c>
      <c r="C2984">
        <v>255.79</v>
      </c>
      <c r="D2984" s="1"/>
      <c r="F2984" s="1"/>
    </row>
    <row r="2985" spans="2:6">
      <c r="B2985" s="1">
        <v>39776</v>
      </c>
      <c r="C2985">
        <v>255.77</v>
      </c>
      <c r="D2985" s="1"/>
      <c r="F2985" s="1"/>
    </row>
    <row r="2986" spans="2:6">
      <c r="B2986" s="1">
        <v>39777</v>
      </c>
      <c r="C2986">
        <v>255.78</v>
      </c>
      <c r="D2986" s="1"/>
      <c r="F2986" s="1"/>
    </row>
    <row r="2987" spans="2:6">
      <c r="B2987" s="1">
        <v>39778</v>
      </c>
      <c r="C2987">
        <v>255.8</v>
      </c>
      <c r="D2987" s="1"/>
      <c r="F2987" s="1"/>
    </row>
    <row r="2988" spans="2:6">
      <c r="B2988" s="1">
        <v>39780</v>
      </c>
      <c r="C2988">
        <v>255.83</v>
      </c>
      <c r="D2988" s="1"/>
      <c r="F2988" s="1"/>
    </row>
    <row r="2989" spans="2:6">
      <c r="B2989" s="1">
        <v>39783</v>
      </c>
      <c r="C2989">
        <v>255.9</v>
      </c>
      <c r="D2989" s="1"/>
      <c r="F2989" s="1"/>
    </row>
    <row r="2990" spans="2:6">
      <c r="B2990" s="1">
        <v>39784</v>
      </c>
      <c r="C2990">
        <v>255.91</v>
      </c>
      <c r="D2990" s="1"/>
      <c r="F2990" s="1"/>
    </row>
    <row r="2991" spans="2:6">
      <c r="B2991" s="1">
        <v>39785</v>
      </c>
      <c r="C2991">
        <v>255.97</v>
      </c>
      <c r="D2991" s="1"/>
      <c r="F2991" s="1"/>
    </row>
    <row r="2992" spans="2:6">
      <c r="B2992" s="1">
        <v>39786</v>
      </c>
      <c r="C2992">
        <v>256.06</v>
      </c>
      <c r="D2992" s="1"/>
      <c r="F2992" s="1"/>
    </row>
    <row r="2993" spans="2:6">
      <c r="B2993" s="1">
        <v>39787</v>
      </c>
      <c r="C2993">
        <v>256.06</v>
      </c>
      <c r="D2993" s="1"/>
      <c r="F2993" s="1"/>
    </row>
    <row r="2994" spans="2:6">
      <c r="B2994" s="1">
        <v>39790</v>
      </c>
      <c r="C2994">
        <v>256.08999999999997</v>
      </c>
      <c r="D2994" s="1"/>
      <c r="F2994" s="1"/>
    </row>
    <row r="2995" spans="2:6">
      <c r="B2995" s="1">
        <v>39791</v>
      </c>
      <c r="C2995">
        <v>256.14</v>
      </c>
      <c r="D2995" s="1"/>
      <c r="F2995" s="1"/>
    </row>
    <row r="2996" spans="2:6">
      <c r="B2996" s="1">
        <v>39792</v>
      </c>
      <c r="C2996">
        <v>256.14999999999998</v>
      </c>
      <c r="D2996" s="1"/>
      <c r="F2996" s="1"/>
    </row>
    <row r="2997" spans="2:6">
      <c r="B2997" s="1">
        <v>39793</v>
      </c>
      <c r="C2997">
        <v>256.14999999999998</v>
      </c>
      <c r="D2997" s="1"/>
      <c r="F2997" s="1"/>
    </row>
    <row r="2998" spans="2:6">
      <c r="B2998" s="1">
        <v>39794</v>
      </c>
      <c r="C2998">
        <v>256.14</v>
      </c>
      <c r="D2998" s="1"/>
      <c r="F2998" s="1"/>
    </row>
    <row r="2999" spans="2:6">
      <c r="B2999" s="1">
        <v>39797</v>
      </c>
      <c r="C2999">
        <v>256.16000000000003</v>
      </c>
      <c r="D2999" s="1"/>
      <c r="F2999" s="1"/>
    </row>
    <row r="3000" spans="2:6">
      <c r="B3000" s="1">
        <v>39798</v>
      </c>
      <c r="C3000">
        <v>256.22000000000003</v>
      </c>
      <c r="D3000" s="1"/>
      <c r="F3000" s="1"/>
    </row>
    <row r="3001" spans="2:6">
      <c r="B3001" s="1">
        <v>39799</v>
      </c>
      <c r="C3001">
        <v>256.18</v>
      </c>
      <c r="D3001" s="1"/>
      <c r="F3001" s="1"/>
    </row>
    <row r="3002" spans="2:6">
      <c r="B3002" s="1">
        <v>39800</v>
      </c>
      <c r="C3002">
        <v>256.20999999999998</v>
      </c>
      <c r="D3002" s="1"/>
      <c r="F3002" s="1"/>
    </row>
    <row r="3003" spans="2:6">
      <c r="B3003" s="1">
        <v>39801</v>
      </c>
      <c r="C3003">
        <v>256.2</v>
      </c>
      <c r="D3003" s="1"/>
      <c r="F3003" s="1"/>
    </row>
    <row r="3004" spans="2:6">
      <c r="B3004" s="1">
        <v>39804</v>
      </c>
      <c r="C3004">
        <v>256.2</v>
      </c>
      <c r="D3004" s="1"/>
      <c r="F3004" s="1"/>
    </row>
    <row r="3005" spans="2:6">
      <c r="B3005" s="1">
        <v>39805</v>
      </c>
      <c r="C3005">
        <v>256.2</v>
      </c>
      <c r="D3005" s="1"/>
      <c r="F3005" s="1"/>
    </row>
    <row r="3006" spans="2:6">
      <c r="B3006" s="1">
        <v>39806</v>
      </c>
      <c r="C3006">
        <v>256.2</v>
      </c>
      <c r="D3006" s="1"/>
      <c r="F3006" s="1"/>
    </row>
    <row r="3007" spans="2:6">
      <c r="B3007" s="1">
        <v>39808</v>
      </c>
      <c r="C3007">
        <v>256.2</v>
      </c>
      <c r="D3007" s="1"/>
      <c r="F3007" s="1"/>
    </row>
    <row r="3008" spans="2:6">
      <c r="B3008" s="1">
        <v>39811</v>
      </c>
      <c r="C3008">
        <v>256.24</v>
      </c>
      <c r="D3008" s="1"/>
      <c r="F3008" s="1"/>
    </row>
    <row r="3009" spans="2:6">
      <c r="B3009" s="1">
        <v>39812</v>
      </c>
      <c r="C3009">
        <v>256.24</v>
      </c>
      <c r="D3009" s="1"/>
      <c r="F3009" s="1"/>
    </row>
    <row r="3010" spans="2:6">
      <c r="B3010" s="1">
        <v>39813</v>
      </c>
      <c r="C3010">
        <v>256.2</v>
      </c>
      <c r="D3010" s="1"/>
      <c r="F3010" s="1"/>
    </row>
    <row r="3011" spans="2:6">
      <c r="B3011" s="1">
        <v>39815</v>
      </c>
      <c r="C3011">
        <v>256.19</v>
      </c>
      <c r="D3011" s="1"/>
      <c r="F3011" s="1"/>
    </row>
    <row r="3012" spans="2:6">
      <c r="B3012" s="1">
        <v>39818</v>
      </c>
      <c r="C3012">
        <v>256.18</v>
      </c>
      <c r="D3012" s="1"/>
      <c r="F3012" s="1"/>
    </row>
    <row r="3013" spans="2:6">
      <c r="B3013" s="1">
        <v>39819</v>
      </c>
      <c r="C3013">
        <v>256.18</v>
      </c>
      <c r="D3013" s="1"/>
      <c r="F3013" s="1"/>
    </row>
    <row r="3014" spans="2:6">
      <c r="B3014" s="1">
        <v>39820</v>
      </c>
      <c r="C3014">
        <v>256.19</v>
      </c>
      <c r="D3014" s="1"/>
      <c r="F3014" s="1"/>
    </row>
    <row r="3015" spans="2:6">
      <c r="B3015" s="1">
        <v>39821</v>
      </c>
      <c r="C3015">
        <v>256.19</v>
      </c>
      <c r="D3015" s="1"/>
      <c r="F3015" s="1"/>
    </row>
    <row r="3016" spans="2:6">
      <c r="B3016" s="1">
        <v>39822</v>
      </c>
      <c r="C3016">
        <v>256.17</v>
      </c>
      <c r="D3016" s="1"/>
      <c r="F3016" s="1"/>
    </row>
    <row r="3017" spans="2:6">
      <c r="B3017" s="1">
        <v>39825</v>
      </c>
      <c r="C3017">
        <v>256.2</v>
      </c>
      <c r="D3017" s="1"/>
      <c r="F3017" s="1"/>
    </row>
    <row r="3018" spans="2:6">
      <c r="B3018" s="1">
        <v>39826</v>
      </c>
      <c r="C3018">
        <v>256.2</v>
      </c>
      <c r="D3018" s="1"/>
      <c r="F3018" s="1"/>
    </row>
    <row r="3019" spans="2:6">
      <c r="B3019" s="1">
        <v>39827</v>
      </c>
      <c r="C3019">
        <v>256.20999999999998</v>
      </c>
      <c r="D3019" s="1"/>
      <c r="F3019" s="1"/>
    </row>
    <row r="3020" spans="2:6">
      <c r="B3020" s="1">
        <v>39828</v>
      </c>
      <c r="C3020">
        <v>256.20999999999998</v>
      </c>
      <c r="D3020" s="1"/>
      <c r="F3020" s="1"/>
    </row>
    <row r="3021" spans="2:6">
      <c r="B3021" s="1">
        <v>39829</v>
      </c>
      <c r="C3021">
        <v>256.17</v>
      </c>
      <c r="D3021" s="1"/>
      <c r="F3021" s="1"/>
    </row>
    <row r="3022" spans="2:6">
      <c r="B3022" s="1">
        <v>39833</v>
      </c>
      <c r="C3022">
        <v>256.20999999999998</v>
      </c>
      <c r="D3022" s="1"/>
      <c r="F3022" s="1"/>
    </row>
    <row r="3023" spans="2:6">
      <c r="B3023" s="1">
        <v>39834</v>
      </c>
      <c r="C3023">
        <v>256.2</v>
      </c>
      <c r="D3023" s="1"/>
      <c r="F3023" s="1"/>
    </row>
    <row r="3024" spans="2:6">
      <c r="B3024" s="1">
        <v>39835</v>
      </c>
      <c r="C3024">
        <v>256.24</v>
      </c>
      <c r="D3024" s="1"/>
      <c r="F3024" s="1"/>
    </row>
    <row r="3025" spans="2:6">
      <c r="B3025" s="1">
        <v>39836</v>
      </c>
      <c r="C3025">
        <v>256.2</v>
      </c>
      <c r="D3025" s="1"/>
      <c r="F3025" s="1"/>
    </row>
    <row r="3026" spans="2:6">
      <c r="B3026" s="1">
        <v>39839</v>
      </c>
      <c r="C3026">
        <v>256.20999999999998</v>
      </c>
      <c r="D3026" s="1"/>
      <c r="F3026" s="1"/>
    </row>
    <row r="3027" spans="2:6">
      <c r="B3027" s="1">
        <v>39840</v>
      </c>
      <c r="C3027">
        <v>256.24</v>
      </c>
      <c r="D3027" s="1"/>
      <c r="F3027" s="1"/>
    </row>
    <row r="3028" spans="2:6">
      <c r="B3028" s="1">
        <v>39841</v>
      </c>
      <c r="C3028">
        <v>256.22000000000003</v>
      </c>
      <c r="D3028" s="1"/>
      <c r="F3028" s="1"/>
    </row>
    <row r="3029" spans="2:6">
      <c r="B3029" s="1">
        <v>39842</v>
      </c>
      <c r="C3029">
        <v>256.19</v>
      </c>
      <c r="D3029" s="1"/>
      <c r="F3029" s="1"/>
    </row>
    <row r="3030" spans="2:6">
      <c r="B3030" s="1">
        <v>39843</v>
      </c>
      <c r="C3030">
        <v>256.17</v>
      </c>
      <c r="D3030" s="1"/>
      <c r="F3030" s="1"/>
    </row>
    <row r="3031" spans="2:6">
      <c r="B3031" s="1">
        <v>39846</v>
      </c>
      <c r="C3031">
        <v>256.19</v>
      </c>
      <c r="D3031" s="1"/>
      <c r="F3031" s="1"/>
    </row>
    <row r="3032" spans="2:6">
      <c r="B3032" s="1">
        <v>39847</v>
      </c>
      <c r="C3032">
        <v>256.14999999999998</v>
      </c>
      <c r="D3032" s="1"/>
      <c r="F3032" s="1"/>
    </row>
    <row r="3033" spans="2:6">
      <c r="B3033" s="1">
        <v>39848</v>
      </c>
      <c r="C3033">
        <v>256.14999999999998</v>
      </c>
      <c r="D3033" s="1"/>
      <c r="F3033" s="1"/>
    </row>
    <row r="3034" spans="2:6">
      <c r="B3034" s="1">
        <v>39849</v>
      </c>
      <c r="C3034">
        <v>256.14999999999998</v>
      </c>
      <c r="D3034" s="1"/>
      <c r="F3034" s="1"/>
    </row>
    <row r="3035" spans="2:6">
      <c r="B3035" s="1">
        <v>39850</v>
      </c>
      <c r="C3035">
        <v>256.12</v>
      </c>
      <c r="D3035" s="1"/>
      <c r="F3035" s="1"/>
    </row>
    <row r="3036" spans="2:6">
      <c r="B3036" s="1">
        <v>39853</v>
      </c>
      <c r="C3036">
        <v>256.11</v>
      </c>
      <c r="D3036" s="1"/>
      <c r="F3036" s="1"/>
    </row>
    <row r="3037" spans="2:6">
      <c r="B3037" s="1">
        <v>39854</v>
      </c>
      <c r="C3037">
        <v>256.14999999999998</v>
      </c>
      <c r="D3037" s="1"/>
      <c r="F3037" s="1"/>
    </row>
    <row r="3038" spans="2:6">
      <c r="B3038" s="1">
        <v>39855</v>
      </c>
      <c r="C3038">
        <v>256.12</v>
      </c>
      <c r="D3038" s="1"/>
      <c r="F3038" s="1"/>
    </row>
    <row r="3039" spans="2:6">
      <c r="B3039" s="1">
        <v>39856</v>
      </c>
      <c r="C3039">
        <v>256.14</v>
      </c>
      <c r="D3039" s="1"/>
      <c r="F3039" s="1"/>
    </row>
    <row r="3040" spans="2:6">
      <c r="B3040" s="1">
        <v>39857</v>
      </c>
      <c r="C3040">
        <v>256.10000000000002</v>
      </c>
      <c r="D3040" s="1"/>
      <c r="F3040" s="1"/>
    </row>
    <row r="3041" spans="2:6">
      <c r="B3041" s="1">
        <v>39861</v>
      </c>
      <c r="C3041">
        <v>256.14</v>
      </c>
      <c r="D3041" s="1"/>
      <c r="F3041" s="1"/>
    </row>
    <row r="3042" spans="2:6">
      <c r="B3042" s="1">
        <v>39862</v>
      </c>
      <c r="C3042">
        <v>256.13</v>
      </c>
      <c r="D3042" s="1"/>
      <c r="F3042" s="1"/>
    </row>
    <row r="3043" spans="2:6">
      <c r="B3043" s="1">
        <v>39863</v>
      </c>
      <c r="C3043">
        <v>256.12</v>
      </c>
      <c r="D3043" s="1"/>
      <c r="F3043" s="1"/>
    </row>
    <row r="3044" spans="2:6">
      <c r="B3044" s="1">
        <v>39864</v>
      </c>
      <c r="C3044">
        <v>256.12</v>
      </c>
      <c r="D3044" s="1"/>
      <c r="F3044" s="1"/>
    </row>
    <row r="3045" spans="2:6">
      <c r="B3045" s="1">
        <v>39867</v>
      </c>
      <c r="C3045">
        <v>256.13</v>
      </c>
      <c r="D3045" s="1"/>
      <c r="F3045" s="1"/>
    </row>
    <row r="3046" spans="2:6">
      <c r="B3046" s="1">
        <v>39868</v>
      </c>
      <c r="C3046">
        <v>256.13</v>
      </c>
      <c r="D3046" s="1"/>
      <c r="F3046" s="1"/>
    </row>
    <row r="3047" spans="2:6">
      <c r="B3047" s="1">
        <v>39869</v>
      </c>
      <c r="C3047">
        <v>256.12</v>
      </c>
      <c r="D3047" s="1"/>
      <c r="F3047" s="1"/>
    </row>
    <row r="3048" spans="2:6">
      <c r="B3048" s="1">
        <v>39870</v>
      </c>
      <c r="C3048">
        <v>256.14</v>
      </c>
      <c r="D3048" s="1"/>
      <c r="F3048" s="1"/>
    </row>
    <row r="3049" spans="2:6">
      <c r="B3049" s="1">
        <v>39871</v>
      </c>
      <c r="C3049">
        <v>256.14999999999998</v>
      </c>
      <c r="D3049" s="1"/>
      <c r="F3049" s="1"/>
    </row>
    <row r="3050" spans="2:6">
      <c r="B3050" s="1">
        <v>39874</v>
      </c>
      <c r="C3050">
        <v>256.20999999999998</v>
      </c>
      <c r="D3050" s="1"/>
      <c r="F3050" s="1"/>
    </row>
    <row r="3051" spans="2:6">
      <c r="B3051" s="1">
        <v>39875</v>
      </c>
      <c r="C3051">
        <v>256.20999999999998</v>
      </c>
      <c r="D3051" s="1"/>
      <c r="F3051" s="1"/>
    </row>
    <row r="3052" spans="2:6">
      <c r="B3052" s="1">
        <v>39876</v>
      </c>
      <c r="C3052">
        <v>256.2</v>
      </c>
      <c r="D3052" s="1"/>
      <c r="F3052" s="1"/>
    </row>
    <row r="3053" spans="2:6">
      <c r="B3053" s="1">
        <v>39877</v>
      </c>
      <c r="C3053">
        <v>256.24</v>
      </c>
      <c r="D3053" s="1"/>
      <c r="F3053" s="1"/>
    </row>
    <row r="3054" spans="2:6">
      <c r="B3054" s="1">
        <v>39878</v>
      </c>
      <c r="C3054">
        <v>256.23</v>
      </c>
      <c r="D3054" s="1"/>
      <c r="F3054" s="1"/>
    </row>
    <row r="3055" spans="2:6">
      <c r="B3055" s="1">
        <v>39881</v>
      </c>
      <c r="C3055">
        <v>256.23</v>
      </c>
      <c r="D3055" s="1"/>
      <c r="F3055" s="1"/>
    </row>
    <row r="3056" spans="2:6">
      <c r="B3056" s="1">
        <v>39882</v>
      </c>
      <c r="C3056">
        <v>256.22000000000003</v>
      </c>
      <c r="D3056" s="1"/>
      <c r="F3056" s="1"/>
    </row>
    <row r="3057" spans="2:6">
      <c r="B3057" s="1">
        <v>39883</v>
      </c>
      <c r="C3057">
        <v>256.23</v>
      </c>
      <c r="D3057" s="1"/>
      <c r="F3057" s="1"/>
    </row>
    <row r="3058" spans="2:6">
      <c r="B3058" s="1">
        <v>39884</v>
      </c>
      <c r="C3058">
        <v>256.25</v>
      </c>
      <c r="D3058" s="1"/>
      <c r="F3058" s="1"/>
    </row>
    <row r="3059" spans="2:6">
      <c r="B3059" s="1">
        <v>39885</v>
      </c>
      <c r="C3059">
        <v>256.25</v>
      </c>
      <c r="D3059" s="1"/>
      <c r="F3059" s="1"/>
    </row>
    <row r="3060" spans="2:6">
      <c r="B3060" s="1">
        <v>39888</v>
      </c>
      <c r="C3060">
        <v>256.26</v>
      </c>
      <c r="D3060" s="1"/>
      <c r="F3060" s="1"/>
    </row>
    <row r="3061" spans="2:6">
      <c r="B3061" s="1">
        <v>39889</v>
      </c>
      <c r="C3061">
        <v>256.27</v>
      </c>
      <c r="D3061" s="1"/>
      <c r="F3061" s="1"/>
    </row>
    <row r="3062" spans="2:6">
      <c r="B3062" s="1">
        <v>39890</v>
      </c>
      <c r="C3062">
        <v>256.32</v>
      </c>
      <c r="D3062" s="1"/>
      <c r="F3062" s="1"/>
    </row>
    <row r="3063" spans="2:6">
      <c r="B3063" s="1">
        <v>39891</v>
      </c>
      <c r="C3063">
        <v>256.33</v>
      </c>
      <c r="D3063" s="1"/>
      <c r="F3063" s="1"/>
    </row>
    <row r="3064" spans="2:6">
      <c r="B3064" s="1">
        <v>39892</v>
      </c>
      <c r="C3064">
        <v>256.31</v>
      </c>
      <c r="D3064" s="1"/>
      <c r="F3064" s="1"/>
    </row>
    <row r="3065" spans="2:6">
      <c r="B3065" s="1">
        <v>39895</v>
      </c>
      <c r="C3065">
        <v>256.33</v>
      </c>
      <c r="D3065" s="1"/>
      <c r="F3065" s="1"/>
    </row>
    <row r="3066" spans="2:6">
      <c r="B3066" s="1">
        <v>39896</v>
      </c>
      <c r="C3066">
        <v>256.33</v>
      </c>
      <c r="D3066" s="1"/>
      <c r="F3066" s="1"/>
    </row>
    <row r="3067" spans="2:6">
      <c r="B3067" s="1">
        <v>39897</v>
      </c>
      <c r="C3067">
        <v>256.36</v>
      </c>
      <c r="D3067" s="1"/>
      <c r="F3067" s="1"/>
    </row>
    <row r="3068" spans="2:6">
      <c r="B3068" s="1">
        <v>39898</v>
      </c>
      <c r="C3068">
        <v>256.39</v>
      </c>
      <c r="D3068" s="1"/>
      <c r="F3068" s="1"/>
    </row>
    <row r="3069" spans="2:6">
      <c r="B3069" s="1">
        <v>39899</v>
      </c>
      <c r="C3069">
        <v>256.36</v>
      </c>
      <c r="D3069" s="1"/>
      <c r="F3069" s="1"/>
    </row>
    <row r="3070" spans="2:6">
      <c r="B3070" s="1">
        <v>39902</v>
      </c>
      <c r="C3070">
        <v>256.39</v>
      </c>
      <c r="D3070" s="1"/>
      <c r="F3070" s="1"/>
    </row>
    <row r="3071" spans="2:6">
      <c r="B3071" s="1">
        <v>39903</v>
      </c>
      <c r="C3071">
        <v>256.38</v>
      </c>
      <c r="D3071" s="1"/>
      <c r="F3071" s="1"/>
    </row>
    <row r="3072" spans="2:6">
      <c r="B3072" s="1">
        <v>39904</v>
      </c>
      <c r="C3072">
        <v>256.38</v>
      </c>
      <c r="D3072" s="1"/>
      <c r="F3072" s="1"/>
    </row>
    <row r="3073" spans="2:6">
      <c r="B3073" s="1">
        <v>39905</v>
      </c>
      <c r="C3073">
        <v>256.38</v>
      </c>
      <c r="D3073" s="1"/>
      <c r="F3073" s="1"/>
    </row>
    <row r="3074" spans="2:6">
      <c r="B3074" s="1">
        <v>39906</v>
      </c>
      <c r="C3074">
        <v>256.37</v>
      </c>
      <c r="D3074" s="1"/>
      <c r="F3074" s="1"/>
    </row>
    <row r="3075" spans="2:6">
      <c r="B3075" s="1">
        <v>39909</v>
      </c>
      <c r="C3075">
        <v>256.39</v>
      </c>
      <c r="D3075" s="1"/>
      <c r="F3075" s="1"/>
    </row>
    <row r="3076" spans="2:6">
      <c r="B3076" s="1">
        <v>39910</v>
      </c>
      <c r="C3076">
        <v>256.41000000000003</v>
      </c>
      <c r="D3076" s="1"/>
      <c r="F3076" s="1"/>
    </row>
    <row r="3077" spans="2:6">
      <c r="B3077" s="1">
        <v>39911</v>
      </c>
      <c r="C3077">
        <v>256.43</v>
      </c>
      <c r="D3077" s="1"/>
      <c r="F3077" s="1"/>
    </row>
    <row r="3078" spans="2:6">
      <c r="B3078" s="1">
        <v>39912</v>
      </c>
      <c r="C3078">
        <v>256.41000000000003</v>
      </c>
      <c r="D3078" s="1"/>
      <c r="F3078" s="1"/>
    </row>
    <row r="3079" spans="2:6">
      <c r="B3079" s="1">
        <v>39916</v>
      </c>
      <c r="C3079">
        <v>256.45999999999998</v>
      </c>
      <c r="D3079" s="1"/>
      <c r="F3079" s="1"/>
    </row>
    <row r="3080" spans="2:6">
      <c r="B3080" s="1">
        <v>39917</v>
      </c>
      <c r="C3080">
        <v>256.49</v>
      </c>
      <c r="D3080" s="1"/>
      <c r="F3080" s="1"/>
    </row>
    <row r="3081" spans="2:6">
      <c r="B3081" s="1">
        <v>39918</v>
      </c>
      <c r="C3081">
        <v>256.51</v>
      </c>
      <c r="D3081" s="1"/>
      <c r="F3081" s="1"/>
    </row>
    <row r="3082" spans="2:6">
      <c r="B3082" s="1">
        <v>39919</v>
      </c>
      <c r="C3082">
        <v>256.52999999999997</v>
      </c>
      <c r="D3082" s="1"/>
      <c r="F3082" s="1"/>
    </row>
    <row r="3083" spans="2:6">
      <c r="B3083" s="1">
        <v>39920</v>
      </c>
      <c r="C3083">
        <v>256.5</v>
      </c>
      <c r="D3083" s="1"/>
      <c r="F3083" s="1"/>
    </row>
    <row r="3084" spans="2:6">
      <c r="B3084" s="1">
        <v>39923</v>
      </c>
      <c r="C3084">
        <v>256.52999999999997</v>
      </c>
      <c r="D3084" s="1"/>
      <c r="F3084" s="1"/>
    </row>
    <row r="3085" spans="2:6">
      <c r="B3085" s="1">
        <v>39924</v>
      </c>
      <c r="C3085">
        <v>256.52999999999997</v>
      </c>
      <c r="D3085" s="1"/>
      <c r="F3085" s="1"/>
    </row>
    <row r="3086" spans="2:6">
      <c r="B3086" s="1">
        <v>39925</v>
      </c>
      <c r="C3086">
        <v>256.54000000000002</v>
      </c>
      <c r="D3086" s="1"/>
      <c r="F3086" s="1"/>
    </row>
    <row r="3087" spans="2:6">
      <c r="B3087" s="1">
        <v>39926</v>
      </c>
      <c r="C3087">
        <v>256.56</v>
      </c>
      <c r="D3087" s="1"/>
      <c r="F3087" s="1"/>
    </row>
    <row r="3088" spans="2:6">
      <c r="B3088" s="1">
        <v>39927</v>
      </c>
      <c r="C3088">
        <v>256.54000000000002</v>
      </c>
      <c r="D3088" s="1"/>
      <c r="F3088" s="1"/>
    </row>
    <row r="3089" spans="2:6">
      <c r="B3089" s="1">
        <v>39930</v>
      </c>
      <c r="C3089">
        <v>256.57</v>
      </c>
      <c r="D3089" s="1"/>
      <c r="F3089" s="1"/>
    </row>
    <row r="3090" spans="2:6">
      <c r="B3090" s="1">
        <v>39931</v>
      </c>
      <c r="C3090">
        <v>256.57</v>
      </c>
      <c r="D3090" s="1"/>
      <c r="F3090" s="1"/>
    </row>
    <row r="3091" spans="2:6">
      <c r="B3091" s="1">
        <v>39932</v>
      </c>
      <c r="C3091">
        <v>256.58999999999997</v>
      </c>
      <c r="D3091" s="1"/>
      <c r="F3091" s="1"/>
    </row>
    <row r="3092" spans="2:6">
      <c r="B3092" s="1">
        <v>39933</v>
      </c>
      <c r="C3092">
        <v>256.57</v>
      </c>
      <c r="D3092" s="1"/>
      <c r="F3092" s="1"/>
    </row>
    <row r="3093" spans="2:6">
      <c r="B3093" s="1">
        <v>39934</v>
      </c>
      <c r="C3093">
        <v>256.54000000000002</v>
      </c>
      <c r="D3093" s="1"/>
      <c r="F3093" s="1"/>
    </row>
    <row r="3094" spans="2:6">
      <c r="B3094" s="1">
        <v>39937</v>
      </c>
      <c r="C3094">
        <v>256.55</v>
      </c>
      <c r="D3094" s="1"/>
      <c r="F3094" s="1"/>
    </row>
    <row r="3095" spans="2:6">
      <c r="B3095" s="1">
        <v>39938</v>
      </c>
      <c r="C3095">
        <v>256.55</v>
      </c>
      <c r="D3095" s="1"/>
      <c r="F3095" s="1"/>
    </row>
    <row r="3096" spans="2:6">
      <c r="B3096" s="1">
        <v>39939</v>
      </c>
      <c r="C3096">
        <v>256.55</v>
      </c>
      <c r="D3096" s="1"/>
      <c r="F3096" s="1"/>
    </row>
    <row r="3097" spans="2:6">
      <c r="B3097" s="1">
        <v>39940</v>
      </c>
      <c r="C3097">
        <v>256.55</v>
      </c>
      <c r="D3097" s="1"/>
      <c r="F3097" s="1"/>
    </row>
    <row r="3098" spans="2:6">
      <c r="B3098" s="1">
        <v>39941</v>
      </c>
      <c r="C3098">
        <v>256.54000000000002</v>
      </c>
      <c r="D3098" s="1"/>
      <c r="F3098" s="1"/>
    </row>
    <row r="3099" spans="2:6">
      <c r="B3099" s="1">
        <v>39944</v>
      </c>
      <c r="C3099">
        <v>256.57</v>
      </c>
      <c r="D3099" s="1"/>
      <c r="F3099" s="1"/>
    </row>
    <row r="3100" spans="2:6">
      <c r="B3100" s="1">
        <v>39945</v>
      </c>
      <c r="C3100">
        <v>256.57</v>
      </c>
      <c r="D3100" s="1"/>
      <c r="F3100" s="1"/>
    </row>
    <row r="3101" spans="2:6">
      <c r="B3101" s="1">
        <v>39946</v>
      </c>
      <c r="C3101">
        <v>256.58</v>
      </c>
      <c r="D3101" s="1"/>
      <c r="F3101" s="1"/>
    </row>
    <row r="3102" spans="2:6">
      <c r="B3102" s="1">
        <v>39947</v>
      </c>
      <c r="C3102">
        <v>256.60000000000002</v>
      </c>
      <c r="D3102" s="1"/>
      <c r="F3102" s="1"/>
    </row>
    <row r="3103" spans="2:6">
      <c r="B3103" s="1">
        <v>39948</v>
      </c>
      <c r="C3103">
        <v>256.58999999999997</v>
      </c>
      <c r="D3103" s="1"/>
      <c r="F3103" s="1"/>
    </row>
    <row r="3104" spans="2:6">
      <c r="B3104" s="1">
        <v>39951</v>
      </c>
      <c r="C3104">
        <v>256.60000000000002</v>
      </c>
      <c r="D3104" s="1"/>
      <c r="F3104" s="1"/>
    </row>
    <row r="3105" spans="2:6">
      <c r="B3105" s="1">
        <v>39952</v>
      </c>
      <c r="C3105">
        <v>256.61</v>
      </c>
      <c r="D3105" s="1"/>
      <c r="F3105" s="1"/>
    </row>
    <row r="3106" spans="2:6">
      <c r="B3106" s="1">
        <v>39953</v>
      </c>
      <c r="C3106">
        <v>256.63</v>
      </c>
      <c r="D3106" s="1"/>
      <c r="F3106" s="1"/>
    </row>
    <row r="3107" spans="2:6">
      <c r="B3107" s="1">
        <v>39954</v>
      </c>
      <c r="C3107">
        <v>256.62</v>
      </c>
      <c r="D3107" s="1"/>
      <c r="F3107" s="1"/>
    </row>
    <row r="3108" spans="2:6">
      <c r="B3108" s="1">
        <v>39955</v>
      </c>
      <c r="C3108">
        <v>256.60000000000002</v>
      </c>
      <c r="D3108" s="1"/>
      <c r="F3108" s="1"/>
    </row>
    <row r="3109" spans="2:6">
      <c r="B3109" s="1">
        <v>39959</v>
      </c>
      <c r="C3109">
        <v>256.62</v>
      </c>
      <c r="D3109" s="1"/>
      <c r="F3109" s="1"/>
    </row>
    <row r="3110" spans="2:6">
      <c r="B3110" s="1">
        <v>39960</v>
      </c>
      <c r="C3110">
        <v>256.63</v>
      </c>
      <c r="D3110" s="1"/>
      <c r="F3110" s="1"/>
    </row>
    <row r="3111" spans="2:6">
      <c r="B3111" s="1">
        <v>39961</v>
      </c>
      <c r="C3111">
        <v>256.63</v>
      </c>
      <c r="D3111" s="1"/>
      <c r="F3111" s="1"/>
    </row>
    <row r="3112" spans="2:6">
      <c r="B3112" s="1">
        <v>39962</v>
      </c>
      <c r="C3112">
        <v>256.63</v>
      </c>
      <c r="D3112" s="1"/>
      <c r="F3112" s="1"/>
    </row>
    <row r="3113" spans="2:6">
      <c r="B3113" s="1">
        <v>39965</v>
      </c>
      <c r="C3113">
        <v>256.64999999999998</v>
      </c>
      <c r="D3113" s="1"/>
      <c r="F3113" s="1"/>
    </row>
    <row r="3114" spans="2:6">
      <c r="B3114" s="1">
        <v>39966</v>
      </c>
      <c r="C3114">
        <v>256.66000000000003</v>
      </c>
      <c r="D3114" s="1"/>
      <c r="F3114" s="1"/>
    </row>
    <row r="3115" spans="2:6">
      <c r="B3115" s="1">
        <v>39967</v>
      </c>
      <c r="C3115">
        <v>256.68</v>
      </c>
      <c r="D3115" s="1"/>
      <c r="F3115" s="1"/>
    </row>
    <row r="3116" spans="2:6">
      <c r="B3116" s="1">
        <v>39968</v>
      </c>
      <c r="C3116">
        <v>256.67</v>
      </c>
      <c r="D3116" s="1"/>
      <c r="F3116" s="1"/>
    </row>
    <row r="3117" spans="2:6">
      <c r="B3117" s="1">
        <v>39969</v>
      </c>
      <c r="C3117">
        <v>256.56</v>
      </c>
      <c r="D3117" s="1"/>
      <c r="F3117" s="1"/>
    </row>
    <row r="3118" spans="2:6">
      <c r="B3118" s="1">
        <v>39972</v>
      </c>
      <c r="C3118">
        <v>256.58999999999997</v>
      </c>
      <c r="D3118" s="1"/>
      <c r="F3118" s="1"/>
    </row>
    <row r="3119" spans="2:6">
      <c r="B3119" s="1">
        <v>39973</v>
      </c>
      <c r="C3119">
        <v>256.62</v>
      </c>
      <c r="D3119" s="1"/>
      <c r="F3119" s="1"/>
    </row>
    <row r="3120" spans="2:6">
      <c r="B3120" s="1">
        <v>39974</v>
      </c>
      <c r="C3120">
        <v>256.63</v>
      </c>
      <c r="D3120" s="1"/>
      <c r="F3120" s="1"/>
    </row>
    <row r="3121" spans="2:6">
      <c r="B3121" s="1">
        <v>39975</v>
      </c>
      <c r="C3121">
        <v>256.64</v>
      </c>
      <c r="D3121" s="1"/>
      <c r="F3121" s="1"/>
    </row>
    <row r="3122" spans="2:6">
      <c r="B3122" s="1">
        <v>39976</v>
      </c>
      <c r="C3122">
        <v>256.64</v>
      </c>
      <c r="D3122" s="1"/>
      <c r="F3122" s="1"/>
    </row>
    <row r="3123" spans="2:6">
      <c r="B3123" s="1">
        <v>39979</v>
      </c>
      <c r="C3123">
        <v>256.67</v>
      </c>
      <c r="D3123" s="1"/>
      <c r="F3123" s="1"/>
    </row>
    <row r="3124" spans="2:6">
      <c r="B3124" s="1">
        <v>39980</v>
      </c>
      <c r="C3124">
        <v>256.67</v>
      </c>
      <c r="D3124" s="1"/>
      <c r="F3124" s="1"/>
    </row>
    <row r="3125" spans="2:6">
      <c r="B3125" s="1">
        <v>39981</v>
      </c>
      <c r="C3125">
        <v>256.67</v>
      </c>
      <c r="D3125" s="1"/>
      <c r="F3125" s="1"/>
    </row>
    <row r="3126" spans="2:6">
      <c r="B3126" s="1">
        <v>39982</v>
      </c>
      <c r="C3126">
        <v>256.66000000000003</v>
      </c>
      <c r="D3126" s="1"/>
      <c r="F3126" s="1"/>
    </row>
    <row r="3127" spans="2:6">
      <c r="B3127" s="1">
        <v>39983</v>
      </c>
      <c r="C3127">
        <v>256.66000000000003</v>
      </c>
      <c r="D3127" s="1"/>
      <c r="F3127" s="1"/>
    </row>
    <row r="3128" spans="2:6">
      <c r="B3128" s="1">
        <v>39986</v>
      </c>
      <c r="C3128">
        <v>256.68</v>
      </c>
      <c r="D3128" s="1"/>
      <c r="F3128" s="1"/>
    </row>
    <row r="3129" spans="2:6">
      <c r="B3129" s="1">
        <v>39987</v>
      </c>
      <c r="C3129">
        <v>256.68</v>
      </c>
      <c r="D3129" s="1"/>
      <c r="F3129" s="1"/>
    </row>
    <row r="3130" spans="2:6">
      <c r="B3130" s="1">
        <v>39988</v>
      </c>
      <c r="C3130">
        <v>256.69</v>
      </c>
      <c r="D3130" s="1"/>
      <c r="F3130" s="1"/>
    </row>
    <row r="3131" spans="2:6">
      <c r="B3131" s="1">
        <v>39989</v>
      </c>
      <c r="C3131">
        <v>256.70999999999998</v>
      </c>
      <c r="D3131" s="1"/>
      <c r="F3131" s="1"/>
    </row>
    <row r="3132" spans="2:6">
      <c r="B3132" s="1">
        <v>39990</v>
      </c>
      <c r="C3132">
        <v>256.7</v>
      </c>
      <c r="D3132" s="1"/>
      <c r="F3132" s="1"/>
    </row>
    <row r="3133" spans="2:6">
      <c r="B3133" s="1">
        <v>39993</v>
      </c>
      <c r="C3133">
        <v>256.69</v>
      </c>
      <c r="D3133" s="1"/>
      <c r="F3133" s="1"/>
    </row>
    <row r="3134" spans="2:6">
      <c r="B3134" s="1">
        <v>39994</v>
      </c>
      <c r="C3134">
        <v>256.69</v>
      </c>
      <c r="D3134" s="1"/>
      <c r="F3134" s="1"/>
    </row>
    <row r="3135" spans="2:6">
      <c r="B3135" s="1">
        <v>39995</v>
      </c>
      <c r="C3135">
        <v>256.70999999999998</v>
      </c>
      <c r="D3135" s="1"/>
      <c r="F3135" s="1"/>
    </row>
    <row r="3136" spans="2:6">
      <c r="B3136" s="1">
        <v>39996</v>
      </c>
      <c r="C3136">
        <v>256.72000000000003</v>
      </c>
      <c r="D3136" s="1"/>
      <c r="F3136" s="1"/>
    </row>
    <row r="3137" spans="2:6">
      <c r="B3137" s="1">
        <v>40000</v>
      </c>
      <c r="C3137">
        <v>256.75</v>
      </c>
      <c r="D3137" s="1"/>
      <c r="F3137" s="1"/>
    </row>
    <row r="3138" spans="2:6">
      <c r="B3138" s="1">
        <v>40001</v>
      </c>
      <c r="C3138">
        <v>256.75</v>
      </c>
      <c r="D3138" s="1"/>
      <c r="F3138" s="1"/>
    </row>
    <row r="3139" spans="2:6">
      <c r="B3139" s="1">
        <v>40002</v>
      </c>
      <c r="C3139">
        <v>256.77</v>
      </c>
      <c r="D3139" s="1"/>
      <c r="F3139" s="1"/>
    </row>
    <row r="3140" spans="2:6">
      <c r="B3140" s="1">
        <v>40003</v>
      </c>
      <c r="C3140">
        <v>256.77</v>
      </c>
      <c r="D3140" s="1"/>
      <c r="F3140" s="1"/>
    </row>
    <row r="3141" spans="2:6">
      <c r="B3141" s="1">
        <v>40004</v>
      </c>
      <c r="C3141">
        <v>256.76</v>
      </c>
      <c r="D3141" s="1"/>
      <c r="F3141" s="1"/>
    </row>
    <row r="3142" spans="2:6">
      <c r="B3142" s="1">
        <v>40007</v>
      </c>
      <c r="C3142">
        <v>256.77</v>
      </c>
      <c r="D3142" s="1"/>
      <c r="F3142" s="1"/>
    </row>
    <row r="3143" spans="2:6">
      <c r="B3143" s="1">
        <v>40008</v>
      </c>
      <c r="C3143">
        <v>256.77</v>
      </c>
      <c r="D3143" s="1"/>
      <c r="F3143" s="1"/>
    </row>
    <row r="3144" spans="2:6">
      <c r="B3144" s="1">
        <v>40009</v>
      </c>
      <c r="C3144">
        <v>256.76</v>
      </c>
      <c r="D3144" s="1"/>
      <c r="F3144" s="1"/>
    </row>
    <row r="3145" spans="2:6">
      <c r="B3145" s="1">
        <v>40010</v>
      </c>
      <c r="C3145">
        <v>256.77999999999997</v>
      </c>
      <c r="D3145" s="1"/>
      <c r="F3145" s="1"/>
    </row>
    <row r="3146" spans="2:6">
      <c r="B3146" s="1">
        <v>40011</v>
      </c>
      <c r="C3146">
        <v>256.76</v>
      </c>
      <c r="D3146" s="1"/>
      <c r="F3146" s="1"/>
    </row>
    <row r="3147" spans="2:6">
      <c r="B3147" s="1">
        <v>40014</v>
      </c>
      <c r="C3147">
        <v>256.77999999999997</v>
      </c>
      <c r="D3147" s="1"/>
      <c r="F3147" s="1"/>
    </row>
    <row r="3148" spans="2:6">
      <c r="B3148" s="1">
        <v>40015</v>
      </c>
      <c r="C3148">
        <v>256.79000000000002</v>
      </c>
      <c r="D3148" s="1"/>
      <c r="F3148" s="1"/>
    </row>
    <row r="3149" spans="2:6">
      <c r="B3149" s="1">
        <v>40016</v>
      </c>
      <c r="C3149">
        <v>256.79000000000002</v>
      </c>
      <c r="D3149" s="1"/>
      <c r="F3149" s="1"/>
    </row>
    <row r="3150" spans="2:6">
      <c r="B3150" s="1">
        <v>40017</v>
      </c>
      <c r="C3150">
        <v>256.77999999999997</v>
      </c>
      <c r="D3150" s="1"/>
      <c r="F3150" s="1"/>
    </row>
    <row r="3151" spans="2:6">
      <c r="B3151" s="1">
        <v>40018</v>
      </c>
      <c r="C3151">
        <v>256.77999999999997</v>
      </c>
      <c r="D3151" s="1"/>
      <c r="F3151" s="1"/>
    </row>
    <row r="3152" spans="2:6">
      <c r="B3152" s="1">
        <v>40021</v>
      </c>
      <c r="C3152">
        <v>256.8</v>
      </c>
      <c r="D3152" s="1"/>
      <c r="F3152" s="1"/>
    </row>
    <row r="3153" spans="2:6">
      <c r="B3153" s="1">
        <v>40022</v>
      </c>
      <c r="C3153">
        <v>256.81</v>
      </c>
      <c r="D3153" s="1"/>
      <c r="F3153" s="1"/>
    </row>
    <row r="3154" spans="2:6">
      <c r="B3154" s="1">
        <v>40023</v>
      </c>
      <c r="C3154">
        <v>256.8</v>
      </c>
      <c r="D3154" s="1"/>
      <c r="F3154" s="1"/>
    </row>
    <row r="3155" spans="2:6">
      <c r="B3155" s="1">
        <v>40024</v>
      </c>
      <c r="C3155">
        <v>256.81</v>
      </c>
      <c r="D3155" s="1"/>
      <c r="F3155" s="1"/>
    </row>
    <row r="3156" spans="2:6">
      <c r="B3156" s="1">
        <v>40025</v>
      </c>
      <c r="C3156">
        <v>256.8</v>
      </c>
      <c r="D3156" s="1"/>
      <c r="F3156" s="1"/>
    </row>
    <row r="3157" spans="2:6">
      <c r="B3157" s="1">
        <v>40028</v>
      </c>
      <c r="C3157">
        <v>256.81</v>
      </c>
      <c r="D3157" s="1"/>
      <c r="F3157" s="1"/>
    </row>
    <row r="3158" spans="2:6">
      <c r="B3158" s="1">
        <v>40029</v>
      </c>
      <c r="C3158">
        <v>256.82</v>
      </c>
      <c r="D3158" s="1"/>
      <c r="F3158" s="1"/>
    </row>
    <row r="3159" spans="2:6">
      <c r="B3159" s="1">
        <v>40030</v>
      </c>
      <c r="C3159">
        <v>256.82</v>
      </c>
      <c r="D3159" s="1"/>
      <c r="F3159" s="1"/>
    </row>
    <row r="3160" spans="2:6">
      <c r="B3160" s="1">
        <v>40031</v>
      </c>
      <c r="C3160">
        <v>256.82</v>
      </c>
      <c r="D3160" s="1"/>
      <c r="F3160" s="1"/>
    </row>
    <row r="3161" spans="2:6">
      <c r="B3161" s="1">
        <v>40032</v>
      </c>
      <c r="C3161">
        <v>256.8</v>
      </c>
      <c r="D3161" s="1"/>
      <c r="F3161" s="1"/>
    </row>
    <row r="3162" spans="2:6">
      <c r="B3162" s="1">
        <v>40035</v>
      </c>
      <c r="C3162">
        <v>256.83</v>
      </c>
      <c r="D3162" s="1"/>
      <c r="F3162" s="1"/>
    </row>
    <row r="3163" spans="2:6">
      <c r="B3163" s="1">
        <v>40036</v>
      </c>
      <c r="C3163">
        <v>256.83999999999997</v>
      </c>
      <c r="D3163" s="1"/>
      <c r="F3163" s="1"/>
    </row>
    <row r="3164" spans="2:6">
      <c r="B3164" s="1">
        <v>40037</v>
      </c>
      <c r="C3164">
        <v>256.83999999999997</v>
      </c>
      <c r="D3164" s="1"/>
      <c r="F3164" s="1"/>
    </row>
    <row r="3165" spans="2:6">
      <c r="B3165" s="1">
        <v>40038</v>
      </c>
      <c r="C3165">
        <v>256.86</v>
      </c>
      <c r="D3165" s="1"/>
      <c r="F3165" s="1"/>
    </row>
    <row r="3166" spans="2:6">
      <c r="B3166" s="1">
        <v>40039</v>
      </c>
      <c r="C3166">
        <v>256.86</v>
      </c>
      <c r="D3166" s="1"/>
      <c r="F3166" s="1"/>
    </row>
    <row r="3167" spans="2:6">
      <c r="B3167" s="1">
        <v>40042</v>
      </c>
      <c r="C3167">
        <v>256.87</v>
      </c>
      <c r="D3167" s="1"/>
      <c r="F3167" s="1"/>
    </row>
    <row r="3168" spans="2:6">
      <c r="B3168" s="1">
        <v>40043</v>
      </c>
      <c r="C3168">
        <v>256.87</v>
      </c>
      <c r="D3168" s="1"/>
      <c r="F3168" s="1"/>
    </row>
    <row r="3169" spans="2:6">
      <c r="B3169" s="1">
        <v>40044</v>
      </c>
      <c r="C3169">
        <v>256.89</v>
      </c>
      <c r="D3169" s="1"/>
      <c r="F3169" s="1"/>
    </row>
    <row r="3170" spans="2:6">
      <c r="B3170" s="1">
        <v>40045</v>
      </c>
      <c r="C3170">
        <v>256.89999999999998</v>
      </c>
      <c r="D3170" s="1"/>
      <c r="F3170" s="1"/>
    </row>
    <row r="3171" spans="2:6">
      <c r="B3171" s="1">
        <v>40046</v>
      </c>
      <c r="C3171">
        <v>256.88</v>
      </c>
      <c r="D3171" s="1"/>
      <c r="F3171" s="1"/>
    </row>
    <row r="3172" spans="2:6">
      <c r="B3172" s="1">
        <v>40049</v>
      </c>
      <c r="C3172">
        <v>256.89999999999998</v>
      </c>
      <c r="D3172" s="1"/>
      <c r="F3172" s="1"/>
    </row>
    <row r="3173" spans="2:6">
      <c r="B3173" s="1">
        <v>40050</v>
      </c>
      <c r="C3173">
        <v>256.89999999999998</v>
      </c>
      <c r="D3173" s="1"/>
      <c r="F3173" s="1"/>
    </row>
    <row r="3174" spans="2:6">
      <c r="B3174" s="1">
        <v>40051</v>
      </c>
      <c r="C3174">
        <v>256.91000000000003</v>
      </c>
      <c r="D3174" s="1"/>
      <c r="F3174" s="1"/>
    </row>
    <row r="3175" spans="2:6">
      <c r="B3175" s="1">
        <v>40052</v>
      </c>
      <c r="C3175">
        <v>256.92</v>
      </c>
      <c r="D3175" s="1"/>
      <c r="F3175" s="1"/>
    </row>
    <row r="3176" spans="2:6">
      <c r="B3176" s="1">
        <v>40053</v>
      </c>
      <c r="C3176">
        <v>256.89999999999998</v>
      </c>
      <c r="D3176" s="1"/>
      <c r="F3176" s="1"/>
    </row>
    <row r="3177" spans="2:6">
      <c r="B3177" s="1">
        <v>40056</v>
      </c>
      <c r="C3177">
        <v>256.92</v>
      </c>
      <c r="D3177" s="1"/>
      <c r="F3177" s="1"/>
    </row>
    <row r="3178" spans="2:6">
      <c r="B3178" s="1">
        <v>40057</v>
      </c>
      <c r="C3178">
        <v>256.94</v>
      </c>
      <c r="D3178" s="1"/>
      <c r="F3178" s="1"/>
    </row>
    <row r="3179" spans="2:6">
      <c r="B3179" s="1">
        <v>40058</v>
      </c>
      <c r="C3179">
        <v>256.95</v>
      </c>
      <c r="D3179" s="1"/>
      <c r="F3179" s="1"/>
    </row>
    <row r="3180" spans="2:6">
      <c r="B3180" s="1">
        <v>40059</v>
      </c>
      <c r="C3180">
        <v>256.95</v>
      </c>
      <c r="D3180" s="1"/>
      <c r="F3180" s="1"/>
    </row>
    <row r="3181" spans="2:6">
      <c r="B3181" s="1">
        <v>40060</v>
      </c>
      <c r="C3181">
        <v>256.92</v>
      </c>
      <c r="D3181" s="1"/>
      <c r="F3181" s="1"/>
    </row>
    <row r="3182" spans="2:6">
      <c r="B3182" s="1">
        <v>40064</v>
      </c>
      <c r="C3182">
        <v>256.95</v>
      </c>
      <c r="D3182" s="1"/>
      <c r="F3182" s="1"/>
    </row>
    <row r="3183" spans="2:6">
      <c r="B3183" s="1">
        <v>40065</v>
      </c>
      <c r="C3183">
        <v>256.97000000000003</v>
      </c>
      <c r="D3183" s="1"/>
      <c r="F3183" s="1"/>
    </row>
    <row r="3184" spans="2:6">
      <c r="B3184" s="1">
        <v>40066</v>
      </c>
      <c r="C3184">
        <v>256.97000000000003</v>
      </c>
      <c r="D3184" s="1"/>
      <c r="F3184" s="1"/>
    </row>
    <row r="3185" spans="2:6">
      <c r="B3185" s="1">
        <v>40067</v>
      </c>
      <c r="C3185">
        <v>256.95999999999998</v>
      </c>
      <c r="D3185" s="1"/>
      <c r="F3185" s="1"/>
    </row>
    <row r="3186" spans="2:6">
      <c r="B3186" s="1">
        <v>40070</v>
      </c>
      <c r="C3186">
        <v>256.99</v>
      </c>
      <c r="D3186" s="1"/>
      <c r="F3186" s="1"/>
    </row>
    <row r="3187" spans="2:6">
      <c r="B3187" s="1">
        <v>40071</v>
      </c>
      <c r="C3187">
        <v>256.99</v>
      </c>
      <c r="D3187" s="1"/>
      <c r="F3187" s="1"/>
    </row>
    <row r="3188" spans="2:6">
      <c r="B3188" s="1">
        <v>40072</v>
      </c>
      <c r="C3188">
        <v>256.99</v>
      </c>
      <c r="D3188" s="1"/>
      <c r="F3188" s="1"/>
    </row>
    <row r="3189" spans="2:6">
      <c r="B3189" s="1">
        <v>40073</v>
      </c>
      <c r="C3189">
        <v>257</v>
      </c>
      <c r="D3189" s="1"/>
      <c r="F3189" s="1"/>
    </row>
    <row r="3190" spans="2:6">
      <c r="B3190" s="1">
        <v>40074</v>
      </c>
      <c r="C3190">
        <v>256.99</v>
      </c>
      <c r="D3190" s="1"/>
      <c r="F3190" s="1"/>
    </row>
    <row r="3191" spans="2:6">
      <c r="B3191" s="1">
        <v>40077</v>
      </c>
      <c r="C3191">
        <v>257.01</v>
      </c>
      <c r="D3191" s="1"/>
      <c r="F3191" s="1"/>
    </row>
    <row r="3192" spans="2:6">
      <c r="B3192" s="1">
        <v>40078</v>
      </c>
      <c r="C3192">
        <v>257.01</v>
      </c>
      <c r="D3192" s="1"/>
      <c r="F3192" s="1"/>
    </row>
    <row r="3193" spans="2:6">
      <c r="B3193" s="1">
        <v>40079</v>
      </c>
      <c r="C3193">
        <v>257.02</v>
      </c>
      <c r="D3193" s="1"/>
      <c r="F3193" s="1"/>
    </row>
    <row r="3194" spans="2:6">
      <c r="B3194" s="1">
        <v>40080</v>
      </c>
      <c r="C3194">
        <v>257.02</v>
      </c>
      <c r="D3194" s="1"/>
      <c r="F3194" s="1"/>
    </row>
    <row r="3195" spans="2:6">
      <c r="B3195" s="1">
        <v>40081</v>
      </c>
      <c r="C3195">
        <v>257</v>
      </c>
      <c r="D3195" s="1"/>
      <c r="F3195" s="1"/>
    </row>
    <row r="3196" spans="2:6">
      <c r="B3196" s="1">
        <v>40084</v>
      </c>
      <c r="C3196">
        <v>257.02</v>
      </c>
      <c r="D3196" s="1"/>
      <c r="F3196" s="1"/>
    </row>
    <row r="3197" spans="2:6">
      <c r="B3197" s="1">
        <v>40085</v>
      </c>
      <c r="C3197">
        <v>257</v>
      </c>
      <c r="D3197" s="1"/>
      <c r="F3197" s="1"/>
    </row>
    <row r="3198" spans="2:6">
      <c r="B3198" s="1">
        <v>40086</v>
      </c>
      <c r="C3198">
        <v>257.02999999999997</v>
      </c>
      <c r="D3198" s="1"/>
      <c r="F3198" s="1"/>
    </row>
    <row r="3199" spans="2:6">
      <c r="B3199" s="1">
        <v>40087</v>
      </c>
      <c r="C3199">
        <v>257.06</v>
      </c>
      <c r="D3199" s="1"/>
      <c r="F3199" s="1"/>
    </row>
    <row r="3200" spans="2:6">
      <c r="B3200" s="1">
        <v>40088</v>
      </c>
      <c r="C3200">
        <v>257.06</v>
      </c>
      <c r="D3200" s="1"/>
      <c r="F3200" s="1"/>
    </row>
    <row r="3201" spans="2:6">
      <c r="B3201" s="1">
        <v>40091</v>
      </c>
      <c r="C3201">
        <v>257.07</v>
      </c>
      <c r="D3201" s="1"/>
      <c r="F3201" s="1"/>
    </row>
    <row r="3202" spans="2:6">
      <c r="B3202" s="1">
        <v>40092</v>
      </c>
      <c r="C3202">
        <v>257.07</v>
      </c>
      <c r="D3202" s="1"/>
      <c r="F3202" s="1"/>
    </row>
    <row r="3203" spans="2:6">
      <c r="B3203" s="1">
        <v>40093</v>
      </c>
      <c r="C3203">
        <v>257.08</v>
      </c>
      <c r="D3203" s="1"/>
      <c r="F3203" s="1"/>
    </row>
    <row r="3204" spans="2:6">
      <c r="B3204" s="1">
        <v>40094</v>
      </c>
      <c r="C3204">
        <v>257.08</v>
      </c>
      <c r="D3204" s="1"/>
      <c r="F3204" s="1"/>
    </row>
    <row r="3205" spans="2:6">
      <c r="B3205" s="1">
        <v>40095</v>
      </c>
      <c r="C3205">
        <v>257.05</v>
      </c>
      <c r="D3205" s="1"/>
      <c r="F3205" s="1"/>
    </row>
    <row r="3206" spans="2:6">
      <c r="B3206" s="1">
        <v>40099</v>
      </c>
      <c r="C3206">
        <v>257.08999999999997</v>
      </c>
      <c r="D3206" s="1"/>
      <c r="F3206" s="1"/>
    </row>
    <row r="3207" spans="2:6">
      <c r="B3207" s="1">
        <v>40100</v>
      </c>
      <c r="C3207">
        <v>257.08999999999997</v>
      </c>
      <c r="D3207" s="1"/>
      <c r="F3207" s="1"/>
    </row>
    <row r="3208" spans="2:6">
      <c r="B3208" s="1">
        <v>40101</v>
      </c>
      <c r="C3208">
        <v>257.08</v>
      </c>
      <c r="D3208" s="1"/>
      <c r="F3208" s="1"/>
    </row>
    <row r="3209" spans="2:6">
      <c r="B3209" s="1">
        <v>40102</v>
      </c>
      <c r="C3209">
        <v>257.07</v>
      </c>
      <c r="D3209" s="1"/>
      <c r="F3209" s="1"/>
    </row>
    <row r="3210" spans="2:6">
      <c r="B3210" s="1">
        <v>40105</v>
      </c>
      <c r="C3210">
        <v>257.08</v>
      </c>
      <c r="D3210" s="1"/>
      <c r="F3210" s="1"/>
    </row>
    <row r="3211" spans="2:6">
      <c r="B3211" s="1">
        <v>40106</v>
      </c>
      <c r="C3211">
        <v>257.08999999999997</v>
      </c>
      <c r="D3211" s="1"/>
      <c r="F3211" s="1"/>
    </row>
    <row r="3212" spans="2:6">
      <c r="B3212" s="1">
        <v>40107</v>
      </c>
      <c r="C3212">
        <v>257.08</v>
      </c>
      <c r="D3212" s="1"/>
      <c r="F3212" s="1"/>
    </row>
    <row r="3213" spans="2:6">
      <c r="B3213" s="1">
        <v>40108</v>
      </c>
      <c r="C3213">
        <v>257.10000000000002</v>
      </c>
      <c r="D3213" s="1"/>
      <c r="F3213" s="1"/>
    </row>
    <row r="3214" spans="2:6">
      <c r="B3214" s="1">
        <v>40109</v>
      </c>
      <c r="C3214">
        <v>257.08</v>
      </c>
      <c r="D3214" s="1"/>
      <c r="F3214" s="1"/>
    </row>
    <row r="3215" spans="2:6">
      <c r="B3215" s="1">
        <v>40112</v>
      </c>
      <c r="C3215">
        <v>257.08999999999997</v>
      </c>
      <c r="D3215" s="1"/>
      <c r="F3215" s="1"/>
    </row>
    <row r="3216" spans="2:6">
      <c r="B3216" s="1">
        <v>40113</v>
      </c>
      <c r="C3216">
        <v>257.08999999999997</v>
      </c>
      <c r="D3216" s="1"/>
      <c r="F3216" s="1"/>
    </row>
    <row r="3217" spans="2:6">
      <c r="B3217" s="1">
        <v>40114</v>
      </c>
      <c r="C3217">
        <v>257.10000000000002</v>
      </c>
      <c r="D3217" s="1"/>
      <c r="F3217" s="1"/>
    </row>
    <row r="3218" spans="2:6">
      <c r="B3218" s="1">
        <v>40115</v>
      </c>
      <c r="C3218">
        <v>257.10000000000002</v>
      </c>
      <c r="D3218" s="1"/>
      <c r="F3218" s="1"/>
    </row>
    <row r="3219" spans="2:6">
      <c r="B3219" s="1">
        <v>40116</v>
      </c>
      <c r="C3219">
        <v>257.10000000000002</v>
      </c>
      <c r="D3219" s="1"/>
      <c r="F3219" s="1"/>
    </row>
    <row r="3220" spans="2:6">
      <c r="B3220" s="1">
        <v>40119</v>
      </c>
      <c r="C3220">
        <v>257.12</v>
      </c>
      <c r="D3220" s="1"/>
      <c r="F3220" s="1"/>
    </row>
    <row r="3221" spans="2:6">
      <c r="B3221" s="1">
        <v>40120</v>
      </c>
      <c r="C3221">
        <v>257.12</v>
      </c>
      <c r="D3221" s="1"/>
      <c r="F3221" s="1"/>
    </row>
    <row r="3222" spans="2:6">
      <c r="B3222" s="1">
        <v>40121</v>
      </c>
      <c r="C3222">
        <v>257.13</v>
      </c>
      <c r="D3222" s="1"/>
      <c r="F3222" s="1"/>
    </row>
    <row r="3223" spans="2:6">
      <c r="B3223" s="1">
        <v>40122</v>
      </c>
      <c r="C3223">
        <v>257.14</v>
      </c>
      <c r="D3223" s="1"/>
      <c r="F3223" s="1"/>
    </row>
    <row r="3224" spans="2:6">
      <c r="B3224" s="1">
        <v>40123</v>
      </c>
      <c r="C3224">
        <v>257.13</v>
      </c>
      <c r="D3224" s="1"/>
      <c r="F3224" s="1"/>
    </row>
    <row r="3225" spans="2:6">
      <c r="B3225" s="1">
        <v>40126</v>
      </c>
      <c r="C3225">
        <v>257.14</v>
      </c>
      <c r="D3225" s="1"/>
      <c r="F3225" s="1"/>
    </row>
    <row r="3226" spans="2:6">
      <c r="B3226" s="1">
        <v>40127</v>
      </c>
      <c r="C3226">
        <v>257.14</v>
      </c>
      <c r="D3226" s="1"/>
      <c r="F3226" s="1"/>
    </row>
    <row r="3227" spans="2:6">
      <c r="B3227" s="1">
        <v>40129</v>
      </c>
      <c r="C3227">
        <v>257.16000000000003</v>
      </c>
      <c r="D3227" s="1"/>
      <c r="F3227" s="1"/>
    </row>
    <row r="3228" spans="2:6">
      <c r="B3228" s="1">
        <v>40130</v>
      </c>
      <c r="C3228">
        <v>257.14</v>
      </c>
      <c r="D3228" s="1"/>
      <c r="F3228" s="1"/>
    </row>
    <row r="3229" spans="2:6">
      <c r="B3229" s="1">
        <v>40133</v>
      </c>
      <c r="C3229">
        <v>257.16000000000003</v>
      </c>
      <c r="D3229" s="1"/>
      <c r="F3229" s="1"/>
    </row>
    <row r="3230" spans="2:6">
      <c r="B3230" s="1">
        <v>40134</v>
      </c>
      <c r="C3230">
        <v>257.17</v>
      </c>
      <c r="D3230" s="1"/>
      <c r="F3230" s="1"/>
    </row>
    <row r="3231" spans="2:6">
      <c r="B3231" s="1">
        <v>40135</v>
      </c>
      <c r="C3231">
        <v>257.19</v>
      </c>
      <c r="D3231" s="1"/>
      <c r="F3231" s="1"/>
    </row>
    <row r="3232" spans="2:6">
      <c r="B3232" s="1">
        <v>40136</v>
      </c>
      <c r="C3232">
        <v>257.20999999999998</v>
      </c>
      <c r="D3232" s="1"/>
      <c r="F3232" s="1"/>
    </row>
    <row r="3233" spans="2:6">
      <c r="B3233" s="1">
        <v>40137</v>
      </c>
      <c r="C3233">
        <v>257.19</v>
      </c>
      <c r="D3233" s="1"/>
      <c r="F3233" s="1"/>
    </row>
    <row r="3234" spans="2:6">
      <c r="B3234" s="1">
        <v>40140</v>
      </c>
      <c r="C3234">
        <v>257.2</v>
      </c>
      <c r="D3234" s="1"/>
      <c r="F3234" s="1"/>
    </row>
    <row r="3235" spans="2:6">
      <c r="B3235" s="1">
        <v>40141</v>
      </c>
      <c r="C3235">
        <v>257.2</v>
      </c>
      <c r="D3235" s="1"/>
      <c r="F3235" s="1"/>
    </row>
    <row r="3236" spans="2:6">
      <c r="B3236" s="1">
        <v>40142</v>
      </c>
      <c r="C3236">
        <v>257.2</v>
      </c>
      <c r="D3236" s="1"/>
      <c r="F3236" s="1"/>
    </row>
    <row r="3237" spans="2:6">
      <c r="B3237" s="1">
        <v>40144</v>
      </c>
      <c r="C3237">
        <v>257.20999999999998</v>
      </c>
      <c r="D3237" s="1"/>
      <c r="F3237" s="1"/>
    </row>
    <row r="3238" spans="2:6">
      <c r="B3238" s="1">
        <v>40147</v>
      </c>
      <c r="C3238">
        <v>257.2</v>
      </c>
      <c r="D3238" s="1"/>
      <c r="F3238" s="1"/>
    </row>
    <row r="3239" spans="2:6">
      <c r="B3239" s="1">
        <v>40148</v>
      </c>
      <c r="C3239">
        <v>257.20999999999998</v>
      </c>
      <c r="D3239" s="1"/>
      <c r="F3239" s="1"/>
    </row>
    <row r="3240" spans="2:6">
      <c r="B3240" s="1">
        <v>40149</v>
      </c>
      <c r="C3240">
        <v>257.2</v>
      </c>
      <c r="D3240" s="1"/>
      <c r="F3240" s="1"/>
    </row>
    <row r="3241" spans="2:6">
      <c r="B3241" s="1">
        <v>40150</v>
      </c>
      <c r="C3241">
        <v>257.19</v>
      </c>
      <c r="D3241" s="1"/>
      <c r="F3241" s="1"/>
    </row>
    <row r="3242" spans="2:6">
      <c r="B3242" s="1">
        <v>40151</v>
      </c>
      <c r="C3242">
        <v>257.16000000000003</v>
      </c>
      <c r="D3242" s="1"/>
      <c r="F3242" s="1"/>
    </row>
    <row r="3243" spans="2:6">
      <c r="B3243" s="1">
        <v>40154</v>
      </c>
      <c r="C3243">
        <v>257.19</v>
      </c>
      <c r="D3243" s="1"/>
      <c r="F3243" s="1"/>
    </row>
    <row r="3244" spans="2:6">
      <c r="B3244" s="1">
        <v>40155</v>
      </c>
      <c r="C3244">
        <v>257.20999999999998</v>
      </c>
      <c r="D3244" s="1"/>
      <c r="F3244" s="1"/>
    </row>
    <row r="3245" spans="2:6">
      <c r="B3245" s="1">
        <v>40156</v>
      </c>
      <c r="C3245">
        <v>257.20999999999998</v>
      </c>
      <c r="D3245" s="1"/>
      <c r="F3245" s="1"/>
    </row>
    <row r="3246" spans="2:6">
      <c r="B3246" s="1">
        <v>40157</v>
      </c>
      <c r="C3246">
        <v>257.2</v>
      </c>
      <c r="D3246" s="1"/>
      <c r="F3246" s="1"/>
    </row>
    <row r="3247" spans="2:6">
      <c r="B3247" s="1">
        <v>40158</v>
      </c>
      <c r="C3247">
        <v>257.18</v>
      </c>
      <c r="D3247" s="1"/>
      <c r="F3247" s="1"/>
    </row>
    <row r="3248" spans="2:6">
      <c r="B3248" s="1">
        <v>40161</v>
      </c>
      <c r="C3248">
        <v>257.18</v>
      </c>
      <c r="D3248" s="1"/>
      <c r="F3248" s="1"/>
    </row>
    <row r="3249" spans="2:6">
      <c r="B3249" s="1">
        <v>40162</v>
      </c>
      <c r="C3249">
        <v>257.17</v>
      </c>
      <c r="D3249" s="1"/>
      <c r="F3249" s="1"/>
    </row>
    <row r="3250" spans="2:6">
      <c r="B3250" s="1">
        <v>40163</v>
      </c>
      <c r="C3250">
        <v>257.19</v>
      </c>
      <c r="D3250" s="1"/>
      <c r="F3250" s="1"/>
    </row>
    <row r="3251" spans="2:6">
      <c r="B3251" s="1">
        <v>40164</v>
      </c>
      <c r="C3251">
        <v>257.20999999999998</v>
      </c>
      <c r="D3251" s="1"/>
      <c r="F3251" s="1"/>
    </row>
    <row r="3252" spans="2:6">
      <c r="B3252" s="1">
        <v>40165</v>
      </c>
      <c r="C3252">
        <v>257.19</v>
      </c>
      <c r="D3252" s="1"/>
      <c r="F3252" s="1"/>
    </row>
    <row r="3253" spans="2:6">
      <c r="B3253" s="1">
        <v>40168</v>
      </c>
      <c r="C3253">
        <v>257.19</v>
      </c>
      <c r="D3253" s="1"/>
      <c r="F3253" s="1"/>
    </row>
    <row r="3254" spans="2:6">
      <c r="B3254" s="1">
        <v>40169</v>
      </c>
      <c r="C3254">
        <v>257.18</v>
      </c>
      <c r="D3254" s="1"/>
      <c r="F3254" s="1"/>
    </row>
    <row r="3255" spans="2:6">
      <c r="B3255" s="1">
        <v>40170</v>
      </c>
      <c r="C3255">
        <v>257.19</v>
      </c>
      <c r="D3255" s="1"/>
      <c r="F3255" s="1"/>
    </row>
    <row r="3256" spans="2:6">
      <c r="B3256" s="1">
        <v>40171</v>
      </c>
      <c r="C3256">
        <v>257.16000000000003</v>
      </c>
      <c r="D3256" s="1"/>
      <c r="F3256" s="1"/>
    </row>
    <row r="3257" spans="2:6">
      <c r="B3257" s="1">
        <v>40175</v>
      </c>
      <c r="C3257">
        <v>257.16000000000003</v>
      </c>
      <c r="D3257" s="1"/>
      <c r="F3257" s="1"/>
    </row>
    <row r="3258" spans="2:6">
      <c r="B3258" s="1">
        <v>40176</v>
      </c>
      <c r="C3258">
        <v>257.16000000000003</v>
      </c>
      <c r="D3258" s="1"/>
      <c r="F3258" s="1"/>
    </row>
    <row r="3259" spans="2:6">
      <c r="B3259" s="1">
        <v>40177</v>
      </c>
      <c r="C3259">
        <v>257.14999999999998</v>
      </c>
      <c r="D3259" s="1"/>
      <c r="F3259" s="1"/>
    </row>
    <row r="3260" spans="2:6">
      <c r="B3260" s="1">
        <v>40178</v>
      </c>
      <c r="C3260">
        <v>257.14999999999998</v>
      </c>
      <c r="D3260" s="1"/>
      <c r="F3260" s="1"/>
    </row>
    <row r="3261" spans="2:6">
      <c r="B3261" s="1">
        <v>40182</v>
      </c>
      <c r="C3261">
        <v>257.19</v>
      </c>
      <c r="D3261" s="1"/>
      <c r="F3261" s="1"/>
    </row>
    <row r="3262" spans="2:6">
      <c r="B3262" s="1">
        <v>40183</v>
      </c>
      <c r="C3262">
        <v>257.20999999999998</v>
      </c>
      <c r="D3262" s="1"/>
      <c r="F3262" s="1"/>
    </row>
    <row r="3263" spans="2:6">
      <c r="B3263" s="1">
        <v>40184</v>
      </c>
      <c r="C3263">
        <v>257.23</v>
      </c>
      <c r="D3263" s="1"/>
      <c r="F3263" s="1"/>
    </row>
    <row r="3264" spans="2:6">
      <c r="B3264" s="1">
        <v>40185</v>
      </c>
      <c r="C3264">
        <v>257.23</v>
      </c>
      <c r="D3264" s="1"/>
      <c r="F3264" s="1"/>
    </row>
    <row r="3265" spans="2:6">
      <c r="B3265" s="1">
        <v>40186</v>
      </c>
      <c r="C3265">
        <v>257.24</v>
      </c>
      <c r="D3265" s="1"/>
      <c r="F3265" s="1"/>
    </row>
    <row r="3266" spans="2:6">
      <c r="B3266" s="1">
        <v>40189</v>
      </c>
      <c r="C3266">
        <v>257.27</v>
      </c>
      <c r="D3266" s="1"/>
      <c r="F3266" s="1"/>
    </row>
    <row r="3267" spans="2:6">
      <c r="B3267" s="1">
        <v>40190</v>
      </c>
      <c r="C3267">
        <v>257.27999999999997</v>
      </c>
      <c r="D3267" s="1"/>
      <c r="F3267" s="1"/>
    </row>
    <row r="3268" spans="2:6">
      <c r="B3268" s="1">
        <v>40191</v>
      </c>
      <c r="C3268">
        <v>257.26</v>
      </c>
      <c r="D3268" s="1"/>
      <c r="F3268" s="1"/>
    </row>
    <row r="3269" spans="2:6">
      <c r="B3269" s="1">
        <v>40192</v>
      </c>
      <c r="C3269">
        <v>257.27999999999997</v>
      </c>
      <c r="D3269" s="1"/>
      <c r="F3269" s="1"/>
    </row>
    <row r="3270" spans="2:6">
      <c r="B3270" s="1">
        <v>40193</v>
      </c>
      <c r="C3270">
        <v>257.26</v>
      </c>
      <c r="D3270" s="1"/>
      <c r="F3270" s="1"/>
    </row>
    <row r="3271" spans="2:6">
      <c r="B3271" s="1">
        <v>40197</v>
      </c>
      <c r="C3271">
        <v>257.27999999999997</v>
      </c>
      <c r="D3271" s="1"/>
      <c r="F3271" s="1"/>
    </row>
    <row r="3272" spans="2:6">
      <c r="B3272" s="1">
        <v>40198</v>
      </c>
      <c r="C3272">
        <v>257.29000000000002</v>
      </c>
      <c r="D3272" s="1"/>
      <c r="F3272" s="1"/>
    </row>
    <row r="3273" spans="2:6">
      <c r="B3273" s="1">
        <v>40199</v>
      </c>
      <c r="C3273">
        <v>257.3</v>
      </c>
      <c r="D3273" s="1"/>
      <c r="F3273" s="1"/>
    </row>
    <row r="3274" spans="2:6">
      <c r="B3274" s="1">
        <v>40200</v>
      </c>
      <c r="C3274">
        <v>257.29000000000002</v>
      </c>
      <c r="D3274" s="1"/>
      <c r="F3274" s="1"/>
    </row>
    <row r="3275" spans="2:6">
      <c r="B3275" s="1">
        <v>40203</v>
      </c>
      <c r="C3275">
        <v>257.3</v>
      </c>
      <c r="D3275" s="1"/>
      <c r="F3275" s="1"/>
    </row>
    <row r="3276" spans="2:6">
      <c r="B3276" s="1">
        <v>40204</v>
      </c>
      <c r="C3276">
        <v>257.3</v>
      </c>
      <c r="D3276" s="1"/>
      <c r="F3276" s="1"/>
    </row>
    <row r="3277" spans="2:6">
      <c r="B3277" s="1">
        <v>40205</v>
      </c>
      <c r="C3277">
        <v>257.29000000000002</v>
      </c>
      <c r="D3277" s="1"/>
      <c r="F3277" s="1"/>
    </row>
    <row r="3278" spans="2:6">
      <c r="B3278" s="1">
        <v>40206</v>
      </c>
      <c r="C3278">
        <v>257.3</v>
      </c>
      <c r="D3278" s="1"/>
      <c r="F3278" s="1"/>
    </row>
    <row r="3279" spans="2:6">
      <c r="B3279" s="1">
        <v>40207</v>
      </c>
      <c r="C3279">
        <v>257.3</v>
      </c>
      <c r="D3279" s="1"/>
      <c r="F3279" s="1"/>
    </row>
    <row r="3280" spans="2:6">
      <c r="B3280" s="1">
        <v>40210</v>
      </c>
      <c r="C3280">
        <v>257.29000000000002</v>
      </c>
      <c r="D3280" s="1"/>
      <c r="F3280" s="1"/>
    </row>
    <row r="3281" spans="2:6">
      <c r="B3281" s="1">
        <v>40211</v>
      </c>
      <c r="C3281">
        <v>257.29000000000002</v>
      </c>
      <c r="D3281" s="1"/>
      <c r="F3281" s="1"/>
    </row>
    <row r="3282" spans="2:6">
      <c r="B3282" s="1">
        <v>40212</v>
      </c>
      <c r="C3282">
        <v>257.29000000000002</v>
      </c>
      <c r="D3282" s="1"/>
      <c r="F3282" s="1"/>
    </row>
    <row r="3283" spans="2:6">
      <c r="B3283" s="1">
        <v>40213</v>
      </c>
      <c r="C3283">
        <v>257.3</v>
      </c>
      <c r="D3283" s="1"/>
      <c r="F3283" s="1"/>
    </row>
    <row r="3284" spans="2:6">
      <c r="B3284" s="1">
        <v>40214</v>
      </c>
      <c r="C3284">
        <v>257.3</v>
      </c>
      <c r="D3284" s="1"/>
      <c r="F3284" s="1"/>
    </row>
    <row r="3285" spans="2:6">
      <c r="B3285" s="1">
        <v>40217</v>
      </c>
      <c r="C3285">
        <v>257.3</v>
      </c>
      <c r="D3285" s="1"/>
      <c r="F3285" s="1"/>
    </row>
    <row r="3286" spans="2:6">
      <c r="B3286" s="1">
        <v>40218</v>
      </c>
      <c r="C3286">
        <v>257.29000000000002</v>
      </c>
      <c r="D3286" s="1"/>
      <c r="F3286" s="1"/>
    </row>
    <row r="3287" spans="2:6">
      <c r="B3287" s="1">
        <v>40219</v>
      </c>
      <c r="C3287">
        <v>257.27999999999997</v>
      </c>
      <c r="D3287" s="1"/>
      <c r="F3287" s="1"/>
    </row>
    <row r="3288" spans="2:6">
      <c r="B3288" s="1">
        <v>40220</v>
      </c>
      <c r="C3288">
        <v>257.29000000000002</v>
      </c>
      <c r="D3288" s="1"/>
      <c r="F3288" s="1"/>
    </row>
    <row r="3289" spans="2:6">
      <c r="B3289" s="1">
        <v>40221</v>
      </c>
      <c r="C3289">
        <v>257.27999999999997</v>
      </c>
      <c r="D3289" s="1"/>
      <c r="F3289" s="1"/>
    </row>
    <row r="3290" spans="2:6">
      <c r="B3290" s="1">
        <v>40225</v>
      </c>
      <c r="C3290">
        <v>257.3</v>
      </c>
      <c r="D3290" s="1"/>
      <c r="F3290" s="1"/>
    </row>
    <row r="3291" spans="2:6">
      <c r="B3291" s="1">
        <v>40226</v>
      </c>
      <c r="C3291">
        <v>257.3</v>
      </c>
      <c r="D3291" s="1"/>
      <c r="F3291" s="1"/>
    </row>
    <row r="3292" spans="2:6">
      <c r="B3292" s="1">
        <v>40227</v>
      </c>
      <c r="C3292">
        <v>257.3</v>
      </c>
      <c r="D3292" s="1"/>
      <c r="F3292" s="1"/>
    </row>
    <row r="3293" spans="2:6">
      <c r="B3293" s="1">
        <v>40228</v>
      </c>
      <c r="C3293">
        <v>257.27999999999997</v>
      </c>
      <c r="D3293" s="1"/>
      <c r="F3293" s="1"/>
    </row>
    <row r="3294" spans="2:6">
      <c r="B3294" s="1">
        <v>40231</v>
      </c>
      <c r="C3294">
        <v>257.3</v>
      </c>
      <c r="D3294" s="1"/>
      <c r="F3294" s="1"/>
    </row>
    <row r="3295" spans="2:6">
      <c r="B3295" s="1">
        <v>40232</v>
      </c>
      <c r="C3295">
        <v>257.3</v>
      </c>
      <c r="D3295" s="1"/>
      <c r="F3295" s="1"/>
    </row>
    <row r="3296" spans="2:6">
      <c r="B3296" s="1">
        <v>40233</v>
      </c>
      <c r="C3296">
        <v>257.31</v>
      </c>
      <c r="D3296" s="1"/>
      <c r="F3296" s="1"/>
    </row>
    <row r="3297" spans="2:6">
      <c r="B3297" s="1">
        <v>40234</v>
      </c>
      <c r="C3297">
        <v>257.31</v>
      </c>
      <c r="D3297" s="1"/>
      <c r="F3297" s="1"/>
    </row>
    <row r="3298" spans="2:6">
      <c r="B3298" s="1">
        <v>40235</v>
      </c>
      <c r="C3298">
        <v>257.31</v>
      </c>
      <c r="D3298" s="1"/>
      <c r="F3298" s="1"/>
    </row>
    <row r="3299" spans="2:6">
      <c r="B3299" s="1">
        <v>40238</v>
      </c>
      <c r="C3299">
        <v>257.31</v>
      </c>
      <c r="D3299" s="1"/>
      <c r="F3299" s="1"/>
    </row>
    <row r="3300" spans="2:6">
      <c r="B3300" s="1">
        <v>40239</v>
      </c>
      <c r="C3300">
        <v>257.32</v>
      </c>
      <c r="D3300" s="1"/>
      <c r="F3300" s="1"/>
    </row>
    <row r="3301" spans="2:6">
      <c r="B3301" s="1">
        <v>40240</v>
      </c>
      <c r="C3301">
        <v>257.31</v>
      </c>
      <c r="D3301" s="1"/>
      <c r="F3301" s="1"/>
    </row>
    <row r="3302" spans="2:6">
      <c r="B3302" s="1">
        <v>40241</v>
      </c>
      <c r="C3302">
        <v>257.31</v>
      </c>
      <c r="D3302" s="1"/>
      <c r="F3302" s="1"/>
    </row>
    <row r="3303" spans="2:6">
      <c r="B3303" s="1">
        <v>40242</v>
      </c>
      <c r="C3303">
        <v>257.27999999999997</v>
      </c>
      <c r="D3303" s="1"/>
      <c r="F3303" s="1"/>
    </row>
    <row r="3304" spans="2:6">
      <c r="B3304" s="1">
        <v>40245</v>
      </c>
      <c r="C3304">
        <v>257.29000000000002</v>
      </c>
      <c r="D3304" s="1"/>
      <c r="F3304" s="1"/>
    </row>
    <row r="3305" spans="2:6">
      <c r="B3305" s="1">
        <v>40246</v>
      </c>
      <c r="C3305">
        <v>257.3</v>
      </c>
      <c r="D3305" s="1"/>
      <c r="F3305" s="1"/>
    </row>
    <row r="3306" spans="2:6">
      <c r="B3306" s="1">
        <v>40247</v>
      </c>
      <c r="C3306">
        <v>257.3</v>
      </c>
      <c r="D3306" s="1"/>
      <c r="F3306" s="1"/>
    </row>
    <row r="3307" spans="2:6">
      <c r="B3307" s="1">
        <v>40248</v>
      </c>
      <c r="C3307">
        <v>257.3</v>
      </c>
      <c r="D3307" s="1"/>
      <c r="F3307" s="1"/>
    </row>
    <row r="3308" spans="2:6">
      <c r="B3308" s="1">
        <v>40249</v>
      </c>
      <c r="C3308">
        <v>257.27999999999997</v>
      </c>
      <c r="D3308" s="1"/>
      <c r="F3308" s="1"/>
    </row>
    <row r="3309" spans="2:6">
      <c r="B3309" s="1">
        <v>40252</v>
      </c>
      <c r="C3309">
        <v>257.29000000000002</v>
      </c>
      <c r="D3309" s="1"/>
      <c r="F3309" s="1"/>
    </row>
    <row r="3310" spans="2:6">
      <c r="B3310" s="1">
        <v>40253</v>
      </c>
      <c r="C3310">
        <v>257.3</v>
      </c>
      <c r="D3310" s="1"/>
      <c r="F3310" s="1"/>
    </row>
    <row r="3311" spans="2:6">
      <c r="B3311" s="1">
        <v>40254</v>
      </c>
      <c r="C3311">
        <v>257.31</v>
      </c>
      <c r="D3311" s="1"/>
      <c r="F3311" s="1"/>
    </row>
    <row r="3312" spans="2:6">
      <c r="B3312" s="1">
        <v>40255</v>
      </c>
      <c r="C3312">
        <v>257.3</v>
      </c>
      <c r="D3312" s="1"/>
      <c r="F3312" s="1"/>
    </row>
    <row r="3313" spans="2:6">
      <c r="B3313" s="1">
        <v>40256</v>
      </c>
      <c r="C3313">
        <v>257.29000000000002</v>
      </c>
      <c r="D3313" s="1"/>
      <c r="F3313" s="1"/>
    </row>
    <row r="3314" spans="2:6">
      <c r="B3314" s="1">
        <v>40259</v>
      </c>
      <c r="C3314">
        <v>257.31</v>
      </c>
      <c r="D3314" s="1"/>
      <c r="F3314" s="1"/>
    </row>
    <row r="3315" spans="2:6">
      <c r="B3315" s="1">
        <v>40260</v>
      </c>
      <c r="C3315">
        <v>257.32</v>
      </c>
      <c r="D3315" s="1"/>
      <c r="F3315" s="1"/>
    </row>
    <row r="3316" spans="2:6">
      <c r="B3316" s="1">
        <v>40261</v>
      </c>
      <c r="C3316">
        <v>257.31</v>
      </c>
      <c r="D3316" s="1"/>
      <c r="F3316" s="1"/>
    </row>
    <row r="3317" spans="2:6">
      <c r="B3317" s="1">
        <v>40262</v>
      </c>
      <c r="C3317">
        <v>257.31</v>
      </c>
      <c r="D3317" s="1"/>
      <c r="F3317" s="1"/>
    </row>
    <row r="3318" spans="2:6">
      <c r="B3318" s="1">
        <v>40263</v>
      </c>
      <c r="C3318">
        <v>257.31</v>
      </c>
      <c r="D3318" s="1"/>
      <c r="F3318" s="1"/>
    </row>
    <row r="3319" spans="2:6">
      <c r="B3319" s="1">
        <v>40266</v>
      </c>
      <c r="C3319">
        <v>257.32</v>
      </c>
      <c r="D3319" s="1"/>
      <c r="F3319" s="1"/>
    </row>
    <row r="3320" spans="2:6">
      <c r="B3320" s="1">
        <v>40267</v>
      </c>
      <c r="C3320">
        <v>257.32</v>
      </c>
      <c r="D3320" s="1"/>
      <c r="F3320" s="1"/>
    </row>
    <row r="3321" spans="2:6">
      <c r="B3321" s="1">
        <v>40268</v>
      </c>
      <c r="C3321">
        <v>257.32</v>
      </c>
      <c r="D3321" s="1"/>
      <c r="F3321" s="1"/>
    </row>
    <row r="3322" spans="2:6">
      <c r="B3322" s="1">
        <v>40269</v>
      </c>
      <c r="C3322">
        <v>257.31</v>
      </c>
      <c r="D3322" s="1"/>
      <c r="F3322" s="1"/>
    </row>
    <row r="3323" spans="2:6">
      <c r="B3323" s="1">
        <v>40270</v>
      </c>
      <c r="C3323">
        <v>257.29000000000002</v>
      </c>
      <c r="D3323" s="1"/>
      <c r="F3323" s="1"/>
    </row>
    <row r="3324" spans="2:6">
      <c r="B3324" s="1">
        <v>40273</v>
      </c>
      <c r="C3324">
        <v>257.3</v>
      </c>
      <c r="D3324" s="1"/>
      <c r="F3324" s="1"/>
    </row>
    <row r="3325" spans="2:6">
      <c r="B3325" s="1">
        <v>40274</v>
      </c>
      <c r="C3325">
        <v>257.3</v>
      </c>
      <c r="D3325" s="1"/>
      <c r="F3325" s="1"/>
    </row>
    <row r="3326" spans="2:6">
      <c r="B3326" s="1">
        <v>40275</v>
      </c>
      <c r="C3326">
        <v>257.32</v>
      </c>
      <c r="D3326" s="1"/>
      <c r="F3326" s="1"/>
    </row>
    <row r="3327" spans="2:6">
      <c r="B3327" s="1">
        <v>40276</v>
      </c>
      <c r="C3327">
        <v>257.33</v>
      </c>
      <c r="D3327" s="1"/>
      <c r="F3327" s="1"/>
    </row>
    <row r="3328" spans="2:6">
      <c r="B3328" s="1">
        <v>40277</v>
      </c>
      <c r="C3328">
        <v>257.32</v>
      </c>
      <c r="D3328" s="1"/>
      <c r="F3328" s="1"/>
    </row>
    <row r="3329" spans="2:6">
      <c r="B3329" s="1">
        <v>40280</v>
      </c>
      <c r="C3329">
        <v>257.33999999999997</v>
      </c>
      <c r="D3329" s="1"/>
      <c r="F3329" s="1"/>
    </row>
    <row r="3330" spans="2:6">
      <c r="B3330" s="1">
        <v>40281</v>
      </c>
      <c r="C3330">
        <v>257.33999999999997</v>
      </c>
      <c r="D3330" s="1"/>
      <c r="F3330" s="1"/>
    </row>
    <row r="3331" spans="2:6">
      <c r="B3331" s="1">
        <v>40282</v>
      </c>
      <c r="C3331">
        <v>257.35000000000002</v>
      </c>
      <c r="D3331" s="1"/>
      <c r="F3331" s="1"/>
    </row>
    <row r="3332" spans="2:6">
      <c r="B3332" s="1">
        <v>40283</v>
      </c>
      <c r="C3332">
        <v>257.35000000000002</v>
      </c>
      <c r="D3332" s="1"/>
      <c r="F3332" s="1"/>
    </row>
    <row r="3333" spans="2:6">
      <c r="B3333" s="1">
        <v>40284</v>
      </c>
      <c r="C3333">
        <v>257.35000000000002</v>
      </c>
      <c r="D3333" s="1"/>
      <c r="F3333" s="1"/>
    </row>
    <row r="3334" spans="2:6">
      <c r="B3334" s="1">
        <v>40287</v>
      </c>
      <c r="C3334">
        <v>257.37</v>
      </c>
      <c r="D3334" s="1"/>
      <c r="F3334" s="1"/>
    </row>
    <row r="3335" spans="2:6">
      <c r="B3335" s="1">
        <v>40288</v>
      </c>
      <c r="C3335">
        <v>257.36</v>
      </c>
      <c r="D3335" s="1"/>
      <c r="F3335" s="1"/>
    </row>
    <row r="3336" spans="2:6">
      <c r="B3336" s="1">
        <v>40289</v>
      </c>
      <c r="C3336">
        <v>257.36</v>
      </c>
      <c r="D3336" s="1"/>
      <c r="F3336" s="1"/>
    </row>
    <row r="3337" spans="2:6">
      <c r="B3337" s="1">
        <v>40290</v>
      </c>
      <c r="C3337">
        <v>257.36</v>
      </c>
      <c r="D3337" s="1"/>
      <c r="F3337" s="1"/>
    </row>
    <row r="3338" spans="2:6">
      <c r="B3338" s="1">
        <v>40291</v>
      </c>
      <c r="C3338">
        <v>257.35000000000002</v>
      </c>
      <c r="D3338" s="1"/>
      <c r="F3338" s="1"/>
    </row>
    <row r="3339" spans="2:6">
      <c r="B3339" s="1">
        <v>40294</v>
      </c>
      <c r="C3339">
        <v>257.36</v>
      </c>
      <c r="D3339" s="1"/>
      <c r="F3339" s="1"/>
    </row>
    <row r="3340" spans="2:6">
      <c r="B3340" s="1">
        <v>40295</v>
      </c>
      <c r="C3340">
        <v>257.38</v>
      </c>
      <c r="D3340" s="1"/>
      <c r="F3340" s="1"/>
    </row>
    <row r="3341" spans="2:6">
      <c r="B3341" s="1">
        <v>40296</v>
      </c>
      <c r="C3341">
        <v>257.37</v>
      </c>
      <c r="D3341" s="1"/>
      <c r="F3341" s="1"/>
    </row>
    <row r="3342" spans="2:6">
      <c r="B3342" s="1">
        <v>40297</v>
      </c>
      <c r="C3342">
        <v>257.38</v>
      </c>
      <c r="D3342" s="1"/>
      <c r="F3342" s="1"/>
    </row>
    <row r="3343" spans="2:6">
      <c r="B3343" s="1">
        <v>40298</v>
      </c>
      <c r="C3343">
        <v>257.37</v>
      </c>
      <c r="D3343" s="1"/>
      <c r="F3343" s="1"/>
    </row>
    <row r="3344" spans="2:6">
      <c r="B3344" s="1">
        <v>40301</v>
      </c>
      <c r="C3344">
        <v>257.38</v>
      </c>
      <c r="D3344" s="1"/>
      <c r="F3344" s="1"/>
    </row>
    <row r="3345" spans="2:6">
      <c r="B3345" s="1">
        <v>40302</v>
      </c>
      <c r="C3345">
        <v>257.39</v>
      </c>
      <c r="D3345" s="1"/>
      <c r="F3345" s="1"/>
    </row>
    <row r="3346" spans="2:6">
      <c r="B3346" s="1">
        <v>40303</v>
      </c>
      <c r="C3346">
        <v>257.41000000000003</v>
      </c>
      <c r="D3346" s="1"/>
      <c r="F3346" s="1"/>
    </row>
    <row r="3347" spans="2:6">
      <c r="B3347" s="1">
        <v>40304</v>
      </c>
      <c r="C3347">
        <v>257.45999999999998</v>
      </c>
      <c r="D3347" s="1"/>
      <c r="F3347" s="1"/>
    </row>
    <row r="3348" spans="2:6">
      <c r="B3348" s="1">
        <v>40305</v>
      </c>
      <c r="C3348">
        <v>257.41000000000003</v>
      </c>
      <c r="D3348" s="1"/>
      <c r="F3348" s="1"/>
    </row>
    <row r="3349" spans="2:6">
      <c r="B3349" s="1">
        <v>40308</v>
      </c>
      <c r="C3349">
        <v>257.41000000000003</v>
      </c>
      <c r="D3349" s="1"/>
      <c r="F3349" s="1"/>
    </row>
    <row r="3350" spans="2:6">
      <c r="B3350" s="1">
        <v>40309</v>
      </c>
      <c r="C3350">
        <v>257.41000000000003</v>
      </c>
      <c r="D3350" s="1"/>
      <c r="F3350" s="1"/>
    </row>
    <row r="3351" spans="2:6">
      <c r="B3351" s="1">
        <v>40310</v>
      </c>
      <c r="C3351">
        <v>257.42</v>
      </c>
      <c r="D3351" s="1"/>
      <c r="F3351" s="1"/>
    </row>
    <row r="3352" spans="2:6">
      <c r="B3352" s="1">
        <v>40311</v>
      </c>
      <c r="C3352">
        <v>257.42</v>
      </c>
      <c r="D3352" s="1"/>
      <c r="F3352" s="1"/>
    </row>
    <row r="3353" spans="2:6">
      <c r="B3353" s="1">
        <v>40312</v>
      </c>
      <c r="C3353">
        <v>257.42</v>
      </c>
      <c r="D3353" s="1"/>
      <c r="F3353" s="1"/>
    </row>
    <row r="3354" spans="2:6">
      <c r="B3354" s="1">
        <v>40315</v>
      </c>
      <c r="C3354">
        <v>257.43</v>
      </c>
      <c r="D3354" s="1"/>
      <c r="F3354" s="1"/>
    </row>
    <row r="3355" spans="2:6">
      <c r="B3355" s="1">
        <v>40316</v>
      </c>
      <c r="C3355">
        <v>257.43</v>
      </c>
      <c r="D3355" s="1"/>
      <c r="F3355" s="1"/>
    </row>
    <row r="3356" spans="2:6">
      <c r="B3356" s="1">
        <v>40317</v>
      </c>
      <c r="C3356">
        <v>257.44</v>
      </c>
      <c r="D3356" s="1"/>
      <c r="F3356" s="1"/>
    </row>
    <row r="3357" spans="2:6">
      <c r="B3357" s="1">
        <v>40318</v>
      </c>
      <c r="C3357">
        <v>257.44</v>
      </c>
      <c r="D3357" s="1"/>
      <c r="F3357" s="1"/>
    </row>
    <row r="3358" spans="2:6">
      <c r="B3358" s="1">
        <v>40319</v>
      </c>
      <c r="C3358">
        <v>257.43</v>
      </c>
      <c r="D3358" s="1"/>
      <c r="F3358" s="1"/>
    </row>
    <row r="3359" spans="2:6">
      <c r="B3359" s="1">
        <v>40322</v>
      </c>
      <c r="C3359">
        <v>257.45</v>
      </c>
      <c r="D3359" s="1"/>
      <c r="F3359" s="1"/>
    </row>
    <row r="3360" spans="2:6">
      <c r="B3360" s="1">
        <v>40323</v>
      </c>
      <c r="C3360">
        <v>257.45</v>
      </c>
      <c r="D3360" s="1"/>
      <c r="F3360" s="1"/>
    </row>
    <row r="3361" spans="2:6">
      <c r="B3361" s="1">
        <v>40324</v>
      </c>
      <c r="C3361">
        <v>257.45</v>
      </c>
      <c r="D3361" s="1"/>
      <c r="F3361" s="1"/>
    </row>
    <row r="3362" spans="2:6">
      <c r="B3362" s="1">
        <v>40325</v>
      </c>
      <c r="C3362">
        <v>257.45</v>
      </c>
      <c r="D3362" s="1"/>
      <c r="F3362" s="1"/>
    </row>
    <row r="3363" spans="2:6">
      <c r="B3363" s="1">
        <v>40326</v>
      </c>
      <c r="C3363">
        <v>257.45999999999998</v>
      </c>
      <c r="D3363" s="1"/>
      <c r="F3363" s="1"/>
    </row>
    <row r="3364" spans="2:6">
      <c r="B3364" s="1">
        <v>40330</v>
      </c>
      <c r="C3364">
        <v>257.45999999999998</v>
      </c>
      <c r="D3364" s="1"/>
      <c r="F3364" s="1"/>
    </row>
    <row r="3365" spans="2:6">
      <c r="B3365" s="1">
        <v>40331</v>
      </c>
      <c r="C3365">
        <v>257.47000000000003</v>
      </c>
      <c r="D3365" s="1"/>
      <c r="F3365" s="1"/>
    </row>
    <row r="3366" spans="2:6">
      <c r="B3366" s="1">
        <v>40332</v>
      </c>
      <c r="C3366">
        <v>257.47000000000003</v>
      </c>
      <c r="D3366" s="1"/>
      <c r="F3366" s="1"/>
    </row>
    <row r="3367" spans="2:6">
      <c r="B3367" s="1">
        <v>40333</v>
      </c>
      <c r="C3367">
        <v>257.48</v>
      </c>
      <c r="D3367" s="1"/>
      <c r="F3367" s="1"/>
    </row>
    <row r="3368" spans="2:6">
      <c r="B3368" s="1">
        <v>40336</v>
      </c>
      <c r="C3368">
        <v>257.49</v>
      </c>
      <c r="D3368" s="1"/>
      <c r="F3368" s="1"/>
    </row>
    <row r="3369" spans="2:6">
      <c r="B3369" s="1">
        <v>40337</v>
      </c>
      <c r="C3369">
        <v>257.51</v>
      </c>
      <c r="D3369" s="1"/>
      <c r="F3369" s="1"/>
    </row>
    <row r="3370" spans="2:6">
      <c r="B3370" s="1">
        <v>40338</v>
      </c>
      <c r="C3370">
        <v>257.51</v>
      </c>
      <c r="D3370" s="1"/>
      <c r="F3370" s="1"/>
    </row>
    <row r="3371" spans="2:6">
      <c r="B3371" s="1">
        <v>40339</v>
      </c>
      <c r="C3371">
        <v>257.51</v>
      </c>
      <c r="D3371" s="1"/>
      <c r="F3371" s="1"/>
    </row>
    <row r="3372" spans="2:6">
      <c r="B3372" s="1">
        <v>40340</v>
      </c>
      <c r="C3372">
        <v>257.52999999999997</v>
      </c>
      <c r="D3372" s="1"/>
      <c r="F3372" s="1"/>
    </row>
    <row r="3373" spans="2:6">
      <c r="B3373" s="1">
        <v>40343</v>
      </c>
      <c r="C3373">
        <v>257.55</v>
      </c>
      <c r="D3373" s="1"/>
      <c r="F3373" s="1"/>
    </row>
    <row r="3374" spans="2:6">
      <c r="B3374" s="1">
        <v>40344</v>
      </c>
      <c r="C3374">
        <v>257.55</v>
      </c>
      <c r="D3374" s="1"/>
      <c r="F3374" s="1"/>
    </row>
    <row r="3375" spans="2:6">
      <c r="B3375" s="1">
        <v>40345</v>
      </c>
      <c r="C3375">
        <v>257.55</v>
      </c>
      <c r="D3375" s="1"/>
      <c r="F3375" s="1"/>
    </row>
    <row r="3376" spans="2:6">
      <c r="B3376" s="1">
        <v>40346</v>
      </c>
      <c r="C3376">
        <v>257.56</v>
      </c>
      <c r="D3376" s="1"/>
      <c r="F3376" s="1"/>
    </row>
    <row r="3377" spans="2:6">
      <c r="B3377" s="1">
        <v>40347</v>
      </c>
      <c r="C3377">
        <v>257.54000000000002</v>
      </c>
      <c r="D3377" s="1"/>
      <c r="F3377" s="1"/>
    </row>
    <row r="3378" spans="2:6">
      <c r="B3378" s="1">
        <v>40350</v>
      </c>
      <c r="C3378">
        <v>257.56</v>
      </c>
      <c r="D3378" s="1"/>
      <c r="F3378" s="1"/>
    </row>
    <row r="3379" spans="2:6">
      <c r="B3379" s="1">
        <v>40351</v>
      </c>
      <c r="C3379">
        <v>257.55</v>
      </c>
      <c r="D3379" s="1"/>
      <c r="F3379" s="1"/>
    </row>
    <row r="3380" spans="2:6">
      <c r="B3380" s="1">
        <v>40352</v>
      </c>
      <c r="C3380">
        <v>257.56</v>
      </c>
      <c r="D3380" s="1"/>
      <c r="F3380" s="1"/>
    </row>
    <row r="3381" spans="2:6">
      <c r="B3381" s="1">
        <v>40353</v>
      </c>
      <c r="C3381">
        <v>257.55</v>
      </c>
      <c r="D3381" s="1"/>
      <c r="F3381" s="1"/>
    </row>
    <row r="3382" spans="2:6">
      <c r="B3382" s="1">
        <v>40354</v>
      </c>
      <c r="C3382">
        <v>257.55</v>
      </c>
      <c r="D3382" s="1"/>
      <c r="F3382" s="1"/>
    </row>
    <row r="3383" spans="2:6">
      <c r="B3383" s="1">
        <v>40357</v>
      </c>
      <c r="C3383">
        <v>257.56</v>
      </c>
      <c r="D3383" s="1"/>
      <c r="F3383" s="1"/>
    </row>
    <row r="3384" spans="2:6">
      <c r="B3384" s="1">
        <v>40358</v>
      </c>
      <c r="C3384">
        <v>257.56</v>
      </c>
      <c r="D3384" s="1"/>
      <c r="F3384" s="1"/>
    </row>
    <row r="3385" spans="2:6">
      <c r="B3385" s="1">
        <v>40359</v>
      </c>
      <c r="C3385">
        <v>257.54000000000002</v>
      </c>
      <c r="D3385" s="1"/>
      <c r="F3385" s="1"/>
    </row>
    <row r="3386" spans="2:6">
      <c r="B3386" s="1">
        <v>40360</v>
      </c>
      <c r="C3386">
        <v>257.55</v>
      </c>
      <c r="D3386" s="1"/>
      <c r="F3386" s="1"/>
    </row>
    <row r="3387" spans="2:6">
      <c r="B3387" s="1">
        <v>40361</v>
      </c>
      <c r="C3387">
        <v>257.54000000000002</v>
      </c>
      <c r="D3387" s="1"/>
      <c r="F3387" s="1"/>
    </row>
    <row r="3388" spans="2:6">
      <c r="B3388" s="1">
        <v>40365</v>
      </c>
      <c r="C3388">
        <v>257.56</v>
      </c>
      <c r="D3388" s="1"/>
      <c r="F3388" s="1"/>
    </row>
    <row r="3389" spans="2:6">
      <c r="B3389" s="1">
        <v>40366</v>
      </c>
      <c r="C3389">
        <v>257.57</v>
      </c>
      <c r="D3389" s="1"/>
      <c r="F3389" s="1"/>
    </row>
    <row r="3390" spans="2:6">
      <c r="B3390" s="1">
        <v>40367</v>
      </c>
      <c r="C3390">
        <v>257.58</v>
      </c>
      <c r="D3390" s="1"/>
      <c r="F3390" s="1"/>
    </row>
    <row r="3391" spans="2:6">
      <c r="B3391" s="1">
        <v>40368</v>
      </c>
      <c r="C3391">
        <v>257.57</v>
      </c>
      <c r="D3391" s="1"/>
      <c r="F3391" s="1"/>
    </row>
    <row r="3392" spans="2:6">
      <c r="B3392" s="1">
        <v>40371</v>
      </c>
      <c r="C3392">
        <v>257.58</v>
      </c>
      <c r="D3392" s="1"/>
      <c r="F3392" s="1"/>
    </row>
    <row r="3393" spans="2:6">
      <c r="B3393" s="1">
        <v>40372</v>
      </c>
      <c r="C3393">
        <v>257.58999999999997</v>
      </c>
      <c r="D3393" s="1"/>
      <c r="F3393" s="1"/>
    </row>
    <row r="3394" spans="2:6">
      <c r="B3394" s="1">
        <v>40373</v>
      </c>
      <c r="C3394">
        <v>257.60000000000002</v>
      </c>
      <c r="D3394" s="1"/>
      <c r="F3394" s="1"/>
    </row>
    <row r="3395" spans="2:6">
      <c r="B3395" s="1">
        <v>40374</v>
      </c>
      <c r="C3395">
        <v>257.61</v>
      </c>
      <c r="D3395" s="1"/>
      <c r="F3395" s="1"/>
    </row>
    <row r="3396" spans="2:6">
      <c r="B3396" s="1">
        <v>40375</v>
      </c>
      <c r="C3396">
        <v>257.60000000000002</v>
      </c>
      <c r="D3396" s="1"/>
      <c r="F3396" s="1"/>
    </row>
    <row r="3397" spans="2:6">
      <c r="B3397" s="1">
        <v>40378</v>
      </c>
      <c r="C3397">
        <v>257.61</v>
      </c>
      <c r="D3397" s="1"/>
      <c r="F3397" s="1"/>
    </row>
    <row r="3398" spans="2:6">
      <c r="B3398" s="1">
        <v>40379</v>
      </c>
      <c r="C3398">
        <v>257.61</v>
      </c>
      <c r="D3398" s="1"/>
      <c r="F3398" s="1"/>
    </row>
    <row r="3399" spans="2:6">
      <c r="B3399" s="1">
        <v>40380</v>
      </c>
      <c r="C3399">
        <v>257.62</v>
      </c>
      <c r="D3399" s="1"/>
      <c r="F3399" s="1"/>
    </row>
    <row r="3400" spans="2:6">
      <c r="B3400" s="1">
        <v>40381</v>
      </c>
      <c r="C3400">
        <v>257.62</v>
      </c>
      <c r="D3400" s="1"/>
      <c r="F3400" s="1"/>
    </row>
    <row r="3401" spans="2:6">
      <c r="B3401" s="1">
        <v>40382</v>
      </c>
      <c r="C3401">
        <v>257.61</v>
      </c>
      <c r="D3401" s="1"/>
      <c r="F3401" s="1"/>
    </row>
    <row r="3402" spans="2:6">
      <c r="B3402" s="1">
        <v>40385</v>
      </c>
      <c r="C3402">
        <v>257.62</v>
      </c>
      <c r="D3402" s="1"/>
      <c r="F3402" s="1"/>
    </row>
    <row r="3403" spans="2:6">
      <c r="B3403" s="1">
        <v>40386</v>
      </c>
      <c r="C3403">
        <v>257.61</v>
      </c>
      <c r="D3403" s="1"/>
      <c r="F3403" s="1"/>
    </row>
    <row r="3404" spans="2:6">
      <c r="B3404" s="1">
        <v>40387</v>
      </c>
      <c r="C3404">
        <v>257.62</v>
      </c>
      <c r="D3404" s="1"/>
      <c r="F3404" s="1"/>
    </row>
    <row r="3405" spans="2:6">
      <c r="B3405" s="1">
        <v>40388</v>
      </c>
      <c r="C3405">
        <v>257.62</v>
      </c>
      <c r="D3405" s="1"/>
      <c r="F3405" s="1"/>
    </row>
    <row r="3406" spans="2:6">
      <c r="B3406" s="1">
        <v>40389</v>
      </c>
      <c r="C3406">
        <v>257.62</v>
      </c>
      <c r="D3406" s="1"/>
      <c r="F3406" s="1"/>
    </row>
    <row r="3407" spans="2:6">
      <c r="B3407" s="1">
        <v>40392</v>
      </c>
      <c r="C3407">
        <v>257.63</v>
      </c>
      <c r="D3407" s="1"/>
      <c r="F3407" s="1"/>
    </row>
    <row r="3408" spans="2:6">
      <c r="B3408" s="1">
        <v>40393</v>
      </c>
      <c r="C3408">
        <v>257.64</v>
      </c>
      <c r="D3408" s="1"/>
      <c r="F3408" s="1"/>
    </row>
    <row r="3409" spans="2:6">
      <c r="B3409" s="1">
        <v>40394</v>
      </c>
      <c r="C3409">
        <v>257.64</v>
      </c>
      <c r="D3409" s="1"/>
      <c r="F3409" s="1"/>
    </row>
    <row r="3410" spans="2:6">
      <c r="B3410" s="1">
        <v>40395</v>
      </c>
      <c r="C3410">
        <v>257.64999999999998</v>
      </c>
      <c r="D3410" s="1"/>
      <c r="F3410" s="1"/>
    </row>
    <row r="3411" spans="2:6">
      <c r="B3411" s="1">
        <v>40396</v>
      </c>
      <c r="C3411">
        <v>257.64</v>
      </c>
      <c r="D3411" s="1"/>
      <c r="F3411" s="1"/>
    </row>
    <row r="3412" spans="2:6">
      <c r="B3412" s="1">
        <v>40399</v>
      </c>
      <c r="C3412">
        <v>257.66000000000003</v>
      </c>
      <c r="D3412" s="1"/>
      <c r="F3412" s="1"/>
    </row>
    <row r="3413" spans="2:6">
      <c r="B3413" s="1">
        <v>40400</v>
      </c>
      <c r="C3413">
        <v>257.66000000000003</v>
      </c>
      <c r="D3413" s="1"/>
      <c r="F3413" s="1"/>
    </row>
    <row r="3414" spans="2:6">
      <c r="B3414" s="1">
        <v>40401</v>
      </c>
      <c r="C3414">
        <v>257.67</v>
      </c>
      <c r="D3414" s="1"/>
      <c r="F3414" s="1"/>
    </row>
    <row r="3415" spans="2:6">
      <c r="B3415" s="1">
        <v>40402</v>
      </c>
      <c r="C3415">
        <v>257.67</v>
      </c>
      <c r="D3415" s="1"/>
      <c r="F3415" s="1"/>
    </row>
    <row r="3416" spans="2:6">
      <c r="B3416" s="1">
        <v>40403</v>
      </c>
      <c r="C3416">
        <v>257.66000000000003</v>
      </c>
      <c r="D3416" s="1"/>
      <c r="F3416" s="1"/>
    </row>
    <row r="3417" spans="2:6">
      <c r="B3417" s="1">
        <v>40406</v>
      </c>
      <c r="C3417">
        <v>257.67</v>
      </c>
      <c r="D3417" s="1"/>
      <c r="F3417" s="1"/>
    </row>
    <row r="3418" spans="2:6">
      <c r="B3418" s="1">
        <v>40407</v>
      </c>
      <c r="C3418">
        <v>257.67</v>
      </c>
      <c r="D3418" s="1"/>
      <c r="F3418" s="1"/>
    </row>
    <row r="3419" spans="2:6">
      <c r="B3419" s="1">
        <v>40408</v>
      </c>
      <c r="C3419">
        <v>257.67</v>
      </c>
      <c r="D3419" s="1"/>
      <c r="F3419" s="1"/>
    </row>
    <row r="3420" spans="2:6">
      <c r="B3420" s="1">
        <v>40409</v>
      </c>
      <c r="C3420">
        <v>257.68</v>
      </c>
      <c r="D3420" s="1"/>
      <c r="F3420" s="1"/>
    </row>
    <row r="3421" spans="2:6">
      <c r="B3421" s="1">
        <v>40410</v>
      </c>
      <c r="C3421">
        <v>257.67</v>
      </c>
      <c r="D3421" s="1"/>
      <c r="F3421" s="1"/>
    </row>
    <row r="3422" spans="2:6">
      <c r="B3422" s="1">
        <v>40413</v>
      </c>
      <c r="C3422">
        <v>257.68</v>
      </c>
      <c r="D3422" s="1"/>
      <c r="F3422" s="1"/>
    </row>
    <row r="3423" spans="2:6">
      <c r="B3423" s="1">
        <v>40414</v>
      </c>
      <c r="C3423">
        <v>257.68</v>
      </c>
      <c r="D3423" s="1"/>
      <c r="F3423" s="1"/>
    </row>
    <row r="3424" spans="2:6">
      <c r="B3424" s="1">
        <v>40415</v>
      </c>
      <c r="C3424">
        <v>257.68</v>
      </c>
      <c r="D3424" s="1"/>
      <c r="F3424" s="1"/>
    </row>
    <row r="3425" spans="2:6">
      <c r="B3425" s="1">
        <v>40416</v>
      </c>
      <c r="C3425">
        <v>257.69</v>
      </c>
      <c r="D3425" s="1"/>
      <c r="F3425" s="1"/>
    </row>
    <row r="3426" spans="2:6">
      <c r="B3426" s="1">
        <v>40417</v>
      </c>
      <c r="C3426">
        <v>257.68</v>
      </c>
      <c r="D3426" s="1"/>
      <c r="F3426" s="1"/>
    </row>
    <row r="3427" spans="2:6">
      <c r="B3427" s="1">
        <v>40420</v>
      </c>
      <c r="C3427">
        <v>257.7</v>
      </c>
      <c r="D3427" s="1"/>
      <c r="F3427" s="1"/>
    </row>
    <row r="3428" spans="2:6">
      <c r="B3428" s="1">
        <v>40421</v>
      </c>
      <c r="C3428">
        <v>257.7</v>
      </c>
      <c r="D3428" s="1"/>
      <c r="F3428" s="1"/>
    </row>
    <row r="3429" spans="2:6">
      <c r="B3429" s="1">
        <v>40422</v>
      </c>
      <c r="C3429">
        <v>257.7</v>
      </c>
      <c r="D3429" s="1"/>
      <c r="F3429" s="1"/>
    </row>
    <row r="3430" spans="2:6">
      <c r="B3430" s="1">
        <v>40423</v>
      </c>
      <c r="C3430">
        <v>257.70999999999998</v>
      </c>
      <c r="D3430" s="1"/>
      <c r="F3430" s="1"/>
    </row>
    <row r="3431" spans="2:6">
      <c r="B3431" s="1">
        <v>40424</v>
      </c>
      <c r="C3431">
        <v>257.69</v>
      </c>
      <c r="D3431" s="1"/>
      <c r="F3431" s="1"/>
    </row>
    <row r="3432" spans="2:6">
      <c r="B3432" s="1">
        <v>40428</v>
      </c>
      <c r="C3432">
        <v>257.70999999999998</v>
      </c>
      <c r="D3432" s="1"/>
      <c r="F3432" s="1"/>
    </row>
    <row r="3433" spans="2:6">
      <c r="B3433" s="1">
        <v>40429</v>
      </c>
      <c r="C3433">
        <v>257.72000000000003</v>
      </c>
      <c r="D3433" s="1"/>
      <c r="F3433" s="1"/>
    </row>
    <row r="3434" spans="2:6">
      <c r="B3434" s="1">
        <v>40430</v>
      </c>
      <c r="C3434">
        <v>257.70999999999998</v>
      </c>
      <c r="D3434" s="1"/>
      <c r="F3434" s="1"/>
    </row>
    <row r="3435" spans="2:6">
      <c r="B3435" s="1">
        <v>40431</v>
      </c>
      <c r="C3435">
        <v>257.7</v>
      </c>
      <c r="D3435" s="1"/>
      <c r="F3435" s="1"/>
    </row>
    <row r="3436" spans="2:6">
      <c r="B3436" s="1">
        <v>40434</v>
      </c>
      <c r="C3436">
        <v>257.70999999999998</v>
      </c>
      <c r="D3436" s="1"/>
      <c r="F3436" s="1"/>
    </row>
    <row r="3437" spans="2:6">
      <c r="B3437" s="1">
        <v>40435</v>
      </c>
      <c r="C3437">
        <v>257.70999999999998</v>
      </c>
      <c r="D3437" s="1"/>
      <c r="F3437" s="1"/>
    </row>
    <row r="3438" spans="2:6">
      <c r="B3438" s="1">
        <v>40436</v>
      </c>
      <c r="C3438">
        <v>257.72000000000003</v>
      </c>
      <c r="D3438" s="1"/>
      <c r="F3438" s="1"/>
    </row>
    <row r="3439" spans="2:6">
      <c r="B3439" s="1">
        <v>40437</v>
      </c>
      <c r="C3439">
        <v>257.72000000000003</v>
      </c>
      <c r="D3439" s="1"/>
      <c r="F3439" s="1"/>
    </row>
    <row r="3440" spans="2:6">
      <c r="B3440" s="1">
        <v>40438</v>
      </c>
      <c r="C3440">
        <v>257.70999999999998</v>
      </c>
      <c r="D3440" s="1"/>
      <c r="F3440" s="1"/>
    </row>
    <row r="3441" spans="2:6">
      <c r="B3441" s="1">
        <v>40441</v>
      </c>
      <c r="C3441">
        <v>257.72000000000003</v>
      </c>
      <c r="D3441" s="1"/>
      <c r="F3441" s="1"/>
    </row>
    <row r="3442" spans="2:6">
      <c r="B3442" s="1">
        <v>40442</v>
      </c>
      <c r="C3442">
        <v>257.73</v>
      </c>
      <c r="D3442" s="1"/>
      <c r="F3442" s="1"/>
    </row>
    <row r="3443" spans="2:6">
      <c r="B3443" s="1">
        <v>40443</v>
      </c>
      <c r="C3443">
        <v>257.73</v>
      </c>
      <c r="D3443" s="1"/>
      <c r="F3443" s="1"/>
    </row>
    <row r="3444" spans="2:6">
      <c r="B3444" s="1">
        <v>40444</v>
      </c>
      <c r="C3444">
        <v>257.74</v>
      </c>
      <c r="D3444" s="1"/>
      <c r="F3444" s="1"/>
    </row>
    <row r="3445" spans="2:6">
      <c r="B3445" s="1">
        <v>40445</v>
      </c>
      <c r="C3445">
        <v>257.73</v>
      </c>
      <c r="D3445" s="1"/>
      <c r="F3445" s="1"/>
    </row>
    <row r="3446" spans="2:6">
      <c r="B3446" s="1">
        <v>40448</v>
      </c>
      <c r="C3446">
        <v>257.75</v>
      </c>
      <c r="D3446" s="1"/>
      <c r="F3446" s="1"/>
    </row>
    <row r="3447" spans="2:6">
      <c r="B3447" s="1">
        <v>40449</v>
      </c>
      <c r="C3447">
        <v>257.75</v>
      </c>
      <c r="D3447" s="1"/>
      <c r="F3447" s="1"/>
    </row>
    <row r="3448" spans="2:6">
      <c r="B3448" s="1">
        <v>40450</v>
      </c>
      <c r="C3448">
        <v>257.75</v>
      </c>
      <c r="D3448" s="1"/>
      <c r="F3448" s="1"/>
    </row>
    <row r="3449" spans="2:6">
      <c r="B3449" s="1">
        <v>40451</v>
      </c>
      <c r="C3449">
        <v>257.75</v>
      </c>
      <c r="D3449" s="1"/>
      <c r="F3449" s="1"/>
    </row>
    <row r="3450" spans="2:6">
      <c r="B3450" s="1">
        <v>40452</v>
      </c>
      <c r="C3450">
        <v>257.74</v>
      </c>
      <c r="D3450" s="1"/>
      <c r="F3450" s="1"/>
    </row>
    <row r="3451" spans="2:6">
      <c r="B3451" s="1">
        <v>40455</v>
      </c>
      <c r="C3451">
        <v>257.76</v>
      </c>
      <c r="D3451" s="1"/>
      <c r="F3451" s="1"/>
    </row>
    <row r="3452" spans="2:6">
      <c r="B3452" s="1">
        <v>40456</v>
      </c>
      <c r="C3452">
        <v>257.77</v>
      </c>
      <c r="D3452" s="1"/>
      <c r="F3452" s="1"/>
    </row>
    <row r="3453" spans="2:6">
      <c r="B3453" s="1">
        <v>40457</v>
      </c>
      <c r="C3453">
        <v>257.77</v>
      </c>
      <c r="D3453" s="1"/>
      <c r="F3453" s="1"/>
    </row>
    <row r="3454" spans="2:6">
      <c r="B3454" s="1">
        <v>40458</v>
      </c>
      <c r="C3454">
        <v>257.77999999999997</v>
      </c>
      <c r="D3454" s="1"/>
      <c r="F3454" s="1"/>
    </row>
    <row r="3455" spans="2:6">
      <c r="B3455" s="1">
        <v>40459</v>
      </c>
      <c r="C3455">
        <v>257.77999999999997</v>
      </c>
      <c r="D3455" s="1"/>
      <c r="F3455" s="1"/>
    </row>
    <row r="3456" spans="2:6">
      <c r="B3456" s="1">
        <v>40463</v>
      </c>
      <c r="C3456">
        <v>257.79000000000002</v>
      </c>
      <c r="D3456" s="1"/>
      <c r="F3456" s="1"/>
    </row>
    <row r="3457" spans="2:6">
      <c r="B3457" s="1">
        <v>40464</v>
      </c>
      <c r="C3457">
        <v>257.79000000000002</v>
      </c>
      <c r="D3457" s="1"/>
      <c r="F3457" s="1"/>
    </row>
    <row r="3458" spans="2:6">
      <c r="B3458" s="1">
        <v>40465</v>
      </c>
      <c r="C3458">
        <v>257.79000000000002</v>
      </c>
      <c r="D3458" s="1"/>
      <c r="F3458" s="1"/>
    </row>
    <row r="3459" spans="2:6">
      <c r="B3459" s="1">
        <v>40466</v>
      </c>
      <c r="C3459">
        <v>257.77999999999997</v>
      </c>
      <c r="D3459" s="1"/>
      <c r="F3459" s="1"/>
    </row>
    <row r="3460" spans="2:6">
      <c r="B3460" s="1">
        <v>40469</v>
      </c>
      <c r="C3460">
        <v>257.8</v>
      </c>
      <c r="D3460" s="1"/>
      <c r="F3460" s="1"/>
    </row>
    <row r="3461" spans="2:6">
      <c r="B3461" s="1">
        <v>40470</v>
      </c>
      <c r="C3461">
        <v>257.8</v>
      </c>
      <c r="D3461" s="1"/>
      <c r="F3461" s="1"/>
    </row>
    <row r="3462" spans="2:6">
      <c r="B3462" s="1">
        <v>40471</v>
      </c>
      <c r="C3462">
        <v>257.8</v>
      </c>
      <c r="D3462" s="1"/>
      <c r="F3462" s="1"/>
    </row>
    <row r="3463" spans="2:6">
      <c r="B3463" s="1">
        <v>40472</v>
      </c>
      <c r="C3463">
        <v>257.8</v>
      </c>
      <c r="D3463" s="1"/>
      <c r="F3463" s="1"/>
    </row>
    <row r="3464" spans="2:6">
      <c r="B3464" s="1">
        <v>40473</v>
      </c>
      <c r="C3464">
        <v>257.79000000000002</v>
      </c>
      <c r="D3464" s="1"/>
      <c r="F3464" s="1"/>
    </row>
    <row r="3465" spans="2:6">
      <c r="B3465" s="1">
        <v>40476</v>
      </c>
      <c r="C3465">
        <v>257.81</v>
      </c>
      <c r="D3465" s="1"/>
      <c r="F3465" s="1"/>
    </row>
    <row r="3466" spans="2:6">
      <c r="B3466" s="1">
        <v>40477</v>
      </c>
      <c r="C3466">
        <v>257.81</v>
      </c>
      <c r="D3466" s="1"/>
      <c r="F3466" s="1"/>
    </row>
    <row r="3467" spans="2:6">
      <c r="B3467" s="1">
        <v>40478</v>
      </c>
      <c r="C3467">
        <v>257.8</v>
      </c>
      <c r="D3467" s="1"/>
      <c r="F3467" s="1"/>
    </row>
    <row r="3468" spans="2:6">
      <c r="B3468" s="1">
        <v>40479</v>
      </c>
      <c r="C3468">
        <v>257.81</v>
      </c>
      <c r="D3468" s="1"/>
      <c r="F3468" s="1"/>
    </row>
    <row r="3469" spans="2:6">
      <c r="B3469" s="1">
        <v>40480</v>
      </c>
      <c r="C3469">
        <v>257.81</v>
      </c>
      <c r="D3469" s="1"/>
      <c r="F3469" s="1"/>
    </row>
    <row r="3470" spans="2:6">
      <c r="B3470" s="1">
        <v>40483</v>
      </c>
      <c r="C3470">
        <v>257.82</v>
      </c>
      <c r="D3470" s="1"/>
      <c r="F3470" s="1"/>
    </row>
    <row r="3471" spans="2:6">
      <c r="B3471" s="1">
        <v>40484</v>
      </c>
      <c r="C3471">
        <v>257.82</v>
      </c>
      <c r="D3471" s="1"/>
      <c r="F3471" s="1"/>
    </row>
    <row r="3472" spans="2:6">
      <c r="B3472" s="1">
        <v>40485</v>
      </c>
      <c r="C3472">
        <v>257.83</v>
      </c>
      <c r="D3472" s="1"/>
      <c r="F3472" s="1"/>
    </row>
    <row r="3473" spans="2:6">
      <c r="B3473" s="1">
        <v>40486</v>
      </c>
      <c r="C3473">
        <v>257.83</v>
      </c>
      <c r="D3473" s="1"/>
      <c r="F3473" s="1"/>
    </row>
    <row r="3474" spans="2:6">
      <c r="B3474" s="1">
        <v>40487</v>
      </c>
      <c r="C3474">
        <v>257.82</v>
      </c>
      <c r="D3474" s="1"/>
      <c r="F3474" s="1"/>
    </row>
    <row r="3475" spans="2:6">
      <c r="B3475" s="1">
        <v>40490</v>
      </c>
      <c r="C3475">
        <v>257.83</v>
      </c>
      <c r="D3475" s="1"/>
      <c r="F3475" s="1"/>
    </row>
    <row r="3476" spans="2:6">
      <c r="B3476" s="1">
        <v>40491</v>
      </c>
      <c r="C3476">
        <v>257.83</v>
      </c>
      <c r="D3476" s="1"/>
      <c r="F3476" s="1"/>
    </row>
    <row r="3477" spans="2:6">
      <c r="B3477" s="1">
        <v>40492</v>
      </c>
      <c r="C3477">
        <v>257.83</v>
      </c>
      <c r="D3477" s="1"/>
      <c r="F3477" s="1"/>
    </row>
    <row r="3478" spans="2:6">
      <c r="B3478" s="1">
        <v>40494</v>
      </c>
      <c r="C3478">
        <v>257.82</v>
      </c>
      <c r="D3478" s="1"/>
      <c r="F3478" s="1"/>
    </row>
    <row r="3479" spans="2:6">
      <c r="B3479" s="1">
        <v>40497</v>
      </c>
      <c r="C3479">
        <v>257.83</v>
      </c>
      <c r="D3479" s="1"/>
      <c r="F3479" s="1"/>
    </row>
    <row r="3480" spans="2:6">
      <c r="B3480" s="1">
        <v>40498</v>
      </c>
      <c r="C3480">
        <v>257.83</v>
      </c>
      <c r="D3480" s="1"/>
      <c r="F3480" s="1"/>
    </row>
    <row r="3481" spans="2:6">
      <c r="B3481" s="1">
        <v>40499</v>
      </c>
      <c r="C3481">
        <v>257.83</v>
      </c>
      <c r="D3481" s="1"/>
      <c r="F3481" s="1"/>
    </row>
    <row r="3482" spans="2:6">
      <c r="B3482" s="1">
        <v>40500</v>
      </c>
      <c r="C3482">
        <v>257.83</v>
      </c>
      <c r="D3482" s="1"/>
      <c r="F3482" s="1"/>
    </row>
    <row r="3483" spans="2:6">
      <c r="B3483" s="1">
        <v>40501</v>
      </c>
      <c r="C3483">
        <v>257.82</v>
      </c>
      <c r="D3483" s="1"/>
      <c r="F3483" s="1"/>
    </row>
    <row r="3484" spans="2:6">
      <c r="B3484" s="1">
        <v>40504</v>
      </c>
      <c r="C3484">
        <v>257.83</v>
      </c>
      <c r="D3484" s="1"/>
      <c r="F3484" s="1"/>
    </row>
    <row r="3485" spans="2:6">
      <c r="B3485" s="1">
        <v>40505</v>
      </c>
      <c r="C3485">
        <v>257.83</v>
      </c>
      <c r="D3485" s="1"/>
      <c r="F3485" s="1"/>
    </row>
    <row r="3486" spans="2:6">
      <c r="B3486" s="1">
        <v>40506</v>
      </c>
      <c r="C3486">
        <v>257.82</v>
      </c>
      <c r="D3486" s="1"/>
      <c r="F3486" s="1"/>
    </row>
    <row r="3487" spans="2:6">
      <c r="B3487" s="1">
        <v>40508</v>
      </c>
      <c r="C3487">
        <v>257.81</v>
      </c>
      <c r="D3487" s="1"/>
      <c r="F3487" s="1"/>
    </row>
    <row r="3488" spans="2:6">
      <c r="B3488" s="1">
        <v>40511</v>
      </c>
      <c r="C3488">
        <v>257.82</v>
      </c>
      <c r="D3488" s="1"/>
      <c r="F3488" s="1"/>
    </row>
    <row r="3489" spans="2:6">
      <c r="B3489" s="1">
        <v>40512</v>
      </c>
      <c r="C3489">
        <v>257.83</v>
      </c>
      <c r="D3489" s="1"/>
      <c r="F3489" s="1"/>
    </row>
    <row r="3490" spans="2:6">
      <c r="B3490" s="1">
        <v>40513</v>
      </c>
      <c r="C3490">
        <v>257.82</v>
      </c>
      <c r="D3490" s="1"/>
      <c r="F3490" s="1"/>
    </row>
    <row r="3491" spans="2:6">
      <c r="B3491" s="1">
        <v>40514</v>
      </c>
      <c r="C3491">
        <v>257.83</v>
      </c>
      <c r="D3491" s="1"/>
      <c r="F3491" s="1"/>
    </row>
    <row r="3492" spans="2:6">
      <c r="B3492" s="1">
        <v>40515</v>
      </c>
      <c r="C3492">
        <v>257.83</v>
      </c>
      <c r="D3492" s="1"/>
      <c r="F3492" s="1"/>
    </row>
    <row r="3493" spans="2:6">
      <c r="B3493" s="1">
        <v>40518</v>
      </c>
      <c r="C3493">
        <v>257.85000000000002</v>
      </c>
      <c r="D3493" s="1"/>
      <c r="F3493" s="1"/>
    </row>
    <row r="3494" spans="2:6">
      <c r="B3494" s="1">
        <v>40519</v>
      </c>
      <c r="C3494">
        <v>257.85000000000002</v>
      </c>
      <c r="D3494" s="1"/>
      <c r="F3494" s="1"/>
    </row>
    <row r="3495" spans="2:6">
      <c r="B3495" s="1">
        <v>40520</v>
      </c>
      <c r="C3495">
        <v>257.85000000000002</v>
      </c>
      <c r="D3495" s="1"/>
      <c r="F3495" s="1"/>
    </row>
    <row r="3496" spans="2:6">
      <c r="B3496" s="1">
        <v>40521</v>
      </c>
      <c r="C3496">
        <v>257.85000000000002</v>
      </c>
      <c r="D3496" s="1"/>
      <c r="F3496" s="1"/>
    </row>
    <row r="3497" spans="2:6">
      <c r="B3497" s="1">
        <v>40522</v>
      </c>
      <c r="C3497">
        <v>257.85000000000002</v>
      </c>
      <c r="D3497" s="1"/>
      <c r="F3497" s="1"/>
    </row>
    <row r="3498" spans="2:6">
      <c r="B3498" s="1">
        <v>40525</v>
      </c>
      <c r="C3498">
        <v>257.86</v>
      </c>
      <c r="D3498" s="1"/>
      <c r="F3498" s="1"/>
    </row>
    <row r="3499" spans="2:6">
      <c r="B3499" s="1">
        <v>40526</v>
      </c>
      <c r="C3499">
        <v>257.86</v>
      </c>
      <c r="D3499" s="1"/>
      <c r="F3499" s="1"/>
    </row>
    <row r="3500" spans="2:6">
      <c r="B3500" s="1">
        <v>40527</v>
      </c>
      <c r="C3500">
        <v>257.86</v>
      </c>
      <c r="D3500" s="1"/>
      <c r="F3500" s="1"/>
    </row>
    <row r="3501" spans="2:6">
      <c r="B3501" s="1">
        <v>40528</v>
      </c>
      <c r="C3501">
        <v>257.86</v>
      </c>
      <c r="D3501" s="1"/>
      <c r="F3501" s="1"/>
    </row>
    <row r="3502" spans="2:6">
      <c r="B3502" s="1">
        <v>40529</v>
      </c>
      <c r="C3502">
        <v>257.86</v>
      </c>
      <c r="D3502" s="1"/>
      <c r="F3502" s="1"/>
    </row>
    <row r="3503" spans="2:6">
      <c r="B3503" s="1">
        <v>40532</v>
      </c>
      <c r="C3503">
        <v>257.88</v>
      </c>
      <c r="D3503" s="1"/>
      <c r="F3503" s="1"/>
    </row>
    <row r="3504" spans="2:6">
      <c r="B3504" s="1">
        <v>40533</v>
      </c>
      <c r="C3504">
        <v>257.88</v>
      </c>
      <c r="D3504" s="1"/>
      <c r="F3504" s="1"/>
    </row>
    <row r="3505" spans="2:6">
      <c r="B3505" s="1">
        <v>40534</v>
      </c>
      <c r="C3505">
        <v>257.88</v>
      </c>
      <c r="D3505" s="1"/>
      <c r="F3505" s="1"/>
    </row>
    <row r="3506" spans="2:6">
      <c r="B3506" s="1">
        <v>40535</v>
      </c>
      <c r="C3506">
        <v>257.87</v>
      </c>
      <c r="D3506" s="1"/>
      <c r="F3506" s="1"/>
    </row>
    <row r="3507" spans="2:6">
      <c r="B3507" s="1">
        <v>40539</v>
      </c>
      <c r="C3507">
        <v>257.88</v>
      </c>
      <c r="D3507" s="1"/>
      <c r="F3507" s="1"/>
    </row>
    <row r="3508" spans="2:6">
      <c r="B3508" s="1">
        <v>40540</v>
      </c>
      <c r="C3508">
        <v>257.88</v>
      </c>
      <c r="D3508" s="1"/>
      <c r="F3508" s="1"/>
    </row>
    <row r="3509" spans="2:6">
      <c r="B3509" s="1">
        <v>40541</v>
      </c>
      <c r="C3509">
        <v>257.89</v>
      </c>
      <c r="D3509" s="1"/>
      <c r="F3509" s="1"/>
    </row>
    <row r="3510" spans="2:6">
      <c r="B3510" s="1">
        <v>40542</v>
      </c>
      <c r="C3510">
        <v>257.89999999999998</v>
      </c>
      <c r="D3510" s="1"/>
      <c r="F3510" s="1"/>
    </row>
    <row r="3511" spans="2:6">
      <c r="B3511" s="1">
        <v>40543</v>
      </c>
      <c r="C3511">
        <v>257.89</v>
      </c>
      <c r="D3511" s="1"/>
      <c r="F3511" s="1"/>
    </row>
    <row r="3512" spans="2:6">
      <c r="B3512" s="1">
        <v>40546</v>
      </c>
      <c r="C3512">
        <v>257.89999999999998</v>
      </c>
      <c r="D3512" s="1"/>
      <c r="F3512" s="1"/>
    </row>
    <row r="3513" spans="2:6">
      <c r="B3513" s="1">
        <v>40547</v>
      </c>
      <c r="C3513">
        <v>257.91000000000003</v>
      </c>
      <c r="D3513" s="1"/>
      <c r="F3513" s="1"/>
    </row>
    <row r="3514" spans="2:6">
      <c r="B3514" s="1">
        <v>40548</v>
      </c>
      <c r="C3514">
        <v>257.89999999999998</v>
      </c>
      <c r="D3514" s="1"/>
      <c r="F3514" s="1"/>
    </row>
    <row r="3515" spans="2:6">
      <c r="B3515" s="1">
        <v>40549</v>
      </c>
      <c r="C3515">
        <v>257.89999999999998</v>
      </c>
      <c r="D3515" s="1"/>
      <c r="F3515" s="1"/>
    </row>
    <row r="3516" spans="2:6">
      <c r="B3516" s="1">
        <v>40550</v>
      </c>
      <c r="C3516">
        <v>257.89999999999998</v>
      </c>
      <c r="D3516" s="1"/>
      <c r="F3516" s="1"/>
    </row>
    <row r="3517" spans="2:6">
      <c r="B3517" s="1">
        <v>40553</v>
      </c>
      <c r="C3517">
        <v>257.91000000000003</v>
      </c>
      <c r="D3517" s="1"/>
      <c r="F3517" s="1"/>
    </row>
    <row r="3518" spans="2:6">
      <c r="B3518" s="1">
        <v>40554</v>
      </c>
      <c r="C3518">
        <v>257.92</v>
      </c>
      <c r="D3518" s="1"/>
      <c r="F3518" s="1"/>
    </row>
    <row r="3519" spans="2:6">
      <c r="B3519" s="1">
        <v>40555</v>
      </c>
      <c r="C3519">
        <v>257.92</v>
      </c>
      <c r="D3519" s="1"/>
      <c r="F3519" s="1"/>
    </row>
    <row r="3520" spans="2:6">
      <c r="B3520" s="1">
        <v>40556</v>
      </c>
      <c r="C3520">
        <v>257.92</v>
      </c>
      <c r="D3520" s="1"/>
      <c r="F3520" s="1"/>
    </row>
    <row r="3521" spans="2:6">
      <c r="B3521" s="1">
        <v>40557</v>
      </c>
      <c r="C3521">
        <v>257.91000000000003</v>
      </c>
      <c r="D3521" s="1"/>
      <c r="F3521" s="1"/>
    </row>
    <row r="3522" spans="2:6">
      <c r="B3522" s="1">
        <v>40561</v>
      </c>
      <c r="C3522">
        <v>257.93</v>
      </c>
      <c r="D3522" s="1"/>
      <c r="F3522" s="1"/>
    </row>
    <row r="3523" spans="2:6">
      <c r="B3523" s="1">
        <v>40562</v>
      </c>
      <c r="C3523">
        <v>257.93</v>
      </c>
      <c r="D3523" s="1"/>
      <c r="F3523" s="1"/>
    </row>
    <row r="3524" spans="2:6">
      <c r="B3524" s="1">
        <v>40563</v>
      </c>
      <c r="C3524">
        <v>257.93</v>
      </c>
      <c r="D3524" s="1"/>
      <c r="F3524" s="1"/>
    </row>
    <row r="3525" spans="2:6">
      <c r="B3525" s="1">
        <v>40564</v>
      </c>
      <c r="C3525">
        <v>257.92</v>
      </c>
      <c r="D3525" s="1"/>
      <c r="F3525" s="1"/>
    </row>
    <row r="3526" spans="2:6">
      <c r="B3526" s="1">
        <v>40567</v>
      </c>
      <c r="C3526">
        <v>257.94</v>
      </c>
      <c r="D3526" s="1"/>
      <c r="F3526" s="1"/>
    </row>
    <row r="3527" spans="2:6">
      <c r="B3527" s="1">
        <v>40568</v>
      </c>
      <c r="C3527">
        <v>257.94</v>
      </c>
      <c r="D3527" s="1"/>
      <c r="F3527" s="1"/>
    </row>
    <row r="3528" spans="2:6">
      <c r="B3528" s="1">
        <v>40569</v>
      </c>
      <c r="C3528">
        <v>257.95</v>
      </c>
      <c r="D3528" s="1"/>
      <c r="F3528" s="1"/>
    </row>
    <row r="3529" spans="2:6">
      <c r="B3529" s="1">
        <v>40570</v>
      </c>
      <c r="C3529">
        <v>257.95999999999998</v>
      </c>
      <c r="D3529" s="1"/>
      <c r="F3529" s="1"/>
    </row>
    <row r="3530" spans="2:6">
      <c r="B3530" s="1">
        <v>40571</v>
      </c>
      <c r="C3530">
        <v>257.95</v>
      </c>
      <c r="D3530" s="1"/>
      <c r="F3530" s="1"/>
    </row>
    <row r="3531" spans="2:6">
      <c r="B3531" s="1">
        <v>40574</v>
      </c>
      <c r="C3531">
        <v>257.95999999999998</v>
      </c>
      <c r="D3531" s="1"/>
      <c r="F3531" s="1"/>
    </row>
    <row r="3532" spans="2:6">
      <c r="B3532" s="1">
        <v>40575</v>
      </c>
      <c r="C3532">
        <v>257.95999999999998</v>
      </c>
      <c r="D3532" s="1"/>
      <c r="F3532" s="1"/>
    </row>
    <row r="3533" spans="2:6">
      <c r="B3533" s="1">
        <v>40576</v>
      </c>
      <c r="C3533">
        <v>257.95</v>
      </c>
      <c r="D3533" s="1"/>
      <c r="F3533" s="1"/>
    </row>
    <row r="3534" spans="2:6">
      <c r="B3534" s="1">
        <v>40577</v>
      </c>
      <c r="C3534">
        <v>257.95</v>
      </c>
      <c r="D3534" s="1"/>
      <c r="F3534" s="1"/>
    </row>
    <row r="3535" spans="2:6">
      <c r="B3535" s="1">
        <v>40578</v>
      </c>
      <c r="C3535">
        <v>257.94</v>
      </c>
      <c r="D3535" s="1"/>
      <c r="F3535" s="1"/>
    </row>
    <row r="3536" spans="2:6">
      <c r="B3536" s="1">
        <v>40581</v>
      </c>
      <c r="C3536">
        <v>257.95</v>
      </c>
      <c r="D3536" s="1"/>
      <c r="F3536" s="1"/>
    </row>
    <row r="3537" spans="2:6">
      <c r="B3537" s="1">
        <v>40582</v>
      </c>
      <c r="C3537">
        <v>257.95</v>
      </c>
      <c r="D3537" s="1"/>
      <c r="F3537" s="1"/>
    </row>
    <row r="3538" spans="2:6">
      <c r="B3538" s="1">
        <v>40583</v>
      </c>
      <c r="C3538">
        <v>257.97000000000003</v>
      </c>
      <c r="D3538" s="1"/>
      <c r="F3538" s="1"/>
    </row>
    <row r="3539" spans="2:6">
      <c r="B3539" s="1">
        <v>40584</v>
      </c>
      <c r="C3539">
        <v>257.98</v>
      </c>
      <c r="D3539" s="1"/>
      <c r="F3539" s="1"/>
    </row>
    <row r="3540" spans="2:6">
      <c r="B3540" s="1">
        <v>40585</v>
      </c>
      <c r="C3540">
        <v>257.97000000000003</v>
      </c>
      <c r="D3540" s="1"/>
      <c r="F3540" s="1"/>
    </row>
    <row r="3541" spans="2:6">
      <c r="B3541" s="1">
        <v>40588</v>
      </c>
      <c r="C3541">
        <v>257.98</v>
      </c>
      <c r="D3541" s="1"/>
      <c r="F3541" s="1"/>
    </row>
    <row r="3542" spans="2:6">
      <c r="B3542" s="1">
        <v>40589</v>
      </c>
      <c r="C3542">
        <v>257.98</v>
      </c>
      <c r="D3542" s="1"/>
      <c r="F3542" s="1"/>
    </row>
    <row r="3543" spans="2:6">
      <c r="B3543" s="1">
        <v>40590</v>
      </c>
      <c r="C3543">
        <v>257.99</v>
      </c>
      <c r="D3543" s="1"/>
      <c r="F3543" s="1"/>
    </row>
    <row r="3544" spans="2:6">
      <c r="B3544" s="1">
        <v>40591</v>
      </c>
      <c r="C3544">
        <v>258.01</v>
      </c>
      <c r="D3544" s="1"/>
      <c r="F3544" s="1"/>
    </row>
    <row r="3545" spans="2:6">
      <c r="B3545" s="1">
        <v>40592</v>
      </c>
      <c r="C3545">
        <v>258</v>
      </c>
      <c r="D3545" s="1"/>
      <c r="F3545" s="1"/>
    </row>
    <row r="3546" spans="2:6">
      <c r="B3546" s="1">
        <v>40596</v>
      </c>
      <c r="C3546">
        <v>258.02</v>
      </c>
      <c r="D3546" s="1"/>
      <c r="F3546" s="1"/>
    </row>
    <row r="3547" spans="2:6">
      <c r="B3547" s="1">
        <v>40597</v>
      </c>
      <c r="C3547">
        <v>258.02</v>
      </c>
      <c r="D3547" s="1"/>
      <c r="F3547" s="1"/>
    </row>
    <row r="3548" spans="2:6">
      <c r="B3548" s="1">
        <v>40598</v>
      </c>
      <c r="C3548">
        <v>258.02</v>
      </c>
      <c r="D3548" s="1"/>
      <c r="F3548" s="1"/>
    </row>
    <row r="3549" spans="2:6">
      <c r="B3549" s="1">
        <v>40599</v>
      </c>
      <c r="C3549">
        <v>258.01</v>
      </c>
      <c r="D3549" s="1"/>
      <c r="F3549" s="1"/>
    </row>
    <row r="3550" spans="2:6">
      <c r="B3550" s="1">
        <v>40602</v>
      </c>
      <c r="C3550">
        <v>258.01</v>
      </c>
      <c r="D3550" s="1"/>
      <c r="F3550" s="1"/>
    </row>
    <row r="3551" spans="2:6">
      <c r="B3551" s="1">
        <v>40603</v>
      </c>
      <c r="C3551">
        <v>258.02</v>
      </c>
      <c r="D3551" s="1"/>
      <c r="F3551" s="1"/>
    </row>
    <row r="3552" spans="2:6">
      <c r="B3552" s="1">
        <v>40604</v>
      </c>
      <c r="C3552">
        <v>258.02999999999997</v>
      </c>
      <c r="D3552" s="1"/>
      <c r="F3552" s="1"/>
    </row>
    <row r="3553" spans="2:6">
      <c r="B3553" s="1">
        <v>40605</v>
      </c>
      <c r="C3553">
        <v>258.02999999999997</v>
      </c>
      <c r="D3553" s="1"/>
      <c r="F3553" s="1"/>
    </row>
    <row r="3554" spans="2:6">
      <c r="B3554" s="1">
        <v>40606</v>
      </c>
      <c r="C3554">
        <v>258.02999999999997</v>
      </c>
      <c r="D3554" s="1"/>
      <c r="F3554" s="1"/>
    </row>
    <row r="3555" spans="2:6">
      <c r="B3555" s="1">
        <v>40609</v>
      </c>
      <c r="C3555">
        <v>258.04000000000002</v>
      </c>
      <c r="D3555" s="1"/>
      <c r="F3555" s="1"/>
    </row>
    <row r="3556" spans="2:6">
      <c r="B3556" s="1">
        <v>40610</v>
      </c>
      <c r="C3556">
        <v>258.05</v>
      </c>
      <c r="D3556" s="1"/>
      <c r="F3556" s="1"/>
    </row>
    <row r="3557" spans="2:6">
      <c r="B3557" s="1">
        <v>40611</v>
      </c>
      <c r="C3557">
        <v>258.06</v>
      </c>
      <c r="D3557" s="1"/>
      <c r="F3557" s="1"/>
    </row>
    <row r="3558" spans="2:6">
      <c r="B3558" s="1">
        <v>40612</v>
      </c>
      <c r="C3558">
        <v>258.08</v>
      </c>
      <c r="D3558" s="1"/>
      <c r="F3558" s="1"/>
    </row>
    <row r="3559" spans="2:6">
      <c r="B3559" s="1">
        <v>40613</v>
      </c>
      <c r="C3559">
        <v>258.07</v>
      </c>
      <c r="D3559" s="1"/>
      <c r="F3559" s="1"/>
    </row>
    <row r="3560" spans="2:6">
      <c r="B3560" s="1">
        <v>40616</v>
      </c>
      <c r="C3560">
        <v>258.08999999999997</v>
      </c>
      <c r="D3560" s="1"/>
      <c r="F3560" s="1"/>
    </row>
    <row r="3561" spans="2:6">
      <c r="B3561" s="1">
        <v>40617</v>
      </c>
      <c r="C3561">
        <v>258.08</v>
      </c>
      <c r="D3561" s="1"/>
      <c r="F3561" s="1"/>
    </row>
    <row r="3562" spans="2:6">
      <c r="B3562" s="1">
        <v>40618</v>
      </c>
      <c r="C3562">
        <v>258.08999999999997</v>
      </c>
      <c r="D3562" s="1"/>
      <c r="F3562" s="1"/>
    </row>
    <row r="3563" spans="2:6">
      <c r="B3563" s="1">
        <v>40619</v>
      </c>
      <c r="C3563">
        <v>258.08</v>
      </c>
      <c r="D3563" s="1"/>
      <c r="F3563" s="1"/>
    </row>
    <row r="3564" spans="2:6">
      <c r="B3564" s="1">
        <v>40620</v>
      </c>
      <c r="C3564">
        <v>258.07</v>
      </c>
      <c r="D3564" s="1"/>
      <c r="F3564" s="1"/>
    </row>
    <row r="3565" spans="2:6">
      <c r="B3565" s="1">
        <v>40623</v>
      </c>
      <c r="C3565">
        <v>258.08</v>
      </c>
      <c r="D3565" s="1"/>
      <c r="F3565" s="1"/>
    </row>
    <row r="3566" spans="2:6">
      <c r="B3566" s="1">
        <v>40624</v>
      </c>
      <c r="C3566">
        <v>258.08</v>
      </c>
      <c r="D3566" s="1"/>
      <c r="F3566" s="1"/>
    </row>
    <row r="3567" spans="2:6">
      <c r="B3567" s="1">
        <v>40625</v>
      </c>
      <c r="C3567">
        <v>258.08</v>
      </c>
      <c r="D3567" s="1"/>
      <c r="F3567" s="1"/>
    </row>
    <row r="3568" spans="2:6">
      <c r="B3568" s="1">
        <v>40626</v>
      </c>
      <c r="C3568">
        <v>258.08</v>
      </c>
      <c r="D3568" s="1"/>
      <c r="F3568" s="1"/>
    </row>
    <row r="3569" spans="2:6">
      <c r="B3569" s="1">
        <v>40627</v>
      </c>
      <c r="C3569">
        <v>258.06</v>
      </c>
      <c r="D3569" s="1"/>
      <c r="F3569" s="1"/>
    </row>
    <row r="3570" spans="2:6">
      <c r="B3570" s="1">
        <v>40630</v>
      </c>
      <c r="C3570">
        <v>258.07</v>
      </c>
      <c r="D3570" s="1"/>
      <c r="F3570" s="1"/>
    </row>
    <row r="3571" spans="2:6">
      <c r="B3571" s="1">
        <v>40631</v>
      </c>
      <c r="C3571">
        <v>258.07</v>
      </c>
      <c r="D3571" s="1"/>
      <c r="F3571" s="1"/>
    </row>
    <row r="3572" spans="2:6">
      <c r="B3572" s="1">
        <v>40632</v>
      </c>
      <c r="C3572">
        <v>258.08</v>
      </c>
      <c r="D3572" s="1"/>
      <c r="F3572" s="1"/>
    </row>
    <row r="3573" spans="2:6">
      <c r="B3573" s="1">
        <v>40633</v>
      </c>
      <c r="C3573">
        <v>258.08</v>
      </c>
      <c r="D3573" s="1"/>
      <c r="F3573" s="1"/>
    </row>
    <row r="3574" spans="2:6">
      <c r="B3574" s="1">
        <v>40634</v>
      </c>
      <c r="C3574">
        <v>258.08999999999997</v>
      </c>
      <c r="D3574" s="1"/>
      <c r="F3574" s="1"/>
    </row>
    <row r="3575" spans="2:6">
      <c r="B3575" s="1">
        <v>40637</v>
      </c>
      <c r="C3575">
        <v>258.13</v>
      </c>
      <c r="D3575" s="1"/>
      <c r="F3575" s="1"/>
    </row>
    <row r="3576" spans="2:6">
      <c r="B3576" s="1">
        <v>40638</v>
      </c>
      <c r="C3576">
        <v>258.10000000000002</v>
      </c>
      <c r="D3576" s="1"/>
      <c r="F3576" s="1"/>
    </row>
    <row r="3577" spans="2:6">
      <c r="B3577" s="1">
        <v>40639</v>
      </c>
      <c r="C3577">
        <v>258.12</v>
      </c>
      <c r="D3577" s="1"/>
      <c r="F3577" s="1"/>
    </row>
    <row r="3578" spans="2:6">
      <c r="B3578" s="1">
        <v>40640</v>
      </c>
      <c r="C3578">
        <v>258.13</v>
      </c>
      <c r="D3578" s="1"/>
      <c r="F3578" s="1"/>
    </row>
    <row r="3579" spans="2:6">
      <c r="B3579" s="1">
        <v>40641</v>
      </c>
      <c r="C3579">
        <v>258.12</v>
      </c>
      <c r="D3579" s="1"/>
      <c r="F3579" s="1"/>
    </row>
    <row r="3580" spans="2:6">
      <c r="B3580" s="1">
        <v>40644</v>
      </c>
      <c r="C3580">
        <v>258.14</v>
      </c>
      <c r="D3580" s="1"/>
      <c r="F3580" s="1"/>
    </row>
    <row r="3581" spans="2:6">
      <c r="B3581" s="1">
        <v>40645</v>
      </c>
      <c r="C3581">
        <v>258.14999999999998</v>
      </c>
      <c r="D3581" s="1"/>
      <c r="F3581" s="1"/>
    </row>
    <row r="3582" spans="2:6">
      <c r="B3582" s="1">
        <v>40646</v>
      </c>
      <c r="C3582">
        <v>258.14999999999998</v>
      </c>
      <c r="D3582" s="1"/>
      <c r="F3582" s="1"/>
    </row>
    <row r="3583" spans="2:6">
      <c r="B3583" s="1">
        <v>40647</v>
      </c>
      <c r="C3583">
        <v>258.14</v>
      </c>
      <c r="D3583" s="1"/>
      <c r="F3583" s="1"/>
    </row>
    <row r="3584" spans="2:6">
      <c r="B3584" s="1">
        <v>40648</v>
      </c>
      <c r="C3584">
        <v>258.14</v>
      </c>
      <c r="D3584" s="1"/>
      <c r="F3584" s="1"/>
    </row>
    <row r="3585" spans="2:6">
      <c r="B3585" s="1">
        <v>40651</v>
      </c>
      <c r="C3585">
        <v>258.16000000000003</v>
      </c>
      <c r="D3585" s="1"/>
      <c r="F3585" s="1"/>
    </row>
    <row r="3586" spans="2:6">
      <c r="B3586" s="1">
        <v>40652</v>
      </c>
      <c r="C3586">
        <v>258.16000000000003</v>
      </c>
      <c r="D3586" s="1"/>
      <c r="F3586" s="1"/>
    </row>
    <row r="3587" spans="2:6">
      <c r="B3587" s="1">
        <v>40653</v>
      </c>
      <c r="C3587">
        <v>258.16000000000003</v>
      </c>
      <c r="D3587" s="1"/>
      <c r="F3587" s="1"/>
    </row>
    <row r="3588" spans="2:6">
      <c r="B3588" s="1">
        <v>40654</v>
      </c>
      <c r="C3588">
        <v>258.14999999999998</v>
      </c>
      <c r="D3588" s="1"/>
      <c r="F3588" s="1"/>
    </row>
    <row r="3589" spans="2:6">
      <c r="B3589" s="1">
        <v>40658</v>
      </c>
      <c r="C3589">
        <v>258.17</v>
      </c>
      <c r="D3589" s="1"/>
      <c r="F3589" s="1"/>
    </row>
    <row r="3590" spans="2:6">
      <c r="B3590" s="1">
        <v>40659</v>
      </c>
      <c r="C3590">
        <v>258.17</v>
      </c>
      <c r="D3590" s="1"/>
      <c r="F3590" s="1"/>
    </row>
    <row r="3591" spans="2:6">
      <c r="B3591" s="1">
        <v>40660</v>
      </c>
      <c r="C3591">
        <v>258.17</v>
      </c>
      <c r="D3591" s="1"/>
      <c r="F3591" s="1"/>
    </row>
    <row r="3592" spans="2:6">
      <c r="B3592" s="1">
        <v>40661</v>
      </c>
      <c r="C3592">
        <v>258.19</v>
      </c>
      <c r="D3592" s="1"/>
      <c r="F3592" s="1"/>
    </row>
    <row r="3593" spans="2:6">
      <c r="B3593" s="1">
        <v>40662</v>
      </c>
      <c r="C3593">
        <v>258.18</v>
      </c>
      <c r="D3593" s="1"/>
      <c r="F3593" s="1"/>
    </row>
    <row r="3594" spans="2:6">
      <c r="B3594" s="1">
        <v>40665</v>
      </c>
      <c r="C3594">
        <v>258.19</v>
      </c>
      <c r="D3594" s="1"/>
      <c r="F3594" s="1"/>
    </row>
    <row r="3595" spans="2:6">
      <c r="B3595" s="1">
        <v>40666</v>
      </c>
      <c r="C3595">
        <v>258.20999999999998</v>
      </c>
      <c r="D3595" s="1"/>
      <c r="F3595" s="1"/>
    </row>
    <row r="3596" spans="2:6">
      <c r="B3596" s="1">
        <v>40667</v>
      </c>
      <c r="C3596">
        <v>258.23</v>
      </c>
      <c r="D3596" s="1"/>
      <c r="F3596" s="1"/>
    </row>
    <row r="3597" spans="2:6">
      <c r="B3597" s="1">
        <v>40668</v>
      </c>
      <c r="C3597">
        <v>258.23</v>
      </c>
      <c r="D3597" s="1"/>
      <c r="F3597" s="1"/>
    </row>
    <row r="3598" spans="2:6">
      <c r="B3598" s="1">
        <v>40669</v>
      </c>
      <c r="C3598">
        <v>258.22000000000003</v>
      </c>
      <c r="D3598" s="1"/>
      <c r="F3598" s="1"/>
    </row>
    <row r="3599" spans="2:6">
      <c r="B3599" s="1">
        <v>40672</v>
      </c>
      <c r="C3599">
        <v>258.24</v>
      </c>
      <c r="D3599" s="1"/>
      <c r="F3599" s="1"/>
    </row>
    <row r="3600" spans="2:6">
      <c r="B3600" s="1">
        <v>40673</v>
      </c>
      <c r="C3600">
        <v>258.23</v>
      </c>
      <c r="D3600" s="1"/>
      <c r="F3600" s="1"/>
    </row>
    <row r="3601" spans="2:6">
      <c r="B3601" s="1">
        <v>40674</v>
      </c>
      <c r="C3601">
        <v>258.23</v>
      </c>
      <c r="D3601" s="1"/>
      <c r="F3601" s="1"/>
    </row>
    <row r="3602" spans="2:6">
      <c r="B3602" s="1">
        <v>40675</v>
      </c>
      <c r="C3602">
        <v>258.23</v>
      </c>
      <c r="D3602" s="1"/>
      <c r="F3602" s="1"/>
    </row>
    <row r="3603" spans="2:6">
      <c r="B3603" s="1">
        <v>40676</v>
      </c>
      <c r="C3603">
        <v>258.22000000000003</v>
      </c>
      <c r="D3603" s="1"/>
      <c r="F3603" s="1"/>
    </row>
    <row r="3604" spans="2:6">
      <c r="B3604" s="1">
        <v>40679</v>
      </c>
      <c r="C3604">
        <v>258.24</v>
      </c>
      <c r="D3604" s="1"/>
      <c r="F3604" s="1"/>
    </row>
    <row r="3605" spans="2:6">
      <c r="B3605" s="1">
        <v>40680</v>
      </c>
      <c r="C3605">
        <v>258.24</v>
      </c>
      <c r="D3605" s="1"/>
      <c r="F3605" s="1"/>
    </row>
    <row r="3606" spans="2:6">
      <c r="B3606" s="1">
        <v>40681</v>
      </c>
      <c r="C3606">
        <v>258.23</v>
      </c>
      <c r="D3606" s="1"/>
      <c r="F3606" s="1"/>
    </row>
    <row r="3607" spans="2:6">
      <c r="B3607" s="1">
        <v>40682</v>
      </c>
      <c r="C3607">
        <v>258.23</v>
      </c>
      <c r="D3607" s="1"/>
      <c r="F3607" s="1"/>
    </row>
    <row r="3608" spans="2:6">
      <c r="B3608" s="1">
        <v>40683</v>
      </c>
      <c r="C3608">
        <v>258.22000000000003</v>
      </c>
      <c r="D3608" s="1"/>
      <c r="F3608" s="1"/>
    </row>
    <row r="3609" spans="2:6">
      <c r="B3609" s="1">
        <v>40686</v>
      </c>
      <c r="C3609">
        <v>258.23</v>
      </c>
      <c r="D3609" s="1"/>
      <c r="F3609" s="1"/>
    </row>
    <row r="3610" spans="2:6">
      <c r="B3610" s="1">
        <v>40687</v>
      </c>
      <c r="C3610">
        <v>258.23</v>
      </c>
      <c r="D3610" s="1"/>
      <c r="F3610" s="1"/>
    </row>
    <row r="3611" spans="2:6">
      <c r="B3611" s="1">
        <v>40688</v>
      </c>
      <c r="C3611">
        <v>258.23</v>
      </c>
      <c r="D3611" s="1"/>
      <c r="F3611" s="1"/>
    </row>
    <row r="3612" spans="2:6">
      <c r="B3612" s="1">
        <v>40689</v>
      </c>
      <c r="C3612">
        <v>258.23</v>
      </c>
      <c r="D3612" s="1"/>
      <c r="F3612" s="1"/>
    </row>
    <row r="3613" spans="2:6">
      <c r="B3613" s="1">
        <v>40690</v>
      </c>
      <c r="C3613">
        <v>258.22000000000003</v>
      </c>
      <c r="D3613" s="1"/>
      <c r="F3613" s="1"/>
    </row>
    <row r="3614" spans="2:6">
      <c r="B3614" s="1">
        <v>40694</v>
      </c>
      <c r="C3614">
        <v>258.23</v>
      </c>
      <c r="D3614" s="1"/>
      <c r="F3614" s="1"/>
    </row>
    <row r="3615" spans="2:6">
      <c r="B3615" s="1">
        <v>40695</v>
      </c>
      <c r="C3615">
        <v>258.24</v>
      </c>
      <c r="D3615" s="1"/>
      <c r="F3615" s="1"/>
    </row>
    <row r="3616" spans="2:6">
      <c r="B3616" s="1">
        <v>40696</v>
      </c>
      <c r="C3616">
        <v>258.24</v>
      </c>
      <c r="D3616" s="1"/>
      <c r="F3616" s="1"/>
    </row>
    <row r="3617" spans="2:6">
      <c r="B3617" s="1">
        <v>40697</v>
      </c>
      <c r="C3617">
        <v>258.23</v>
      </c>
      <c r="D3617" s="1"/>
      <c r="F3617" s="1"/>
    </row>
    <row r="3618" spans="2:6">
      <c r="B3618" s="1">
        <v>40700</v>
      </c>
      <c r="C3618">
        <v>258.24</v>
      </c>
      <c r="D3618" s="1"/>
      <c r="F3618" s="1"/>
    </row>
    <row r="3619" spans="2:6">
      <c r="B3619" s="1">
        <v>40701</v>
      </c>
      <c r="C3619">
        <v>258.24</v>
      </c>
      <c r="D3619" s="1"/>
      <c r="F3619" s="1"/>
    </row>
    <row r="3620" spans="2:6">
      <c r="B3620" s="1">
        <v>40702</v>
      </c>
      <c r="C3620">
        <v>258.25</v>
      </c>
      <c r="D3620" s="1"/>
      <c r="F3620" s="1"/>
    </row>
    <row r="3621" spans="2:6">
      <c r="B3621" s="1">
        <v>40703</v>
      </c>
      <c r="C3621">
        <v>258.25</v>
      </c>
      <c r="D3621" s="1"/>
      <c r="F3621" s="1"/>
    </row>
    <row r="3622" spans="2:6">
      <c r="B3622" s="1">
        <v>40704</v>
      </c>
      <c r="C3622">
        <v>258.24</v>
      </c>
      <c r="D3622" s="1"/>
      <c r="F3622" s="1"/>
    </row>
    <row r="3623" spans="2:6">
      <c r="B3623" s="1">
        <v>40707</v>
      </c>
      <c r="C3623">
        <v>258.25</v>
      </c>
      <c r="D3623" s="1"/>
      <c r="F3623" s="1"/>
    </row>
    <row r="3624" spans="2:6">
      <c r="B3624" s="1">
        <v>40708</v>
      </c>
      <c r="C3624">
        <v>258.25</v>
      </c>
      <c r="D3624" s="1"/>
      <c r="F3624" s="1"/>
    </row>
    <row r="3625" spans="2:6">
      <c r="B3625" s="1">
        <v>40709</v>
      </c>
      <c r="C3625">
        <v>258.25</v>
      </c>
      <c r="D3625" s="1"/>
      <c r="F3625" s="1"/>
    </row>
    <row r="3626" spans="2:6">
      <c r="B3626" s="1">
        <v>40710</v>
      </c>
      <c r="C3626">
        <v>258.25</v>
      </c>
      <c r="D3626" s="1"/>
      <c r="F3626" s="1"/>
    </row>
    <row r="3627" spans="2:6">
      <c r="B3627" s="1">
        <v>40711</v>
      </c>
      <c r="C3627">
        <v>258.25</v>
      </c>
      <c r="D3627" s="1"/>
      <c r="F3627" s="1"/>
    </row>
    <row r="3628" spans="2:6">
      <c r="B3628" s="1">
        <v>40714</v>
      </c>
      <c r="C3628">
        <v>258.26</v>
      </c>
      <c r="D3628" s="1"/>
      <c r="F3628" s="1"/>
    </row>
    <row r="3629" spans="2:6">
      <c r="B3629" s="1">
        <v>40715</v>
      </c>
      <c r="C3629">
        <v>258.27</v>
      </c>
      <c r="D3629" s="1"/>
      <c r="F3629" s="1"/>
    </row>
    <row r="3630" spans="2:6">
      <c r="B3630" s="1">
        <v>40716</v>
      </c>
      <c r="C3630">
        <v>258.27999999999997</v>
      </c>
      <c r="D3630" s="1"/>
      <c r="F3630" s="1"/>
    </row>
    <row r="3631" spans="2:6">
      <c r="B3631" s="1">
        <v>40717</v>
      </c>
      <c r="C3631">
        <v>258.29000000000002</v>
      </c>
      <c r="D3631" s="1"/>
      <c r="F3631" s="1"/>
    </row>
    <row r="3632" spans="2:6">
      <c r="B3632" s="1">
        <v>40718</v>
      </c>
      <c r="C3632">
        <v>258.27</v>
      </c>
      <c r="D3632" s="1"/>
      <c r="F3632" s="1"/>
    </row>
    <row r="3633" spans="2:6">
      <c r="B3633" s="1">
        <v>40721</v>
      </c>
      <c r="C3633">
        <v>258.27999999999997</v>
      </c>
      <c r="D3633" s="1"/>
      <c r="F3633" s="1"/>
    </row>
    <row r="3634" spans="2:6">
      <c r="B3634" s="1">
        <v>40722</v>
      </c>
      <c r="C3634">
        <v>258.27</v>
      </c>
      <c r="D3634" s="1"/>
      <c r="F3634" s="1"/>
    </row>
    <row r="3635" spans="2:6">
      <c r="B3635" s="1">
        <v>40723</v>
      </c>
      <c r="C3635">
        <v>258.27999999999997</v>
      </c>
      <c r="D3635" s="1"/>
      <c r="F3635" s="1"/>
    </row>
    <row r="3636" spans="2:6">
      <c r="B3636" s="1">
        <v>40724</v>
      </c>
      <c r="C3636">
        <v>258.27999999999997</v>
      </c>
      <c r="D3636" s="1"/>
      <c r="F3636" s="1"/>
    </row>
    <row r="3637" spans="2:6">
      <c r="B3637" s="1">
        <v>40725</v>
      </c>
      <c r="C3637">
        <v>258.26</v>
      </c>
      <c r="D3637" s="1"/>
      <c r="F3637" s="1"/>
    </row>
    <row r="3638" spans="2:6">
      <c r="B3638" s="1">
        <v>40729</v>
      </c>
      <c r="C3638">
        <v>258.3</v>
      </c>
      <c r="D3638" s="1"/>
      <c r="F3638" s="1"/>
    </row>
    <row r="3639" spans="2:6">
      <c r="B3639" s="1">
        <v>40730</v>
      </c>
      <c r="C3639">
        <v>258.3</v>
      </c>
      <c r="D3639" s="1"/>
      <c r="F3639" s="1"/>
    </row>
    <row r="3640" spans="2:6">
      <c r="B3640" s="1">
        <v>40731</v>
      </c>
      <c r="C3640">
        <v>258.29000000000002</v>
      </c>
      <c r="D3640" s="1"/>
      <c r="F3640" s="1"/>
    </row>
    <row r="3641" spans="2:6">
      <c r="B3641" s="1">
        <v>40732</v>
      </c>
      <c r="C3641">
        <v>258.29000000000002</v>
      </c>
      <c r="D3641" s="1"/>
      <c r="F3641" s="1"/>
    </row>
    <row r="3642" spans="2:6">
      <c r="B3642" s="1">
        <v>40735</v>
      </c>
      <c r="C3642">
        <v>258.31</v>
      </c>
      <c r="D3642" s="1"/>
      <c r="F3642" s="1"/>
    </row>
    <row r="3643" spans="2:6">
      <c r="B3643" s="1">
        <v>40736</v>
      </c>
      <c r="C3643">
        <v>258.3</v>
      </c>
      <c r="D3643" s="1"/>
      <c r="F3643" s="1"/>
    </row>
    <row r="3644" spans="2:6">
      <c r="B3644" s="1">
        <v>40737</v>
      </c>
      <c r="C3644">
        <v>258.31</v>
      </c>
      <c r="D3644" s="1"/>
      <c r="F3644" s="1"/>
    </row>
    <row r="3645" spans="2:6">
      <c r="B3645" s="1">
        <v>40738</v>
      </c>
      <c r="C3645">
        <v>258.32</v>
      </c>
      <c r="D3645" s="1"/>
      <c r="F3645" s="1"/>
    </row>
    <row r="3646" spans="2:6">
      <c r="B3646" s="1">
        <v>40739</v>
      </c>
      <c r="C3646">
        <v>258.31</v>
      </c>
      <c r="D3646" s="1"/>
      <c r="F3646" s="1"/>
    </row>
    <row r="3647" spans="2:6">
      <c r="B3647" s="1">
        <v>40742</v>
      </c>
      <c r="C3647">
        <v>258.32</v>
      </c>
      <c r="D3647" s="1"/>
      <c r="F3647" s="1"/>
    </row>
    <row r="3648" spans="2:6">
      <c r="B3648" s="1">
        <v>40743</v>
      </c>
      <c r="C3648">
        <v>258.31</v>
      </c>
      <c r="D3648" s="1"/>
      <c r="F3648" s="1"/>
    </row>
    <row r="3649" spans="2:6">
      <c r="B3649" s="1">
        <v>40744</v>
      </c>
      <c r="C3649">
        <v>258.31</v>
      </c>
      <c r="D3649" s="1"/>
      <c r="F3649" s="1"/>
    </row>
    <row r="3650" spans="2:6">
      <c r="B3650" s="1">
        <v>40745</v>
      </c>
      <c r="C3650">
        <v>258.3</v>
      </c>
      <c r="D3650" s="1"/>
      <c r="F3650" s="1"/>
    </row>
    <row r="3651" spans="2:6">
      <c r="B3651" s="1">
        <v>40746</v>
      </c>
      <c r="C3651">
        <v>258.29000000000002</v>
      </c>
      <c r="D3651" s="1"/>
      <c r="F3651" s="1"/>
    </row>
    <row r="3652" spans="2:6">
      <c r="B3652" s="1">
        <v>40749</v>
      </c>
      <c r="C3652">
        <v>258.29000000000002</v>
      </c>
      <c r="D3652" s="1"/>
      <c r="F3652" s="1"/>
    </row>
    <row r="3653" spans="2:6">
      <c r="B3653" s="1">
        <v>40750</v>
      </c>
      <c r="C3653">
        <v>258.27999999999997</v>
      </c>
      <c r="D3653" s="1"/>
      <c r="F3653" s="1"/>
    </row>
    <row r="3654" spans="2:6">
      <c r="B3654" s="1">
        <v>40751</v>
      </c>
      <c r="C3654">
        <v>258.27</v>
      </c>
      <c r="D3654" s="1"/>
      <c r="F3654" s="1"/>
    </row>
    <row r="3655" spans="2:6">
      <c r="B3655" s="1">
        <v>40752</v>
      </c>
      <c r="C3655">
        <v>258.27</v>
      </c>
      <c r="D3655" s="1"/>
      <c r="F3655" s="1"/>
    </row>
    <row r="3656" spans="2:6">
      <c r="B3656" s="1">
        <v>40753</v>
      </c>
      <c r="C3656">
        <v>258.24</v>
      </c>
      <c r="D3656" s="1"/>
      <c r="F3656" s="1"/>
    </row>
    <row r="3657" spans="2:6">
      <c r="B3657" s="1">
        <v>40756</v>
      </c>
      <c r="C3657">
        <v>258.26</v>
      </c>
      <c r="D3657" s="1"/>
      <c r="F3657" s="1"/>
    </row>
    <row r="3658" spans="2:6">
      <c r="B3658" s="1">
        <v>40757</v>
      </c>
      <c r="C3658">
        <v>258.31</v>
      </c>
      <c r="D3658" s="1"/>
      <c r="F3658" s="1"/>
    </row>
    <row r="3659" spans="2:6">
      <c r="B3659" s="1">
        <v>40758</v>
      </c>
      <c r="C3659">
        <v>258.33999999999997</v>
      </c>
      <c r="D3659" s="1"/>
      <c r="F3659" s="1"/>
    </row>
    <row r="3660" spans="2:6">
      <c r="B3660" s="1">
        <v>40759</v>
      </c>
      <c r="C3660">
        <v>258.38</v>
      </c>
      <c r="D3660" s="1"/>
      <c r="F3660" s="1"/>
    </row>
    <row r="3661" spans="2:6">
      <c r="B3661" s="1">
        <v>40760</v>
      </c>
      <c r="C3661">
        <v>258.36</v>
      </c>
      <c r="D3661" s="1"/>
      <c r="F3661" s="1"/>
    </row>
    <row r="3662" spans="2:6">
      <c r="B3662" s="1">
        <v>40763</v>
      </c>
      <c r="C3662">
        <v>258.36</v>
      </c>
      <c r="D3662" s="1"/>
      <c r="F3662" s="1"/>
    </row>
    <row r="3663" spans="2:6">
      <c r="B3663" s="1">
        <v>40764</v>
      </c>
      <c r="C3663">
        <v>258.38</v>
      </c>
      <c r="D3663" s="1"/>
      <c r="F3663" s="1"/>
    </row>
    <row r="3664" spans="2:6">
      <c r="B3664" s="1">
        <v>40765</v>
      </c>
      <c r="C3664">
        <v>258.37</v>
      </c>
      <c r="D3664" s="1"/>
      <c r="F3664" s="1"/>
    </row>
    <row r="3665" spans="2:6">
      <c r="B3665" s="1">
        <v>40766</v>
      </c>
      <c r="C3665">
        <v>258.37</v>
      </c>
      <c r="D3665" s="1"/>
      <c r="F3665" s="1"/>
    </row>
    <row r="3666" spans="2:6">
      <c r="B3666" s="1">
        <v>40767</v>
      </c>
      <c r="C3666">
        <v>258.36</v>
      </c>
      <c r="D3666" s="1"/>
      <c r="F3666" s="1"/>
    </row>
    <row r="3667" spans="2:6">
      <c r="B3667" s="1">
        <v>40770</v>
      </c>
      <c r="C3667">
        <v>258.37</v>
      </c>
      <c r="D3667" s="1"/>
      <c r="F3667" s="1"/>
    </row>
    <row r="3668" spans="2:6">
      <c r="B3668" s="1">
        <v>40771</v>
      </c>
      <c r="C3668">
        <v>258.38</v>
      </c>
      <c r="D3668" s="1"/>
      <c r="F3668" s="1"/>
    </row>
    <row r="3669" spans="2:6">
      <c r="B3669" s="1">
        <v>40772</v>
      </c>
      <c r="C3669">
        <v>258.39999999999998</v>
      </c>
      <c r="D3669" s="1"/>
      <c r="F3669" s="1"/>
    </row>
    <row r="3670" spans="2:6">
      <c r="B3670" s="1">
        <v>40773</v>
      </c>
      <c r="C3670">
        <v>258.39999999999998</v>
      </c>
      <c r="D3670" s="1"/>
      <c r="F3670" s="1"/>
    </row>
    <row r="3671" spans="2:6">
      <c r="B3671" s="1">
        <v>40774</v>
      </c>
      <c r="C3671">
        <v>258.39</v>
      </c>
      <c r="D3671" s="1"/>
      <c r="F3671" s="1"/>
    </row>
    <row r="3672" spans="2:6">
      <c r="B3672" s="1">
        <v>40777</v>
      </c>
      <c r="C3672">
        <v>258.41000000000003</v>
      </c>
      <c r="D3672" s="1"/>
      <c r="F3672" s="1"/>
    </row>
    <row r="3673" spans="2:6">
      <c r="B3673" s="1">
        <v>40778</v>
      </c>
      <c r="C3673">
        <v>258.41000000000003</v>
      </c>
      <c r="D3673" s="1"/>
      <c r="F3673" s="1"/>
    </row>
    <row r="3674" spans="2:6">
      <c r="B3674" s="1">
        <v>40779</v>
      </c>
      <c r="C3674">
        <v>258.41000000000003</v>
      </c>
      <c r="D3674" s="1"/>
      <c r="F3674" s="1"/>
    </row>
    <row r="3675" spans="2:6">
      <c r="B3675" s="1">
        <v>40780</v>
      </c>
      <c r="C3675">
        <v>258.42</v>
      </c>
      <c r="D3675" s="1"/>
      <c r="F3675" s="1"/>
    </row>
    <row r="3676" spans="2:6">
      <c r="B3676" s="1">
        <v>40781</v>
      </c>
      <c r="C3676">
        <v>258.41000000000003</v>
      </c>
      <c r="D3676" s="1"/>
      <c r="F3676" s="1"/>
    </row>
    <row r="3677" spans="2:6">
      <c r="B3677" s="1">
        <v>40784</v>
      </c>
      <c r="C3677">
        <v>258.42</v>
      </c>
      <c r="D3677" s="1"/>
      <c r="F3677" s="1"/>
    </row>
    <row r="3678" spans="2:6">
      <c r="B3678" s="1">
        <v>40785</v>
      </c>
      <c r="C3678">
        <v>258.42</v>
      </c>
      <c r="D3678" s="1"/>
      <c r="F3678" s="1"/>
    </row>
    <row r="3679" spans="2:6">
      <c r="B3679" s="1">
        <v>40786</v>
      </c>
      <c r="C3679">
        <v>258.41000000000003</v>
      </c>
      <c r="D3679" s="1"/>
      <c r="F3679" s="1"/>
    </row>
    <row r="3680" spans="2:6">
      <c r="B3680" s="1">
        <v>40787</v>
      </c>
      <c r="C3680">
        <v>258.41000000000003</v>
      </c>
      <c r="D3680" s="1"/>
      <c r="F3680" s="1"/>
    </row>
    <row r="3681" spans="2:6">
      <c r="B3681" s="1">
        <v>40788</v>
      </c>
      <c r="C3681">
        <v>258.38</v>
      </c>
      <c r="D3681" s="1"/>
      <c r="F3681" s="1"/>
    </row>
    <row r="3682" spans="2:6">
      <c r="B3682" s="1">
        <v>40792</v>
      </c>
      <c r="C3682">
        <v>258.39</v>
      </c>
      <c r="D3682" s="1"/>
      <c r="F3682" s="1"/>
    </row>
    <row r="3683" spans="2:6">
      <c r="B3683" s="1">
        <v>40793</v>
      </c>
      <c r="C3683">
        <v>258.39999999999998</v>
      </c>
      <c r="D3683" s="1"/>
      <c r="F3683" s="1"/>
    </row>
    <row r="3684" spans="2:6">
      <c r="B3684" s="1">
        <v>40794</v>
      </c>
      <c r="C3684">
        <v>258.41000000000003</v>
      </c>
      <c r="D3684" s="1"/>
      <c r="F3684" s="1"/>
    </row>
    <row r="3685" spans="2:6">
      <c r="B3685" s="1">
        <v>40795</v>
      </c>
      <c r="C3685">
        <v>258.39999999999998</v>
      </c>
      <c r="D3685" s="1"/>
      <c r="F3685" s="1"/>
    </row>
    <row r="3686" spans="2:6">
      <c r="B3686" s="1">
        <v>40798</v>
      </c>
      <c r="C3686">
        <v>258.41000000000003</v>
      </c>
      <c r="D3686" s="1"/>
      <c r="F3686" s="1"/>
    </row>
    <row r="3687" spans="2:6">
      <c r="B3687" s="1">
        <v>40799</v>
      </c>
      <c r="C3687">
        <v>258.41000000000003</v>
      </c>
      <c r="D3687" s="1"/>
      <c r="F3687" s="1"/>
    </row>
    <row r="3688" spans="2:6">
      <c r="B3688" s="1">
        <v>40800</v>
      </c>
      <c r="C3688">
        <v>258.42</v>
      </c>
      <c r="D3688" s="1"/>
      <c r="F3688" s="1"/>
    </row>
    <row r="3689" spans="2:6">
      <c r="B3689" s="1">
        <v>40801</v>
      </c>
      <c r="C3689">
        <v>258.42</v>
      </c>
      <c r="D3689" s="1"/>
      <c r="F3689" s="1"/>
    </row>
    <row r="3690" spans="2:6">
      <c r="B3690" s="1">
        <v>40802</v>
      </c>
      <c r="C3690">
        <v>258.42</v>
      </c>
      <c r="D3690" s="1"/>
      <c r="F3690" s="1"/>
    </row>
    <row r="3691" spans="2:6">
      <c r="B3691" s="1">
        <v>40805</v>
      </c>
      <c r="C3691">
        <v>258.43</v>
      </c>
      <c r="D3691" s="1"/>
      <c r="F3691" s="1"/>
    </row>
    <row r="3692" spans="2:6">
      <c r="B3692" s="1">
        <v>40806</v>
      </c>
      <c r="C3692">
        <v>258.44</v>
      </c>
      <c r="D3692" s="1"/>
      <c r="F3692" s="1"/>
    </row>
    <row r="3693" spans="2:6">
      <c r="B3693" s="1">
        <v>40807</v>
      </c>
      <c r="C3693">
        <v>258.42</v>
      </c>
      <c r="D3693" s="1"/>
      <c r="F3693" s="1"/>
    </row>
    <row r="3694" spans="2:6">
      <c r="B3694" s="1">
        <v>40808</v>
      </c>
      <c r="C3694">
        <v>258.42</v>
      </c>
      <c r="D3694" s="1"/>
      <c r="F3694" s="1"/>
    </row>
    <row r="3695" spans="2:6">
      <c r="B3695" s="1">
        <v>40809</v>
      </c>
      <c r="C3695">
        <v>258.41000000000003</v>
      </c>
      <c r="D3695" s="1"/>
      <c r="F3695" s="1"/>
    </row>
    <row r="3696" spans="2:6">
      <c r="B3696" s="1">
        <v>40812</v>
      </c>
      <c r="C3696">
        <v>258.42</v>
      </c>
      <c r="D3696" s="1"/>
      <c r="F3696" s="1"/>
    </row>
    <row r="3697" spans="2:6">
      <c r="B3697" s="1">
        <v>40813</v>
      </c>
      <c r="C3697">
        <v>258.42</v>
      </c>
      <c r="D3697" s="1"/>
      <c r="F3697" s="1"/>
    </row>
    <row r="3698" spans="2:6">
      <c r="B3698" s="1">
        <v>40814</v>
      </c>
      <c r="C3698">
        <v>258.42</v>
      </c>
      <c r="D3698" s="1"/>
      <c r="F3698" s="1"/>
    </row>
    <row r="3699" spans="2:6">
      <c r="B3699" s="1">
        <v>40815</v>
      </c>
      <c r="C3699">
        <v>258.41000000000003</v>
      </c>
      <c r="D3699" s="1"/>
      <c r="F3699" s="1"/>
    </row>
    <row r="3700" spans="2:6">
      <c r="B3700" s="1">
        <v>40816</v>
      </c>
      <c r="C3700">
        <v>258.39</v>
      </c>
      <c r="D3700" s="1"/>
      <c r="F3700" s="1"/>
    </row>
    <row r="3701" spans="2:6">
      <c r="B3701" s="1">
        <v>40819</v>
      </c>
      <c r="C3701">
        <v>258.39999999999998</v>
      </c>
      <c r="D3701" s="1"/>
      <c r="F3701" s="1"/>
    </row>
    <row r="3702" spans="2:6">
      <c r="B3702" s="1">
        <v>40820</v>
      </c>
      <c r="C3702">
        <v>258.41000000000003</v>
      </c>
      <c r="D3702" s="1"/>
      <c r="F3702" s="1"/>
    </row>
    <row r="3703" spans="2:6">
      <c r="B3703" s="1">
        <v>40821</v>
      </c>
      <c r="C3703">
        <v>258.42</v>
      </c>
      <c r="D3703" s="1"/>
      <c r="F3703" s="1"/>
    </row>
    <row r="3704" spans="2:6">
      <c r="B3704" s="1">
        <v>40822</v>
      </c>
      <c r="C3704">
        <v>258.43</v>
      </c>
      <c r="D3704" s="1"/>
      <c r="F3704" s="1"/>
    </row>
    <row r="3705" spans="2:6">
      <c r="B3705" s="1">
        <v>40823</v>
      </c>
      <c r="C3705">
        <v>258.41000000000003</v>
      </c>
      <c r="D3705" s="1"/>
      <c r="F3705" s="1"/>
    </row>
    <row r="3706" spans="2:6">
      <c r="B3706" s="1">
        <v>40827</v>
      </c>
      <c r="C3706">
        <v>258.43</v>
      </c>
      <c r="D3706" s="1"/>
      <c r="F3706" s="1"/>
    </row>
    <row r="3707" spans="2:6">
      <c r="B3707" s="1">
        <v>40828</v>
      </c>
      <c r="C3707">
        <v>258.43</v>
      </c>
      <c r="D3707" s="1"/>
      <c r="F3707" s="1"/>
    </row>
    <row r="3708" spans="2:6">
      <c r="B3708" s="1">
        <v>40829</v>
      </c>
      <c r="C3708">
        <v>258.42</v>
      </c>
      <c r="D3708" s="1"/>
      <c r="F3708" s="1"/>
    </row>
    <row r="3709" spans="2:6">
      <c r="B3709" s="1">
        <v>40830</v>
      </c>
      <c r="C3709">
        <v>258.41000000000003</v>
      </c>
      <c r="D3709" s="1"/>
      <c r="F3709" s="1"/>
    </row>
    <row r="3710" spans="2:6">
      <c r="B3710" s="1">
        <v>40833</v>
      </c>
      <c r="C3710">
        <v>258.42</v>
      </c>
      <c r="D3710" s="1"/>
      <c r="F3710" s="1"/>
    </row>
    <row r="3711" spans="2:6">
      <c r="B3711" s="1">
        <v>40834</v>
      </c>
      <c r="C3711">
        <v>258.42</v>
      </c>
      <c r="D3711" s="1"/>
      <c r="F3711" s="1"/>
    </row>
    <row r="3712" spans="2:6">
      <c r="B3712" s="1">
        <v>40835</v>
      </c>
      <c r="C3712">
        <v>258.43</v>
      </c>
      <c r="D3712" s="1"/>
      <c r="F3712" s="1"/>
    </row>
    <row r="3713" spans="2:6">
      <c r="B3713" s="1">
        <v>40836</v>
      </c>
      <c r="C3713">
        <v>258.43</v>
      </c>
      <c r="D3713" s="1"/>
      <c r="F3713" s="1"/>
    </row>
    <row r="3714" spans="2:6">
      <c r="B3714" s="1">
        <v>40837</v>
      </c>
      <c r="C3714">
        <v>258.42</v>
      </c>
      <c r="D3714" s="1"/>
      <c r="F3714" s="1"/>
    </row>
    <row r="3715" spans="2:6">
      <c r="B3715" s="1">
        <v>40840</v>
      </c>
      <c r="C3715">
        <v>258.43</v>
      </c>
      <c r="D3715" s="1"/>
      <c r="F3715" s="1"/>
    </row>
    <row r="3716" spans="2:6">
      <c r="B3716" s="1">
        <v>40841</v>
      </c>
      <c r="C3716">
        <v>258.43</v>
      </c>
      <c r="D3716" s="1"/>
      <c r="F3716" s="1"/>
    </row>
    <row r="3717" spans="2:6">
      <c r="B3717" s="1">
        <v>40842</v>
      </c>
      <c r="C3717">
        <v>258.43</v>
      </c>
      <c r="D3717" s="1"/>
      <c r="F3717" s="1"/>
    </row>
    <row r="3718" spans="2:6">
      <c r="B3718" s="1">
        <v>40843</v>
      </c>
      <c r="C3718">
        <v>258.42</v>
      </c>
      <c r="D3718" s="1"/>
      <c r="F3718" s="1"/>
    </row>
    <row r="3719" spans="2:6">
      <c r="B3719" s="1">
        <v>40844</v>
      </c>
      <c r="C3719">
        <v>258.42</v>
      </c>
      <c r="D3719" s="1"/>
      <c r="F3719" s="1"/>
    </row>
    <row r="3720" spans="2:6">
      <c r="B3720" s="1">
        <v>40847</v>
      </c>
      <c r="C3720">
        <v>258.43</v>
      </c>
      <c r="D3720" s="1"/>
      <c r="F3720" s="1"/>
    </row>
    <row r="3721" spans="2:6">
      <c r="B3721" s="1">
        <v>40848</v>
      </c>
      <c r="C3721">
        <v>258.44</v>
      </c>
      <c r="D3721" s="1"/>
      <c r="F3721" s="1"/>
    </row>
    <row r="3722" spans="2:6">
      <c r="B3722" s="1">
        <v>40849</v>
      </c>
      <c r="C3722">
        <v>258.44</v>
      </c>
      <c r="D3722" s="1"/>
      <c r="F3722" s="1"/>
    </row>
    <row r="3723" spans="2:6">
      <c r="B3723" s="1">
        <v>40850</v>
      </c>
      <c r="C3723">
        <v>258.45</v>
      </c>
      <c r="D3723" s="1"/>
      <c r="F3723" s="1"/>
    </row>
    <row r="3724" spans="2:6">
      <c r="B3724" s="1">
        <v>40851</v>
      </c>
      <c r="C3724">
        <v>258.44</v>
      </c>
      <c r="D3724" s="1"/>
      <c r="F3724" s="1"/>
    </row>
    <row r="3725" spans="2:6">
      <c r="B3725" s="1">
        <v>40854</v>
      </c>
      <c r="C3725">
        <v>258.45999999999998</v>
      </c>
      <c r="D3725" s="1"/>
      <c r="F3725" s="1"/>
    </row>
    <row r="3726" spans="2:6">
      <c r="B3726" s="1">
        <v>40855</v>
      </c>
      <c r="C3726">
        <v>258.47000000000003</v>
      </c>
      <c r="D3726" s="1"/>
      <c r="F3726" s="1"/>
    </row>
    <row r="3727" spans="2:6">
      <c r="B3727" s="1">
        <v>40856</v>
      </c>
      <c r="C3727">
        <v>258.47000000000003</v>
      </c>
      <c r="D3727" s="1"/>
      <c r="F3727" s="1"/>
    </row>
    <row r="3728" spans="2:6">
      <c r="B3728" s="1">
        <v>40857</v>
      </c>
      <c r="C3728">
        <v>258.45</v>
      </c>
      <c r="D3728" s="1"/>
      <c r="F3728" s="1"/>
    </row>
    <row r="3729" spans="2:6">
      <c r="B3729" s="1">
        <v>40861</v>
      </c>
      <c r="C3729">
        <v>258.47000000000003</v>
      </c>
      <c r="D3729" s="1"/>
      <c r="F3729" s="1"/>
    </row>
    <row r="3730" spans="2:6">
      <c r="B3730" s="1">
        <v>40862</v>
      </c>
      <c r="C3730">
        <v>258.47000000000003</v>
      </c>
      <c r="D3730" s="1"/>
      <c r="F3730" s="1"/>
    </row>
    <row r="3731" spans="2:6">
      <c r="B3731" s="1">
        <v>40863</v>
      </c>
      <c r="C3731">
        <v>258.47000000000003</v>
      </c>
      <c r="D3731" s="1"/>
      <c r="F3731" s="1"/>
    </row>
    <row r="3732" spans="2:6">
      <c r="B3732" s="1">
        <v>40864</v>
      </c>
      <c r="C3732">
        <v>258.47000000000003</v>
      </c>
      <c r="D3732" s="1"/>
      <c r="F3732" s="1"/>
    </row>
    <row r="3733" spans="2:6">
      <c r="B3733" s="1">
        <v>40865</v>
      </c>
      <c r="C3733">
        <v>258.45999999999998</v>
      </c>
      <c r="D3733" s="1"/>
      <c r="F3733" s="1"/>
    </row>
    <row r="3734" spans="2:6">
      <c r="B3734" s="1">
        <v>40868</v>
      </c>
      <c r="C3734">
        <v>258.45999999999998</v>
      </c>
      <c r="D3734" s="1"/>
      <c r="F3734" s="1"/>
    </row>
    <row r="3735" spans="2:6">
      <c r="B3735" s="1">
        <v>40869</v>
      </c>
      <c r="C3735">
        <v>258.45999999999998</v>
      </c>
      <c r="D3735" s="1"/>
      <c r="F3735" s="1"/>
    </row>
    <row r="3736" spans="2:6">
      <c r="B3736" s="1">
        <v>40870</v>
      </c>
      <c r="C3736">
        <v>258.45</v>
      </c>
      <c r="D3736" s="1"/>
      <c r="F3736" s="1"/>
    </row>
    <row r="3737" spans="2:6">
      <c r="B3737" s="1">
        <v>40872</v>
      </c>
      <c r="C3737">
        <v>258.45</v>
      </c>
      <c r="D3737" s="1"/>
      <c r="F3737" s="1"/>
    </row>
    <row r="3738" spans="2:6">
      <c r="B3738" s="1">
        <v>40875</v>
      </c>
      <c r="C3738">
        <v>258.45999999999998</v>
      </c>
      <c r="D3738" s="1"/>
      <c r="F3738" s="1"/>
    </row>
    <row r="3739" spans="2:6">
      <c r="B3739" s="1">
        <v>40876</v>
      </c>
      <c r="C3739">
        <v>258.45999999999998</v>
      </c>
      <c r="D3739" s="1"/>
      <c r="F3739" s="1"/>
    </row>
    <row r="3740" spans="2:6">
      <c r="B3740" s="1">
        <v>40877</v>
      </c>
      <c r="C3740">
        <v>258.47000000000003</v>
      </c>
      <c r="D3740" s="1"/>
      <c r="F3740" s="1"/>
    </row>
    <row r="3741" spans="2:6">
      <c r="B3741" s="1">
        <v>40878</v>
      </c>
      <c r="C3741">
        <v>258.48</v>
      </c>
      <c r="D3741" s="1"/>
      <c r="F3741" s="1"/>
    </row>
    <row r="3742" spans="2:6">
      <c r="B3742" s="1">
        <v>40879</v>
      </c>
      <c r="C3742">
        <v>258.45999999999998</v>
      </c>
      <c r="D3742" s="1"/>
      <c r="F3742" s="1"/>
    </row>
    <row r="3743" spans="2:6">
      <c r="B3743" s="1">
        <v>40882</v>
      </c>
      <c r="C3743">
        <v>258.48</v>
      </c>
      <c r="D3743" s="1"/>
      <c r="F3743" s="1"/>
    </row>
    <row r="3744" spans="2:6">
      <c r="B3744" s="1">
        <v>40883</v>
      </c>
      <c r="C3744">
        <v>258.48</v>
      </c>
      <c r="D3744" s="1"/>
      <c r="F3744" s="1"/>
    </row>
    <row r="3745" spans="2:6">
      <c r="B3745" s="1">
        <v>40884</v>
      </c>
      <c r="C3745">
        <v>258.48</v>
      </c>
      <c r="D3745" s="1"/>
      <c r="F3745" s="1"/>
    </row>
    <row r="3746" spans="2:6">
      <c r="B3746" s="1">
        <v>40885</v>
      </c>
      <c r="C3746">
        <v>258.48</v>
      </c>
      <c r="D3746" s="1"/>
      <c r="F3746" s="1"/>
    </row>
    <row r="3747" spans="2:6">
      <c r="B3747" s="1">
        <v>40886</v>
      </c>
      <c r="C3747">
        <v>258.48</v>
      </c>
      <c r="D3747" s="1"/>
      <c r="F3747" s="1"/>
    </row>
    <row r="3748" spans="2:6">
      <c r="B3748" s="1">
        <v>40889</v>
      </c>
      <c r="C3748">
        <v>258.49</v>
      </c>
      <c r="D3748" s="1"/>
      <c r="F3748" s="1"/>
    </row>
    <row r="3749" spans="2:6">
      <c r="B3749" s="1">
        <v>40890</v>
      </c>
      <c r="C3749">
        <v>258.48</v>
      </c>
      <c r="D3749" s="1"/>
      <c r="F3749" s="1"/>
    </row>
    <row r="3750" spans="2:6">
      <c r="B3750" s="1">
        <v>40891</v>
      </c>
      <c r="C3750">
        <v>258.48</v>
      </c>
      <c r="D3750" s="1"/>
      <c r="F3750" s="1"/>
    </row>
    <row r="3751" spans="2:6">
      <c r="B3751" s="1">
        <v>40892</v>
      </c>
      <c r="C3751">
        <v>258.49</v>
      </c>
      <c r="D3751" s="1"/>
      <c r="F3751" s="1"/>
    </row>
    <row r="3752" spans="2:6">
      <c r="B3752" s="1">
        <v>40893</v>
      </c>
      <c r="C3752">
        <v>258.48</v>
      </c>
      <c r="D3752" s="1"/>
      <c r="F3752" s="1"/>
    </row>
    <row r="3753" spans="2:6">
      <c r="B3753" s="1">
        <v>40896</v>
      </c>
      <c r="C3753">
        <v>258.49</v>
      </c>
      <c r="D3753" s="1"/>
      <c r="F3753" s="1"/>
    </row>
    <row r="3754" spans="2:6">
      <c r="B3754" s="1">
        <v>40897</v>
      </c>
      <c r="C3754">
        <v>258.49</v>
      </c>
      <c r="D3754" s="1"/>
      <c r="F3754" s="1"/>
    </row>
    <row r="3755" spans="2:6">
      <c r="B3755" s="1">
        <v>40898</v>
      </c>
      <c r="C3755">
        <v>258.49</v>
      </c>
      <c r="D3755" s="1"/>
      <c r="F3755" s="1"/>
    </row>
    <row r="3756" spans="2:6">
      <c r="B3756" s="1">
        <v>40899</v>
      </c>
      <c r="C3756">
        <v>258.49</v>
      </c>
      <c r="D3756" s="1"/>
      <c r="F3756" s="1"/>
    </row>
    <row r="3757" spans="2:6">
      <c r="B3757" s="1">
        <v>40900</v>
      </c>
      <c r="C3757">
        <v>258.47000000000003</v>
      </c>
      <c r="D3757" s="1"/>
      <c r="F3757" s="1"/>
    </row>
    <row r="3758" spans="2:6">
      <c r="B3758" s="1">
        <v>40904</v>
      </c>
      <c r="C3758">
        <v>258.49</v>
      </c>
      <c r="D3758" s="1"/>
      <c r="F3758" s="1"/>
    </row>
    <row r="3759" spans="2:6">
      <c r="B3759" s="1">
        <v>40905</v>
      </c>
      <c r="C3759">
        <v>258.49</v>
      </c>
      <c r="D3759" s="1"/>
      <c r="F3759" s="1"/>
    </row>
    <row r="3760" spans="2:6">
      <c r="B3760" s="1">
        <v>40906</v>
      </c>
      <c r="C3760">
        <v>258.49</v>
      </c>
      <c r="D3760" s="1"/>
      <c r="F3760" s="1"/>
    </row>
    <row r="3761" spans="2:6">
      <c r="B3761" s="1">
        <v>40907</v>
      </c>
      <c r="C3761">
        <v>258.48</v>
      </c>
      <c r="D3761" s="1"/>
      <c r="F3761" s="1"/>
    </row>
    <row r="3762" spans="2:6">
      <c r="B3762" s="1">
        <v>40911</v>
      </c>
      <c r="C3762">
        <v>258.49</v>
      </c>
      <c r="D3762" s="1"/>
      <c r="F3762" s="1"/>
    </row>
    <row r="3763" spans="2:6">
      <c r="B3763" s="1">
        <v>40912</v>
      </c>
      <c r="C3763">
        <v>258.5</v>
      </c>
      <c r="D3763" s="1"/>
      <c r="F3763" s="1"/>
    </row>
    <row r="3764" spans="2:6">
      <c r="B3764" s="1">
        <v>40913</v>
      </c>
      <c r="C3764">
        <v>258.49</v>
      </c>
      <c r="D3764" s="1"/>
      <c r="F3764" s="1"/>
    </row>
    <row r="3765" spans="2:6">
      <c r="B3765" s="1">
        <v>40914</v>
      </c>
      <c r="C3765">
        <v>258.49</v>
      </c>
      <c r="D3765" s="1"/>
      <c r="F3765" s="1"/>
    </row>
    <row r="3766" spans="2:6">
      <c r="B3766" s="1">
        <v>40917</v>
      </c>
      <c r="C3766">
        <v>258.5</v>
      </c>
      <c r="D3766" s="1"/>
      <c r="F3766" s="1"/>
    </row>
    <row r="3767" spans="2:6">
      <c r="B3767" s="1">
        <v>40918</v>
      </c>
      <c r="C3767">
        <v>258.5</v>
      </c>
      <c r="D3767" s="1"/>
      <c r="F3767" s="1"/>
    </row>
    <row r="3768" spans="2:6">
      <c r="B3768" s="1">
        <v>40919</v>
      </c>
      <c r="C3768">
        <v>258.5</v>
      </c>
      <c r="D3768" s="1"/>
      <c r="F3768" s="1"/>
    </row>
    <row r="3769" spans="2:6">
      <c r="B3769" s="1">
        <v>40920</v>
      </c>
      <c r="C3769">
        <v>258.5</v>
      </c>
      <c r="D3769" s="1"/>
      <c r="F3769" s="1"/>
    </row>
    <row r="3770" spans="2:6">
      <c r="B3770" s="1">
        <v>40921</v>
      </c>
      <c r="C3770">
        <v>258.48</v>
      </c>
      <c r="D3770" s="1"/>
      <c r="F3770" s="1"/>
    </row>
    <row r="3771" spans="2:6">
      <c r="B3771" s="1">
        <v>40925</v>
      </c>
      <c r="C3771">
        <v>258.5</v>
      </c>
      <c r="D3771" s="1"/>
      <c r="F3771" s="1"/>
    </row>
    <row r="3772" spans="2:6">
      <c r="B3772" s="1">
        <v>40926</v>
      </c>
      <c r="C3772">
        <v>258.5</v>
      </c>
      <c r="D3772" s="1"/>
      <c r="F3772" s="1"/>
    </row>
    <row r="3773" spans="2:6">
      <c r="B3773" s="1">
        <v>40927</v>
      </c>
      <c r="C3773">
        <v>258.5</v>
      </c>
      <c r="D3773" s="1"/>
      <c r="F3773" s="1"/>
    </row>
    <row r="3774" spans="2:6">
      <c r="B3774" s="1">
        <v>40928</v>
      </c>
      <c r="C3774">
        <v>258.49</v>
      </c>
      <c r="D3774" s="1"/>
      <c r="F3774" s="1"/>
    </row>
    <row r="3775" spans="2:6">
      <c r="B3775" s="1">
        <v>40931</v>
      </c>
      <c r="C3775">
        <v>258.5</v>
      </c>
      <c r="D3775" s="1"/>
      <c r="F3775" s="1"/>
    </row>
    <row r="3776" spans="2:6">
      <c r="B3776" s="1">
        <v>40932</v>
      </c>
      <c r="C3776">
        <v>258.5</v>
      </c>
      <c r="D3776" s="1"/>
      <c r="F3776" s="1"/>
    </row>
    <row r="3777" spans="2:6">
      <c r="B3777" s="1">
        <v>40933</v>
      </c>
      <c r="C3777">
        <v>258.5</v>
      </c>
      <c r="D3777" s="1"/>
      <c r="F3777" s="1"/>
    </row>
    <row r="3778" spans="2:6">
      <c r="B3778" s="1">
        <v>40934</v>
      </c>
      <c r="C3778">
        <v>258.5</v>
      </c>
      <c r="D3778" s="1"/>
      <c r="F3778" s="1"/>
    </row>
    <row r="3779" spans="2:6">
      <c r="B3779" s="1">
        <v>40935</v>
      </c>
      <c r="C3779">
        <v>258.49</v>
      </c>
      <c r="D3779" s="1"/>
      <c r="F3779" s="1"/>
    </row>
    <row r="3780" spans="2:6">
      <c r="B3780" s="1">
        <v>40938</v>
      </c>
      <c r="C3780">
        <v>258.5</v>
      </c>
      <c r="D3780" s="1"/>
      <c r="F3780" s="1"/>
    </row>
    <row r="3781" spans="2:6">
      <c r="B3781" s="1">
        <v>40939</v>
      </c>
      <c r="C3781">
        <v>258.5</v>
      </c>
      <c r="D3781" s="1"/>
      <c r="F3781" s="1"/>
    </row>
    <row r="3782" spans="2:6">
      <c r="B3782" s="1">
        <v>40940</v>
      </c>
      <c r="C3782">
        <v>258.49</v>
      </c>
      <c r="D3782" s="1"/>
      <c r="F3782" s="1"/>
    </row>
    <row r="3783" spans="2:6">
      <c r="B3783" s="1">
        <v>40941</v>
      </c>
      <c r="C3783">
        <v>258.48</v>
      </c>
      <c r="D3783" s="1"/>
      <c r="F3783" s="1"/>
    </row>
    <row r="3784" spans="2:6">
      <c r="B3784" s="1">
        <v>40942</v>
      </c>
      <c r="C3784">
        <v>258.47000000000003</v>
      </c>
      <c r="D3784" s="1"/>
      <c r="F3784" s="1"/>
    </row>
    <row r="3785" spans="2:6">
      <c r="B3785" s="1">
        <v>40945</v>
      </c>
      <c r="C3785">
        <v>258.48</v>
      </c>
      <c r="D3785" s="1"/>
      <c r="F3785" s="1"/>
    </row>
    <row r="3786" spans="2:6">
      <c r="B3786" s="1">
        <v>40946</v>
      </c>
      <c r="C3786">
        <v>258.48</v>
      </c>
      <c r="D3786" s="1"/>
      <c r="F3786" s="1"/>
    </row>
    <row r="3787" spans="2:6">
      <c r="B3787" s="1">
        <v>40947</v>
      </c>
      <c r="C3787">
        <v>258.48</v>
      </c>
      <c r="D3787" s="1"/>
      <c r="F3787" s="1"/>
    </row>
    <row r="3788" spans="2:6">
      <c r="B3788" s="1">
        <v>40948</v>
      </c>
      <c r="C3788">
        <v>258.47000000000003</v>
      </c>
      <c r="D3788" s="1"/>
      <c r="F3788" s="1"/>
    </row>
    <row r="3789" spans="2:6">
      <c r="B3789" s="1">
        <v>40949</v>
      </c>
      <c r="C3789">
        <v>258.45999999999998</v>
      </c>
      <c r="D3789" s="1"/>
      <c r="F3789" s="1"/>
    </row>
    <row r="3790" spans="2:6">
      <c r="B3790" s="1">
        <v>40952</v>
      </c>
      <c r="C3790">
        <v>258.45999999999998</v>
      </c>
      <c r="D3790" s="1"/>
      <c r="F3790" s="1"/>
    </row>
    <row r="3791" spans="2:6">
      <c r="B3791" s="1">
        <v>40953</v>
      </c>
      <c r="C3791">
        <v>258.45</v>
      </c>
      <c r="D3791" s="1"/>
      <c r="F3791" s="1"/>
    </row>
    <row r="3792" spans="2:6">
      <c r="B3792" s="1">
        <v>40954</v>
      </c>
      <c r="C3792">
        <v>258.45999999999998</v>
      </c>
      <c r="D3792" s="1"/>
      <c r="F3792" s="1"/>
    </row>
    <row r="3793" spans="2:6">
      <c r="B3793" s="1">
        <v>40955</v>
      </c>
      <c r="C3793">
        <v>258.47000000000003</v>
      </c>
      <c r="D3793" s="1"/>
      <c r="F3793" s="1"/>
    </row>
    <row r="3794" spans="2:6">
      <c r="B3794" s="1">
        <v>40956</v>
      </c>
      <c r="C3794">
        <v>258.45999999999998</v>
      </c>
      <c r="D3794" s="1"/>
      <c r="F3794" s="1"/>
    </row>
    <row r="3795" spans="2:6">
      <c r="B3795" s="1">
        <v>40960</v>
      </c>
      <c r="C3795">
        <v>258.47000000000003</v>
      </c>
      <c r="D3795" s="1"/>
      <c r="F3795" s="1"/>
    </row>
    <row r="3796" spans="2:6">
      <c r="B3796" s="1">
        <v>40961</v>
      </c>
      <c r="C3796">
        <v>258.48</v>
      </c>
      <c r="D3796" s="1"/>
      <c r="F3796" s="1"/>
    </row>
    <row r="3797" spans="2:6">
      <c r="B3797" s="1">
        <v>40962</v>
      </c>
      <c r="C3797">
        <v>258.47000000000003</v>
      </c>
      <c r="D3797" s="1"/>
      <c r="F3797" s="1"/>
    </row>
    <row r="3798" spans="2:6">
      <c r="B3798" s="1">
        <v>40963</v>
      </c>
      <c r="C3798">
        <v>258.45999999999998</v>
      </c>
      <c r="D3798" s="1"/>
      <c r="F3798" s="1"/>
    </row>
    <row r="3799" spans="2:6">
      <c r="B3799" s="1">
        <v>40966</v>
      </c>
      <c r="C3799">
        <v>258.47000000000003</v>
      </c>
      <c r="D3799" s="1"/>
      <c r="F3799" s="1"/>
    </row>
    <row r="3800" spans="2:6">
      <c r="B3800" s="1">
        <v>40967</v>
      </c>
      <c r="C3800">
        <v>258.48</v>
      </c>
      <c r="D3800" s="1"/>
      <c r="F3800" s="1"/>
    </row>
    <row r="3801" spans="2:6">
      <c r="B3801" s="1">
        <v>40968</v>
      </c>
      <c r="C3801">
        <v>258.48</v>
      </c>
      <c r="D3801" s="1"/>
      <c r="F3801" s="1"/>
    </row>
    <row r="3802" spans="2:6">
      <c r="B3802" s="1">
        <v>40969</v>
      </c>
      <c r="C3802">
        <v>258.48</v>
      </c>
      <c r="D3802" s="1"/>
      <c r="F3802" s="1"/>
    </row>
    <row r="3803" spans="2:6">
      <c r="B3803" s="1">
        <v>40970</v>
      </c>
      <c r="C3803">
        <v>258.48</v>
      </c>
      <c r="D3803" s="1"/>
      <c r="F3803" s="1"/>
    </row>
    <row r="3804" spans="2:6">
      <c r="B3804" s="1">
        <v>40973</v>
      </c>
      <c r="C3804">
        <v>258.49</v>
      </c>
      <c r="D3804" s="1"/>
      <c r="F3804" s="1"/>
    </row>
    <row r="3805" spans="2:6">
      <c r="B3805" s="1">
        <v>40974</v>
      </c>
      <c r="C3805">
        <v>258.49</v>
      </c>
      <c r="D3805" s="1"/>
      <c r="F3805" s="1"/>
    </row>
    <row r="3806" spans="2:6">
      <c r="B3806" s="1">
        <v>40975</v>
      </c>
      <c r="C3806">
        <v>258.48</v>
      </c>
      <c r="D3806" s="1"/>
      <c r="F3806" s="1"/>
    </row>
    <row r="3807" spans="2:6">
      <c r="B3807" s="1">
        <v>40976</v>
      </c>
      <c r="C3807">
        <v>258.48</v>
      </c>
      <c r="D3807" s="1"/>
      <c r="F3807" s="1"/>
    </row>
    <row r="3808" spans="2:6">
      <c r="B3808" s="1">
        <v>40977</v>
      </c>
      <c r="C3808">
        <v>258.47000000000003</v>
      </c>
      <c r="D3808" s="1"/>
      <c r="F3808" s="1"/>
    </row>
    <row r="3809" spans="2:6">
      <c r="B3809" s="1">
        <v>40980</v>
      </c>
      <c r="C3809">
        <v>258.48</v>
      </c>
      <c r="D3809" s="1"/>
      <c r="F3809" s="1"/>
    </row>
    <row r="3810" spans="2:6">
      <c r="B3810" s="1">
        <v>40981</v>
      </c>
      <c r="C3810">
        <v>258.48</v>
      </c>
      <c r="D3810" s="1"/>
      <c r="F3810" s="1"/>
    </row>
    <row r="3811" spans="2:6">
      <c r="B3811" s="1">
        <v>40982</v>
      </c>
      <c r="C3811">
        <v>258.48</v>
      </c>
      <c r="D3811" s="1"/>
      <c r="F3811" s="1"/>
    </row>
    <row r="3812" spans="2:6">
      <c r="B3812" s="1">
        <v>40983</v>
      </c>
      <c r="C3812">
        <v>258.48</v>
      </c>
      <c r="D3812" s="1"/>
      <c r="F3812" s="1"/>
    </row>
    <row r="3813" spans="2:6">
      <c r="B3813" s="1">
        <v>40984</v>
      </c>
      <c r="C3813">
        <v>258.47000000000003</v>
      </c>
      <c r="D3813" s="1"/>
      <c r="F3813" s="1"/>
    </row>
    <row r="3814" spans="2:6">
      <c r="B3814" s="1">
        <v>40987</v>
      </c>
      <c r="C3814">
        <v>258.48</v>
      </c>
      <c r="D3814" s="1"/>
      <c r="F3814" s="1"/>
    </row>
    <row r="3815" spans="2:6">
      <c r="B3815" s="1">
        <v>40988</v>
      </c>
      <c r="C3815">
        <v>258.48</v>
      </c>
      <c r="D3815" s="1"/>
      <c r="F3815" s="1"/>
    </row>
    <row r="3816" spans="2:6">
      <c r="B3816" s="1">
        <v>40989</v>
      </c>
      <c r="C3816">
        <v>258.48</v>
      </c>
      <c r="D3816" s="1"/>
      <c r="F3816" s="1"/>
    </row>
    <row r="3817" spans="2:6">
      <c r="B3817" s="1">
        <v>40990</v>
      </c>
      <c r="C3817">
        <v>258.49</v>
      </c>
      <c r="D3817" s="1"/>
      <c r="F3817" s="1"/>
    </row>
    <row r="3818" spans="2:6">
      <c r="B3818" s="1">
        <v>40991</v>
      </c>
      <c r="C3818">
        <v>258.48</v>
      </c>
      <c r="D3818" s="1"/>
      <c r="F3818" s="1"/>
    </row>
    <row r="3819" spans="2:6">
      <c r="B3819" s="1">
        <v>40994</v>
      </c>
      <c r="C3819">
        <v>258.5</v>
      </c>
      <c r="D3819" s="1"/>
      <c r="F3819" s="1"/>
    </row>
    <row r="3820" spans="2:6">
      <c r="B3820" s="1">
        <v>40995</v>
      </c>
      <c r="C3820">
        <v>258.5</v>
      </c>
      <c r="D3820" s="1"/>
      <c r="F3820" s="1"/>
    </row>
    <row r="3821" spans="2:6">
      <c r="B3821" s="1">
        <v>40996</v>
      </c>
      <c r="C3821">
        <v>258.5</v>
      </c>
      <c r="D3821" s="1"/>
      <c r="F3821" s="1"/>
    </row>
    <row r="3822" spans="2:6">
      <c r="B3822" s="1">
        <v>40997</v>
      </c>
      <c r="C3822">
        <v>258.51</v>
      </c>
      <c r="D3822" s="1"/>
      <c r="F3822" s="1"/>
    </row>
    <row r="3823" spans="2:6">
      <c r="B3823" s="1">
        <v>40998</v>
      </c>
      <c r="C3823">
        <v>258.5</v>
      </c>
      <c r="D3823" s="1"/>
      <c r="F3823" s="1"/>
    </row>
    <row r="3824" spans="2:6">
      <c r="B3824" s="1">
        <v>41001</v>
      </c>
      <c r="C3824">
        <v>258.51</v>
      </c>
      <c r="D3824" s="1"/>
      <c r="F3824" s="1"/>
    </row>
    <row r="3825" spans="2:6">
      <c r="B3825" s="1">
        <v>41002</v>
      </c>
      <c r="C3825">
        <v>258.5</v>
      </c>
      <c r="D3825" s="1"/>
      <c r="F3825" s="1"/>
    </row>
    <row r="3826" spans="2:6">
      <c r="B3826" s="1">
        <v>41003</v>
      </c>
      <c r="C3826">
        <v>258.51</v>
      </c>
      <c r="D3826" s="1"/>
      <c r="F3826" s="1"/>
    </row>
    <row r="3827" spans="2:6">
      <c r="B3827" s="1">
        <v>41004</v>
      </c>
      <c r="C3827">
        <v>258.5</v>
      </c>
      <c r="D3827" s="1"/>
      <c r="F3827" s="1"/>
    </row>
    <row r="3828" spans="2:6">
      <c r="B3828" s="1">
        <v>41005</v>
      </c>
      <c r="C3828">
        <v>258.5</v>
      </c>
      <c r="D3828" s="1"/>
      <c r="F3828" s="1"/>
    </row>
    <row r="3829" spans="2:6">
      <c r="B3829" s="1">
        <v>41008</v>
      </c>
      <c r="C3829">
        <v>258.51</v>
      </c>
      <c r="D3829" s="1"/>
      <c r="F3829" s="1"/>
    </row>
    <row r="3830" spans="2:6">
      <c r="B3830" s="1">
        <v>41009</v>
      </c>
      <c r="C3830">
        <v>258.52</v>
      </c>
      <c r="D3830" s="1"/>
      <c r="F3830" s="1"/>
    </row>
    <row r="3831" spans="2:6">
      <c r="B3831" s="1">
        <v>41010</v>
      </c>
      <c r="C3831">
        <v>258.52</v>
      </c>
      <c r="D3831" s="1"/>
      <c r="F3831" s="1"/>
    </row>
    <row r="3832" spans="2:6">
      <c r="B3832" s="1">
        <v>41011</v>
      </c>
      <c r="C3832">
        <v>258.52</v>
      </c>
      <c r="D3832" s="1"/>
      <c r="F3832" s="1"/>
    </row>
    <row r="3833" spans="2:6">
      <c r="B3833" s="1">
        <v>41012</v>
      </c>
      <c r="C3833">
        <v>258.52</v>
      </c>
      <c r="D3833" s="1"/>
      <c r="F3833" s="1"/>
    </row>
    <row r="3834" spans="2:6">
      <c r="B3834" s="1">
        <v>41015</v>
      </c>
      <c r="C3834">
        <v>258.52999999999997</v>
      </c>
      <c r="D3834" s="1"/>
      <c r="F3834" s="1"/>
    </row>
    <row r="3835" spans="2:6">
      <c r="B3835" s="1">
        <v>41016</v>
      </c>
      <c r="C3835">
        <v>258.52999999999997</v>
      </c>
      <c r="D3835" s="1"/>
      <c r="F3835" s="1"/>
    </row>
    <row r="3836" spans="2:6">
      <c r="B3836" s="1">
        <v>41017</v>
      </c>
      <c r="C3836">
        <v>258.54000000000002</v>
      </c>
      <c r="D3836" s="1"/>
      <c r="F3836" s="1"/>
    </row>
    <row r="3837" spans="2:6">
      <c r="B3837" s="1">
        <v>41018</v>
      </c>
      <c r="C3837">
        <v>258.55</v>
      </c>
      <c r="D3837" s="1"/>
      <c r="F3837" s="1"/>
    </row>
    <row r="3838" spans="2:6">
      <c r="B3838" s="1">
        <v>41019</v>
      </c>
      <c r="C3838">
        <v>258.54000000000002</v>
      </c>
      <c r="D3838" s="1"/>
      <c r="F3838" s="1"/>
    </row>
    <row r="3839" spans="2:6">
      <c r="B3839" s="1">
        <v>41022</v>
      </c>
      <c r="C3839">
        <v>258.55</v>
      </c>
      <c r="D3839" s="1"/>
      <c r="F3839" s="1"/>
    </row>
    <row r="3840" spans="2:6">
      <c r="B3840" s="1">
        <v>41023</v>
      </c>
      <c r="C3840">
        <v>258.54000000000002</v>
      </c>
      <c r="D3840" s="1"/>
      <c r="F3840" s="1"/>
    </row>
    <row r="3841" spans="2:6">
      <c r="B3841" s="1">
        <v>41024</v>
      </c>
      <c r="C3841">
        <v>258.54000000000002</v>
      </c>
      <c r="D3841" s="1"/>
      <c r="F3841" s="1"/>
    </row>
    <row r="3842" spans="2:6">
      <c r="B3842" s="1">
        <v>41025</v>
      </c>
      <c r="C3842">
        <v>258.54000000000002</v>
      </c>
      <c r="D3842" s="1"/>
      <c r="F3842" s="1"/>
    </row>
    <row r="3843" spans="2:6">
      <c r="B3843" s="1">
        <v>41026</v>
      </c>
      <c r="C3843">
        <v>258.52999999999997</v>
      </c>
      <c r="D3843" s="1"/>
      <c r="F3843" s="1"/>
    </row>
    <row r="3844" spans="2:6">
      <c r="B3844" s="1">
        <v>41029</v>
      </c>
      <c r="C3844">
        <v>258.54000000000002</v>
      </c>
      <c r="D3844" s="1"/>
      <c r="F3844" s="1"/>
    </row>
    <row r="3845" spans="2:6">
      <c r="B3845" s="1">
        <v>41030</v>
      </c>
      <c r="C3845">
        <v>258.54000000000002</v>
      </c>
      <c r="D3845" s="1"/>
      <c r="F3845" s="1"/>
    </row>
    <row r="3846" spans="2:6">
      <c r="B3846" s="1">
        <v>41031</v>
      </c>
      <c r="C3846">
        <v>258.55</v>
      </c>
      <c r="D3846" s="1"/>
      <c r="F3846" s="1"/>
    </row>
    <row r="3847" spans="2:6">
      <c r="B3847" s="1">
        <v>41032</v>
      </c>
      <c r="C3847">
        <v>258.55</v>
      </c>
      <c r="D3847" s="1"/>
      <c r="F3847" s="1"/>
    </row>
    <row r="3848" spans="2:6">
      <c r="B3848" s="1">
        <v>41033</v>
      </c>
      <c r="C3848">
        <v>258.54000000000002</v>
      </c>
      <c r="D3848" s="1"/>
      <c r="F3848" s="1"/>
    </row>
    <row r="3849" spans="2:6">
      <c r="B3849" s="1">
        <v>41036</v>
      </c>
      <c r="C3849">
        <v>258.55</v>
      </c>
      <c r="D3849" s="1"/>
      <c r="F3849" s="1"/>
    </row>
    <row r="3850" spans="2:6">
      <c r="B3850" s="1">
        <v>41037</v>
      </c>
      <c r="C3850">
        <v>258.55</v>
      </c>
      <c r="D3850" s="1"/>
      <c r="F3850" s="1"/>
    </row>
    <row r="3851" spans="2:6">
      <c r="B3851" s="1">
        <v>41038</v>
      </c>
      <c r="C3851">
        <v>258.56</v>
      </c>
      <c r="D3851" s="1"/>
      <c r="F3851" s="1"/>
    </row>
    <row r="3852" spans="2:6">
      <c r="B3852" s="1">
        <v>41039</v>
      </c>
      <c r="C3852">
        <v>258.56</v>
      </c>
      <c r="D3852" s="1"/>
      <c r="F3852" s="1"/>
    </row>
    <row r="3853" spans="2:6">
      <c r="B3853" s="1">
        <v>41040</v>
      </c>
      <c r="C3853">
        <v>258.55</v>
      </c>
      <c r="D3853" s="1"/>
      <c r="F3853" s="1"/>
    </row>
    <row r="3854" spans="2:6">
      <c r="B3854" s="1">
        <v>41043</v>
      </c>
      <c r="C3854">
        <v>258.56</v>
      </c>
      <c r="D3854" s="1"/>
      <c r="F3854" s="1"/>
    </row>
    <row r="3855" spans="2:6">
      <c r="B3855" s="1">
        <v>41044</v>
      </c>
      <c r="C3855">
        <v>258.56</v>
      </c>
      <c r="D3855" s="1"/>
      <c r="F3855" s="1"/>
    </row>
    <row r="3856" spans="2:6">
      <c r="B3856" s="1">
        <v>41045</v>
      </c>
      <c r="C3856">
        <v>258.56</v>
      </c>
      <c r="D3856" s="1"/>
      <c r="F3856" s="1"/>
    </row>
    <row r="3857" spans="2:6">
      <c r="B3857" s="1">
        <v>41046</v>
      </c>
      <c r="C3857">
        <v>258.56</v>
      </c>
      <c r="D3857" s="1"/>
      <c r="F3857" s="1"/>
    </row>
    <row r="3858" spans="2:6">
      <c r="B3858" s="1">
        <v>41047</v>
      </c>
      <c r="C3858">
        <v>258.55</v>
      </c>
      <c r="D3858" s="1"/>
      <c r="F3858" s="1"/>
    </row>
    <row r="3859" spans="2:6">
      <c r="B3859" s="1">
        <v>41050</v>
      </c>
      <c r="C3859">
        <v>258.57</v>
      </c>
      <c r="D3859" s="1"/>
      <c r="F3859" s="1"/>
    </row>
    <row r="3860" spans="2:6">
      <c r="B3860" s="1">
        <v>41051</v>
      </c>
      <c r="C3860">
        <v>258.57</v>
      </c>
      <c r="D3860" s="1"/>
      <c r="F3860" s="1"/>
    </row>
    <row r="3861" spans="2:6">
      <c r="B3861" s="1">
        <v>41052</v>
      </c>
      <c r="C3861">
        <v>258.57</v>
      </c>
      <c r="D3861" s="1"/>
      <c r="F3861" s="1"/>
    </row>
    <row r="3862" spans="2:6">
      <c r="B3862" s="1">
        <v>41053</v>
      </c>
      <c r="C3862">
        <v>258.57</v>
      </c>
      <c r="D3862" s="1"/>
      <c r="F3862" s="1"/>
    </row>
    <row r="3863" spans="2:6">
      <c r="B3863" s="1">
        <v>41054</v>
      </c>
      <c r="C3863">
        <v>258.56</v>
      </c>
      <c r="D3863" s="1"/>
      <c r="F3863" s="1"/>
    </row>
    <row r="3864" spans="2:6">
      <c r="B3864" s="1">
        <v>41058</v>
      </c>
      <c r="C3864">
        <v>258.58</v>
      </c>
      <c r="D3864" s="1"/>
      <c r="F3864" s="1"/>
    </row>
    <row r="3865" spans="2:6">
      <c r="B3865" s="1">
        <v>41059</v>
      </c>
      <c r="C3865">
        <v>258.58999999999997</v>
      </c>
      <c r="D3865" s="1"/>
      <c r="F3865" s="1"/>
    </row>
    <row r="3866" spans="2:6">
      <c r="B3866" s="1">
        <v>41060</v>
      </c>
      <c r="C3866">
        <v>258.58999999999997</v>
      </c>
      <c r="D3866" s="1"/>
      <c r="F3866" s="1"/>
    </row>
    <row r="3867" spans="2:6">
      <c r="B3867" s="1">
        <v>41061</v>
      </c>
      <c r="C3867">
        <v>258.58999999999997</v>
      </c>
      <c r="D3867" s="1"/>
      <c r="F3867" s="1"/>
    </row>
    <row r="3868" spans="2:6">
      <c r="B3868" s="1">
        <v>41064</v>
      </c>
      <c r="C3868">
        <v>258.60000000000002</v>
      </c>
      <c r="D3868" s="1"/>
      <c r="F3868" s="1"/>
    </row>
    <row r="3869" spans="2:6">
      <c r="B3869" s="1">
        <v>41065</v>
      </c>
      <c r="C3869">
        <v>258.60000000000002</v>
      </c>
      <c r="D3869" s="1"/>
      <c r="F3869" s="1"/>
    </row>
    <row r="3870" spans="2:6">
      <c r="B3870" s="1">
        <v>41066</v>
      </c>
      <c r="C3870">
        <v>258.60000000000002</v>
      </c>
      <c r="D3870" s="1"/>
      <c r="F3870" s="1"/>
    </row>
    <row r="3871" spans="2:6">
      <c r="B3871" s="1">
        <v>41067</v>
      </c>
      <c r="C3871">
        <v>258.60000000000002</v>
      </c>
      <c r="D3871" s="1"/>
      <c r="F3871" s="1"/>
    </row>
    <row r="3872" spans="2:6">
      <c r="B3872" s="1">
        <v>41068</v>
      </c>
      <c r="C3872">
        <v>258.58999999999997</v>
      </c>
      <c r="D3872" s="1"/>
      <c r="F3872" s="1"/>
    </row>
    <row r="3873" spans="2:6">
      <c r="B3873" s="1">
        <v>41071</v>
      </c>
      <c r="C3873">
        <v>258.60000000000002</v>
      </c>
      <c r="D3873" s="1"/>
      <c r="F3873" s="1"/>
    </row>
    <row r="3874" spans="2:6">
      <c r="B3874" s="1">
        <v>41072</v>
      </c>
      <c r="C3874">
        <v>258.60000000000002</v>
      </c>
      <c r="D3874" s="1"/>
      <c r="F3874" s="1"/>
    </row>
    <row r="3875" spans="2:6">
      <c r="B3875" s="1">
        <v>41073</v>
      </c>
      <c r="C3875">
        <v>258.60000000000002</v>
      </c>
      <c r="D3875" s="1"/>
      <c r="F3875" s="1"/>
    </row>
    <row r="3876" spans="2:6">
      <c r="B3876" s="1">
        <v>41074</v>
      </c>
      <c r="C3876">
        <v>258.58999999999997</v>
      </c>
      <c r="D3876" s="1"/>
      <c r="F3876" s="1"/>
    </row>
    <row r="3877" spans="2:6">
      <c r="B3877" s="1">
        <v>41075</v>
      </c>
      <c r="C3877">
        <v>258.58999999999997</v>
      </c>
      <c r="D3877" s="1"/>
      <c r="F3877" s="1"/>
    </row>
    <row r="3878" spans="2:6">
      <c r="B3878" s="1">
        <v>41078</v>
      </c>
      <c r="C3878">
        <v>258.61</v>
      </c>
      <c r="D3878" s="1"/>
      <c r="F3878" s="1"/>
    </row>
    <row r="3879" spans="2:6">
      <c r="B3879" s="1">
        <v>41079</v>
      </c>
      <c r="C3879">
        <v>258.61</v>
      </c>
      <c r="D3879" s="1"/>
      <c r="F3879" s="1"/>
    </row>
    <row r="3880" spans="2:6">
      <c r="B3880" s="1">
        <v>41080</v>
      </c>
      <c r="C3880">
        <v>258.61</v>
      </c>
      <c r="D3880" s="1"/>
      <c r="F3880" s="1"/>
    </row>
    <row r="3881" spans="2:6">
      <c r="B3881" s="1">
        <v>41081</v>
      </c>
      <c r="C3881">
        <v>258.61</v>
      </c>
      <c r="D3881" s="1"/>
      <c r="F3881" s="1"/>
    </row>
    <row r="3882" spans="2:6">
      <c r="B3882" s="1">
        <v>41082</v>
      </c>
      <c r="C3882">
        <v>258.60000000000002</v>
      </c>
      <c r="D3882" s="1"/>
      <c r="F3882" s="1"/>
    </row>
    <row r="3883" spans="2:6">
      <c r="B3883" s="1">
        <v>41085</v>
      </c>
      <c r="C3883">
        <v>258.61</v>
      </c>
      <c r="D3883" s="1"/>
      <c r="F3883" s="1"/>
    </row>
    <row r="3884" spans="2:6">
      <c r="B3884" s="1">
        <v>41086</v>
      </c>
      <c r="C3884">
        <v>258.61</v>
      </c>
      <c r="D3884" s="1"/>
      <c r="F3884" s="1"/>
    </row>
    <row r="3885" spans="2:6">
      <c r="B3885" s="1">
        <v>41087</v>
      </c>
      <c r="C3885">
        <v>258.60000000000002</v>
      </c>
      <c r="D3885" s="1"/>
      <c r="F3885" s="1"/>
    </row>
    <row r="3886" spans="2:6">
      <c r="B3886" s="1">
        <v>41088</v>
      </c>
      <c r="C3886">
        <v>258.61</v>
      </c>
      <c r="D3886" s="1"/>
      <c r="F3886" s="1"/>
    </row>
    <row r="3887" spans="2:6">
      <c r="B3887" s="1">
        <v>41089</v>
      </c>
      <c r="C3887">
        <v>258.60000000000002</v>
      </c>
      <c r="D3887" s="1"/>
      <c r="F3887" s="1"/>
    </row>
    <row r="3888" spans="2:6">
      <c r="B3888" s="1">
        <v>41092</v>
      </c>
      <c r="C3888">
        <v>258.61</v>
      </c>
      <c r="D3888" s="1"/>
      <c r="F3888" s="1"/>
    </row>
    <row r="3889" spans="2:6">
      <c r="B3889" s="1">
        <v>41093</v>
      </c>
      <c r="C3889">
        <v>258.61</v>
      </c>
      <c r="D3889" s="1"/>
      <c r="F3889" s="1"/>
    </row>
    <row r="3890" spans="2:6">
      <c r="B3890" s="1">
        <v>41095</v>
      </c>
      <c r="C3890">
        <v>258.62</v>
      </c>
      <c r="D3890" s="1"/>
      <c r="F3890" s="1"/>
    </row>
    <row r="3891" spans="2:6">
      <c r="B3891" s="1">
        <v>41096</v>
      </c>
      <c r="C3891">
        <v>258.61</v>
      </c>
      <c r="D3891" s="1"/>
      <c r="F3891" s="1"/>
    </row>
    <row r="3892" spans="2:6">
      <c r="B3892" s="1">
        <v>41099</v>
      </c>
      <c r="C3892">
        <v>258.63</v>
      </c>
      <c r="D3892" s="1"/>
      <c r="F3892" s="1"/>
    </row>
    <row r="3893" spans="2:6">
      <c r="B3893" s="1">
        <v>41100</v>
      </c>
      <c r="C3893">
        <v>258.63</v>
      </c>
      <c r="D3893" s="1"/>
      <c r="F3893" s="1"/>
    </row>
    <row r="3894" spans="2:6">
      <c r="B3894" s="1">
        <v>41101</v>
      </c>
      <c r="C3894">
        <v>258.63</v>
      </c>
      <c r="D3894" s="1"/>
      <c r="F3894" s="1"/>
    </row>
    <row r="3895" spans="2:6">
      <c r="B3895" s="1">
        <v>41102</v>
      </c>
      <c r="C3895">
        <v>258.63</v>
      </c>
      <c r="D3895" s="1"/>
      <c r="F3895" s="1"/>
    </row>
    <row r="3896" spans="2:6">
      <c r="B3896" s="1">
        <v>41103</v>
      </c>
      <c r="C3896">
        <v>258.62</v>
      </c>
      <c r="D3896" s="1"/>
      <c r="F3896" s="1"/>
    </row>
    <row r="3897" spans="2:6">
      <c r="B3897" s="1">
        <v>41106</v>
      </c>
      <c r="C3897">
        <v>258.64999999999998</v>
      </c>
      <c r="D3897" s="1"/>
      <c r="F3897" s="1"/>
    </row>
    <row r="3898" spans="2:6">
      <c r="B3898" s="1">
        <v>41107</v>
      </c>
      <c r="C3898">
        <v>258.64999999999998</v>
      </c>
      <c r="D3898" s="1"/>
      <c r="F3898" s="1"/>
    </row>
    <row r="3899" spans="2:6">
      <c r="B3899" s="1">
        <v>41108</v>
      </c>
      <c r="C3899">
        <v>258.66000000000003</v>
      </c>
      <c r="D3899" s="1"/>
      <c r="F3899" s="1"/>
    </row>
    <row r="3900" spans="2:6">
      <c r="B3900" s="1">
        <v>41109</v>
      </c>
      <c r="C3900">
        <v>258.66000000000003</v>
      </c>
      <c r="D3900" s="1"/>
      <c r="F3900" s="1"/>
    </row>
    <row r="3901" spans="2:6">
      <c r="B3901" s="1">
        <v>41110</v>
      </c>
      <c r="C3901">
        <v>258.64999999999998</v>
      </c>
      <c r="D3901" s="1"/>
      <c r="F3901" s="1"/>
    </row>
    <row r="3902" spans="2:6">
      <c r="B3902" s="1">
        <v>41113</v>
      </c>
      <c r="C3902">
        <v>258.66000000000003</v>
      </c>
      <c r="D3902" s="1"/>
      <c r="F3902" s="1"/>
    </row>
    <row r="3903" spans="2:6">
      <c r="B3903" s="1">
        <v>41114</v>
      </c>
      <c r="C3903">
        <v>258.64999999999998</v>
      </c>
      <c r="D3903" s="1"/>
      <c r="F3903" s="1"/>
    </row>
    <row r="3904" spans="2:6">
      <c r="B3904" s="1">
        <v>41115</v>
      </c>
      <c r="C3904">
        <v>258.66000000000003</v>
      </c>
      <c r="D3904" s="1"/>
      <c r="F3904" s="1"/>
    </row>
    <row r="3905" spans="2:6">
      <c r="B3905" s="1">
        <v>41116</v>
      </c>
      <c r="C3905">
        <v>258.66000000000003</v>
      </c>
      <c r="D3905" s="1"/>
      <c r="F3905" s="1"/>
    </row>
    <row r="3906" spans="2:6">
      <c r="B3906" s="1">
        <v>41117</v>
      </c>
      <c r="C3906">
        <v>258.64999999999998</v>
      </c>
      <c r="D3906" s="1"/>
      <c r="F3906" s="1"/>
    </row>
    <row r="3907" spans="2:6">
      <c r="B3907" s="1">
        <v>41120</v>
      </c>
      <c r="C3907">
        <v>258.66000000000003</v>
      </c>
      <c r="D3907" s="1"/>
      <c r="F3907" s="1"/>
    </row>
    <row r="3908" spans="2:6">
      <c r="B3908" s="1">
        <v>41121</v>
      </c>
      <c r="C3908">
        <v>258.67</v>
      </c>
      <c r="D3908" s="1"/>
      <c r="F3908" s="1"/>
    </row>
    <row r="3909" spans="2:6">
      <c r="B3909" s="1">
        <v>41122</v>
      </c>
      <c r="C3909">
        <v>258.68</v>
      </c>
      <c r="D3909" s="1"/>
      <c r="F3909" s="1"/>
    </row>
    <row r="3910" spans="2:6">
      <c r="B3910" s="1">
        <v>41123</v>
      </c>
      <c r="C3910">
        <v>258.68</v>
      </c>
      <c r="D3910" s="1"/>
      <c r="F3910" s="1"/>
    </row>
    <row r="3911" spans="2:6">
      <c r="B3911" s="1">
        <v>41124</v>
      </c>
      <c r="C3911">
        <v>258.67</v>
      </c>
      <c r="D3911" s="1"/>
      <c r="F3911" s="1"/>
    </row>
    <row r="3912" spans="2:6">
      <c r="B3912" s="1">
        <v>41127</v>
      </c>
      <c r="C3912">
        <v>258.68</v>
      </c>
      <c r="D3912" s="1"/>
      <c r="F3912" s="1"/>
    </row>
    <row r="3913" spans="2:6">
      <c r="B3913" s="1">
        <v>41128</v>
      </c>
      <c r="C3913">
        <v>258.67</v>
      </c>
      <c r="D3913" s="1"/>
      <c r="F3913" s="1"/>
    </row>
    <row r="3914" spans="2:6">
      <c r="B3914" s="1">
        <v>41129</v>
      </c>
      <c r="C3914">
        <v>258.67</v>
      </c>
      <c r="D3914" s="1"/>
      <c r="F3914" s="1"/>
    </row>
    <row r="3915" spans="2:6">
      <c r="B3915" s="1">
        <v>41130</v>
      </c>
      <c r="C3915">
        <v>258.67</v>
      </c>
      <c r="D3915" s="1"/>
      <c r="F3915" s="1"/>
    </row>
    <row r="3916" spans="2:6">
      <c r="B3916" s="1">
        <v>41131</v>
      </c>
      <c r="C3916">
        <v>258.66000000000003</v>
      </c>
      <c r="D3916" s="1"/>
      <c r="F3916" s="1"/>
    </row>
    <row r="3917" spans="2:6">
      <c r="B3917" s="1">
        <v>41134</v>
      </c>
      <c r="C3917">
        <v>258.67</v>
      </c>
      <c r="D3917" s="1"/>
      <c r="F3917" s="1"/>
    </row>
    <row r="3918" spans="2:6">
      <c r="B3918" s="1">
        <v>41135</v>
      </c>
      <c r="C3918">
        <v>258.68</v>
      </c>
      <c r="D3918" s="1"/>
      <c r="F3918" s="1"/>
    </row>
    <row r="3919" spans="2:6">
      <c r="B3919" s="1">
        <v>41136</v>
      </c>
      <c r="C3919">
        <v>258.68</v>
      </c>
      <c r="D3919" s="1"/>
      <c r="F3919" s="1"/>
    </row>
    <row r="3920" spans="2:6">
      <c r="B3920" s="1">
        <v>41137</v>
      </c>
      <c r="C3920">
        <v>258.68</v>
      </c>
      <c r="D3920" s="1"/>
      <c r="F3920" s="1"/>
    </row>
    <row r="3921" spans="2:6">
      <c r="B3921" s="1">
        <v>41138</v>
      </c>
      <c r="C3921">
        <v>258.67</v>
      </c>
      <c r="D3921" s="1"/>
      <c r="F3921" s="1"/>
    </row>
    <row r="3922" spans="2:6">
      <c r="B3922" s="1">
        <v>41141</v>
      </c>
      <c r="C3922">
        <v>258.68</v>
      </c>
      <c r="D3922" s="1"/>
      <c r="F3922" s="1"/>
    </row>
    <row r="3923" spans="2:6">
      <c r="B3923" s="1">
        <v>41142</v>
      </c>
      <c r="C3923">
        <v>258.68</v>
      </c>
      <c r="D3923" s="1"/>
      <c r="F3923" s="1"/>
    </row>
    <row r="3924" spans="2:6">
      <c r="B3924" s="1">
        <v>41143</v>
      </c>
      <c r="C3924">
        <v>258.69</v>
      </c>
      <c r="D3924" s="1"/>
      <c r="F3924" s="1"/>
    </row>
    <row r="3925" spans="2:6">
      <c r="B3925" s="1">
        <v>41144</v>
      </c>
      <c r="C3925">
        <v>258.7</v>
      </c>
      <c r="D3925" s="1"/>
      <c r="F3925" s="1"/>
    </row>
    <row r="3926" spans="2:6">
      <c r="B3926" s="1">
        <v>41145</v>
      </c>
      <c r="C3926">
        <v>258.69</v>
      </c>
      <c r="D3926" s="1"/>
      <c r="F3926" s="1"/>
    </row>
    <row r="3927" spans="2:6">
      <c r="B3927" s="1">
        <v>41148</v>
      </c>
      <c r="C3927">
        <v>258.7</v>
      </c>
      <c r="D3927" s="1"/>
      <c r="F3927" s="1"/>
    </row>
    <row r="3928" spans="2:6">
      <c r="B3928" s="1">
        <v>41149</v>
      </c>
      <c r="C3928">
        <v>258.7</v>
      </c>
      <c r="D3928" s="1"/>
      <c r="F3928" s="1"/>
    </row>
    <row r="3929" spans="2:6">
      <c r="B3929" s="1">
        <v>41150</v>
      </c>
      <c r="C3929">
        <v>258.7</v>
      </c>
      <c r="D3929" s="1"/>
      <c r="F3929" s="1"/>
    </row>
    <row r="3930" spans="2:6">
      <c r="B3930" s="1">
        <v>41151</v>
      </c>
      <c r="C3930">
        <v>258.70999999999998</v>
      </c>
      <c r="D3930" s="1"/>
      <c r="F3930" s="1"/>
    </row>
    <row r="3931" spans="2:6">
      <c r="B3931" s="1">
        <v>41152</v>
      </c>
      <c r="C3931">
        <v>258.7</v>
      </c>
      <c r="D3931" s="1"/>
      <c r="F3931" s="1"/>
    </row>
    <row r="3932" spans="2:6">
      <c r="B3932" s="1">
        <v>41156</v>
      </c>
      <c r="C3932">
        <v>258.72000000000003</v>
      </c>
      <c r="D3932" s="1"/>
      <c r="F3932" s="1"/>
    </row>
    <row r="3933" spans="2:6">
      <c r="B3933" s="1">
        <v>41157</v>
      </c>
      <c r="C3933">
        <v>258.72000000000003</v>
      </c>
      <c r="D3933" s="1"/>
      <c r="F3933" s="1"/>
    </row>
    <row r="3934" spans="2:6">
      <c r="B3934" s="1">
        <v>41158</v>
      </c>
      <c r="C3934">
        <v>258.70999999999998</v>
      </c>
      <c r="D3934" s="1"/>
      <c r="F3934" s="1"/>
    </row>
    <row r="3935" spans="2:6">
      <c r="B3935" s="1">
        <v>41159</v>
      </c>
      <c r="C3935">
        <v>258.70999999999998</v>
      </c>
      <c r="D3935" s="1"/>
      <c r="F3935" s="1"/>
    </row>
    <row r="3936" spans="2:6">
      <c r="B3936" s="1">
        <v>41162</v>
      </c>
      <c r="C3936">
        <v>258.72000000000003</v>
      </c>
      <c r="D3936" s="1"/>
      <c r="F3936" s="1"/>
    </row>
    <row r="3937" spans="2:6">
      <c r="B3937" s="1">
        <v>41163</v>
      </c>
      <c r="C3937">
        <v>258.72000000000003</v>
      </c>
      <c r="D3937" s="1"/>
      <c r="F3937" s="1"/>
    </row>
    <row r="3938" spans="2:6">
      <c r="B3938" s="1">
        <v>41164</v>
      </c>
      <c r="C3938">
        <v>258.72000000000003</v>
      </c>
      <c r="D3938" s="1"/>
      <c r="F3938" s="1"/>
    </row>
    <row r="3939" spans="2:6">
      <c r="B3939" s="1">
        <v>41165</v>
      </c>
      <c r="C3939">
        <v>258.73</v>
      </c>
      <c r="D3939" s="1"/>
      <c r="F3939" s="1"/>
    </row>
    <row r="3940" spans="2:6">
      <c r="B3940" s="1">
        <v>41166</v>
      </c>
      <c r="C3940">
        <v>258.72000000000003</v>
      </c>
      <c r="D3940" s="1"/>
      <c r="F3940" s="1"/>
    </row>
    <row r="3941" spans="2:6">
      <c r="B3941" s="1">
        <v>41169</v>
      </c>
      <c r="C3941">
        <v>258.73</v>
      </c>
      <c r="D3941" s="1"/>
      <c r="F3941" s="1"/>
    </row>
    <row r="3942" spans="2:6">
      <c r="B3942" s="1">
        <v>41170</v>
      </c>
      <c r="C3942">
        <v>258.73</v>
      </c>
      <c r="D3942" s="1"/>
      <c r="F3942" s="1"/>
    </row>
    <row r="3943" spans="2:6">
      <c r="B3943" s="1">
        <v>41171</v>
      </c>
      <c r="C3943">
        <v>258.73</v>
      </c>
      <c r="D3943" s="1"/>
      <c r="F3943" s="1"/>
    </row>
    <row r="3944" spans="2:6">
      <c r="B3944" s="1">
        <v>41172</v>
      </c>
      <c r="C3944">
        <v>258.73</v>
      </c>
      <c r="D3944" s="1"/>
      <c r="F3944" s="1"/>
    </row>
    <row r="3945" spans="2:6">
      <c r="B3945" s="1">
        <v>41173</v>
      </c>
      <c r="C3945">
        <v>258.72000000000003</v>
      </c>
      <c r="D3945" s="1"/>
      <c r="F3945" s="1"/>
    </row>
    <row r="3946" spans="2:6">
      <c r="B3946" s="1">
        <v>41176</v>
      </c>
      <c r="C3946">
        <v>258.74</v>
      </c>
      <c r="D3946" s="1"/>
      <c r="F3946" s="1"/>
    </row>
    <row r="3947" spans="2:6">
      <c r="B3947" s="1">
        <v>41177</v>
      </c>
      <c r="C3947">
        <v>258.73</v>
      </c>
      <c r="D3947" s="1"/>
      <c r="F3947" s="1"/>
    </row>
    <row r="3948" spans="2:6">
      <c r="B3948" s="1">
        <v>41178</v>
      </c>
      <c r="C3948">
        <v>258.74</v>
      </c>
      <c r="D3948" s="1"/>
      <c r="F3948" s="1"/>
    </row>
    <row r="3949" spans="2:6">
      <c r="B3949" s="1">
        <v>41179</v>
      </c>
      <c r="C3949">
        <v>258.75</v>
      </c>
      <c r="D3949" s="1"/>
      <c r="F3949" s="1"/>
    </row>
    <row r="3950" spans="2:6">
      <c r="B3950" s="1">
        <v>41180</v>
      </c>
      <c r="C3950">
        <v>258.75</v>
      </c>
      <c r="D3950" s="1"/>
      <c r="F3950" s="1"/>
    </row>
    <row r="3951" spans="2:6">
      <c r="B3951" s="1">
        <v>41183</v>
      </c>
      <c r="C3951">
        <v>258.75</v>
      </c>
      <c r="D3951" s="1"/>
      <c r="F3951" s="1"/>
    </row>
    <row r="3952" spans="2:6">
      <c r="B3952" s="1">
        <v>41184</v>
      </c>
      <c r="C3952">
        <v>258.74</v>
      </c>
      <c r="D3952" s="1"/>
      <c r="F3952" s="1"/>
    </row>
    <row r="3953" spans="2:6">
      <c r="B3953" s="1">
        <v>41185</v>
      </c>
      <c r="C3953">
        <v>258.75</v>
      </c>
      <c r="D3953" s="1"/>
      <c r="F3953" s="1"/>
    </row>
    <row r="3954" spans="2:6">
      <c r="B3954" s="1">
        <v>41186</v>
      </c>
      <c r="C3954">
        <v>258.74</v>
      </c>
      <c r="D3954" s="1"/>
      <c r="F3954" s="1"/>
    </row>
    <row r="3955" spans="2:6">
      <c r="B3955" s="1">
        <v>41187</v>
      </c>
      <c r="C3955">
        <v>258.72000000000003</v>
      </c>
      <c r="D3955" s="1"/>
      <c r="F3955" s="1"/>
    </row>
    <row r="3956" spans="2:6">
      <c r="B3956" s="1">
        <v>41191</v>
      </c>
      <c r="C3956">
        <v>258.74</v>
      </c>
      <c r="D3956" s="1"/>
      <c r="F3956" s="1"/>
    </row>
    <row r="3957" spans="2:6">
      <c r="B3957" s="1">
        <v>41192</v>
      </c>
      <c r="C3957">
        <v>258.74</v>
      </c>
      <c r="D3957" s="1"/>
      <c r="F3957" s="1"/>
    </row>
    <row r="3958" spans="2:6">
      <c r="B3958" s="1">
        <v>41193</v>
      </c>
      <c r="C3958">
        <v>258.74</v>
      </c>
      <c r="D3958" s="1"/>
      <c r="F3958" s="1"/>
    </row>
    <row r="3959" spans="2:6">
      <c r="B3959" s="1">
        <v>41194</v>
      </c>
      <c r="C3959">
        <v>258.73</v>
      </c>
      <c r="D3959" s="1"/>
      <c r="F3959" s="1"/>
    </row>
    <row r="3960" spans="2:6">
      <c r="B3960" s="1">
        <v>41197</v>
      </c>
      <c r="C3960">
        <v>258.75</v>
      </c>
      <c r="D3960" s="1"/>
      <c r="F3960" s="1"/>
    </row>
    <row r="3961" spans="2:6">
      <c r="B3961" s="1">
        <v>41198</v>
      </c>
      <c r="C3961">
        <v>258.75</v>
      </c>
      <c r="D3961" s="1"/>
      <c r="F3961" s="1"/>
    </row>
    <row r="3962" spans="2:6">
      <c r="B3962" s="1">
        <v>41199</v>
      </c>
      <c r="C3962">
        <v>258.75</v>
      </c>
      <c r="D3962" s="1"/>
      <c r="F3962" s="1"/>
    </row>
    <row r="3963" spans="2:6">
      <c r="B3963" s="1">
        <v>41200</v>
      </c>
      <c r="C3963">
        <v>258.75</v>
      </c>
      <c r="D3963" s="1"/>
      <c r="F3963" s="1"/>
    </row>
    <row r="3964" spans="2:6">
      <c r="B3964" s="1">
        <v>41201</v>
      </c>
      <c r="C3964">
        <v>258.74</v>
      </c>
      <c r="D3964" s="1"/>
      <c r="F3964" s="1"/>
    </row>
    <row r="3965" spans="2:6">
      <c r="B3965" s="1">
        <v>41204</v>
      </c>
      <c r="C3965">
        <v>258.75</v>
      </c>
      <c r="D3965" s="1"/>
      <c r="F3965" s="1"/>
    </row>
    <row r="3966" spans="2:6">
      <c r="B3966" s="1">
        <v>41205</v>
      </c>
      <c r="C3966">
        <v>258.75</v>
      </c>
      <c r="D3966" s="1"/>
      <c r="F3966" s="1"/>
    </row>
    <row r="3967" spans="2:6">
      <c r="B3967" s="1">
        <v>41206</v>
      </c>
      <c r="C3967">
        <v>258.76</v>
      </c>
      <c r="D3967" s="1"/>
      <c r="F3967" s="1"/>
    </row>
    <row r="3968" spans="2:6">
      <c r="B3968" s="1">
        <v>41207</v>
      </c>
      <c r="C3968">
        <v>258.75</v>
      </c>
      <c r="D3968" s="1"/>
      <c r="F3968" s="1"/>
    </row>
    <row r="3969" spans="2:6">
      <c r="B3969" s="1">
        <v>41208</v>
      </c>
      <c r="C3969">
        <v>258.75</v>
      </c>
      <c r="D3969" s="1"/>
      <c r="F3969" s="1"/>
    </row>
    <row r="3970" spans="2:6">
      <c r="B3970" s="1">
        <v>41211</v>
      </c>
      <c r="C3970">
        <v>258.76</v>
      </c>
      <c r="D3970" s="1"/>
      <c r="F3970" s="1"/>
    </row>
    <row r="3971" spans="2:6">
      <c r="B3971" s="1">
        <v>41213</v>
      </c>
      <c r="C3971">
        <v>258.76</v>
      </c>
      <c r="D3971" s="1"/>
      <c r="F3971" s="1"/>
    </row>
    <row r="3972" spans="2:6">
      <c r="B3972" s="1">
        <v>41214</v>
      </c>
      <c r="C3972">
        <v>258.77</v>
      </c>
      <c r="D3972" s="1"/>
      <c r="F3972" s="1"/>
    </row>
    <row r="3973" spans="2:6">
      <c r="B3973" s="1">
        <v>41215</v>
      </c>
      <c r="C3973">
        <v>258.76</v>
      </c>
      <c r="D3973" s="1"/>
      <c r="F3973" s="1"/>
    </row>
    <row r="3974" spans="2:6">
      <c r="B3974" s="1">
        <v>41218</v>
      </c>
      <c r="C3974">
        <v>258.77</v>
      </c>
      <c r="D3974" s="1"/>
      <c r="F3974" s="1"/>
    </row>
    <row r="3975" spans="2:6">
      <c r="B3975" s="1">
        <v>41219</v>
      </c>
      <c r="C3975">
        <v>258.77</v>
      </c>
      <c r="D3975" s="1"/>
      <c r="F3975" s="1"/>
    </row>
    <row r="3976" spans="2:6">
      <c r="B3976" s="1">
        <v>41220</v>
      </c>
      <c r="C3976">
        <v>258.77999999999997</v>
      </c>
      <c r="D3976" s="1"/>
      <c r="F3976" s="1"/>
    </row>
    <row r="3977" spans="2:6">
      <c r="B3977" s="1">
        <v>41221</v>
      </c>
      <c r="C3977">
        <v>258.77999999999997</v>
      </c>
      <c r="D3977" s="1"/>
      <c r="F3977" s="1"/>
    </row>
    <row r="3978" spans="2:6">
      <c r="B3978" s="1">
        <v>41222</v>
      </c>
      <c r="C3978">
        <v>258.77</v>
      </c>
      <c r="D3978" s="1"/>
      <c r="F3978" s="1"/>
    </row>
    <row r="3979" spans="2:6">
      <c r="B3979" s="1">
        <v>41226</v>
      </c>
      <c r="C3979">
        <v>258.79000000000002</v>
      </c>
      <c r="D3979" s="1"/>
      <c r="F3979" s="1"/>
    </row>
    <row r="3980" spans="2:6">
      <c r="B3980" s="1">
        <v>41227</v>
      </c>
      <c r="C3980">
        <v>258.79000000000002</v>
      </c>
      <c r="D3980" s="1"/>
      <c r="F3980" s="1"/>
    </row>
    <row r="3981" spans="2:6">
      <c r="B3981" s="1">
        <v>41228</v>
      </c>
      <c r="C3981">
        <v>258.8</v>
      </c>
      <c r="D3981" s="1"/>
      <c r="F3981" s="1"/>
    </row>
    <row r="3982" spans="2:6">
      <c r="B3982" s="1">
        <v>41229</v>
      </c>
      <c r="C3982">
        <v>258.8</v>
      </c>
      <c r="D3982" s="1"/>
      <c r="F3982" s="1"/>
    </row>
    <row r="3983" spans="2:6">
      <c r="B3983" s="1">
        <v>41232</v>
      </c>
      <c r="C3983">
        <v>258.81</v>
      </c>
      <c r="D3983" s="1"/>
      <c r="F3983" s="1"/>
    </row>
    <row r="3984" spans="2:6">
      <c r="B3984" s="1">
        <v>41233</v>
      </c>
      <c r="C3984">
        <v>258.81</v>
      </c>
      <c r="D3984" s="1"/>
      <c r="F3984" s="1"/>
    </row>
    <row r="3985" spans="2:6">
      <c r="B3985" s="1">
        <v>41234</v>
      </c>
      <c r="C3985">
        <v>258.8</v>
      </c>
      <c r="D3985" s="1"/>
      <c r="F3985" s="1"/>
    </row>
    <row r="3986" spans="2:6">
      <c r="B3986" s="1">
        <v>41236</v>
      </c>
      <c r="C3986">
        <v>258.8</v>
      </c>
      <c r="D3986" s="1"/>
      <c r="F3986" s="1"/>
    </row>
    <row r="3987" spans="2:6">
      <c r="B3987" s="1">
        <v>41239</v>
      </c>
      <c r="C3987">
        <v>258.81</v>
      </c>
      <c r="D3987" s="1"/>
      <c r="F3987" s="1"/>
    </row>
    <row r="3988" spans="2:6">
      <c r="B3988" s="1">
        <v>41240</v>
      </c>
      <c r="C3988">
        <v>258.81</v>
      </c>
      <c r="D3988" s="1"/>
      <c r="F3988" s="1"/>
    </row>
    <row r="3989" spans="2:6">
      <c r="B3989" s="1">
        <v>41241</v>
      </c>
      <c r="C3989">
        <v>258.82</v>
      </c>
      <c r="D3989" s="1"/>
      <c r="F3989" s="1"/>
    </row>
    <row r="3990" spans="2:6">
      <c r="B3990" s="1">
        <v>41242</v>
      </c>
      <c r="C3990">
        <v>258.82</v>
      </c>
      <c r="D3990" s="1"/>
      <c r="F3990" s="1"/>
    </row>
    <row r="3991" spans="2:6">
      <c r="B3991" s="1">
        <v>41243</v>
      </c>
      <c r="C3991">
        <v>258.81</v>
      </c>
      <c r="D3991" s="1"/>
      <c r="F3991" s="1"/>
    </row>
    <row r="3992" spans="2:6">
      <c r="B3992" s="1">
        <v>41246</v>
      </c>
      <c r="C3992">
        <v>258.82</v>
      </c>
      <c r="D3992" s="1"/>
      <c r="F3992" s="1"/>
    </row>
    <row r="3993" spans="2:6">
      <c r="B3993" s="1">
        <v>41247</v>
      </c>
      <c r="C3993">
        <v>258.82</v>
      </c>
      <c r="D3993" s="1"/>
      <c r="F3993" s="1"/>
    </row>
    <row r="3994" spans="2:6">
      <c r="B3994" s="1">
        <v>41248</v>
      </c>
      <c r="C3994">
        <v>258.83</v>
      </c>
      <c r="D3994" s="1"/>
      <c r="F3994" s="1"/>
    </row>
    <row r="3995" spans="2:6">
      <c r="B3995" s="1">
        <v>41249</v>
      </c>
      <c r="C3995">
        <v>258.83</v>
      </c>
      <c r="D3995" s="1"/>
      <c r="F3995" s="1"/>
    </row>
    <row r="3996" spans="2:6">
      <c r="B3996" s="1">
        <v>41250</v>
      </c>
      <c r="C3996">
        <v>258.82</v>
      </c>
      <c r="D3996" s="1"/>
      <c r="F3996" s="1"/>
    </row>
    <row r="3997" spans="2:6">
      <c r="B3997" s="1">
        <v>41253</v>
      </c>
      <c r="C3997">
        <v>258.83999999999997</v>
      </c>
      <c r="D3997" s="1"/>
      <c r="F3997" s="1"/>
    </row>
    <row r="3998" spans="2:6">
      <c r="B3998" s="1">
        <v>41254</v>
      </c>
      <c r="C3998">
        <v>258.85000000000002</v>
      </c>
      <c r="D3998" s="1"/>
      <c r="F3998" s="1"/>
    </row>
    <row r="3999" spans="2:6">
      <c r="B3999" s="1">
        <v>41255</v>
      </c>
      <c r="C3999">
        <v>258.86</v>
      </c>
      <c r="D3999" s="1"/>
      <c r="F3999" s="1"/>
    </row>
    <row r="4000" spans="2:6">
      <c r="B4000" s="1">
        <v>41256</v>
      </c>
      <c r="C4000">
        <v>258.87</v>
      </c>
      <c r="D4000" s="1"/>
      <c r="F4000" s="1"/>
    </row>
    <row r="4001" spans="2:6">
      <c r="B4001" s="1">
        <v>41257</v>
      </c>
      <c r="C4001">
        <v>258.87</v>
      </c>
      <c r="D4001" s="1"/>
      <c r="F4001" s="1"/>
    </row>
    <row r="4002" spans="2:6">
      <c r="B4002" s="1">
        <v>41260</v>
      </c>
      <c r="C4002">
        <v>258.88</v>
      </c>
      <c r="D4002" s="1"/>
      <c r="F4002" s="1"/>
    </row>
    <row r="4003" spans="2:6">
      <c r="B4003" s="1">
        <v>41261</v>
      </c>
      <c r="C4003">
        <v>258.87</v>
      </c>
      <c r="D4003" s="1"/>
      <c r="F4003" s="1"/>
    </row>
    <row r="4004" spans="2:6">
      <c r="B4004" s="1">
        <v>41262</v>
      </c>
      <c r="C4004">
        <v>258.87</v>
      </c>
      <c r="D4004" s="1"/>
      <c r="F4004" s="1"/>
    </row>
    <row r="4005" spans="2:6">
      <c r="B4005" s="1">
        <v>41263</v>
      </c>
      <c r="C4005">
        <v>258.88</v>
      </c>
      <c r="D4005" s="1"/>
      <c r="F4005" s="1"/>
    </row>
    <row r="4006" spans="2:6">
      <c r="B4006" s="1">
        <v>41264</v>
      </c>
      <c r="C4006">
        <v>258.87</v>
      </c>
      <c r="D4006" s="1"/>
      <c r="F4006" s="1"/>
    </row>
    <row r="4007" spans="2:6">
      <c r="B4007" s="1">
        <v>41267</v>
      </c>
      <c r="C4007">
        <v>258.87</v>
      </c>
      <c r="D4007" s="1"/>
      <c r="F4007" s="1"/>
    </row>
    <row r="4008" spans="2:6">
      <c r="B4008" s="1">
        <v>41269</v>
      </c>
      <c r="C4008">
        <v>258.87</v>
      </c>
      <c r="D4008" s="1"/>
      <c r="F4008" s="1"/>
    </row>
    <row r="4009" spans="2:6">
      <c r="B4009" s="1">
        <v>41270</v>
      </c>
      <c r="C4009">
        <v>258.88</v>
      </c>
      <c r="D4009" s="1"/>
      <c r="F4009" s="1"/>
    </row>
    <row r="4010" spans="2:6">
      <c r="B4010" s="1">
        <v>41271</v>
      </c>
      <c r="C4010">
        <v>258.87</v>
      </c>
      <c r="D4010" s="1"/>
      <c r="F4010" s="1"/>
    </row>
    <row r="4011" spans="2:6">
      <c r="B4011" s="1">
        <v>41274</v>
      </c>
      <c r="C4011">
        <v>258.87</v>
      </c>
      <c r="D4011" s="1"/>
      <c r="F4011" s="1"/>
    </row>
    <row r="4012" spans="2:6">
      <c r="B4012" s="1">
        <v>41276</v>
      </c>
      <c r="C4012">
        <v>258.88</v>
      </c>
      <c r="D4012" s="1"/>
      <c r="F4012" s="1"/>
    </row>
    <row r="4013" spans="2:6">
      <c r="B4013" s="1">
        <v>41277</v>
      </c>
      <c r="C4013">
        <v>258.88</v>
      </c>
      <c r="D4013" s="1"/>
      <c r="F4013" s="1"/>
    </row>
    <row r="4014" spans="2:6">
      <c r="B4014" s="1">
        <v>41278</v>
      </c>
      <c r="C4014">
        <v>258.87</v>
      </c>
      <c r="D4014" s="1"/>
      <c r="F4014" s="1"/>
    </row>
    <row r="4015" spans="2:6">
      <c r="B4015" s="1">
        <v>41281</v>
      </c>
      <c r="C4015">
        <v>258.89</v>
      </c>
      <c r="D4015" s="1"/>
      <c r="F4015" s="1"/>
    </row>
    <row r="4016" spans="2:6">
      <c r="B4016" s="1">
        <v>41282</v>
      </c>
      <c r="C4016">
        <v>258.89</v>
      </c>
      <c r="D4016" s="1"/>
      <c r="F4016" s="1"/>
    </row>
    <row r="4017" spans="2:6">
      <c r="B4017" s="1">
        <v>41283</v>
      </c>
      <c r="C4017">
        <v>258.89999999999998</v>
      </c>
      <c r="D4017" s="1"/>
      <c r="F4017" s="1"/>
    </row>
    <row r="4018" spans="2:6">
      <c r="B4018" s="1">
        <v>41284</v>
      </c>
      <c r="C4018">
        <v>258.89999999999998</v>
      </c>
      <c r="D4018" s="1"/>
      <c r="F4018" s="1"/>
    </row>
    <row r="4019" spans="2:6">
      <c r="B4019" s="1">
        <v>41285</v>
      </c>
      <c r="C4019">
        <v>258.89</v>
      </c>
      <c r="D4019" s="1"/>
      <c r="F4019" s="1"/>
    </row>
    <row r="4020" spans="2:6">
      <c r="B4020" s="1">
        <v>41288</v>
      </c>
      <c r="C4020">
        <v>258.89999999999998</v>
      </c>
      <c r="D4020" s="1"/>
      <c r="F4020" s="1"/>
    </row>
    <row r="4021" spans="2:6">
      <c r="B4021" s="1">
        <v>41289</v>
      </c>
      <c r="C4021">
        <v>258.89</v>
      </c>
      <c r="D4021" s="1"/>
      <c r="F4021" s="1"/>
    </row>
    <row r="4022" spans="2:6">
      <c r="B4022" s="1">
        <v>41290</v>
      </c>
      <c r="C4022">
        <v>258.89</v>
      </c>
      <c r="D4022" s="1"/>
      <c r="F4022" s="1"/>
    </row>
    <row r="4023" spans="2:6">
      <c r="B4023" s="1">
        <v>41291</v>
      </c>
      <c r="C4023">
        <v>258.89</v>
      </c>
      <c r="D4023" s="1"/>
      <c r="F4023" s="1"/>
    </row>
    <row r="4024" spans="2:6">
      <c r="B4024" s="1">
        <v>41292</v>
      </c>
      <c r="C4024">
        <v>258.88</v>
      </c>
      <c r="D4024" s="1"/>
      <c r="F4024" s="1"/>
    </row>
    <row r="4025" spans="2:6">
      <c r="B4025" s="1">
        <v>41296</v>
      </c>
      <c r="C4025">
        <v>258.91000000000003</v>
      </c>
      <c r="D4025" s="1"/>
      <c r="F4025" s="1"/>
    </row>
    <row r="4026" spans="2:6">
      <c r="B4026" s="1">
        <v>41297</v>
      </c>
      <c r="C4026">
        <v>258.91000000000003</v>
      </c>
      <c r="D4026" s="1"/>
      <c r="F4026" s="1"/>
    </row>
    <row r="4027" spans="2:6">
      <c r="B4027" s="1">
        <v>41298</v>
      </c>
      <c r="C4027">
        <v>258.91000000000003</v>
      </c>
      <c r="D4027" s="1"/>
      <c r="F4027" s="1"/>
    </row>
    <row r="4028" spans="2:6">
      <c r="B4028" s="1">
        <v>41299</v>
      </c>
      <c r="C4028">
        <v>258.89999999999998</v>
      </c>
      <c r="D4028" s="1"/>
      <c r="F4028" s="1"/>
    </row>
    <row r="4029" spans="2:6">
      <c r="B4029" s="1">
        <v>41302</v>
      </c>
      <c r="C4029">
        <v>258.91000000000003</v>
      </c>
      <c r="D4029" s="1"/>
      <c r="F4029" s="1"/>
    </row>
    <row r="4030" spans="2:6">
      <c r="B4030" s="1">
        <v>41303</v>
      </c>
      <c r="C4030">
        <v>258.92</v>
      </c>
      <c r="D4030" s="1"/>
      <c r="F4030" s="1"/>
    </row>
    <row r="4031" spans="2:6">
      <c r="B4031" s="1">
        <v>41304</v>
      </c>
      <c r="C4031">
        <v>258.92</v>
      </c>
      <c r="D4031" s="1"/>
      <c r="F4031" s="1"/>
    </row>
    <row r="4032" spans="2:6">
      <c r="B4032" s="1">
        <v>41305</v>
      </c>
      <c r="C4032">
        <v>258.92</v>
      </c>
      <c r="D4032" s="1"/>
      <c r="F4032" s="1"/>
    </row>
    <row r="4033" spans="2:6">
      <c r="B4033" s="1">
        <v>41306</v>
      </c>
      <c r="C4033">
        <v>258.91000000000003</v>
      </c>
      <c r="D4033" s="1"/>
      <c r="F4033" s="1"/>
    </row>
    <row r="4034" spans="2:6">
      <c r="B4034" s="1">
        <v>41309</v>
      </c>
      <c r="C4034">
        <v>258.92</v>
      </c>
      <c r="D4034" s="1"/>
      <c r="F4034" s="1"/>
    </row>
    <row r="4035" spans="2:6">
      <c r="B4035" s="1">
        <v>41310</v>
      </c>
      <c r="C4035">
        <v>258.92</v>
      </c>
      <c r="D4035" s="1"/>
      <c r="F4035" s="1"/>
    </row>
    <row r="4036" spans="2:6">
      <c r="B4036" s="1">
        <v>41311</v>
      </c>
      <c r="C4036">
        <v>258.92</v>
      </c>
      <c r="D4036" s="1"/>
      <c r="F4036" s="1"/>
    </row>
    <row r="4037" spans="2:6">
      <c r="B4037" s="1">
        <v>41312</v>
      </c>
      <c r="C4037">
        <v>258.92</v>
      </c>
      <c r="D4037" s="1"/>
      <c r="F4037" s="1"/>
    </row>
    <row r="4038" spans="2:6">
      <c r="B4038" s="1">
        <v>41313</v>
      </c>
      <c r="C4038">
        <v>258.91000000000003</v>
      </c>
      <c r="D4038" s="1"/>
      <c r="F4038" s="1"/>
    </row>
    <row r="4039" spans="2:6">
      <c r="B4039" s="1">
        <v>41316</v>
      </c>
      <c r="C4039">
        <v>258.92</v>
      </c>
      <c r="D4039" s="1"/>
      <c r="F4039" s="1"/>
    </row>
    <row r="4040" spans="2:6">
      <c r="B4040" s="1">
        <v>41317</v>
      </c>
      <c r="C4040">
        <v>258.92</v>
      </c>
      <c r="D4040" s="1"/>
      <c r="F4040" s="1"/>
    </row>
    <row r="4041" spans="2:6">
      <c r="B4041" s="1">
        <v>41318</v>
      </c>
      <c r="C4041">
        <v>258.92</v>
      </c>
      <c r="D4041" s="1"/>
      <c r="F4041" s="1"/>
    </row>
    <row r="4042" spans="2:6">
      <c r="B4042" s="1">
        <v>41319</v>
      </c>
      <c r="C4042">
        <v>258.91000000000003</v>
      </c>
      <c r="D4042" s="1"/>
      <c r="F4042" s="1"/>
    </row>
    <row r="4043" spans="2:6">
      <c r="B4043" s="1">
        <v>41320</v>
      </c>
      <c r="C4043">
        <v>258.89999999999998</v>
      </c>
      <c r="D4043" s="1"/>
      <c r="F4043" s="1"/>
    </row>
    <row r="4044" spans="2:6">
      <c r="B4044" s="1">
        <v>41324</v>
      </c>
      <c r="C4044">
        <v>258.91000000000003</v>
      </c>
      <c r="D4044" s="1"/>
      <c r="F4044" s="1"/>
    </row>
    <row r="4045" spans="2:6">
      <c r="B4045" s="1">
        <v>41325</v>
      </c>
      <c r="C4045">
        <v>258.91000000000003</v>
      </c>
      <c r="D4045" s="1"/>
      <c r="F4045" s="1"/>
    </row>
    <row r="4046" spans="2:6">
      <c r="B4046" s="1">
        <v>41326</v>
      </c>
      <c r="C4046">
        <v>258.91000000000003</v>
      </c>
      <c r="D4046" s="1"/>
      <c r="F4046" s="1"/>
    </row>
    <row r="4047" spans="2:6">
      <c r="B4047" s="1">
        <v>41327</v>
      </c>
      <c r="C4047">
        <v>258.89999999999998</v>
      </c>
      <c r="D4047" s="1"/>
      <c r="F4047" s="1"/>
    </row>
    <row r="4048" spans="2:6">
      <c r="B4048" s="1">
        <v>41330</v>
      </c>
      <c r="C4048">
        <v>258.92</v>
      </c>
      <c r="D4048" s="1"/>
      <c r="F4048" s="1"/>
    </row>
    <row r="4049" spans="2:6">
      <c r="B4049" s="1">
        <v>41331</v>
      </c>
      <c r="C4049">
        <v>258.92</v>
      </c>
      <c r="D4049" s="1"/>
      <c r="F4049" s="1"/>
    </row>
    <row r="4050" spans="2:6">
      <c r="B4050" s="1">
        <v>41332</v>
      </c>
      <c r="C4050">
        <v>258.92</v>
      </c>
      <c r="D4050" s="1"/>
      <c r="F4050" s="1"/>
    </row>
    <row r="4051" spans="2:6">
      <c r="B4051" s="1">
        <v>41333</v>
      </c>
      <c r="C4051">
        <v>258.93</v>
      </c>
      <c r="D4051" s="1"/>
      <c r="F4051" s="1"/>
    </row>
    <row r="4052" spans="2:6">
      <c r="B4052" s="1">
        <v>41334</v>
      </c>
      <c r="C4052">
        <v>258.92</v>
      </c>
      <c r="D4052" s="1"/>
      <c r="F4052" s="1"/>
    </row>
    <row r="4053" spans="2:6">
      <c r="B4053" s="1">
        <v>41337</v>
      </c>
      <c r="C4053">
        <v>258.94</v>
      </c>
      <c r="D4053" s="1"/>
      <c r="F4053" s="1"/>
    </row>
    <row r="4054" spans="2:6">
      <c r="B4054" s="1">
        <v>41338</v>
      </c>
      <c r="C4054">
        <v>258.94</v>
      </c>
      <c r="D4054" s="1"/>
      <c r="F4054" s="1"/>
    </row>
    <row r="4055" spans="2:6">
      <c r="B4055" s="1">
        <v>41339</v>
      </c>
      <c r="C4055">
        <v>258.94</v>
      </c>
      <c r="D4055" s="1"/>
      <c r="F4055" s="1"/>
    </row>
    <row r="4056" spans="2:6">
      <c r="B4056" s="1">
        <v>41340</v>
      </c>
      <c r="C4056">
        <v>258.94</v>
      </c>
      <c r="D4056" s="1"/>
      <c r="F4056" s="1"/>
    </row>
    <row r="4057" spans="2:6">
      <c r="B4057" s="1">
        <v>41341</v>
      </c>
      <c r="C4057">
        <v>258.94</v>
      </c>
      <c r="D4057" s="1"/>
      <c r="F4057" s="1"/>
    </row>
    <row r="4058" spans="2:6">
      <c r="B4058" s="1">
        <v>41344</v>
      </c>
      <c r="C4058">
        <v>258.95</v>
      </c>
      <c r="D4058" s="1"/>
      <c r="F4058" s="1"/>
    </row>
    <row r="4059" spans="2:6">
      <c r="B4059" s="1">
        <v>41345</v>
      </c>
      <c r="C4059">
        <v>258.95</v>
      </c>
      <c r="D4059" s="1"/>
      <c r="F4059" s="1"/>
    </row>
    <row r="4060" spans="2:6">
      <c r="B4060" s="1">
        <v>41346</v>
      </c>
      <c r="C4060">
        <v>258.95</v>
      </c>
      <c r="D4060" s="1"/>
      <c r="F4060" s="1"/>
    </row>
    <row r="4061" spans="2:6">
      <c r="B4061" s="1">
        <v>41347</v>
      </c>
      <c r="C4061">
        <v>258.95999999999998</v>
      </c>
      <c r="D4061" s="1"/>
      <c r="F4061" s="1"/>
    </row>
    <row r="4062" spans="2:6">
      <c r="B4062" s="1">
        <v>41348</v>
      </c>
      <c r="C4062">
        <v>258.95</v>
      </c>
      <c r="D4062" s="1"/>
      <c r="F4062" s="1"/>
    </row>
    <row r="4063" spans="2:6">
      <c r="B4063" s="1">
        <v>41351</v>
      </c>
      <c r="C4063">
        <v>258.95999999999998</v>
      </c>
      <c r="D4063" s="1"/>
      <c r="F4063" s="1"/>
    </row>
    <row r="4064" spans="2:6">
      <c r="B4064" s="1">
        <v>41352</v>
      </c>
      <c r="C4064">
        <v>258.97000000000003</v>
      </c>
      <c r="D4064" s="1"/>
      <c r="F4064" s="1"/>
    </row>
    <row r="4065" spans="2:6">
      <c r="B4065" s="1">
        <v>41353</v>
      </c>
      <c r="C4065">
        <v>258.97000000000003</v>
      </c>
      <c r="D4065" s="1"/>
      <c r="F4065" s="1"/>
    </row>
    <row r="4066" spans="2:6">
      <c r="B4066" s="1">
        <v>41354</v>
      </c>
      <c r="C4066">
        <v>258.97000000000003</v>
      </c>
      <c r="D4066" s="1"/>
      <c r="F4066" s="1"/>
    </row>
    <row r="4067" spans="2:6">
      <c r="B4067" s="1">
        <v>41355</v>
      </c>
      <c r="C4067">
        <v>258.95999999999998</v>
      </c>
      <c r="D4067" s="1"/>
      <c r="F4067" s="1"/>
    </row>
    <row r="4068" spans="2:6">
      <c r="B4068" s="1">
        <v>41358</v>
      </c>
      <c r="C4068">
        <v>258.98</v>
      </c>
      <c r="D4068" s="1"/>
      <c r="F4068" s="1"/>
    </row>
    <row r="4069" spans="2:6">
      <c r="B4069" s="1">
        <v>41359</v>
      </c>
      <c r="C4069">
        <v>258.97000000000003</v>
      </c>
      <c r="D4069" s="1"/>
      <c r="F4069" s="1"/>
    </row>
    <row r="4070" spans="2:6">
      <c r="B4070" s="1">
        <v>41360</v>
      </c>
      <c r="C4070">
        <v>258.97000000000003</v>
      </c>
      <c r="D4070" s="1"/>
      <c r="F4070" s="1"/>
    </row>
    <row r="4071" spans="2:6">
      <c r="B4071" s="1">
        <v>41361</v>
      </c>
      <c r="C4071">
        <v>258.98</v>
      </c>
      <c r="D4071" s="1"/>
      <c r="F4071" s="1"/>
    </row>
    <row r="4072" spans="2:6">
      <c r="B4072" s="1">
        <v>41365</v>
      </c>
      <c r="C4072">
        <v>258.98</v>
      </c>
      <c r="D4072" s="1"/>
      <c r="F4072" s="1"/>
    </row>
    <row r="4073" spans="2:6">
      <c r="B4073" s="1">
        <v>41366</v>
      </c>
      <c r="C4073">
        <v>258.98</v>
      </c>
      <c r="D4073" s="1"/>
      <c r="F4073" s="1"/>
    </row>
    <row r="4074" spans="2:6">
      <c r="B4074" s="1">
        <v>41367</v>
      </c>
      <c r="C4074">
        <v>258.99</v>
      </c>
      <c r="D4074" s="1"/>
      <c r="F4074" s="1"/>
    </row>
    <row r="4075" spans="2:6">
      <c r="B4075" s="1">
        <v>41368</v>
      </c>
      <c r="C4075">
        <v>258.99</v>
      </c>
      <c r="D4075" s="1"/>
      <c r="F4075" s="1"/>
    </row>
    <row r="4076" spans="2:6">
      <c r="B4076" s="1">
        <v>41369</v>
      </c>
      <c r="C4076">
        <v>258.98</v>
      </c>
      <c r="D4076" s="1"/>
      <c r="F4076" s="1"/>
    </row>
    <row r="4077" spans="2:6">
      <c r="B4077" s="1">
        <v>41372</v>
      </c>
      <c r="C4077">
        <v>258.99</v>
      </c>
      <c r="D4077" s="1"/>
      <c r="F4077" s="1"/>
    </row>
    <row r="4078" spans="2:6">
      <c r="B4078" s="1">
        <v>41373</v>
      </c>
      <c r="C4078">
        <v>259</v>
      </c>
      <c r="D4078" s="1"/>
      <c r="F4078" s="1"/>
    </row>
    <row r="4079" spans="2:6">
      <c r="B4079" s="1">
        <v>41374</v>
      </c>
      <c r="C4079">
        <v>259</v>
      </c>
      <c r="D4079" s="1"/>
      <c r="F4079" s="1"/>
    </row>
    <row r="4080" spans="2:6">
      <c r="B4080" s="1">
        <v>41375</v>
      </c>
      <c r="C4080">
        <v>259</v>
      </c>
      <c r="D4080" s="1"/>
      <c r="F4080" s="1"/>
    </row>
    <row r="4081" spans="2:6">
      <c r="B4081" s="1">
        <v>41376</v>
      </c>
      <c r="C4081">
        <v>259</v>
      </c>
      <c r="D4081" s="1"/>
      <c r="F4081" s="1"/>
    </row>
    <row r="4082" spans="2:6">
      <c r="B4082" s="1">
        <v>41379</v>
      </c>
      <c r="C4082">
        <v>259.01</v>
      </c>
      <c r="D4082" s="1"/>
      <c r="F4082" s="1"/>
    </row>
    <row r="4083" spans="2:6">
      <c r="B4083" s="1">
        <v>41380</v>
      </c>
      <c r="C4083">
        <v>259.01</v>
      </c>
      <c r="D4083" s="1"/>
      <c r="F4083" s="1"/>
    </row>
    <row r="4084" spans="2:6">
      <c r="B4084" s="1">
        <v>41381</v>
      </c>
      <c r="C4084">
        <v>259.01</v>
      </c>
      <c r="D4084" s="1"/>
      <c r="F4084" s="1"/>
    </row>
    <row r="4085" spans="2:6">
      <c r="B4085" s="1">
        <v>41382</v>
      </c>
      <c r="C4085">
        <v>259.02</v>
      </c>
      <c r="D4085" s="1"/>
      <c r="F4085" s="1"/>
    </row>
    <row r="4086" spans="2:6">
      <c r="B4086" s="1">
        <v>41383</v>
      </c>
      <c r="C4086">
        <v>259.01</v>
      </c>
      <c r="D4086" s="1"/>
      <c r="F4086" s="1"/>
    </row>
    <row r="4087" spans="2:6">
      <c r="B4087" s="1">
        <v>41386</v>
      </c>
      <c r="C4087">
        <v>259.02</v>
      </c>
      <c r="D4087" s="1"/>
      <c r="F4087" s="1"/>
    </row>
    <row r="4088" spans="2:6">
      <c r="B4088" s="1">
        <v>41387</v>
      </c>
      <c r="C4088">
        <v>259.02</v>
      </c>
      <c r="D4088" s="1"/>
      <c r="F4088" s="1"/>
    </row>
    <row r="4089" spans="2:6">
      <c r="B4089" s="1">
        <v>41388</v>
      </c>
      <c r="C4089">
        <v>259.02</v>
      </c>
      <c r="D4089" s="1"/>
      <c r="F4089" s="1"/>
    </row>
    <row r="4090" spans="2:6">
      <c r="B4090" s="1">
        <v>41389</v>
      </c>
      <c r="C4090">
        <v>259.02999999999997</v>
      </c>
      <c r="D4090" s="1"/>
      <c r="F4090" s="1"/>
    </row>
    <row r="4091" spans="2:6">
      <c r="B4091" s="1">
        <v>41390</v>
      </c>
      <c r="C4091">
        <v>259.02</v>
      </c>
      <c r="D4091" s="1"/>
      <c r="F4091" s="1"/>
    </row>
    <row r="4092" spans="2:6">
      <c r="B4092" s="1">
        <v>41393</v>
      </c>
      <c r="C4092">
        <v>259.02999999999997</v>
      </c>
      <c r="D4092" s="1"/>
      <c r="F4092" s="1"/>
    </row>
    <row r="4093" spans="2:6">
      <c r="B4093" s="1">
        <v>41394</v>
      </c>
      <c r="C4093">
        <v>259.02999999999997</v>
      </c>
      <c r="D4093" s="1"/>
      <c r="F4093" s="1"/>
    </row>
    <row r="4094" spans="2:6">
      <c r="B4094" s="1">
        <v>41395</v>
      </c>
      <c r="C4094">
        <v>259.02999999999997</v>
      </c>
      <c r="D4094" s="1"/>
      <c r="F4094" s="1"/>
    </row>
    <row r="4095" spans="2:6">
      <c r="B4095" s="1">
        <v>41396</v>
      </c>
      <c r="C4095">
        <v>259.02999999999997</v>
      </c>
      <c r="D4095" s="1"/>
      <c r="F4095" s="1"/>
    </row>
    <row r="4096" spans="2:6">
      <c r="B4096" s="1">
        <v>41397</v>
      </c>
      <c r="C4096">
        <v>259.02999999999997</v>
      </c>
      <c r="D4096" s="1"/>
      <c r="F4096" s="1"/>
    </row>
    <row r="4097" spans="2:6">
      <c r="B4097" s="1">
        <v>41400</v>
      </c>
      <c r="C4097">
        <v>259.04000000000002</v>
      </c>
      <c r="D4097" s="1"/>
      <c r="F4097" s="1"/>
    </row>
    <row r="4098" spans="2:6">
      <c r="B4098" s="1">
        <v>41401</v>
      </c>
      <c r="C4098">
        <v>259.04000000000002</v>
      </c>
      <c r="D4098" s="1"/>
      <c r="F4098" s="1"/>
    </row>
    <row r="4099" spans="2:6">
      <c r="B4099" s="1">
        <v>41402</v>
      </c>
      <c r="C4099">
        <v>259.05</v>
      </c>
      <c r="D4099" s="1"/>
      <c r="F4099" s="1"/>
    </row>
    <row r="4100" spans="2:6">
      <c r="B4100" s="1">
        <v>41403</v>
      </c>
      <c r="C4100">
        <v>259.05</v>
      </c>
      <c r="D4100" s="1"/>
      <c r="F4100" s="1"/>
    </row>
    <row r="4101" spans="2:6">
      <c r="B4101" s="1">
        <v>41404</v>
      </c>
      <c r="C4101">
        <v>259.02999999999997</v>
      </c>
      <c r="D4101" s="1"/>
      <c r="F4101" s="1"/>
    </row>
    <row r="4102" spans="2:6">
      <c r="B4102" s="1">
        <v>41407</v>
      </c>
      <c r="C4102">
        <v>259.04000000000002</v>
      </c>
      <c r="D4102" s="1"/>
      <c r="F4102" s="1"/>
    </row>
    <row r="4103" spans="2:6">
      <c r="B4103" s="1">
        <v>41408</v>
      </c>
      <c r="C4103">
        <v>259.04000000000002</v>
      </c>
      <c r="D4103" s="1"/>
      <c r="F4103" s="1"/>
    </row>
    <row r="4104" spans="2:6">
      <c r="B4104" s="1">
        <v>41409</v>
      </c>
      <c r="C4104">
        <v>259.05</v>
      </c>
      <c r="D4104" s="1"/>
      <c r="F4104" s="1"/>
    </row>
    <row r="4105" spans="2:6">
      <c r="B4105" s="1">
        <v>41410</v>
      </c>
      <c r="C4105">
        <v>259.05</v>
      </c>
      <c r="D4105" s="1"/>
      <c r="F4105" s="1"/>
    </row>
    <row r="4106" spans="2:6">
      <c r="B4106" s="1">
        <v>41411</v>
      </c>
      <c r="C4106">
        <v>259.04000000000002</v>
      </c>
      <c r="D4106" s="1"/>
      <c r="F4106" s="1"/>
    </row>
    <row r="4107" spans="2:6">
      <c r="B4107" s="1">
        <v>41414</v>
      </c>
      <c r="C4107">
        <v>259.05</v>
      </c>
      <c r="D4107" s="1"/>
      <c r="F4107" s="1"/>
    </row>
    <row r="4108" spans="2:6">
      <c r="B4108" s="1">
        <v>41415</v>
      </c>
      <c r="C4108">
        <v>259.05</v>
      </c>
      <c r="D4108" s="1"/>
      <c r="F4108" s="1"/>
    </row>
    <row r="4109" spans="2:6">
      <c r="B4109" s="1">
        <v>41416</v>
      </c>
      <c r="C4109">
        <v>259.05</v>
      </c>
      <c r="D4109" s="1"/>
      <c r="F4109" s="1"/>
    </row>
    <row r="4110" spans="2:6">
      <c r="B4110" s="1">
        <v>41417</v>
      </c>
      <c r="C4110">
        <v>259.05</v>
      </c>
      <c r="D4110" s="1"/>
      <c r="F4110" s="1"/>
    </row>
    <row r="4111" spans="2:6">
      <c r="B4111" s="1">
        <v>41418</v>
      </c>
      <c r="C4111">
        <v>259.04000000000002</v>
      </c>
      <c r="D4111" s="1"/>
      <c r="F4111" s="1"/>
    </row>
    <row r="4112" spans="2:6">
      <c r="B4112" s="1">
        <v>41422</v>
      </c>
      <c r="C4112">
        <v>259.05</v>
      </c>
      <c r="D4112" s="1"/>
      <c r="F4112" s="1"/>
    </row>
    <row r="4113" spans="2:6">
      <c r="B4113" s="1">
        <v>41423</v>
      </c>
      <c r="C4113">
        <v>259.05</v>
      </c>
      <c r="D4113" s="1"/>
      <c r="F4113" s="1"/>
    </row>
    <row r="4114" spans="2:6">
      <c r="B4114" s="1">
        <v>41424</v>
      </c>
      <c r="C4114">
        <v>259.06</v>
      </c>
      <c r="D4114" s="1"/>
      <c r="F4114" s="1"/>
    </row>
    <row r="4115" spans="2:6">
      <c r="B4115" s="1">
        <v>41425</v>
      </c>
      <c r="C4115">
        <v>259.04000000000002</v>
      </c>
      <c r="D4115" s="1"/>
      <c r="F4115" s="1"/>
    </row>
    <row r="4116" spans="2:6">
      <c r="B4116" s="1">
        <v>41428</v>
      </c>
      <c r="C4116">
        <v>259.05</v>
      </c>
      <c r="D4116" s="1"/>
      <c r="F4116" s="1"/>
    </row>
    <row r="4117" spans="2:6">
      <c r="B4117" s="1">
        <v>41429</v>
      </c>
      <c r="C4117">
        <v>259.05</v>
      </c>
      <c r="D4117" s="1"/>
      <c r="F4117" s="1"/>
    </row>
    <row r="4118" spans="2:6">
      <c r="B4118" s="1">
        <v>41430</v>
      </c>
      <c r="C4118">
        <v>259.05</v>
      </c>
      <c r="D4118" s="1"/>
      <c r="F4118" s="1"/>
    </row>
    <row r="4119" spans="2:6">
      <c r="B4119" s="1">
        <v>41431</v>
      </c>
      <c r="C4119">
        <v>259.05</v>
      </c>
      <c r="D4119" s="1"/>
      <c r="F4119" s="1"/>
    </row>
    <row r="4120" spans="2:6">
      <c r="B4120" s="1">
        <v>41432</v>
      </c>
      <c r="C4120">
        <v>259.05</v>
      </c>
      <c r="D4120" s="1"/>
      <c r="F4120" s="1"/>
    </row>
    <row r="4121" spans="2:6">
      <c r="B4121" s="1">
        <v>41435</v>
      </c>
      <c r="C4121">
        <v>259.06</v>
      </c>
      <c r="D4121" s="1"/>
      <c r="F4121" s="1"/>
    </row>
    <row r="4122" spans="2:6">
      <c r="B4122" s="1">
        <v>41436</v>
      </c>
      <c r="C4122">
        <v>259.06</v>
      </c>
      <c r="D4122" s="1"/>
      <c r="F4122" s="1"/>
    </row>
    <row r="4123" spans="2:6">
      <c r="B4123" s="1">
        <v>41437</v>
      </c>
      <c r="C4123">
        <v>259.06</v>
      </c>
      <c r="D4123" s="1"/>
      <c r="F4123" s="1"/>
    </row>
    <row r="4124" spans="2:6">
      <c r="B4124" s="1">
        <v>41438</v>
      </c>
      <c r="C4124">
        <v>259.06</v>
      </c>
      <c r="D4124" s="1"/>
      <c r="F4124" s="1"/>
    </row>
    <row r="4125" spans="2:6">
      <c r="B4125" s="1">
        <v>41439</v>
      </c>
      <c r="C4125">
        <v>259.06</v>
      </c>
      <c r="D4125" s="1"/>
      <c r="F4125" s="1"/>
    </row>
    <row r="4126" spans="2:6">
      <c r="B4126" s="1">
        <v>41442</v>
      </c>
      <c r="C4126">
        <v>259.07</v>
      </c>
      <c r="D4126" s="1"/>
      <c r="F4126" s="1"/>
    </row>
    <row r="4127" spans="2:6">
      <c r="B4127" s="1">
        <v>41443</v>
      </c>
      <c r="C4127">
        <v>259.07</v>
      </c>
      <c r="D4127" s="1"/>
      <c r="F4127" s="1"/>
    </row>
    <row r="4128" spans="2:6">
      <c r="B4128" s="1">
        <v>41444</v>
      </c>
      <c r="C4128">
        <v>259.07</v>
      </c>
      <c r="D4128" s="1"/>
      <c r="F4128" s="1"/>
    </row>
    <row r="4129" spans="2:6">
      <c r="B4129" s="1">
        <v>41445</v>
      </c>
      <c r="C4129">
        <v>259.07</v>
      </c>
      <c r="D4129" s="1"/>
      <c r="F4129" s="1"/>
    </row>
    <row r="4130" spans="2:6">
      <c r="B4130" s="1">
        <v>41446</v>
      </c>
      <c r="C4130">
        <v>259.05</v>
      </c>
      <c r="D4130" s="1"/>
      <c r="F4130" s="1"/>
    </row>
    <row r="4131" spans="2:6">
      <c r="B4131" s="1">
        <v>41449</v>
      </c>
      <c r="C4131">
        <v>259.06</v>
      </c>
      <c r="D4131" s="1"/>
      <c r="F4131" s="1"/>
    </row>
    <row r="4132" spans="2:6">
      <c r="B4132" s="1">
        <v>41450</v>
      </c>
      <c r="C4132">
        <v>259.05</v>
      </c>
      <c r="D4132" s="1"/>
      <c r="F4132" s="1"/>
    </row>
    <row r="4133" spans="2:6">
      <c r="B4133" s="1">
        <v>41451</v>
      </c>
      <c r="C4133">
        <v>259.05</v>
      </c>
      <c r="D4133" s="1"/>
      <c r="F4133" s="1"/>
    </row>
    <row r="4134" spans="2:6">
      <c r="B4134" s="1">
        <v>41452</v>
      </c>
      <c r="C4134">
        <v>259.06</v>
      </c>
      <c r="D4134" s="1"/>
      <c r="F4134" s="1"/>
    </row>
    <row r="4135" spans="2:6">
      <c r="B4135" s="1">
        <v>41453</v>
      </c>
      <c r="C4135">
        <v>259.06</v>
      </c>
      <c r="D4135" s="1"/>
      <c r="F4135" s="1"/>
    </row>
    <row r="4136" spans="2:6">
      <c r="B4136" s="1">
        <v>41456</v>
      </c>
      <c r="C4136">
        <v>259.07</v>
      </c>
      <c r="D4136" s="1"/>
      <c r="F4136" s="1"/>
    </row>
    <row r="4137" spans="2:6">
      <c r="B4137" s="1">
        <v>41457</v>
      </c>
      <c r="C4137">
        <v>259.08</v>
      </c>
      <c r="D4137" s="1"/>
      <c r="F4137" s="1"/>
    </row>
    <row r="4138" spans="2:6">
      <c r="B4138" s="1">
        <v>41458</v>
      </c>
      <c r="C4138">
        <v>259.08</v>
      </c>
      <c r="D4138" s="1"/>
      <c r="F4138" s="1"/>
    </row>
    <row r="4139" spans="2:6">
      <c r="B4139" s="1">
        <v>41460</v>
      </c>
      <c r="C4139">
        <v>259.07</v>
      </c>
      <c r="D4139" s="1"/>
      <c r="F4139" s="1"/>
    </row>
    <row r="4140" spans="2:6">
      <c r="B4140" s="1">
        <v>41463</v>
      </c>
      <c r="C4140">
        <v>259.08999999999997</v>
      </c>
      <c r="D4140" s="1"/>
      <c r="F4140" s="1"/>
    </row>
    <row r="4141" spans="2:6">
      <c r="B4141" s="1">
        <v>41464</v>
      </c>
      <c r="C4141">
        <v>259.08999999999997</v>
      </c>
      <c r="D4141" s="1"/>
      <c r="F4141" s="1"/>
    </row>
    <row r="4142" spans="2:6">
      <c r="B4142" s="1">
        <v>41465</v>
      </c>
      <c r="C4142">
        <v>259.08999999999997</v>
      </c>
      <c r="D4142" s="1"/>
      <c r="F4142" s="1"/>
    </row>
    <row r="4143" spans="2:6">
      <c r="B4143" s="1">
        <v>41466</v>
      </c>
      <c r="C4143">
        <v>259.10000000000002</v>
      </c>
      <c r="D4143" s="1"/>
      <c r="F4143" s="1"/>
    </row>
    <row r="4144" spans="2:6">
      <c r="B4144" s="1">
        <v>41467</v>
      </c>
      <c r="C4144">
        <v>259.08</v>
      </c>
      <c r="D4144" s="1"/>
      <c r="F4144" s="1"/>
    </row>
    <row r="4145" spans="2:6">
      <c r="B4145" s="1">
        <v>41470</v>
      </c>
      <c r="C4145">
        <v>259.10000000000002</v>
      </c>
      <c r="D4145" s="1"/>
      <c r="F4145" s="1"/>
    </row>
    <row r="4146" spans="2:6">
      <c r="B4146" s="1">
        <v>41471</v>
      </c>
      <c r="C4146">
        <v>259.11</v>
      </c>
      <c r="D4146" s="1"/>
      <c r="F4146" s="1"/>
    </row>
    <row r="4147" spans="2:6">
      <c r="B4147" s="1">
        <v>41472</v>
      </c>
      <c r="C4147">
        <v>259.11</v>
      </c>
      <c r="D4147" s="1"/>
      <c r="F4147" s="1"/>
    </row>
    <row r="4148" spans="2:6">
      <c r="B4148" s="1">
        <v>41473</v>
      </c>
      <c r="C4148">
        <v>259.11</v>
      </c>
      <c r="D4148" s="1"/>
      <c r="F4148" s="1"/>
    </row>
    <row r="4149" spans="2:6">
      <c r="B4149" s="1">
        <v>41474</v>
      </c>
      <c r="C4149">
        <v>259.10000000000002</v>
      </c>
      <c r="D4149" s="1"/>
      <c r="F4149" s="1"/>
    </row>
    <row r="4150" spans="2:6">
      <c r="B4150" s="1">
        <v>41477</v>
      </c>
      <c r="C4150">
        <v>259.12</v>
      </c>
      <c r="D4150" s="1"/>
      <c r="F4150" s="1"/>
    </row>
    <row r="4151" spans="2:6">
      <c r="B4151" s="1">
        <v>41478</v>
      </c>
      <c r="C4151">
        <v>259.12</v>
      </c>
      <c r="D4151" s="1"/>
      <c r="F4151" s="1"/>
    </row>
    <row r="4152" spans="2:6">
      <c r="B4152" s="1">
        <v>41479</v>
      </c>
      <c r="C4152">
        <v>259.12</v>
      </c>
      <c r="D4152" s="1"/>
      <c r="F4152" s="1"/>
    </row>
    <row r="4153" spans="2:6">
      <c r="B4153" s="1">
        <v>41480</v>
      </c>
      <c r="C4153">
        <v>259.12</v>
      </c>
      <c r="D4153" s="1"/>
      <c r="F4153" s="1"/>
    </row>
    <row r="4154" spans="2:6">
      <c r="B4154" s="1">
        <v>41481</v>
      </c>
      <c r="C4154">
        <v>259.11</v>
      </c>
      <c r="D4154" s="1"/>
      <c r="F4154" s="1"/>
    </row>
    <row r="4155" spans="2:6">
      <c r="B4155" s="1">
        <v>41484</v>
      </c>
      <c r="C4155">
        <v>259.12</v>
      </c>
      <c r="D4155" s="1"/>
      <c r="F4155" s="1"/>
    </row>
    <row r="4156" spans="2:6">
      <c r="B4156" s="1">
        <v>41485</v>
      </c>
      <c r="C4156">
        <v>259.12</v>
      </c>
      <c r="D4156" s="1"/>
      <c r="F4156" s="1"/>
    </row>
    <row r="4157" spans="2:6">
      <c r="B4157" s="1">
        <v>41486</v>
      </c>
      <c r="C4157">
        <v>259.12</v>
      </c>
      <c r="D4157" s="1"/>
      <c r="F4157" s="1"/>
    </row>
    <row r="4158" spans="2:6">
      <c r="B4158" s="1">
        <v>41487</v>
      </c>
      <c r="C4158">
        <v>259.12</v>
      </c>
      <c r="D4158" s="1"/>
      <c r="F4158" s="1"/>
    </row>
    <row r="4159" spans="2:6">
      <c r="B4159" s="1">
        <v>41488</v>
      </c>
      <c r="C4159">
        <v>259.11</v>
      </c>
      <c r="D4159" s="1"/>
      <c r="F4159" s="1"/>
    </row>
    <row r="4160" spans="2:6">
      <c r="B4160" s="1">
        <v>41491</v>
      </c>
      <c r="C4160">
        <v>259.12</v>
      </c>
      <c r="D4160" s="1"/>
      <c r="F4160" s="1"/>
    </row>
    <row r="4161" spans="2:6">
      <c r="B4161" s="1">
        <v>41492</v>
      </c>
      <c r="C4161">
        <v>259.12</v>
      </c>
      <c r="D4161" s="1"/>
      <c r="F4161" s="1"/>
    </row>
    <row r="4162" spans="2:6">
      <c r="B4162" s="1">
        <v>41493</v>
      </c>
      <c r="C4162">
        <v>259.12</v>
      </c>
      <c r="D4162" s="1"/>
      <c r="F4162" s="1"/>
    </row>
    <row r="4163" spans="2:6">
      <c r="B4163" s="1">
        <v>41494</v>
      </c>
      <c r="C4163">
        <v>259.12</v>
      </c>
      <c r="D4163" s="1"/>
      <c r="F4163" s="1"/>
    </row>
    <row r="4164" spans="2:6">
      <c r="B4164" s="1">
        <v>41495</v>
      </c>
      <c r="C4164">
        <v>259.12</v>
      </c>
      <c r="D4164" s="1"/>
      <c r="F4164" s="1"/>
    </row>
    <row r="4165" spans="2:6">
      <c r="B4165" s="1">
        <v>41498</v>
      </c>
      <c r="C4165">
        <v>259.12</v>
      </c>
      <c r="D4165" s="1"/>
      <c r="F4165" s="1"/>
    </row>
    <row r="4166" spans="2:6">
      <c r="B4166" s="1">
        <v>41499</v>
      </c>
      <c r="C4166">
        <v>259.12</v>
      </c>
      <c r="D4166" s="1"/>
      <c r="F4166" s="1"/>
    </row>
    <row r="4167" spans="2:6">
      <c r="B4167" s="1">
        <v>41500</v>
      </c>
      <c r="C4167">
        <v>259.13</v>
      </c>
      <c r="D4167" s="1"/>
      <c r="F4167" s="1"/>
    </row>
    <row r="4168" spans="2:6">
      <c r="B4168" s="1">
        <v>41501</v>
      </c>
      <c r="C4168">
        <v>259.12</v>
      </c>
      <c r="D4168" s="1"/>
      <c r="F4168" s="1"/>
    </row>
    <row r="4169" spans="2:6">
      <c r="B4169" s="1">
        <v>41502</v>
      </c>
      <c r="C4169">
        <v>259.12</v>
      </c>
      <c r="D4169" s="1"/>
      <c r="F4169" s="1"/>
    </row>
    <row r="4170" spans="2:6">
      <c r="B4170" s="1">
        <v>41505</v>
      </c>
      <c r="C4170">
        <v>259.13</v>
      </c>
      <c r="D4170" s="1"/>
      <c r="F4170" s="1"/>
    </row>
    <row r="4171" spans="2:6">
      <c r="B4171" s="1">
        <v>41506</v>
      </c>
      <c r="C4171">
        <v>259.13</v>
      </c>
      <c r="D4171" s="1"/>
      <c r="F4171" s="1"/>
    </row>
    <row r="4172" spans="2:6">
      <c r="B4172" s="1">
        <v>41507</v>
      </c>
      <c r="C4172">
        <v>259.14</v>
      </c>
      <c r="D4172" s="1"/>
      <c r="F4172" s="1"/>
    </row>
    <row r="4173" spans="2:6">
      <c r="B4173" s="1">
        <v>41508</v>
      </c>
      <c r="C4173">
        <v>259.14</v>
      </c>
      <c r="D4173" s="1"/>
      <c r="F4173" s="1"/>
    </row>
    <row r="4174" spans="2:6">
      <c r="B4174" s="1">
        <v>41509</v>
      </c>
      <c r="C4174">
        <v>259.13</v>
      </c>
      <c r="D4174" s="1"/>
      <c r="F4174" s="1"/>
    </row>
    <row r="4175" spans="2:6">
      <c r="B4175" s="1">
        <v>41512</v>
      </c>
      <c r="C4175">
        <v>259.14</v>
      </c>
      <c r="D4175" s="1"/>
      <c r="F4175" s="1"/>
    </row>
    <row r="4176" spans="2:6">
      <c r="B4176" s="1">
        <v>41513</v>
      </c>
      <c r="C4176">
        <v>259.14</v>
      </c>
      <c r="D4176" s="1"/>
      <c r="F4176" s="1"/>
    </row>
    <row r="4177" spans="2:6">
      <c r="B4177" s="1">
        <v>41514</v>
      </c>
      <c r="C4177">
        <v>259.14999999999998</v>
      </c>
      <c r="D4177" s="1"/>
      <c r="F4177" s="1"/>
    </row>
    <row r="4178" spans="2:6">
      <c r="B4178" s="1">
        <v>41515</v>
      </c>
      <c r="C4178">
        <v>259.14999999999998</v>
      </c>
      <c r="D4178" s="1"/>
      <c r="F4178" s="1"/>
    </row>
    <row r="4179" spans="2:6">
      <c r="B4179" s="1">
        <v>41516</v>
      </c>
      <c r="C4179">
        <v>259.14</v>
      </c>
      <c r="D4179" s="1"/>
      <c r="F4179" s="1"/>
    </row>
    <row r="4180" spans="2:6">
      <c r="B4180" s="1">
        <v>41520</v>
      </c>
      <c r="C4180">
        <v>259.16000000000003</v>
      </c>
      <c r="D4180" s="1"/>
      <c r="F4180" s="1"/>
    </row>
    <row r="4181" spans="2:6">
      <c r="B4181" s="1">
        <v>41521</v>
      </c>
      <c r="C4181">
        <v>259.14999999999998</v>
      </c>
      <c r="D4181" s="1"/>
      <c r="F4181" s="1"/>
    </row>
    <row r="4182" spans="2:6">
      <c r="B4182" s="1">
        <v>41522</v>
      </c>
      <c r="C4182">
        <v>259.14999999999998</v>
      </c>
      <c r="D4182" s="1"/>
      <c r="F4182" s="1"/>
    </row>
    <row r="4183" spans="2:6">
      <c r="B4183" s="1">
        <v>41523</v>
      </c>
      <c r="C4183">
        <v>259.14999999999998</v>
      </c>
      <c r="D4183" s="1"/>
      <c r="F4183" s="1"/>
    </row>
    <row r="4184" spans="2:6">
      <c r="B4184" s="1">
        <v>41526</v>
      </c>
      <c r="C4184">
        <v>259.17</v>
      </c>
      <c r="D4184" s="1"/>
      <c r="F4184" s="1"/>
    </row>
    <row r="4185" spans="2:6">
      <c r="B4185" s="1">
        <v>41527</v>
      </c>
      <c r="C4185">
        <v>259.17</v>
      </c>
      <c r="D4185" s="1"/>
      <c r="F4185" s="1"/>
    </row>
    <row r="4186" spans="2:6">
      <c r="B4186" s="1">
        <v>41528</v>
      </c>
      <c r="C4186">
        <v>259.16000000000003</v>
      </c>
      <c r="D4186" s="1"/>
      <c r="F4186" s="1"/>
    </row>
    <row r="4187" spans="2:6">
      <c r="B4187" s="1">
        <v>41529</v>
      </c>
      <c r="C4187">
        <v>259.17</v>
      </c>
      <c r="D4187" s="1"/>
      <c r="F4187" s="1"/>
    </row>
    <row r="4188" spans="2:6">
      <c r="B4188" s="1">
        <v>41530</v>
      </c>
      <c r="C4188">
        <v>259.16000000000003</v>
      </c>
      <c r="D4188" s="1"/>
      <c r="F4188" s="1"/>
    </row>
    <row r="4189" spans="2:6">
      <c r="B4189" s="1">
        <v>41533</v>
      </c>
      <c r="C4189">
        <v>259.18</v>
      </c>
      <c r="D4189" s="1"/>
      <c r="F4189" s="1"/>
    </row>
    <row r="4190" spans="2:6">
      <c r="B4190" s="1">
        <v>41534</v>
      </c>
      <c r="C4190">
        <v>259.18</v>
      </c>
      <c r="D4190" s="1"/>
      <c r="F4190" s="1"/>
    </row>
    <row r="4191" spans="2:6">
      <c r="B4191" s="1">
        <v>41535</v>
      </c>
      <c r="C4191">
        <v>259.19</v>
      </c>
      <c r="D4191" s="1"/>
      <c r="F4191" s="1"/>
    </row>
    <row r="4192" spans="2:6">
      <c r="B4192" s="1">
        <v>41536</v>
      </c>
      <c r="C4192">
        <v>259.19</v>
      </c>
      <c r="D4192" s="1"/>
      <c r="F4192" s="1"/>
    </row>
    <row r="4193" spans="2:6">
      <c r="B4193" s="1">
        <v>41537</v>
      </c>
      <c r="C4193">
        <v>259.18</v>
      </c>
      <c r="D4193" s="1"/>
      <c r="F4193" s="1"/>
    </row>
    <row r="4194" spans="2:6">
      <c r="B4194" s="1">
        <v>41540</v>
      </c>
      <c r="C4194">
        <v>259.19</v>
      </c>
      <c r="D4194" s="1"/>
      <c r="F4194" s="1"/>
    </row>
    <row r="4195" spans="2:6">
      <c r="B4195" s="1">
        <v>41541</v>
      </c>
      <c r="C4195">
        <v>259.2</v>
      </c>
      <c r="D4195" s="1"/>
      <c r="F4195" s="1"/>
    </row>
    <row r="4196" spans="2:6">
      <c r="B4196" s="1">
        <v>41542</v>
      </c>
      <c r="C4196">
        <v>259.19</v>
      </c>
      <c r="D4196" s="1"/>
      <c r="F4196" s="1"/>
    </row>
    <row r="4197" spans="2:6">
      <c r="B4197" s="1">
        <v>41543</v>
      </c>
      <c r="C4197">
        <v>259.2</v>
      </c>
      <c r="D4197" s="1"/>
      <c r="F4197" s="1"/>
    </row>
    <row r="4198" spans="2:6">
      <c r="B4198" s="1">
        <v>41544</v>
      </c>
      <c r="C4198">
        <v>259.19</v>
      </c>
      <c r="D4198" s="1"/>
      <c r="F4198" s="1"/>
    </row>
    <row r="4199" spans="2:6">
      <c r="B4199" s="1">
        <v>41547</v>
      </c>
      <c r="C4199">
        <v>259.2</v>
      </c>
      <c r="D4199" s="1"/>
      <c r="F4199" s="1"/>
    </row>
    <row r="4200" spans="2:6">
      <c r="B4200" s="1">
        <v>41548</v>
      </c>
      <c r="C4200">
        <v>259.19</v>
      </c>
      <c r="D4200" s="1"/>
      <c r="F4200" s="1"/>
    </row>
    <row r="4201" spans="2:6">
      <c r="B4201" s="1">
        <v>41549</v>
      </c>
      <c r="C4201">
        <v>259.19</v>
      </c>
      <c r="D4201" s="1"/>
      <c r="F4201" s="1"/>
    </row>
    <row r="4202" spans="2:6">
      <c r="B4202" s="1">
        <v>41550</v>
      </c>
      <c r="C4202">
        <v>259.18</v>
      </c>
      <c r="D4202" s="1"/>
      <c r="F4202" s="1"/>
    </row>
    <row r="4203" spans="2:6">
      <c r="B4203" s="1">
        <v>41551</v>
      </c>
      <c r="C4203">
        <v>259.16000000000003</v>
      </c>
      <c r="D4203" s="1"/>
      <c r="F4203" s="1"/>
    </row>
    <row r="4204" spans="2:6">
      <c r="B4204" s="1">
        <v>41554</v>
      </c>
      <c r="C4204">
        <v>259.17</v>
      </c>
      <c r="D4204" s="1"/>
      <c r="F4204" s="1"/>
    </row>
    <row r="4205" spans="2:6">
      <c r="B4205" s="1">
        <v>41555</v>
      </c>
      <c r="C4205">
        <v>259.14</v>
      </c>
      <c r="D4205" s="1"/>
      <c r="F4205" s="1"/>
    </row>
    <row r="4206" spans="2:6">
      <c r="B4206" s="1">
        <v>41556</v>
      </c>
      <c r="C4206">
        <v>259.13</v>
      </c>
      <c r="D4206" s="1"/>
      <c r="F4206" s="1"/>
    </row>
    <row r="4207" spans="2:6">
      <c r="B4207" s="1">
        <v>41557</v>
      </c>
      <c r="C4207">
        <v>259.13</v>
      </c>
      <c r="D4207" s="1"/>
      <c r="F4207" s="1"/>
    </row>
    <row r="4208" spans="2:6">
      <c r="B4208" s="1">
        <v>41558</v>
      </c>
      <c r="C4208">
        <v>259.10000000000002</v>
      </c>
      <c r="D4208" s="1"/>
      <c r="F4208" s="1"/>
    </row>
    <row r="4209" spans="2:6">
      <c r="B4209" s="1">
        <v>41562</v>
      </c>
      <c r="C4209">
        <v>259.10000000000002</v>
      </c>
      <c r="D4209" s="1"/>
      <c r="F4209" s="1"/>
    </row>
    <row r="4210" spans="2:6">
      <c r="B4210" s="1">
        <v>41563</v>
      </c>
      <c r="C4210">
        <v>259.12</v>
      </c>
      <c r="D4210" s="1"/>
      <c r="F4210" s="1"/>
    </row>
    <row r="4211" spans="2:6">
      <c r="B4211" s="1">
        <v>41564</v>
      </c>
      <c r="C4211">
        <v>259.16000000000003</v>
      </c>
      <c r="D4211" s="1"/>
      <c r="F4211" s="1"/>
    </row>
    <row r="4212" spans="2:6">
      <c r="B4212" s="1">
        <v>41565</v>
      </c>
      <c r="C4212">
        <v>259.17</v>
      </c>
      <c r="D4212" s="1"/>
      <c r="F4212" s="1"/>
    </row>
    <row r="4213" spans="2:6">
      <c r="B4213" s="1">
        <v>41568</v>
      </c>
      <c r="C4213">
        <v>259.18</v>
      </c>
      <c r="D4213" s="1"/>
      <c r="F4213" s="1"/>
    </row>
    <row r="4214" spans="2:6">
      <c r="B4214" s="1">
        <v>41569</v>
      </c>
      <c r="C4214">
        <v>259.19</v>
      </c>
      <c r="D4214" s="1"/>
      <c r="F4214" s="1"/>
    </row>
    <row r="4215" spans="2:6">
      <c r="B4215" s="1">
        <v>41570</v>
      </c>
      <c r="C4215">
        <v>259.19</v>
      </c>
      <c r="D4215" s="1"/>
      <c r="F4215" s="1"/>
    </row>
    <row r="4216" spans="2:6">
      <c r="B4216" s="1">
        <v>41571</v>
      </c>
      <c r="C4216">
        <v>259.18</v>
      </c>
      <c r="D4216" s="1"/>
      <c r="F4216" s="1"/>
    </row>
    <row r="4217" spans="2:6">
      <c r="B4217" s="1">
        <v>41572</v>
      </c>
      <c r="C4217">
        <v>259.18</v>
      </c>
      <c r="D4217" s="1"/>
      <c r="F4217" s="1"/>
    </row>
    <row r="4218" spans="2:6">
      <c r="B4218" s="1">
        <v>41575</v>
      </c>
      <c r="C4218">
        <v>259.18</v>
      </c>
      <c r="D4218" s="1"/>
      <c r="F4218" s="1"/>
    </row>
    <row r="4219" spans="2:6">
      <c r="B4219" s="1">
        <v>41576</v>
      </c>
      <c r="C4219">
        <v>259.18</v>
      </c>
      <c r="D4219" s="1"/>
      <c r="F4219" s="1"/>
    </row>
    <row r="4220" spans="2:6">
      <c r="B4220" s="1">
        <v>41577</v>
      </c>
      <c r="C4220">
        <v>259.18</v>
      </c>
      <c r="D4220" s="1"/>
      <c r="F4220" s="1"/>
    </row>
    <row r="4221" spans="2:6">
      <c r="B4221" s="1">
        <v>41578</v>
      </c>
      <c r="C4221">
        <v>259.18</v>
      </c>
      <c r="D4221" s="1"/>
      <c r="F4221" s="1"/>
    </row>
    <row r="4222" spans="2:6">
      <c r="B4222" s="1">
        <v>41579</v>
      </c>
      <c r="C4222">
        <v>259.17</v>
      </c>
      <c r="D4222" s="1"/>
      <c r="F4222" s="1"/>
    </row>
    <row r="4223" spans="2:6">
      <c r="B4223" s="1">
        <v>41582</v>
      </c>
      <c r="C4223">
        <v>259.19</v>
      </c>
      <c r="D4223" s="1"/>
      <c r="F4223" s="1"/>
    </row>
    <row r="4224" spans="2:6">
      <c r="B4224" s="1">
        <v>41583</v>
      </c>
      <c r="C4224">
        <v>259.18</v>
      </c>
      <c r="D4224" s="1"/>
      <c r="F4224" s="1"/>
    </row>
    <row r="4225" spans="2:6">
      <c r="B4225" s="1">
        <v>41584</v>
      </c>
      <c r="C4225">
        <v>259.19</v>
      </c>
      <c r="D4225" s="1"/>
      <c r="F4225" s="1"/>
    </row>
    <row r="4226" spans="2:6">
      <c r="B4226" s="1">
        <v>41585</v>
      </c>
      <c r="C4226">
        <v>259.19</v>
      </c>
      <c r="D4226" s="1"/>
      <c r="F4226" s="1"/>
    </row>
    <row r="4227" spans="2:6">
      <c r="B4227" s="1">
        <v>41586</v>
      </c>
      <c r="C4227">
        <v>259.17</v>
      </c>
      <c r="D4227" s="1"/>
      <c r="F4227" s="1"/>
    </row>
    <row r="4228" spans="2:6">
      <c r="B4228" s="1">
        <v>41590</v>
      </c>
      <c r="C4228">
        <v>259.18</v>
      </c>
      <c r="D4228" s="1"/>
      <c r="F4228" s="1"/>
    </row>
    <row r="4229" spans="2:6">
      <c r="B4229" s="1">
        <v>41591</v>
      </c>
      <c r="C4229">
        <v>259.18</v>
      </c>
      <c r="D4229" s="1"/>
      <c r="F4229" s="1"/>
    </row>
    <row r="4230" spans="2:6">
      <c r="B4230" s="1">
        <v>41592</v>
      </c>
      <c r="C4230">
        <v>259.18</v>
      </c>
      <c r="D4230" s="1"/>
      <c r="F4230" s="1"/>
    </row>
    <row r="4231" spans="2:6">
      <c r="B4231" s="1">
        <v>41593</v>
      </c>
      <c r="C4231">
        <v>259.17</v>
      </c>
      <c r="D4231" s="1"/>
      <c r="F4231" s="1"/>
    </row>
    <row r="4232" spans="2:6">
      <c r="B4232" s="1">
        <v>41596</v>
      </c>
      <c r="C4232">
        <v>259.18</v>
      </c>
      <c r="D4232" s="1"/>
      <c r="F4232" s="1"/>
    </row>
    <row r="4233" spans="2:6">
      <c r="B4233" s="1">
        <v>41597</v>
      </c>
      <c r="C4233">
        <v>259.18</v>
      </c>
      <c r="D4233" s="1"/>
      <c r="F4233" s="1"/>
    </row>
    <row r="4234" spans="2:6">
      <c r="B4234" s="1">
        <v>41598</v>
      </c>
      <c r="C4234">
        <v>259.18</v>
      </c>
      <c r="D4234" s="1"/>
      <c r="F4234" s="1"/>
    </row>
    <row r="4235" spans="2:6">
      <c r="B4235" s="1">
        <v>41599</v>
      </c>
      <c r="C4235">
        <v>259.18</v>
      </c>
      <c r="D4235" s="1"/>
      <c r="F4235" s="1"/>
    </row>
    <row r="4236" spans="2:6">
      <c r="B4236" s="1">
        <v>41600</v>
      </c>
      <c r="C4236">
        <v>259.18</v>
      </c>
      <c r="D4236" s="1"/>
      <c r="F4236" s="1"/>
    </row>
    <row r="4237" spans="2:6">
      <c r="B4237" s="1">
        <v>41603</v>
      </c>
      <c r="C4237">
        <v>259.19</v>
      </c>
      <c r="D4237" s="1"/>
      <c r="F4237" s="1"/>
    </row>
    <row r="4238" spans="2:6">
      <c r="B4238" s="1">
        <v>41604</v>
      </c>
      <c r="C4238">
        <v>259.19</v>
      </c>
      <c r="D4238" s="1"/>
      <c r="F4238" s="1"/>
    </row>
    <row r="4239" spans="2:6">
      <c r="B4239" s="1">
        <v>41605</v>
      </c>
      <c r="C4239">
        <v>259.18</v>
      </c>
      <c r="D4239" s="1"/>
      <c r="F4239" s="1"/>
    </row>
    <row r="4240" spans="2:6">
      <c r="B4240" s="1">
        <v>41607</v>
      </c>
      <c r="C4240">
        <v>259.19</v>
      </c>
      <c r="D4240" s="1"/>
      <c r="F4240" s="1"/>
    </row>
    <row r="4241" spans="2:6">
      <c r="B4241" s="1">
        <v>41610</v>
      </c>
      <c r="C4241">
        <v>259.19</v>
      </c>
      <c r="D4241" s="1"/>
      <c r="F4241" s="1"/>
    </row>
    <row r="4242" spans="2:6">
      <c r="B4242" s="1">
        <v>41611</v>
      </c>
      <c r="C4242">
        <v>259.19</v>
      </c>
      <c r="D4242" s="1"/>
      <c r="F4242" s="1"/>
    </row>
    <row r="4243" spans="2:6">
      <c r="B4243" s="1">
        <v>41612</v>
      </c>
      <c r="C4243">
        <v>259.2</v>
      </c>
      <c r="D4243" s="1"/>
      <c r="F4243" s="1"/>
    </row>
    <row r="4244" spans="2:6">
      <c r="B4244" s="1">
        <v>41613</v>
      </c>
      <c r="C4244">
        <v>259.2</v>
      </c>
      <c r="D4244" s="1"/>
      <c r="F4244" s="1"/>
    </row>
    <row r="4245" spans="2:6">
      <c r="B4245" s="1">
        <v>41614</v>
      </c>
      <c r="C4245">
        <v>259.19</v>
      </c>
      <c r="D4245" s="1"/>
      <c r="F4245" s="1"/>
    </row>
    <row r="4246" spans="2:6">
      <c r="B4246" s="1">
        <v>41617</v>
      </c>
      <c r="C4246">
        <v>259.2</v>
      </c>
      <c r="D4246" s="1"/>
      <c r="F4246" s="1"/>
    </row>
    <row r="4247" spans="2:6">
      <c r="B4247" s="1">
        <v>41618</v>
      </c>
      <c r="C4247">
        <v>259.2</v>
      </c>
      <c r="D4247" s="1"/>
      <c r="F4247" s="1"/>
    </row>
    <row r="4248" spans="2:6">
      <c r="B4248" s="1">
        <v>41619</v>
      </c>
      <c r="C4248">
        <v>259.20999999999998</v>
      </c>
      <c r="D4248" s="1"/>
      <c r="F4248" s="1"/>
    </row>
    <row r="4249" spans="2:6">
      <c r="B4249" s="1">
        <v>41620</v>
      </c>
      <c r="C4249">
        <v>259.20999999999998</v>
      </c>
      <c r="D4249" s="1"/>
      <c r="F4249" s="1"/>
    </row>
    <row r="4250" spans="2:6">
      <c r="B4250" s="1">
        <v>41621</v>
      </c>
      <c r="C4250">
        <v>259.2</v>
      </c>
      <c r="D4250" s="1"/>
      <c r="F4250" s="1"/>
    </row>
    <row r="4251" spans="2:6">
      <c r="B4251" s="1">
        <v>41624</v>
      </c>
      <c r="C4251">
        <v>259.20999999999998</v>
      </c>
      <c r="D4251" s="1"/>
      <c r="F4251" s="1"/>
    </row>
    <row r="4252" spans="2:6">
      <c r="B4252" s="1">
        <v>41625</v>
      </c>
      <c r="C4252">
        <v>259.20999999999998</v>
      </c>
      <c r="D4252" s="1"/>
      <c r="F4252" s="1"/>
    </row>
    <row r="4253" spans="2:6">
      <c r="B4253" s="1">
        <v>41626</v>
      </c>
      <c r="C4253">
        <v>259.22000000000003</v>
      </c>
      <c r="D4253" s="1"/>
      <c r="F4253" s="1"/>
    </row>
    <row r="4254" spans="2:6">
      <c r="B4254" s="1">
        <v>41627</v>
      </c>
      <c r="C4254">
        <v>259.22000000000003</v>
      </c>
      <c r="D4254" s="1"/>
      <c r="F4254" s="1"/>
    </row>
    <row r="4255" spans="2:6">
      <c r="B4255" s="1">
        <v>41628</v>
      </c>
      <c r="C4255">
        <v>259.20999999999998</v>
      </c>
      <c r="D4255" s="1"/>
      <c r="F4255" s="1"/>
    </row>
    <row r="4256" spans="2:6">
      <c r="B4256" s="1">
        <v>41631</v>
      </c>
      <c r="C4256">
        <v>259.22000000000003</v>
      </c>
      <c r="D4256" s="1"/>
      <c r="F4256" s="1"/>
    </row>
    <row r="4257" spans="2:6">
      <c r="B4257" s="1">
        <v>41632</v>
      </c>
      <c r="C4257">
        <v>259.22000000000003</v>
      </c>
      <c r="D4257" s="1"/>
      <c r="F4257" s="1"/>
    </row>
    <row r="4258" spans="2:6">
      <c r="B4258" s="1">
        <v>41634</v>
      </c>
      <c r="C4258">
        <v>259.22000000000003</v>
      </c>
      <c r="D4258" s="1"/>
      <c r="F4258" s="1"/>
    </row>
    <row r="4259" spans="2:6">
      <c r="B4259" s="1">
        <v>41635</v>
      </c>
      <c r="C4259">
        <v>259.22000000000003</v>
      </c>
      <c r="D4259" s="1"/>
      <c r="F4259" s="1"/>
    </row>
    <row r="4260" spans="2:6">
      <c r="B4260" s="1">
        <v>41638</v>
      </c>
      <c r="C4260">
        <v>259.23</v>
      </c>
      <c r="D4260" s="1"/>
      <c r="F4260" s="1"/>
    </row>
    <row r="4261" spans="2:6">
      <c r="B4261" s="1">
        <v>41639</v>
      </c>
      <c r="C4261">
        <v>259.23</v>
      </c>
      <c r="D4261" s="1"/>
      <c r="F4261" s="1"/>
    </row>
    <row r="4262" spans="2:6">
      <c r="B4262" s="1">
        <v>41641</v>
      </c>
      <c r="C4262">
        <v>259.23</v>
      </c>
      <c r="D4262" s="1"/>
      <c r="F4262" s="1"/>
    </row>
    <row r="4263" spans="2:6">
      <c r="B4263" s="1">
        <v>41642</v>
      </c>
      <c r="C4263">
        <v>259.23</v>
      </c>
      <c r="D4263" s="1"/>
      <c r="F4263" s="1"/>
    </row>
    <row r="4264" spans="2:6">
      <c r="B4264" s="1">
        <v>41645</v>
      </c>
      <c r="C4264">
        <v>259.24</v>
      </c>
      <c r="D4264" s="1"/>
      <c r="F4264" s="1"/>
    </row>
    <row r="4265" spans="2:6">
      <c r="B4265" s="1">
        <v>41646</v>
      </c>
      <c r="C4265">
        <v>259.25</v>
      </c>
      <c r="D4265" s="1"/>
      <c r="F4265" s="1"/>
    </row>
    <row r="4266" spans="2:6">
      <c r="B4266" s="1">
        <v>41647</v>
      </c>
      <c r="C4266">
        <v>259.25</v>
      </c>
      <c r="D4266" s="1"/>
      <c r="F4266" s="1"/>
    </row>
    <row r="4267" spans="2:6">
      <c r="B4267" s="1">
        <v>41648</v>
      </c>
      <c r="C4267">
        <v>259.25</v>
      </c>
      <c r="D4267" s="1"/>
      <c r="F4267" s="1"/>
    </row>
    <row r="4268" spans="2:6">
      <c r="B4268" s="1">
        <v>41649</v>
      </c>
      <c r="C4268">
        <v>259.24</v>
      </c>
      <c r="D4268" s="1"/>
      <c r="F4268" s="1"/>
    </row>
    <row r="4269" spans="2:6">
      <c r="B4269" s="1">
        <v>41652</v>
      </c>
      <c r="C4269">
        <v>259.26</v>
      </c>
      <c r="D4269" s="1"/>
      <c r="F4269" s="1"/>
    </row>
    <row r="4270" spans="2:6">
      <c r="B4270" s="1">
        <v>41653</v>
      </c>
      <c r="C4270">
        <v>259.26</v>
      </c>
      <c r="D4270" s="1"/>
      <c r="F4270" s="1"/>
    </row>
    <row r="4271" spans="2:6">
      <c r="B4271" s="1">
        <v>41654</v>
      </c>
      <c r="C4271">
        <v>259.26</v>
      </c>
      <c r="D4271" s="1"/>
      <c r="F4271" s="1"/>
    </row>
    <row r="4272" spans="2:6">
      <c r="B4272" s="1">
        <v>41655</v>
      </c>
      <c r="C4272">
        <v>259.26</v>
      </c>
      <c r="D4272" s="1"/>
      <c r="F4272" s="1"/>
    </row>
    <row r="4273" spans="2:6">
      <c r="B4273" s="1">
        <v>41656</v>
      </c>
      <c r="C4273">
        <v>259.25</v>
      </c>
      <c r="D4273" s="1"/>
      <c r="F4273" s="1"/>
    </row>
    <row r="4274" spans="2:6">
      <c r="B4274" s="1">
        <v>41660</v>
      </c>
      <c r="C4274">
        <v>259.27</v>
      </c>
      <c r="D4274" s="1"/>
      <c r="F4274" s="1"/>
    </row>
    <row r="4275" spans="2:6">
      <c r="B4275" s="1">
        <v>41661</v>
      </c>
      <c r="C4275">
        <v>259.27</v>
      </c>
      <c r="D4275" s="1"/>
      <c r="F4275" s="1"/>
    </row>
    <row r="4276" spans="2:6">
      <c r="B4276" s="1">
        <v>41662</v>
      </c>
      <c r="C4276">
        <v>259.27</v>
      </c>
      <c r="D4276" s="1"/>
      <c r="F4276" s="1"/>
    </row>
    <row r="4277" spans="2:6">
      <c r="B4277" s="1">
        <v>41663</v>
      </c>
      <c r="C4277">
        <v>259.25</v>
      </c>
      <c r="D4277" s="1"/>
      <c r="F4277" s="1"/>
    </row>
    <row r="4278" spans="2:6">
      <c r="B4278" s="1">
        <v>41666</v>
      </c>
      <c r="C4278">
        <v>259.26</v>
      </c>
      <c r="D4278" s="1"/>
      <c r="F4278" s="1"/>
    </row>
    <row r="4279" spans="2:6">
      <c r="B4279" s="1">
        <v>41667</v>
      </c>
      <c r="C4279">
        <v>259.26</v>
      </c>
      <c r="D4279" s="1"/>
      <c r="F4279" s="1"/>
    </row>
    <row r="4280" spans="2:6">
      <c r="B4280" s="1">
        <v>41668</v>
      </c>
      <c r="C4280">
        <v>259.27</v>
      </c>
      <c r="D4280" s="1"/>
      <c r="F4280" s="1"/>
    </row>
    <row r="4281" spans="2:6">
      <c r="B4281" s="1">
        <v>41669</v>
      </c>
      <c r="C4281">
        <v>259.27</v>
      </c>
      <c r="D4281" s="1"/>
      <c r="F4281" s="1"/>
    </row>
    <row r="4282" spans="2:6">
      <c r="B4282" s="1">
        <v>41670</v>
      </c>
      <c r="C4282">
        <v>259.26</v>
      </c>
      <c r="D4282" s="1"/>
      <c r="F4282" s="1"/>
    </row>
    <row r="4283" spans="2:6">
      <c r="B4283" s="1">
        <v>41673</v>
      </c>
      <c r="C4283">
        <v>259.27</v>
      </c>
      <c r="D4283" s="1"/>
      <c r="F4283" s="1"/>
    </row>
    <row r="4284" spans="2:6">
      <c r="B4284" s="1">
        <v>41674</v>
      </c>
      <c r="C4284">
        <v>259.26</v>
      </c>
      <c r="D4284" s="1"/>
      <c r="F4284" s="1"/>
    </row>
    <row r="4285" spans="2:6">
      <c r="B4285" s="1">
        <v>41675</v>
      </c>
      <c r="C4285">
        <v>259.26</v>
      </c>
      <c r="D4285" s="1"/>
      <c r="F4285" s="1"/>
    </row>
    <row r="4286" spans="2:6">
      <c r="B4286" s="1">
        <v>41676</v>
      </c>
      <c r="C4286">
        <v>259.25</v>
      </c>
      <c r="D4286" s="1"/>
      <c r="F4286" s="1"/>
    </row>
    <row r="4287" spans="2:6">
      <c r="B4287" s="1">
        <v>41677</v>
      </c>
      <c r="C4287">
        <v>259.24</v>
      </c>
      <c r="D4287" s="1"/>
      <c r="F4287" s="1"/>
    </row>
    <row r="4288" spans="2:6">
      <c r="B4288" s="1">
        <v>41680</v>
      </c>
      <c r="C4288">
        <v>259.26</v>
      </c>
      <c r="D4288" s="1"/>
      <c r="F4288" s="1"/>
    </row>
    <row r="4289" spans="2:6">
      <c r="B4289" s="1">
        <v>41681</v>
      </c>
      <c r="C4289">
        <v>259.26</v>
      </c>
      <c r="D4289" s="1"/>
      <c r="F4289" s="1"/>
    </row>
    <row r="4290" spans="2:6">
      <c r="B4290" s="1">
        <v>41682</v>
      </c>
      <c r="C4290">
        <v>259.27</v>
      </c>
      <c r="D4290" s="1"/>
      <c r="F4290" s="1"/>
    </row>
    <row r="4291" spans="2:6">
      <c r="B4291" s="1">
        <v>41683</v>
      </c>
      <c r="C4291">
        <v>259.27</v>
      </c>
      <c r="D4291" s="1"/>
      <c r="F4291" s="1"/>
    </row>
    <row r="4292" spans="2:6">
      <c r="B4292" s="1">
        <v>41684</v>
      </c>
      <c r="C4292">
        <v>259.27</v>
      </c>
      <c r="D4292" s="1"/>
      <c r="F4292" s="1"/>
    </row>
    <row r="4293" spans="2:6">
      <c r="B4293" s="1">
        <v>41688</v>
      </c>
      <c r="C4293">
        <v>259.27999999999997</v>
      </c>
      <c r="D4293" s="1"/>
      <c r="F4293" s="1"/>
    </row>
    <row r="4294" spans="2:6">
      <c r="B4294" s="1">
        <v>41689</v>
      </c>
      <c r="C4294">
        <v>259.27999999999997</v>
      </c>
      <c r="D4294" s="1"/>
      <c r="F4294" s="1"/>
    </row>
    <row r="4295" spans="2:6">
      <c r="B4295" s="1">
        <v>41690</v>
      </c>
      <c r="C4295">
        <v>259.27999999999997</v>
      </c>
      <c r="D4295" s="1"/>
      <c r="F4295" s="1"/>
    </row>
    <row r="4296" spans="2:6">
      <c r="B4296" s="1">
        <v>41691</v>
      </c>
      <c r="C4296">
        <v>259.27999999999997</v>
      </c>
      <c r="D4296" s="1"/>
      <c r="F4296" s="1"/>
    </row>
    <row r="4297" spans="2:6">
      <c r="B4297" s="1">
        <v>41694</v>
      </c>
      <c r="C4297">
        <v>259.29000000000002</v>
      </c>
      <c r="D4297" s="1"/>
      <c r="F4297" s="1"/>
    </row>
    <row r="4298" spans="2:6">
      <c r="B4298" s="1">
        <v>41695</v>
      </c>
      <c r="C4298">
        <v>259.29000000000002</v>
      </c>
      <c r="D4298" s="1"/>
      <c r="F4298" s="1"/>
    </row>
    <row r="4299" spans="2:6">
      <c r="B4299" s="1">
        <v>41696</v>
      </c>
      <c r="C4299">
        <v>259.29000000000002</v>
      </c>
      <c r="D4299" s="1"/>
      <c r="F4299" s="1"/>
    </row>
    <row r="4300" spans="2:6">
      <c r="B4300" s="1">
        <v>41697</v>
      </c>
      <c r="C4300">
        <v>259.3</v>
      </c>
      <c r="D4300" s="1"/>
      <c r="F4300" s="1"/>
    </row>
    <row r="4301" spans="2:6">
      <c r="B4301" s="1">
        <v>41698</v>
      </c>
      <c r="C4301">
        <v>259.27999999999997</v>
      </c>
      <c r="D4301" s="1"/>
      <c r="F4301" s="1"/>
    </row>
    <row r="4302" spans="2:6">
      <c r="B4302" s="1">
        <v>41701</v>
      </c>
      <c r="C4302">
        <v>259.29000000000002</v>
      </c>
      <c r="D4302" s="1"/>
      <c r="F4302" s="1"/>
    </row>
    <row r="4303" spans="2:6">
      <c r="B4303" s="1">
        <v>41702</v>
      </c>
      <c r="C4303">
        <v>259.29000000000002</v>
      </c>
      <c r="D4303" s="1"/>
      <c r="F4303" s="1"/>
    </row>
    <row r="4304" spans="2:6">
      <c r="B4304" s="1">
        <v>41703</v>
      </c>
      <c r="C4304">
        <v>259.29000000000002</v>
      </c>
      <c r="D4304" s="1"/>
      <c r="F4304" s="1"/>
    </row>
    <row r="4305" spans="2:6">
      <c r="B4305" s="1">
        <v>41704</v>
      </c>
      <c r="C4305">
        <v>259.29000000000002</v>
      </c>
      <c r="D4305" s="1"/>
      <c r="F4305" s="1"/>
    </row>
    <row r="4306" spans="2:6">
      <c r="B4306" s="1">
        <v>41705</v>
      </c>
      <c r="C4306">
        <v>259.27999999999997</v>
      </c>
      <c r="D4306" s="1"/>
      <c r="F4306" s="1"/>
    </row>
    <row r="4307" spans="2:6">
      <c r="B4307" s="1">
        <v>41708</v>
      </c>
      <c r="C4307">
        <v>259.29000000000002</v>
      </c>
      <c r="D4307" s="1"/>
      <c r="F4307" s="1"/>
    </row>
    <row r="4308" spans="2:6">
      <c r="B4308" s="1">
        <v>41709</v>
      </c>
      <c r="C4308">
        <v>259.3</v>
      </c>
      <c r="D4308" s="1"/>
      <c r="F4308" s="1"/>
    </row>
    <row r="4309" spans="2:6">
      <c r="B4309" s="1">
        <v>41710</v>
      </c>
      <c r="C4309">
        <v>259.3</v>
      </c>
      <c r="D4309" s="1"/>
      <c r="F4309" s="1"/>
    </row>
    <row r="4310" spans="2:6">
      <c r="B4310" s="1">
        <v>41711</v>
      </c>
      <c r="C4310">
        <v>259.3</v>
      </c>
      <c r="D4310" s="1"/>
      <c r="F4310" s="1"/>
    </row>
    <row r="4311" spans="2:6">
      <c r="B4311" s="1">
        <v>41712</v>
      </c>
      <c r="C4311">
        <v>259.29000000000002</v>
      </c>
      <c r="D4311" s="1"/>
      <c r="F4311" s="1"/>
    </row>
    <row r="4312" spans="2:6">
      <c r="B4312" s="1">
        <v>41715</v>
      </c>
      <c r="C4312">
        <v>259.3</v>
      </c>
      <c r="D4312" s="1"/>
      <c r="F4312" s="1"/>
    </row>
    <row r="4313" spans="2:6">
      <c r="B4313" s="1">
        <v>41716</v>
      </c>
      <c r="C4313">
        <v>259.3</v>
      </c>
      <c r="D4313" s="1"/>
      <c r="F4313" s="1"/>
    </row>
    <row r="4314" spans="2:6">
      <c r="B4314" s="1">
        <v>41717</v>
      </c>
      <c r="C4314">
        <v>259.3</v>
      </c>
      <c r="D4314" s="1"/>
      <c r="F4314" s="1"/>
    </row>
    <row r="4315" spans="2:6">
      <c r="B4315" s="1">
        <v>41718</v>
      </c>
      <c r="C4315">
        <v>259.3</v>
      </c>
      <c r="D4315" s="1"/>
      <c r="F4315" s="1"/>
    </row>
    <row r="4316" spans="2:6">
      <c r="B4316" s="1">
        <v>41719</v>
      </c>
      <c r="C4316">
        <v>259.29000000000002</v>
      </c>
      <c r="D4316" s="1"/>
      <c r="F4316" s="1"/>
    </row>
    <row r="4317" spans="2:6">
      <c r="B4317" s="1">
        <v>41722</v>
      </c>
      <c r="C4317">
        <v>259.31</v>
      </c>
      <c r="D4317" s="1"/>
      <c r="F4317" s="1"/>
    </row>
    <row r="4318" spans="2:6">
      <c r="B4318" s="1">
        <v>41723</v>
      </c>
      <c r="C4318">
        <v>259.31</v>
      </c>
      <c r="D4318" s="1"/>
      <c r="F4318" s="1"/>
    </row>
    <row r="4319" spans="2:6">
      <c r="B4319" s="1">
        <v>41724</v>
      </c>
      <c r="C4319">
        <v>259.32</v>
      </c>
      <c r="D4319" s="1"/>
      <c r="F4319" s="1"/>
    </row>
    <row r="4320" spans="2:6">
      <c r="B4320" s="1">
        <v>41725</v>
      </c>
      <c r="C4320">
        <v>259.32</v>
      </c>
      <c r="D4320" s="1"/>
      <c r="F4320" s="1"/>
    </row>
    <row r="4321" spans="2:6">
      <c r="B4321" s="1">
        <v>41726</v>
      </c>
      <c r="C4321">
        <v>259.31</v>
      </c>
      <c r="D4321" s="1"/>
      <c r="F4321" s="1"/>
    </row>
    <row r="4322" spans="2:6">
      <c r="B4322" s="1">
        <v>41729</v>
      </c>
      <c r="C4322">
        <v>259.33</v>
      </c>
      <c r="D4322" s="1"/>
      <c r="F4322" s="1"/>
    </row>
    <row r="4323" spans="2:6">
      <c r="B4323" s="1">
        <v>41730</v>
      </c>
      <c r="C4323">
        <v>259.33</v>
      </c>
      <c r="D4323" s="1"/>
      <c r="F4323" s="1"/>
    </row>
    <row r="4324" spans="2:6">
      <c r="B4324" s="1">
        <v>41731</v>
      </c>
      <c r="C4324">
        <v>259.33999999999997</v>
      </c>
      <c r="D4324" s="1"/>
      <c r="F4324" s="1"/>
    </row>
    <row r="4325" spans="2:6">
      <c r="B4325" s="1">
        <v>41732</v>
      </c>
      <c r="C4325">
        <v>259.35000000000002</v>
      </c>
      <c r="D4325" s="1"/>
      <c r="F4325" s="1"/>
    </row>
    <row r="4326" spans="2:6">
      <c r="B4326" s="1">
        <v>41733</v>
      </c>
      <c r="C4326">
        <v>259.33</v>
      </c>
      <c r="D4326" s="1"/>
      <c r="F4326" s="1"/>
    </row>
    <row r="4327" spans="2:6">
      <c r="B4327" s="1">
        <v>41736</v>
      </c>
      <c r="C4327">
        <v>259.35000000000002</v>
      </c>
      <c r="D4327" s="1"/>
      <c r="F4327" s="1"/>
    </row>
    <row r="4328" spans="2:6">
      <c r="B4328" s="1">
        <v>41737</v>
      </c>
      <c r="C4328">
        <v>259.35000000000002</v>
      </c>
      <c r="D4328" s="1"/>
      <c r="F4328" s="1"/>
    </row>
    <row r="4329" spans="2:6">
      <c r="B4329" s="1">
        <v>41738</v>
      </c>
      <c r="C4329">
        <v>259.35000000000002</v>
      </c>
      <c r="D4329" s="1"/>
      <c r="F4329" s="1"/>
    </row>
    <row r="4330" spans="2:6">
      <c r="B4330" s="1">
        <v>41739</v>
      </c>
      <c r="C4330">
        <v>259.36</v>
      </c>
      <c r="D4330" s="1"/>
      <c r="F4330" s="1"/>
    </row>
    <row r="4331" spans="2:6">
      <c r="B4331" s="1">
        <v>41740</v>
      </c>
      <c r="C4331">
        <v>259.33999999999997</v>
      </c>
      <c r="D4331" s="1"/>
      <c r="F4331" s="1"/>
    </row>
    <row r="4332" spans="2:6">
      <c r="B4332" s="1">
        <v>41743</v>
      </c>
      <c r="C4332">
        <v>259.35000000000002</v>
      </c>
      <c r="D4332" s="1"/>
      <c r="F4332" s="1"/>
    </row>
    <row r="4333" spans="2:6">
      <c r="B4333" s="1">
        <v>41744</v>
      </c>
      <c r="C4333">
        <v>259.36</v>
      </c>
      <c r="D4333" s="1"/>
      <c r="F4333" s="1"/>
    </row>
    <row r="4334" spans="2:6">
      <c r="B4334" s="1">
        <v>41745</v>
      </c>
      <c r="C4334">
        <v>259.36</v>
      </c>
      <c r="D4334" s="1"/>
      <c r="F4334" s="1"/>
    </row>
    <row r="4335" spans="2:6">
      <c r="B4335" s="1">
        <v>41746</v>
      </c>
      <c r="C4335">
        <v>259.33999999999997</v>
      </c>
      <c r="D4335" s="1"/>
      <c r="F4335" s="1"/>
    </row>
    <row r="4336" spans="2:6">
      <c r="B4336" s="1">
        <v>41750</v>
      </c>
      <c r="C4336">
        <v>259.36</v>
      </c>
      <c r="D4336" s="1"/>
      <c r="F4336" s="1"/>
    </row>
    <row r="4337" spans="2:6">
      <c r="B4337" s="1">
        <v>41751</v>
      </c>
      <c r="C4337">
        <v>259.36</v>
      </c>
      <c r="D4337" s="1"/>
      <c r="F4337" s="1"/>
    </row>
    <row r="4338" spans="2:6">
      <c r="B4338" s="1">
        <v>41752</v>
      </c>
      <c r="C4338">
        <v>259.37</v>
      </c>
      <c r="D4338" s="1"/>
      <c r="F4338" s="1"/>
    </row>
    <row r="4339" spans="2:6">
      <c r="B4339" s="1">
        <v>41753</v>
      </c>
      <c r="C4339">
        <v>259.37</v>
      </c>
      <c r="D4339" s="1"/>
      <c r="F4339" s="1"/>
    </row>
    <row r="4340" spans="2:6">
      <c r="B4340" s="1">
        <v>41754</v>
      </c>
      <c r="C4340">
        <v>259.36</v>
      </c>
      <c r="D4340" s="1"/>
      <c r="F4340" s="1"/>
    </row>
    <row r="4341" spans="2:6">
      <c r="B4341" s="1">
        <v>41757</v>
      </c>
      <c r="C4341">
        <v>259.37</v>
      </c>
      <c r="D4341" s="1"/>
      <c r="F4341" s="1"/>
    </row>
    <row r="4342" spans="2:6">
      <c r="B4342" s="1">
        <v>41758</v>
      </c>
      <c r="C4342">
        <v>259.37</v>
      </c>
      <c r="D4342" s="1"/>
      <c r="F4342" s="1"/>
    </row>
    <row r="4343" spans="2:6">
      <c r="B4343" s="1">
        <v>41759</v>
      </c>
      <c r="C4343">
        <v>259.37</v>
      </c>
      <c r="D4343" s="1"/>
      <c r="F4343" s="1"/>
    </row>
    <row r="4344" spans="2:6">
      <c r="B4344" s="1">
        <v>41760</v>
      </c>
      <c r="C4344">
        <v>259.37</v>
      </c>
      <c r="D4344" s="1"/>
      <c r="F4344" s="1"/>
    </row>
    <row r="4345" spans="2:6">
      <c r="B4345" s="1">
        <v>41761</v>
      </c>
      <c r="C4345">
        <v>259.36</v>
      </c>
      <c r="D4345" s="1"/>
      <c r="F4345" s="1"/>
    </row>
    <row r="4346" spans="2:6">
      <c r="B4346" s="1">
        <v>41764</v>
      </c>
      <c r="C4346">
        <v>259.37</v>
      </c>
      <c r="D4346" s="1"/>
      <c r="F4346" s="1"/>
    </row>
    <row r="4347" spans="2:6">
      <c r="B4347" s="1">
        <v>41765</v>
      </c>
      <c r="C4347">
        <v>259.37</v>
      </c>
      <c r="D4347" s="1"/>
      <c r="F4347" s="1"/>
    </row>
    <row r="4348" spans="2:6">
      <c r="B4348" s="1">
        <v>41766</v>
      </c>
      <c r="C4348">
        <v>259.37</v>
      </c>
      <c r="D4348" s="1"/>
      <c r="F4348" s="1"/>
    </row>
    <row r="4349" spans="2:6">
      <c r="B4349" s="1">
        <v>41767</v>
      </c>
      <c r="C4349">
        <v>259.38</v>
      </c>
      <c r="D4349" s="1"/>
      <c r="F4349" s="1"/>
    </row>
    <row r="4350" spans="2:6">
      <c r="B4350" s="1">
        <v>41768</v>
      </c>
      <c r="C4350">
        <v>259.36</v>
      </c>
      <c r="D4350" s="1"/>
      <c r="F4350" s="1"/>
    </row>
    <row r="4351" spans="2:6">
      <c r="B4351" s="1">
        <v>41771</v>
      </c>
      <c r="C4351">
        <v>259.38</v>
      </c>
      <c r="D4351" s="1"/>
      <c r="F4351" s="1"/>
    </row>
    <row r="4352" spans="2:6">
      <c r="B4352" s="1">
        <v>41772</v>
      </c>
      <c r="C4352">
        <v>259.38</v>
      </c>
      <c r="D4352" s="1"/>
      <c r="F4352" s="1"/>
    </row>
    <row r="4353" spans="2:6">
      <c r="B4353" s="1">
        <v>41773</v>
      </c>
      <c r="C4353">
        <v>259.38</v>
      </c>
      <c r="D4353" s="1"/>
      <c r="F4353" s="1"/>
    </row>
    <row r="4354" spans="2:6">
      <c r="B4354" s="1">
        <v>41774</v>
      </c>
      <c r="C4354">
        <v>259.39</v>
      </c>
      <c r="D4354" s="1"/>
      <c r="F4354" s="1"/>
    </row>
    <row r="4355" spans="2:6">
      <c r="B4355" s="1">
        <v>41775</v>
      </c>
      <c r="C4355">
        <v>259.38</v>
      </c>
      <c r="D4355" s="1"/>
      <c r="F4355" s="1"/>
    </row>
    <row r="4356" spans="2:6">
      <c r="B4356" s="1">
        <v>41778</v>
      </c>
      <c r="C4356">
        <v>259.39</v>
      </c>
      <c r="D4356" s="1"/>
      <c r="F4356" s="1"/>
    </row>
    <row r="4357" spans="2:6">
      <c r="B4357" s="1">
        <v>41779</v>
      </c>
      <c r="C4357">
        <v>259.39</v>
      </c>
      <c r="D4357" s="1"/>
      <c r="F4357" s="1"/>
    </row>
    <row r="4358" spans="2:6">
      <c r="B4358" s="1">
        <v>41780</v>
      </c>
      <c r="C4358">
        <v>259.38</v>
      </c>
      <c r="D4358" s="1"/>
      <c r="F4358" s="1"/>
    </row>
    <row r="4359" spans="2:6">
      <c r="B4359" s="1">
        <v>41781</v>
      </c>
      <c r="C4359">
        <v>259.38</v>
      </c>
      <c r="D4359" s="1"/>
      <c r="F4359" s="1"/>
    </row>
    <row r="4360" spans="2:6">
      <c r="B4360" s="1">
        <v>41782</v>
      </c>
      <c r="C4360">
        <v>259.37</v>
      </c>
      <c r="D4360" s="1"/>
      <c r="F4360" s="1"/>
    </row>
    <row r="4361" spans="2:6">
      <c r="B4361" s="1">
        <v>41786</v>
      </c>
      <c r="C4361">
        <v>259.38</v>
      </c>
      <c r="D4361" s="1"/>
      <c r="F4361" s="1"/>
    </row>
    <row r="4362" spans="2:6">
      <c r="B4362" s="1">
        <v>41787</v>
      </c>
      <c r="C4362">
        <v>259.39</v>
      </c>
      <c r="D4362" s="1"/>
      <c r="F4362" s="1"/>
    </row>
    <row r="4363" spans="2:6">
      <c r="B4363" s="1">
        <v>41788</v>
      </c>
      <c r="C4363">
        <v>259.38</v>
      </c>
      <c r="D4363" s="1"/>
      <c r="F4363" s="1"/>
    </row>
    <row r="4364" spans="2:6">
      <c r="B4364" s="1">
        <v>41789</v>
      </c>
      <c r="C4364">
        <v>259.38</v>
      </c>
      <c r="D4364" s="1"/>
      <c r="F4364" s="1"/>
    </row>
    <row r="4365" spans="2:6">
      <c r="B4365" s="1">
        <v>41792</v>
      </c>
      <c r="C4365">
        <v>259.38</v>
      </c>
      <c r="D4365" s="1"/>
      <c r="F4365" s="1"/>
    </row>
    <row r="4366" spans="2:6">
      <c r="B4366" s="1">
        <v>41793</v>
      </c>
      <c r="C4366">
        <v>259.38</v>
      </c>
      <c r="D4366" s="1"/>
      <c r="F4366" s="1"/>
    </row>
    <row r="4367" spans="2:6">
      <c r="B4367" s="1">
        <v>41794</v>
      </c>
      <c r="C4367">
        <v>259.38</v>
      </c>
      <c r="D4367" s="1"/>
      <c r="F4367" s="1"/>
    </row>
    <row r="4368" spans="2:6">
      <c r="B4368" s="1">
        <v>41795</v>
      </c>
      <c r="C4368">
        <v>259.38</v>
      </c>
      <c r="D4368" s="1"/>
      <c r="F4368" s="1"/>
    </row>
    <row r="4369" spans="2:6">
      <c r="B4369" s="1">
        <v>41796</v>
      </c>
      <c r="C4369">
        <v>259.37</v>
      </c>
      <c r="D4369" s="1"/>
      <c r="F4369" s="1"/>
    </row>
    <row r="4370" spans="2:6">
      <c r="B4370" s="1">
        <v>41799</v>
      </c>
      <c r="C4370">
        <v>259.38</v>
      </c>
      <c r="D4370" s="1"/>
      <c r="F4370" s="1"/>
    </row>
    <row r="4371" spans="2:6">
      <c r="B4371" s="1">
        <v>41800</v>
      </c>
      <c r="C4371">
        <v>259.38</v>
      </c>
      <c r="D4371" s="1"/>
      <c r="F4371" s="1"/>
    </row>
    <row r="4372" spans="2:6">
      <c r="B4372" s="1">
        <v>41801</v>
      </c>
      <c r="C4372">
        <v>259.38</v>
      </c>
      <c r="D4372" s="1"/>
      <c r="F4372" s="1"/>
    </row>
    <row r="4373" spans="2:6">
      <c r="B4373" s="1">
        <v>41802</v>
      </c>
      <c r="C4373">
        <v>259.38</v>
      </c>
      <c r="D4373" s="1"/>
      <c r="F4373" s="1"/>
    </row>
    <row r="4374" spans="2:6">
      <c r="B4374" s="1">
        <v>41803</v>
      </c>
      <c r="C4374">
        <v>259.37</v>
      </c>
      <c r="D4374" s="1"/>
      <c r="F4374" s="1"/>
    </row>
    <row r="4375" spans="2:6">
      <c r="B4375" s="1">
        <v>41806</v>
      </c>
      <c r="C4375">
        <v>259.38</v>
      </c>
      <c r="D4375" s="1"/>
      <c r="F4375" s="1"/>
    </row>
    <row r="4376" spans="2:6">
      <c r="B4376" s="1">
        <v>41807</v>
      </c>
      <c r="C4376">
        <v>259.37</v>
      </c>
      <c r="D4376" s="1"/>
      <c r="F4376" s="1"/>
    </row>
    <row r="4377" spans="2:6">
      <c r="B4377" s="1">
        <v>41808</v>
      </c>
      <c r="C4377">
        <v>259.38</v>
      </c>
      <c r="D4377" s="1"/>
      <c r="F4377" s="1"/>
    </row>
    <row r="4378" spans="2:6">
      <c r="B4378" s="1">
        <v>41809</v>
      </c>
      <c r="C4378">
        <v>259.39</v>
      </c>
      <c r="D4378" s="1"/>
      <c r="F4378" s="1"/>
    </row>
    <row r="4379" spans="2:6">
      <c r="B4379" s="1">
        <v>41810</v>
      </c>
      <c r="C4379">
        <v>259.38</v>
      </c>
      <c r="D4379" s="1"/>
      <c r="F4379" s="1"/>
    </row>
    <row r="4380" spans="2:6">
      <c r="B4380" s="1">
        <v>41813</v>
      </c>
      <c r="C4380">
        <v>259.39999999999998</v>
      </c>
      <c r="D4380" s="1"/>
      <c r="F4380" s="1"/>
    </row>
    <row r="4381" spans="2:6">
      <c r="B4381" s="1">
        <v>41814</v>
      </c>
      <c r="C4381">
        <v>259.39999999999998</v>
      </c>
      <c r="D4381" s="1"/>
      <c r="F4381" s="1"/>
    </row>
    <row r="4382" spans="2:6">
      <c r="B4382" s="1">
        <v>41815</v>
      </c>
      <c r="C4382">
        <v>259.39999999999998</v>
      </c>
      <c r="D4382" s="1"/>
      <c r="F4382" s="1"/>
    </row>
    <row r="4383" spans="2:6">
      <c r="B4383" s="1">
        <v>41816</v>
      </c>
      <c r="C4383">
        <v>259.39999999999998</v>
      </c>
      <c r="D4383" s="1"/>
      <c r="F4383" s="1"/>
    </row>
    <row r="4384" spans="2:6">
      <c r="B4384" s="1">
        <v>41817</v>
      </c>
      <c r="C4384">
        <v>259.39</v>
      </c>
      <c r="D4384" s="1"/>
      <c r="F4384" s="1"/>
    </row>
    <row r="4385" spans="2:6">
      <c r="B4385" s="1">
        <v>41820</v>
      </c>
      <c r="C4385">
        <v>259.39999999999998</v>
      </c>
      <c r="D4385" s="1"/>
      <c r="F4385" s="1"/>
    </row>
    <row r="4386" spans="2:6">
      <c r="B4386" s="1">
        <v>41821</v>
      </c>
      <c r="C4386">
        <v>259.39999999999998</v>
      </c>
      <c r="D4386" s="1"/>
      <c r="F4386" s="1"/>
    </row>
    <row r="4387" spans="2:6">
      <c r="B4387" s="1">
        <v>41822</v>
      </c>
      <c r="C4387">
        <v>259.39999999999998</v>
      </c>
      <c r="D4387" s="1"/>
      <c r="F4387" s="1"/>
    </row>
    <row r="4388" spans="2:6">
      <c r="B4388" s="1">
        <v>41823</v>
      </c>
      <c r="C4388">
        <v>259.39</v>
      </c>
      <c r="D4388" s="1"/>
      <c r="F4388" s="1"/>
    </row>
    <row r="4389" spans="2:6">
      <c r="B4389" s="1">
        <v>41827</v>
      </c>
      <c r="C4389">
        <v>259.39999999999998</v>
      </c>
      <c r="D4389" s="1"/>
      <c r="F4389" s="1"/>
    </row>
    <row r="4390" spans="2:6">
      <c r="B4390" s="1">
        <v>41828</v>
      </c>
      <c r="C4390">
        <v>259.39999999999998</v>
      </c>
      <c r="D4390" s="1"/>
      <c r="F4390" s="1"/>
    </row>
    <row r="4391" spans="2:6">
      <c r="B4391" s="1">
        <v>41829</v>
      </c>
      <c r="C4391">
        <v>259.41000000000003</v>
      </c>
      <c r="D4391" s="1"/>
      <c r="F4391" s="1"/>
    </row>
    <row r="4392" spans="2:6">
      <c r="B4392" s="1">
        <v>41830</v>
      </c>
      <c r="C4392">
        <v>259.41000000000003</v>
      </c>
      <c r="D4392" s="1"/>
      <c r="F4392" s="1"/>
    </row>
    <row r="4393" spans="2:6">
      <c r="B4393" s="1">
        <v>41831</v>
      </c>
      <c r="C4393">
        <v>259.39999999999998</v>
      </c>
      <c r="D4393" s="1"/>
      <c r="F4393" s="1"/>
    </row>
    <row r="4394" spans="2:6">
      <c r="B4394" s="1">
        <v>41834</v>
      </c>
      <c r="C4394">
        <v>259.41000000000003</v>
      </c>
      <c r="D4394" s="1"/>
      <c r="F4394" s="1"/>
    </row>
    <row r="4395" spans="2:6">
      <c r="B4395" s="1">
        <v>41835</v>
      </c>
      <c r="C4395">
        <v>259.41000000000003</v>
      </c>
      <c r="D4395" s="1"/>
      <c r="F4395" s="1"/>
    </row>
    <row r="4396" spans="2:6">
      <c r="B4396" s="1">
        <v>41836</v>
      </c>
      <c r="C4396">
        <v>259.41000000000003</v>
      </c>
      <c r="D4396" s="1"/>
      <c r="F4396" s="1"/>
    </row>
    <row r="4397" spans="2:6">
      <c r="B4397" s="1">
        <v>41837</v>
      </c>
      <c r="C4397">
        <v>259.42</v>
      </c>
      <c r="D4397" s="1"/>
      <c r="F4397" s="1"/>
    </row>
    <row r="4398" spans="2:6">
      <c r="B4398" s="1">
        <v>41838</v>
      </c>
      <c r="C4398">
        <v>259.41000000000003</v>
      </c>
      <c r="D4398" s="1"/>
      <c r="F4398" s="1"/>
    </row>
    <row r="4399" spans="2:6">
      <c r="B4399" s="1">
        <v>41841</v>
      </c>
      <c r="C4399">
        <v>259.42</v>
      </c>
      <c r="D4399" s="1"/>
      <c r="F4399" s="1"/>
    </row>
    <row r="4400" spans="2:6">
      <c r="B4400" s="1">
        <v>41842</v>
      </c>
      <c r="C4400">
        <v>259.42</v>
      </c>
      <c r="D4400" s="1"/>
      <c r="F4400" s="1"/>
    </row>
    <row r="4401" spans="2:6">
      <c r="B4401" s="1">
        <v>41843</v>
      </c>
      <c r="C4401">
        <v>259.42</v>
      </c>
      <c r="D4401" s="1"/>
      <c r="F4401" s="1"/>
    </row>
    <row r="4402" spans="2:6">
      <c r="B4402" s="1">
        <v>41844</v>
      </c>
      <c r="C4402">
        <v>259.42</v>
      </c>
      <c r="D4402" s="1"/>
      <c r="F4402" s="1"/>
    </row>
    <row r="4403" spans="2:6">
      <c r="B4403" s="1">
        <v>41845</v>
      </c>
      <c r="C4403">
        <v>259.41000000000003</v>
      </c>
      <c r="D4403" s="1"/>
      <c r="F4403" s="1"/>
    </row>
    <row r="4404" spans="2:6">
      <c r="B4404" s="1">
        <v>41848</v>
      </c>
      <c r="C4404">
        <v>259.42</v>
      </c>
      <c r="D4404" s="1"/>
      <c r="F4404" s="1"/>
    </row>
    <row r="4405" spans="2:6">
      <c r="B4405" s="1">
        <v>41849</v>
      </c>
      <c r="C4405">
        <v>259.42</v>
      </c>
      <c r="D4405" s="1"/>
      <c r="F4405" s="1"/>
    </row>
    <row r="4406" spans="2:6">
      <c r="B4406" s="1">
        <v>41850</v>
      </c>
      <c r="C4406">
        <v>259.42</v>
      </c>
      <c r="D4406" s="1"/>
      <c r="F4406" s="1"/>
    </row>
    <row r="4407" spans="2:6">
      <c r="B4407" s="1">
        <v>41851</v>
      </c>
      <c r="C4407">
        <v>259.42</v>
      </c>
      <c r="D4407" s="1"/>
      <c r="F4407" s="1"/>
    </row>
    <row r="4408" spans="2:6">
      <c r="B4408" s="1">
        <v>41852</v>
      </c>
      <c r="C4408">
        <v>259.41000000000003</v>
      </c>
      <c r="D4408" s="1"/>
      <c r="F4408" s="1"/>
    </row>
    <row r="4409" spans="2:6">
      <c r="B4409" s="1">
        <v>41855</v>
      </c>
      <c r="C4409">
        <v>259.43</v>
      </c>
      <c r="D4409" s="1"/>
      <c r="F4409" s="1"/>
    </row>
    <row r="4410" spans="2:6">
      <c r="B4410" s="1">
        <v>41856</v>
      </c>
      <c r="C4410">
        <v>259.43</v>
      </c>
      <c r="D4410" s="1"/>
      <c r="F4410" s="1"/>
    </row>
    <row r="4411" spans="2:6">
      <c r="B4411" s="1">
        <v>41857</v>
      </c>
      <c r="C4411">
        <v>259.43</v>
      </c>
      <c r="D4411" s="1"/>
      <c r="F4411" s="1"/>
    </row>
    <row r="4412" spans="2:6">
      <c r="B4412" s="1">
        <v>41858</v>
      </c>
      <c r="C4412">
        <v>259.44</v>
      </c>
      <c r="D4412" s="1"/>
      <c r="F4412" s="1"/>
    </row>
    <row r="4413" spans="2:6">
      <c r="B4413" s="1">
        <v>41859</v>
      </c>
      <c r="C4413">
        <v>259.42</v>
      </c>
      <c r="D4413" s="1"/>
      <c r="F4413" s="1"/>
    </row>
    <row r="4414" spans="2:6">
      <c r="B4414" s="1">
        <v>41862</v>
      </c>
      <c r="C4414">
        <v>259.44</v>
      </c>
      <c r="D4414" s="1"/>
      <c r="F4414" s="1"/>
    </row>
    <row r="4415" spans="2:6">
      <c r="B4415" s="1">
        <v>41863</v>
      </c>
      <c r="C4415">
        <v>259.44</v>
      </c>
      <c r="D4415" s="1"/>
      <c r="F4415" s="1"/>
    </row>
    <row r="4416" spans="2:6">
      <c r="B4416" s="1">
        <v>41864</v>
      </c>
      <c r="C4416">
        <v>259.44</v>
      </c>
      <c r="D4416" s="1"/>
      <c r="F4416" s="1"/>
    </row>
    <row r="4417" spans="2:6">
      <c r="B4417" s="1">
        <v>41865</v>
      </c>
      <c r="C4417">
        <v>259.44</v>
      </c>
      <c r="D4417" s="1"/>
      <c r="F4417" s="1"/>
    </row>
    <row r="4418" spans="2:6">
      <c r="B4418" s="1">
        <v>41866</v>
      </c>
      <c r="C4418">
        <v>259.44</v>
      </c>
      <c r="D4418" s="1"/>
      <c r="F4418" s="1"/>
    </row>
    <row r="4419" spans="2:6">
      <c r="B4419" s="1">
        <v>41869</v>
      </c>
      <c r="C4419">
        <v>259.45</v>
      </c>
      <c r="D4419" s="1"/>
      <c r="F4419" s="1"/>
    </row>
    <row r="4420" spans="2:6">
      <c r="B4420" s="1">
        <v>41870</v>
      </c>
      <c r="C4420">
        <v>259.45</v>
      </c>
      <c r="D4420" s="1"/>
      <c r="F4420" s="1"/>
    </row>
    <row r="4421" spans="2:6">
      <c r="B4421" s="1">
        <v>41871</v>
      </c>
      <c r="C4421">
        <v>259.44</v>
      </c>
      <c r="D4421" s="1"/>
      <c r="F4421" s="1"/>
    </row>
    <row r="4422" spans="2:6">
      <c r="B4422" s="1">
        <v>41872</v>
      </c>
      <c r="C4422">
        <v>259.45</v>
      </c>
      <c r="D4422" s="1"/>
      <c r="F4422" s="1"/>
    </row>
    <row r="4423" spans="2:6">
      <c r="B4423" s="1">
        <v>41873</v>
      </c>
      <c r="C4423">
        <v>259.44</v>
      </c>
      <c r="D4423" s="1"/>
      <c r="F4423" s="1"/>
    </row>
    <row r="4424" spans="2:6">
      <c r="B4424" s="1">
        <v>41876</v>
      </c>
      <c r="C4424">
        <v>259.45999999999998</v>
      </c>
      <c r="D4424" s="1"/>
      <c r="F4424" s="1"/>
    </row>
    <row r="4425" spans="2:6">
      <c r="B4425" s="1">
        <v>41877</v>
      </c>
      <c r="C4425">
        <v>259.45</v>
      </c>
      <c r="D4425" s="1"/>
      <c r="F4425" s="1"/>
    </row>
    <row r="4426" spans="2:6">
      <c r="B4426" s="1">
        <v>41878</v>
      </c>
      <c r="C4426">
        <v>259.45</v>
      </c>
      <c r="D4426" s="1"/>
      <c r="F4426" s="1"/>
    </row>
    <row r="4427" spans="2:6">
      <c r="B4427" s="1">
        <v>41879</v>
      </c>
      <c r="C4427">
        <v>259.45999999999998</v>
      </c>
      <c r="D4427" s="1"/>
      <c r="F4427" s="1"/>
    </row>
    <row r="4428" spans="2:6">
      <c r="B4428" s="1">
        <v>41880</v>
      </c>
      <c r="C4428">
        <v>259.45</v>
      </c>
      <c r="D4428" s="1"/>
      <c r="F4428" s="1"/>
    </row>
    <row r="4429" spans="2:6">
      <c r="B4429" s="1">
        <v>41884</v>
      </c>
      <c r="C4429">
        <v>259.45</v>
      </c>
      <c r="D4429" s="1"/>
      <c r="F4429" s="1"/>
    </row>
    <row r="4430" spans="2:6">
      <c r="B4430" s="1">
        <v>41885</v>
      </c>
      <c r="C4430">
        <v>259.45999999999998</v>
      </c>
      <c r="D4430" s="1"/>
      <c r="F4430" s="1"/>
    </row>
    <row r="4431" spans="2:6">
      <c r="B4431" s="1">
        <v>41886</v>
      </c>
      <c r="C4431">
        <v>259.45999999999998</v>
      </c>
      <c r="D4431" s="1"/>
      <c r="F4431" s="1"/>
    </row>
    <row r="4432" spans="2:6">
      <c r="B4432" s="1">
        <v>41887</v>
      </c>
      <c r="C4432">
        <v>259.45</v>
      </c>
      <c r="D4432" s="1"/>
      <c r="F4432" s="1"/>
    </row>
    <row r="4433" spans="2:6">
      <c r="B4433" s="1">
        <v>41890</v>
      </c>
      <c r="C4433">
        <v>259.45999999999998</v>
      </c>
      <c r="D4433" s="1"/>
      <c r="F4433" s="1"/>
    </row>
    <row r="4434" spans="2:6">
      <c r="B4434" s="1">
        <v>41891</v>
      </c>
      <c r="C4434">
        <v>259.45999999999998</v>
      </c>
      <c r="D4434" s="1"/>
      <c r="F4434" s="1"/>
    </row>
    <row r="4435" spans="2:6">
      <c r="B4435" s="1">
        <v>41892</v>
      </c>
      <c r="C4435">
        <v>259.45999999999998</v>
      </c>
      <c r="D4435" s="1"/>
      <c r="F4435" s="1"/>
    </row>
    <row r="4436" spans="2:6">
      <c r="B4436" s="1">
        <v>41893</v>
      </c>
      <c r="C4436">
        <v>259.45999999999998</v>
      </c>
      <c r="D4436" s="1"/>
      <c r="F4436" s="1"/>
    </row>
    <row r="4437" spans="2:6">
      <c r="B4437" s="1">
        <v>41894</v>
      </c>
      <c r="C4437">
        <v>259.45</v>
      </c>
      <c r="D4437" s="1"/>
      <c r="F4437" s="1"/>
    </row>
    <row r="4438" spans="2:6">
      <c r="B4438" s="1">
        <v>41897</v>
      </c>
      <c r="C4438">
        <v>259.47000000000003</v>
      </c>
      <c r="D4438" s="1"/>
      <c r="F4438" s="1"/>
    </row>
    <row r="4439" spans="2:6">
      <c r="B4439" s="1">
        <v>41898</v>
      </c>
      <c r="C4439">
        <v>259.47000000000003</v>
      </c>
      <c r="D4439" s="1"/>
      <c r="F4439" s="1"/>
    </row>
    <row r="4440" spans="2:6">
      <c r="B4440" s="1">
        <v>41899</v>
      </c>
      <c r="C4440">
        <v>259.47000000000003</v>
      </c>
      <c r="D4440" s="1"/>
      <c r="F4440" s="1"/>
    </row>
    <row r="4441" spans="2:6">
      <c r="B4441" s="1">
        <v>41900</v>
      </c>
      <c r="C4441">
        <v>259.47000000000003</v>
      </c>
      <c r="D4441" s="1"/>
      <c r="F4441" s="1"/>
    </row>
    <row r="4442" spans="2:6">
      <c r="B4442" s="1">
        <v>41901</v>
      </c>
      <c r="C4442">
        <v>259.45999999999998</v>
      </c>
      <c r="D4442" s="1"/>
      <c r="F4442" s="1"/>
    </row>
    <row r="4443" spans="2:6">
      <c r="B4443" s="1">
        <v>41904</v>
      </c>
      <c r="C4443">
        <v>259.48</v>
      </c>
      <c r="D4443" s="1"/>
      <c r="F4443" s="1"/>
    </row>
    <row r="4444" spans="2:6">
      <c r="B4444" s="1">
        <v>41905</v>
      </c>
      <c r="C4444">
        <v>259.49</v>
      </c>
      <c r="D4444" s="1"/>
      <c r="F4444" s="1"/>
    </row>
    <row r="4445" spans="2:6">
      <c r="B4445" s="1">
        <v>41906</v>
      </c>
      <c r="C4445">
        <v>259.49</v>
      </c>
      <c r="D4445" s="1"/>
      <c r="F4445" s="1"/>
    </row>
    <row r="4446" spans="2:6">
      <c r="B4446" s="1">
        <v>41907</v>
      </c>
      <c r="C4446">
        <v>259.49</v>
      </c>
      <c r="D4446" s="1"/>
      <c r="F4446" s="1"/>
    </row>
    <row r="4447" spans="2:6">
      <c r="B4447" s="1">
        <v>41908</v>
      </c>
      <c r="C4447">
        <v>259.47000000000003</v>
      </c>
      <c r="D4447" s="1"/>
      <c r="F4447" s="1"/>
    </row>
    <row r="4448" spans="2:6">
      <c r="B4448" s="1">
        <v>41911</v>
      </c>
      <c r="C4448">
        <v>259.49</v>
      </c>
      <c r="D4448" s="1"/>
      <c r="F4448" s="1"/>
    </row>
    <row r="4449" spans="2:6">
      <c r="B4449" s="1">
        <v>41912</v>
      </c>
      <c r="C4449">
        <v>259.48</v>
      </c>
      <c r="D4449" s="1"/>
      <c r="F4449" s="1"/>
    </row>
    <row r="4450" spans="2:6">
      <c r="B4450" s="1">
        <v>41913</v>
      </c>
      <c r="C4450">
        <v>259.49</v>
      </c>
      <c r="D4450" s="1"/>
      <c r="F4450" s="1"/>
    </row>
    <row r="4451" spans="2:6">
      <c r="B4451" s="1">
        <v>41914</v>
      </c>
      <c r="C4451">
        <v>259.48</v>
      </c>
      <c r="D4451" s="1"/>
      <c r="F4451" s="1"/>
    </row>
    <row r="4452" spans="2:6">
      <c r="B4452" s="1">
        <v>41915</v>
      </c>
      <c r="C4452">
        <v>259.47000000000003</v>
      </c>
      <c r="D4452" s="1"/>
      <c r="F4452" s="1"/>
    </row>
    <row r="4453" spans="2:6">
      <c r="B4453" s="1">
        <v>41918</v>
      </c>
      <c r="C4453">
        <v>259.48</v>
      </c>
      <c r="D4453" s="1"/>
      <c r="F4453" s="1"/>
    </row>
    <row r="4454" spans="2:6">
      <c r="B4454" s="1">
        <v>41919</v>
      </c>
      <c r="C4454">
        <v>259.49</v>
      </c>
      <c r="D4454" s="1"/>
      <c r="F4454" s="1"/>
    </row>
    <row r="4455" spans="2:6">
      <c r="B4455" s="1">
        <v>41920</v>
      </c>
      <c r="C4455">
        <v>259.49</v>
      </c>
      <c r="D4455" s="1"/>
      <c r="F4455" s="1"/>
    </row>
    <row r="4456" spans="2:6">
      <c r="B4456" s="1">
        <v>41921</v>
      </c>
      <c r="C4456">
        <v>259.49</v>
      </c>
      <c r="D4456" s="1"/>
      <c r="F4456" s="1"/>
    </row>
    <row r="4457" spans="2:6">
      <c r="B4457" s="1">
        <v>41922</v>
      </c>
      <c r="C4457">
        <v>259.47000000000003</v>
      </c>
      <c r="D4457" s="1"/>
      <c r="F4457" s="1"/>
    </row>
    <row r="4458" spans="2:6">
      <c r="B4458" s="1">
        <v>41926</v>
      </c>
      <c r="C4458">
        <v>259.49</v>
      </c>
      <c r="D4458" s="1"/>
      <c r="F4458" s="1"/>
    </row>
    <row r="4459" spans="2:6">
      <c r="B4459" s="1">
        <v>41927</v>
      </c>
      <c r="C4459">
        <v>259.49</v>
      </c>
      <c r="D4459" s="1"/>
      <c r="F4459" s="1"/>
    </row>
    <row r="4460" spans="2:6">
      <c r="B4460" s="1">
        <v>41928</v>
      </c>
      <c r="C4460">
        <v>259.49</v>
      </c>
      <c r="D4460" s="1"/>
      <c r="F4460" s="1"/>
    </row>
    <row r="4461" spans="2:6">
      <c r="B4461" s="1">
        <v>41929</v>
      </c>
      <c r="C4461">
        <v>259.47000000000003</v>
      </c>
      <c r="D4461" s="1"/>
      <c r="F4461" s="1"/>
    </row>
    <row r="4462" spans="2:6">
      <c r="B4462" s="1">
        <v>41932</v>
      </c>
      <c r="C4462">
        <v>259.49</v>
      </c>
      <c r="D4462" s="1"/>
      <c r="F4462" s="1"/>
    </row>
    <row r="4463" spans="2:6">
      <c r="B4463" s="1">
        <v>41933</v>
      </c>
      <c r="C4463">
        <v>259.49</v>
      </c>
      <c r="D4463" s="1"/>
      <c r="F4463" s="1"/>
    </row>
    <row r="4464" spans="2:6">
      <c r="B4464" s="1">
        <v>41934</v>
      </c>
      <c r="C4464">
        <v>259.48</v>
      </c>
      <c r="D4464" s="1"/>
      <c r="F4464" s="1"/>
    </row>
    <row r="4465" spans="2:6">
      <c r="B4465" s="1">
        <v>41935</v>
      </c>
      <c r="C4465">
        <v>259.48</v>
      </c>
      <c r="D4465" s="1"/>
      <c r="F4465" s="1"/>
    </row>
    <row r="4466" spans="2:6">
      <c r="B4466" s="1">
        <v>41936</v>
      </c>
      <c r="C4466">
        <v>259.47000000000003</v>
      </c>
      <c r="D4466" s="1"/>
      <c r="F4466" s="1"/>
    </row>
    <row r="4467" spans="2:6">
      <c r="B4467" s="1">
        <v>41939</v>
      </c>
      <c r="C4467">
        <v>259.48</v>
      </c>
      <c r="D4467" s="1"/>
      <c r="F4467" s="1"/>
    </row>
    <row r="4468" spans="2:6">
      <c r="B4468" s="1">
        <v>41940</v>
      </c>
      <c r="C4468">
        <v>259.48</v>
      </c>
      <c r="D4468" s="1"/>
      <c r="F4468" s="1"/>
    </row>
    <row r="4469" spans="2:6">
      <c r="B4469" s="1">
        <v>41941</v>
      </c>
      <c r="C4469">
        <v>259.48</v>
      </c>
      <c r="D4469" s="1"/>
      <c r="F4469" s="1"/>
    </row>
    <row r="4470" spans="2:6">
      <c r="B4470" s="1">
        <v>41942</v>
      </c>
      <c r="C4470">
        <v>259.48</v>
      </c>
      <c r="D4470" s="1"/>
      <c r="F4470" s="1"/>
    </row>
    <row r="4471" spans="2:6">
      <c r="B4471" s="1">
        <v>41943</v>
      </c>
      <c r="C4471">
        <v>259.47000000000003</v>
      </c>
      <c r="D4471" s="1"/>
      <c r="F4471" s="1"/>
    </row>
    <row r="4472" spans="2:6">
      <c r="B4472" s="1">
        <v>41946</v>
      </c>
      <c r="C4472">
        <v>259.48</v>
      </c>
      <c r="D4472" s="1"/>
      <c r="F4472" s="1"/>
    </row>
    <row r="4473" spans="2:6">
      <c r="B4473" s="1">
        <v>41947</v>
      </c>
      <c r="C4473">
        <v>259.48</v>
      </c>
      <c r="D4473" s="1"/>
      <c r="F4473" s="1"/>
    </row>
    <row r="4474" spans="2:6">
      <c r="B4474" s="1">
        <v>41948</v>
      </c>
      <c r="C4474">
        <v>259.48</v>
      </c>
      <c r="D4474" s="1"/>
      <c r="F4474" s="1"/>
    </row>
    <row r="4475" spans="2:6">
      <c r="B4475" s="1">
        <v>41949</v>
      </c>
      <c r="C4475">
        <v>259.48</v>
      </c>
      <c r="D4475" s="1"/>
      <c r="F4475" s="1"/>
    </row>
    <row r="4476" spans="2:6">
      <c r="B4476" s="1">
        <v>41950</v>
      </c>
      <c r="C4476">
        <v>259.48</v>
      </c>
      <c r="D4476" s="1"/>
      <c r="F4476" s="1"/>
    </row>
    <row r="4477" spans="2:6">
      <c r="B4477" s="1">
        <v>41953</v>
      </c>
      <c r="C4477">
        <v>259.48</v>
      </c>
      <c r="D4477" s="1"/>
      <c r="F4477" s="1"/>
    </row>
    <row r="4478" spans="2:6">
      <c r="B4478" s="1">
        <v>41955</v>
      </c>
      <c r="C4478">
        <v>259.48</v>
      </c>
      <c r="D4478" s="1"/>
      <c r="F4478" s="1"/>
    </row>
    <row r="4479" spans="2:6">
      <c r="B4479" s="1">
        <v>41956</v>
      </c>
      <c r="C4479">
        <v>259.48</v>
      </c>
      <c r="D4479" s="1"/>
      <c r="F4479" s="1"/>
    </row>
    <row r="4480" spans="2:6">
      <c r="B4480" s="1">
        <v>41957</v>
      </c>
      <c r="C4480">
        <v>259.47000000000003</v>
      </c>
      <c r="D4480" s="1"/>
      <c r="F4480" s="1"/>
    </row>
    <row r="4481" spans="2:6">
      <c r="B4481" s="1">
        <v>41960</v>
      </c>
      <c r="C4481">
        <v>259.48</v>
      </c>
      <c r="D4481" s="1"/>
      <c r="F4481" s="1"/>
    </row>
    <row r="4482" spans="2:6">
      <c r="B4482" s="1">
        <v>41961</v>
      </c>
      <c r="C4482">
        <v>259.49</v>
      </c>
      <c r="D4482" s="1"/>
      <c r="F4482" s="1"/>
    </row>
    <row r="4483" spans="2:6">
      <c r="B4483" s="1">
        <v>41962</v>
      </c>
      <c r="C4483">
        <v>259.49</v>
      </c>
      <c r="D4483" s="1"/>
      <c r="F4483" s="1"/>
    </row>
    <row r="4484" spans="2:6">
      <c r="B4484" s="1">
        <v>41963</v>
      </c>
      <c r="C4484">
        <v>259.49</v>
      </c>
      <c r="D4484" s="1"/>
      <c r="F4484" s="1"/>
    </row>
    <row r="4485" spans="2:6">
      <c r="B4485" s="1">
        <v>41964</v>
      </c>
      <c r="C4485">
        <v>259.48</v>
      </c>
      <c r="D4485" s="1"/>
      <c r="F4485" s="1"/>
    </row>
    <row r="4486" spans="2:6">
      <c r="B4486" s="1">
        <v>41967</v>
      </c>
      <c r="C4486">
        <v>259.49</v>
      </c>
      <c r="D4486" s="1"/>
      <c r="F4486" s="1"/>
    </row>
    <row r="4487" spans="2:6">
      <c r="B4487" s="1">
        <v>41968</v>
      </c>
      <c r="C4487">
        <v>259.49</v>
      </c>
      <c r="D4487" s="1"/>
      <c r="F4487" s="1"/>
    </row>
    <row r="4488" spans="2:6">
      <c r="B4488" s="1">
        <v>41969</v>
      </c>
      <c r="C4488">
        <v>259.48</v>
      </c>
      <c r="D4488" s="1"/>
      <c r="F4488" s="1"/>
    </row>
    <row r="4489" spans="2:6">
      <c r="B4489" s="1">
        <v>41971</v>
      </c>
      <c r="C4489">
        <v>259.49</v>
      </c>
      <c r="D4489" s="1"/>
      <c r="F4489" s="1"/>
    </row>
    <row r="4490" spans="2:6">
      <c r="B4490" s="1">
        <v>41974</v>
      </c>
      <c r="C4490">
        <v>259.49</v>
      </c>
      <c r="D4490" s="1"/>
      <c r="F4490" s="1"/>
    </row>
    <row r="4491" spans="2:6">
      <c r="B4491" s="1">
        <v>41975</v>
      </c>
      <c r="C4491">
        <v>259.49</v>
      </c>
      <c r="D4491" s="1"/>
      <c r="F4491" s="1"/>
    </row>
    <row r="4492" spans="2:6">
      <c r="B4492" s="1">
        <v>41976</v>
      </c>
      <c r="C4492">
        <v>259.49</v>
      </c>
      <c r="D4492" s="1"/>
      <c r="F4492" s="1"/>
    </row>
    <row r="4493" spans="2:6">
      <c r="B4493" s="1">
        <v>41977</v>
      </c>
      <c r="C4493">
        <v>259.48</v>
      </c>
      <c r="D4493" s="1"/>
      <c r="F4493" s="1"/>
    </row>
    <row r="4494" spans="2:6">
      <c r="B4494" s="1">
        <v>41978</v>
      </c>
      <c r="C4494">
        <v>259.47000000000003</v>
      </c>
      <c r="D4494" s="1"/>
      <c r="F4494" s="1"/>
    </row>
    <row r="4495" spans="2:6">
      <c r="B4495" s="1">
        <v>41981</v>
      </c>
      <c r="C4495">
        <v>259.47000000000003</v>
      </c>
      <c r="D4495" s="1"/>
      <c r="F4495" s="1"/>
    </row>
    <row r="4496" spans="2:6">
      <c r="B4496" s="1">
        <v>41982</v>
      </c>
      <c r="C4496">
        <v>259.45999999999998</v>
      </c>
      <c r="D4496" s="1"/>
      <c r="F4496" s="1"/>
    </row>
    <row r="4497" spans="2:6">
      <c r="B4497" s="1">
        <v>41983</v>
      </c>
      <c r="C4497">
        <v>259.45999999999998</v>
      </c>
      <c r="D4497" s="1"/>
      <c r="F4497" s="1"/>
    </row>
    <row r="4498" spans="2:6">
      <c r="B4498" s="1">
        <v>41984</v>
      </c>
      <c r="C4498">
        <v>259.45999999999998</v>
      </c>
      <c r="D4498" s="1"/>
      <c r="F4498" s="1"/>
    </row>
    <row r="4499" spans="2:6">
      <c r="B4499" s="1">
        <v>41985</v>
      </c>
      <c r="C4499">
        <v>259.45</v>
      </c>
      <c r="D4499" s="1"/>
      <c r="F4499" s="1"/>
    </row>
    <row r="4500" spans="2:6">
      <c r="B4500" s="1">
        <v>41988</v>
      </c>
      <c r="C4500">
        <v>259.45999999999998</v>
      </c>
      <c r="D4500" s="1"/>
      <c r="F4500" s="1"/>
    </row>
    <row r="4501" spans="2:6">
      <c r="B4501" s="1">
        <v>41989</v>
      </c>
      <c r="C4501">
        <v>259.45</v>
      </c>
      <c r="D4501" s="1"/>
      <c r="F4501" s="1"/>
    </row>
    <row r="4502" spans="2:6">
      <c r="B4502" s="1">
        <v>41990</v>
      </c>
      <c r="C4502">
        <v>259.45</v>
      </c>
      <c r="D4502" s="1"/>
      <c r="F4502" s="1"/>
    </row>
    <row r="4503" spans="2:6">
      <c r="B4503" s="1">
        <v>41991</v>
      </c>
      <c r="C4503">
        <v>259.43</v>
      </c>
      <c r="D4503" s="1"/>
      <c r="F4503" s="1"/>
    </row>
    <row r="4504" spans="2:6">
      <c r="B4504" s="1">
        <v>41992</v>
      </c>
      <c r="C4504">
        <v>259.41000000000003</v>
      </c>
      <c r="D4504" s="1"/>
      <c r="F4504" s="1"/>
    </row>
    <row r="4505" spans="2:6">
      <c r="B4505" s="1">
        <v>41995</v>
      </c>
      <c r="C4505">
        <v>259.42</v>
      </c>
      <c r="D4505" s="1"/>
      <c r="F4505" s="1"/>
    </row>
    <row r="4506" spans="2:6">
      <c r="B4506" s="1">
        <v>41996</v>
      </c>
      <c r="C4506">
        <v>259.43</v>
      </c>
      <c r="D4506" s="1"/>
      <c r="F4506" s="1"/>
    </row>
    <row r="4507" spans="2:6">
      <c r="B4507" s="1">
        <v>41997</v>
      </c>
      <c r="C4507">
        <v>259.43</v>
      </c>
      <c r="D4507" s="1"/>
      <c r="F4507" s="1"/>
    </row>
    <row r="4508" spans="2:6">
      <c r="B4508" s="1">
        <v>41999</v>
      </c>
      <c r="C4508">
        <v>259.43</v>
      </c>
      <c r="D4508" s="1"/>
      <c r="F4508" s="1"/>
    </row>
    <row r="4509" spans="2:6">
      <c r="B4509" s="1">
        <v>42002</v>
      </c>
      <c r="C4509">
        <v>259.45999999999998</v>
      </c>
      <c r="D4509" s="1"/>
      <c r="F4509" s="1"/>
    </row>
    <row r="4510" spans="2:6">
      <c r="B4510" s="1">
        <v>42003</v>
      </c>
      <c r="C4510">
        <v>259.47000000000003</v>
      </c>
      <c r="D4510" s="1"/>
      <c r="F4510" s="1"/>
    </row>
    <row r="4511" spans="2:6">
      <c r="B4511" s="1">
        <v>42004</v>
      </c>
      <c r="C4511">
        <v>259.45999999999998</v>
      </c>
      <c r="D4511" s="1"/>
      <c r="F4511" s="1"/>
    </row>
    <row r="4512" spans="2:6">
      <c r="B4512" s="1">
        <v>42006</v>
      </c>
      <c r="C4512">
        <v>259.45999999999998</v>
      </c>
      <c r="D4512" s="1"/>
      <c r="F4512" s="1"/>
    </row>
    <row r="4513" spans="2:6">
      <c r="B4513" s="1">
        <v>42009</v>
      </c>
      <c r="C4513">
        <v>259.48</v>
      </c>
      <c r="D4513" s="1"/>
      <c r="F4513" s="1"/>
    </row>
    <row r="4514" spans="2:6">
      <c r="B4514" s="1">
        <v>42010</v>
      </c>
      <c r="C4514">
        <v>259.48</v>
      </c>
      <c r="D4514" s="1"/>
      <c r="F4514" s="1"/>
    </row>
    <row r="4515" spans="2:6">
      <c r="B4515" s="1">
        <v>42011</v>
      </c>
      <c r="C4515">
        <v>259.48</v>
      </c>
      <c r="D4515" s="1"/>
      <c r="F4515" s="1"/>
    </row>
    <row r="4516" spans="2:6">
      <c r="B4516" s="1">
        <v>42012</v>
      </c>
      <c r="C4516">
        <v>259.49</v>
      </c>
      <c r="D4516" s="1"/>
      <c r="F4516" s="1"/>
    </row>
    <row r="4517" spans="2:6">
      <c r="B4517" s="1">
        <v>42013</v>
      </c>
      <c r="C4517">
        <v>259.5</v>
      </c>
      <c r="D4517" s="1"/>
      <c r="F4517" s="1"/>
    </row>
    <row r="4518" spans="2:6">
      <c r="B4518" s="1">
        <v>42016</v>
      </c>
      <c r="C4518">
        <v>259.52</v>
      </c>
      <c r="D4518" s="1"/>
      <c r="F4518" s="1"/>
    </row>
    <row r="4519" spans="2:6">
      <c r="B4519" s="1">
        <v>42017</v>
      </c>
      <c r="C4519">
        <v>259.52</v>
      </c>
      <c r="D4519" s="1"/>
      <c r="F4519" s="1"/>
    </row>
    <row r="4520" spans="2:6">
      <c r="B4520" s="1">
        <v>42018</v>
      </c>
      <c r="C4520">
        <v>259.52999999999997</v>
      </c>
      <c r="D4520" s="1"/>
      <c r="F4520" s="1"/>
    </row>
    <row r="4521" spans="2:6">
      <c r="B4521" s="1">
        <v>42019</v>
      </c>
      <c r="C4521">
        <v>259.52999999999997</v>
      </c>
      <c r="D4521" s="1"/>
      <c r="F4521" s="1"/>
    </row>
    <row r="4522" spans="2:6">
      <c r="B4522" s="1">
        <v>42020</v>
      </c>
      <c r="C4522">
        <v>259.51</v>
      </c>
      <c r="D4522" s="1"/>
      <c r="F4522" s="1"/>
    </row>
    <row r="4523" spans="2:6">
      <c r="B4523" s="1">
        <v>42024</v>
      </c>
      <c r="C4523">
        <v>259.52999999999997</v>
      </c>
      <c r="D4523" s="1"/>
      <c r="F4523" s="1"/>
    </row>
    <row r="4524" spans="2:6">
      <c r="B4524" s="1">
        <v>42025</v>
      </c>
      <c r="C4524">
        <v>259.52999999999997</v>
      </c>
      <c r="D4524" s="1"/>
      <c r="F4524" s="1"/>
    </row>
    <row r="4525" spans="2:6">
      <c r="B4525" s="1">
        <v>42026</v>
      </c>
      <c r="C4525">
        <v>259.54000000000002</v>
      </c>
      <c r="D4525" s="1"/>
      <c r="F4525" s="1"/>
    </row>
    <row r="4526" spans="2:6">
      <c r="B4526" s="1">
        <v>42027</v>
      </c>
      <c r="C4526">
        <v>259.52999999999997</v>
      </c>
      <c r="D4526" s="1"/>
      <c r="F4526" s="1"/>
    </row>
    <row r="4527" spans="2:6">
      <c r="B4527" s="1">
        <v>42030</v>
      </c>
      <c r="C4527">
        <v>259.55</v>
      </c>
      <c r="D4527" s="1"/>
      <c r="F4527" s="1"/>
    </row>
    <row r="4528" spans="2:6">
      <c r="B4528" s="1">
        <v>42031</v>
      </c>
      <c r="C4528">
        <v>259.55</v>
      </c>
      <c r="D4528" s="1"/>
      <c r="F4528" s="1"/>
    </row>
    <row r="4529" spans="2:6">
      <c r="B4529" s="1">
        <v>42032</v>
      </c>
      <c r="C4529">
        <v>259.55</v>
      </c>
      <c r="D4529" s="1"/>
      <c r="F4529" s="1"/>
    </row>
    <row r="4530" spans="2:6">
      <c r="B4530" s="1">
        <v>42033</v>
      </c>
      <c r="C4530">
        <v>259.55</v>
      </c>
      <c r="D4530" s="1"/>
      <c r="F4530" s="1"/>
    </row>
    <row r="4531" spans="2:6">
      <c r="B4531" s="1">
        <v>42034</v>
      </c>
      <c r="C4531">
        <v>259.55</v>
      </c>
      <c r="D4531" s="1"/>
      <c r="F4531" s="1"/>
    </row>
    <row r="4532" spans="2:6">
      <c r="B4532" s="1">
        <v>42037</v>
      </c>
      <c r="C4532">
        <v>259.55</v>
      </c>
      <c r="D4532" s="1"/>
      <c r="F4532" s="1"/>
    </row>
    <row r="4533" spans="2:6">
      <c r="B4533" s="1">
        <v>42038</v>
      </c>
      <c r="C4533">
        <v>259.55</v>
      </c>
      <c r="D4533" s="1"/>
      <c r="F4533" s="1"/>
    </row>
    <row r="4534" spans="2:6">
      <c r="B4534" s="1">
        <v>42039</v>
      </c>
      <c r="C4534">
        <v>259.56</v>
      </c>
      <c r="D4534" s="1"/>
      <c r="F4534" s="1"/>
    </row>
    <row r="4535" spans="2:6">
      <c r="B4535" s="1">
        <v>42040</v>
      </c>
      <c r="C4535">
        <v>259.56</v>
      </c>
      <c r="D4535" s="1"/>
      <c r="F4535" s="1"/>
    </row>
    <row r="4536" spans="2:6">
      <c r="B4536" s="1">
        <v>42041</v>
      </c>
      <c r="C4536">
        <v>259.52</v>
      </c>
      <c r="D4536" s="1"/>
      <c r="F4536" s="1"/>
    </row>
    <row r="4537" spans="2:6">
      <c r="B4537" s="1">
        <v>42044</v>
      </c>
      <c r="C4537">
        <v>259.54000000000002</v>
      </c>
      <c r="D4537" s="1"/>
      <c r="F4537" s="1"/>
    </row>
    <row r="4538" spans="2:6">
      <c r="B4538" s="1">
        <v>42045</v>
      </c>
      <c r="C4538">
        <v>259.54000000000002</v>
      </c>
      <c r="D4538" s="1"/>
      <c r="F4538" s="1"/>
    </row>
    <row r="4539" spans="2:6">
      <c r="B4539" s="1">
        <v>42046</v>
      </c>
      <c r="C4539">
        <v>259.55</v>
      </c>
      <c r="D4539" s="1"/>
      <c r="F4539" s="1"/>
    </row>
    <row r="4540" spans="2:6">
      <c r="B4540" s="1">
        <v>42047</v>
      </c>
      <c r="C4540">
        <v>259.55</v>
      </c>
      <c r="D4540" s="1"/>
      <c r="F4540" s="1"/>
    </row>
    <row r="4541" spans="2:6">
      <c r="B4541" s="1">
        <v>42048</v>
      </c>
      <c r="C4541">
        <v>259.54000000000002</v>
      </c>
      <c r="D4541" s="1"/>
      <c r="F4541" s="1"/>
    </row>
    <row r="4542" spans="2:6">
      <c r="B4542" s="1">
        <v>42052</v>
      </c>
      <c r="C4542">
        <v>259.55</v>
      </c>
      <c r="D4542" s="1"/>
      <c r="F4542" s="1"/>
    </row>
    <row r="4543" spans="2:6">
      <c r="B4543" s="1">
        <v>42053</v>
      </c>
      <c r="C4543">
        <v>259.56</v>
      </c>
      <c r="D4543" s="1"/>
      <c r="F4543" s="1"/>
    </row>
    <row r="4544" spans="2:6">
      <c r="B4544" s="1">
        <v>42054</v>
      </c>
      <c r="C4544">
        <v>259.56</v>
      </c>
      <c r="D4544" s="1"/>
      <c r="F4544" s="1"/>
    </row>
    <row r="4545" spans="2:6">
      <c r="B4545" s="1">
        <v>42055</v>
      </c>
      <c r="C4545">
        <v>259.55</v>
      </c>
      <c r="D4545" s="1"/>
      <c r="F4545" s="1"/>
    </row>
    <row r="4546" spans="2:6">
      <c r="B4546" s="1">
        <v>42058</v>
      </c>
      <c r="C4546">
        <v>259.56</v>
      </c>
      <c r="D4546" s="1"/>
      <c r="F4546" s="1"/>
    </row>
    <row r="4547" spans="2:6">
      <c r="B4547" s="1">
        <v>42059</v>
      </c>
      <c r="C4547">
        <v>259.56</v>
      </c>
      <c r="D4547" s="1"/>
      <c r="F4547" s="1"/>
    </row>
    <row r="4548" spans="2:6">
      <c r="B4548" s="1">
        <v>42060</v>
      </c>
      <c r="C4548">
        <v>259.56</v>
      </c>
      <c r="D4548" s="1"/>
      <c r="F4548" s="1"/>
    </row>
    <row r="4549" spans="2:6">
      <c r="B4549" s="1">
        <v>42061</v>
      </c>
      <c r="C4549">
        <v>259.56</v>
      </c>
      <c r="D4549" s="1"/>
      <c r="F4549" s="1"/>
    </row>
    <row r="4550" spans="2:6">
      <c r="B4550" s="1">
        <v>42062</v>
      </c>
      <c r="C4550">
        <v>259.56</v>
      </c>
      <c r="D4550" s="1"/>
      <c r="F4550" s="1"/>
    </row>
    <row r="4551" spans="2:6">
      <c r="B4551" s="1">
        <v>42065</v>
      </c>
      <c r="C4551">
        <v>259.56</v>
      </c>
      <c r="D4551" s="1"/>
      <c r="F4551" s="1"/>
    </row>
    <row r="4552" spans="2:6">
      <c r="B4552" s="1">
        <v>42066</v>
      </c>
      <c r="C4552">
        <v>259.56</v>
      </c>
      <c r="D4552" s="1"/>
      <c r="F4552" s="1"/>
    </row>
    <row r="4553" spans="2:6">
      <c r="B4553" s="1">
        <v>42067</v>
      </c>
      <c r="C4553">
        <v>259.56</v>
      </c>
      <c r="D4553" s="1"/>
      <c r="F4553" s="1"/>
    </row>
    <row r="4554" spans="2:6">
      <c r="B4554" s="1">
        <v>42068</v>
      </c>
      <c r="C4554">
        <v>259.57</v>
      </c>
      <c r="D4554" s="1"/>
      <c r="F4554" s="1"/>
    </row>
    <row r="4555" spans="2:6">
      <c r="B4555" s="1">
        <v>42069</v>
      </c>
      <c r="C4555">
        <v>259.54000000000002</v>
      </c>
      <c r="D4555" s="1"/>
      <c r="F4555" s="1"/>
    </row>
    <row r="4556" spans="2:6">
      <c r="B4556" s="1">
        <v>42072</v>
      </c>
      <c r="C4556">
        <v>259.55</v>
      </c>
      <c r="D4556" s="1"/>
      <c r="F4556" s="1"/>
    </row>
    <row r="4557" spans="2:6">
      <c r="B4557" s="1">
        <v>42073</v>
      </c>
      <c r="C4557">
        <v>259.55</v>
      </c>
      <c r="D4557" s="1"/>
      <c r="F4557" s="1"/>
    </row>
    <row r="4558" spans="2:6">
      <c r="B4558" s="1">
        <v>42074</v>
      </c>
      <c r="C4558">
        <v>259.55</v>
      </c>
      <c r="D4558" s="1"/>
      <c r="F4558" s="1"/>
    </row>
    <row r="4559" spans="2:6">
      <c r="B4559" s="1">
        <v>42075</v>
      </c>
      <c r="C4559">
        <v>259.55</v>
      </c>
      <c r="D4559" s="1"/>
      <c r="F4559" s="1"/>
    </row>
    <row r="4560" spans="2:6">
      <c r="B4560" s="1">
        <v>42076</v>
      </c>
      <c r="C4560">
        <v>259.54000000000002</v>
      </c>
      <c r="D4560" s="1"/>
      <c r="F4560" s="1"/>
    </row>
    <row r="4561" spans="2:6">
      <c r="B4561" s="1">
        <v>42079</v>
      </c>
      <c r="C4561">
        <v>259.52999999999997</v>
      </c>
      <c r="D4561" s="1"/>
      <c r="F4561" s="1"/>
    </row>
    <row r="4562" spans="2:6">
      <c r="B4562" s="1">
        <v>42080</v>
      </c>
      <c r="C4562">
        <v>259.52999999999997</v>
      </c>
      <c r="D4562" s="1"/>
      <c r="F4562" s="1"/>
    </row>
    <row r="4563" spans="2:6">
      <c r="B4563" s="1">
        <v>42081</v>
      </c>
      <c r="C4563">
        <v>259.55</v>
      </c>
      <c r="D4563" s="1"/>
      <c r="F4563" s="1"/>
    </row>
    <row r="4564" spans="2:6">
      <c r="B4564" s="1">
        <v>42082</v>
      </c>
      <c r="C4564">
        <v>259.54000000000002</v>
      </c>
      <c r="D4564" s="1"/>
      <c r="F4564" s="1"/>
    </row>
    <row r="4565" spans="2:6">
      <c r="B4565" s="1">
        <v>42083</v>
      </c>
      <c r="C4565">
        <v>259.54000000000002</v>
      </c>
      <c r="D4565" s="1"/>
      <c r="F4565" s="1"/>
    </row>
    <row r="4566" spans="2:6">
      <c r="B4566" s="1">
        <v>42086</v>
      </c>
      <c r="C4566">
        <v>259.56</v>
      </c>
      <c r="D4566" s="1"/>
      <c r="F4566" s="1"/>
    </row>
    <row r="4567" spans="2:6">
      <c r="B4567" s="1">
        <v>42087</v>
      </c>
      <c r="C4567">
        <v>259.55</v>
      </c>
      <c r="D4567" s="1"/>
      <c r="F4567" s="1"/>
    </row>
    <row r="4568" spans="2:6">
      <c r="B4568" s="1">
        <v>42088</v>
      </c>
      <c r="C4568">
        <v>259.55</v>
      </c>
      <c r="D4568" s="1"/>
      <c r="F4568" s="1"/>
    </row>
    <row r="4569" spans="2:6">
      <c r="B4569" s="1">
        <v>42089</v>
      </c>
      <c r="C4569">
        <v>259.54000000000002</v>
      </c>
      <c r="D4569" s="1"/>
      <c r="F4569" s="1"/>
    </row>
    <row r="4570" spans="2:6">
      <c r="B4570" s="1">
        <v>42090</v>
      </c>
      <c r="C4570">
        <v>259.55</v>
      </c>
      <c r="D4570" s="1"/>
      <c r="F4570" s="1"/>
    </row>
    <row r="4571" spans="2:6">
      <c r="B4571" s="1">
        <v>42093</v>
      </c>
      <c r="C4571">
        <v>259.57</v>
      </c>
      <c r="D4571" s="1"/>
      <c r="F4571" s="1"/>
    </row>
    <row r="4572" spans="2:6">
      <c r="B4572" s="1">
        <v>42094</v>
      </c>
      <c r="C4572">
        <v>259.57</v>
      </c>
      <c r="D4572" s="1"/>
      <c r="F4572" s="1"/>
    </row>
    <row r="4573" spans="2:6">
      <c r="B4573" s="1">
        <v>42095</v>
      </c>
      <c r="C4573">
        <v>259.58999999999997</v>
      </c>
      <c r="D4573" s="1"/>
      <c r="F4573" s="1"/>
    </row>
    <row r="4574" spans="2:6">
      <c r="B4574" s="1">
        <v>42096</v>
      </c>
      <c r="C4574">
        <v>259.58</v>
      </c>
      <c r="D4574" s="1"/>
      <c r="F4574" s="1"/>
    </row>
    <row r="4575" spans="2:6">
      <c r="B4575" s="1">
        <v>42097</v>
      </c>
      <c r="C4575">
        <v>259.58999999999997</v>
      </c>
      <c r="D4575" s="1"/>
      <c r="F4575" s="1"/>
    </row>
    <row r="4576" spans="2:6">
      <c r="B4576" s="1">
        <v>42100</v>
      </c>
      <c r="C4576">
        <v>259.61</v>
      </c>
      <c r="D4576" s="1"/>
      <c r="F4576" s="1"/>
    </row>
    <row r="4577" spans="2:6">
      <c r="B4577" s="1">
        <v>42101</v>
      </c>
      <c r="C4577">
        <v>259.60000000000002</v>
      </c>
      <c r="D4577" s="1"/>
      <c r="F4577" s="1"/>
    </row>
    <row r="4578" spans="2:6">
      <c r="B4578" s="1">
        <v>42102</v>
      </c>
      <c r="C4578">
        <v>259.60000000000002</v>
      </c>
      <c r="D4578" s="1"/>
      <c r="F4578" s="1"/>
    </row>
    <row r="4579" spans="2:6">
      <c r="B4579" s="1">
        <v>42103</v>
      </c>
      <c r="C4579">
        <v>259.60000000000002</v>
      </c>
      <c r="D4579" s="1"/>
      <c r="F4579" s="1"/>
    </row>
    <row r="4580" spans="2:6">
      <c r="B4580" s="1">
        <v>42104</v>
      </c>
      <c r="C4580">
        <v>259.58999999999997</v>
      </c>
      <c r="D4580" s="1"/>
      <c r="F4580" s="1"/>
    </row>
    <row r="4581" spans="2:6">
      <c r="B4581" s="1">
        <v>42107</v>
      </c>
      <c r="C4581">
        <v>259.60000000000002</v>
      </c>
      <c r="D4581" s="1"/>
      <c r="F4581" s="1"/>
    </row>
    <row r="4582" spans="2:6">
      <c r="B4582" s="1">
        <v>42108</v>
      </c>
      <c r="C4582">
        <v>259.61</v>
      </c>
      <c r="D4582" s="1"/>
      <c r="F4582" s="1"/>
    </row>
    <row r="4583" spans="2:6">
      <c r="B4583" s="1">
        <v>42109</v>
      </c>
      <c r="C4583">
        <v>259.62</v>
      </c>
      <c r="D4583" s="1"/>
      <c r="F4583" s="1"/>
    </row>
    <row r="4584" spans="2:6">
      <c r="B4584" s="1">
        <v>42110</v>
      </c>
      <c r="C4584">
        <v>259.62</v>
      </c>
      <c r="D4584" s="1"/>
      <c r="F4584" s="1"/>
    </row>
    <row r="4585" spans="2:6">
      <c r="B4585" s="1">
        <v>42111</v>
      </c>
      <c r="C4585">
        <v>259.61</v>
      </c>
      <c r="D4585" s="1"/>
      <c r="F4585" s="1"/>
    </row>
    <row r="4586" spans="2:6">
      <c r="B4586" s="1">
        <v>42114</v>
      </c>
      <c r="C4586">
        <v>259.62</v>
      </c>
      <c r="D4586" s="1"/>
      <c r="F4586" s="1"/>
    </row>
    <row r="4587" spans="2:6">
      <c r="B4587" s="1">
        <v>42115</v>
      </c>
      <c r="C4587">
        <v>259.63</v>
      </c>
      <c r="D4587" s="1"/>
      <c r="F4587" s="1"/>
    </row>
    <row r="4588" spans="2:6">
      <c r="B4588" s="1">
        <v>42116</v>
      </c>
      <c r="C4588">
        <v>259.63</v>
      </c>
      <c r="D4588" s="1"/>
      <c r="F4588" s="1"/>
    </row>
    <row r="4589" spans="2:6">
      <c r="B4589" s="1">
        <v>42117</v>
      </c>
      <c r="C4589">
        <v>259.63</v>
      </c>
      <c r="D4589" s="1"/>
      <c r="F4589" s="1"/>
    </row>
    <row r="4590" spans="2:6">
      <c r="B4590" s="1">
        <v>42118</v>
      </c>
      <c r="C4590">
        <v>259.62</v>
      </c>
      <c r="D4590" s="1"/>
      <c r="F4590" s="1"/>
    </row>
    <row r="4591" spans="2:6">
      <c r="B4591" s="1">
        <v>42121</v>
      </c>
      <c r="C4591">
        <v>259.63</v>
      </c>
      <c r="D4591" s="1"/>
      <c r="F4591" s="1"/>
    </row>
    <row r="4592" spans="2:6">
      <c r="B4592" s="1">
        <v>42122</v>
      </c>
      <c r="C4592">
        <v>259.64</v>
      </c>
      <c r="D4592" s="1"/>
      <c r="F4592" s="1"/>
    </row>
    <row r="4593" spans="2:6">
      <c r="B4593" s="1">
        <v>42123</v>
      </c>
      <c r="C4593">
        <v>259.64</v>
      </c>
      <c r="D4593" s="1"/>
      <c r="F4593" s="1"/>
    </row>
    <row r="4594" spans="2:6">
      <c r="B4594" s="1">
        <v>42124</v>
      </c>
      <c r="C4594">
        <v>259.64999999999998</v>
      </c>
      <c r="D4594" s="1"/>
      <c r="F4594" s="1"/>
    </row>
    <row r="4595" spans="2:6">
      <c r="B4595" s="1">
        <v>42125</v>
      </c>
      <c r="C4595">
        <v>259.64</v>
      </c>
      <c r="D4595" s="1"/>
      <c r="F4595" s="1"/>
    </row>
    <row r="4596" spans="2:6">
      <c r="B4596" s="1">
        <v>42128</v>
      </c>
      <c r="C4596">
        <v>259.64</v>
      </c>
      <c r="D4596" s="1"/>
      <c r="F4596" s="1"/>
    </row>
    <row r="4597" spans="2:6">
      <c r="B4597" s="1">
        <v>42129</v>
      </c>
      <c r="C4597">
        <v>259.64999999999998</v>
      </c>
      <c r="D4597" s="1"/>
      <c r="F4597" s="1"/>
    </row>
    <row r="4598" spans="2:6">
      <c r="B4598" s="1">
        <v>42130</v>
      </c>
      <c r="C4598">
        <v>259.64</v>
      </c>
      <c r="D4598" s="1"/>
      <c r="F4598" s="1"/>
    </row>
    <row r="4599" spans="2:6">
      <c r="B4599" s="1">
        <v>42131</v>
      </c>
      <c r="C4599">
        <v>259.64999999999998</v>
      </c>
      <c r="D4599" s="1"/>
      <c r="F4599" s="1"/>
    </row>
    <row r="4600" spans="2:6">
      <c r="B4600" s="1">
        <v>42132</v>
      </c>
      <c r="C4600">
        <v>259.64</v>
      </c>
      <c r="D4600" s="1"/>
      <c r="F4600" s="1"/>
    </row>
    <row r="4601" spans="2:6">
      <c r="B4601" s="1">
        <v>42135</v>
      </c>
      <c r="C4601">
        <v>259.64</v>
      </c>
      <c r="D4601" s="1"/>
      <c r="F4601" s="1"/>
    </row>
    <row r="4602" spans="2:6">
      <c r="B4602" s="1">
        <v>42136</v>
      </c>
      <c r="C4602">
        <v>259.64999999999998</v>
      </c>
      <c r="D4602" s="1"/>
      <c r="F4602" s="1"/>
    </row>
    <row r="4603" spans="2:6">
      <c r="B4603" s="1">
        <v>42137</v>
      </c>
      <c r="C4603">
        <v>259.64999999999998</v>
      </c>
      <c r="D4603" s="1"/>
      <c r="F4603" s="1"/>
    </row>
    <row r="4604" spans="2:6">
      <c r="B4604" s="1">
        <v>42138</v>
      </c>
      <c r="C4604">
        <v>259.66000000000003</v>
      </c>
      <c r="D4604" s="1"/>
      <c r="F4604" s="1"/>
    </row>
    <row r="4605" spans="2:6">
      <c r="B4605" s="1">
        <v>42139</v>
      </c>
      <c r="C4605">
        <v>259.66000000000003</v>
      </c>
      <c r="D4605" s="1"/>
      <c r="F4605" s="1"/>
    </row>
    <row r="4606" spans="2:6">
      <c r="B4606" s="1">
        <v>42142</v>
      </c>
      <c r="C4606">
        <v>259.66000000000003</v>
      </c>
      <c r="D4606" s="1"/>
      <c r="F4606" s="1"/>
    </row>
    <row r="4607" spans="2:6">
      <c r="B4607" s="1">
        <v>42143</v>
      </c>
      <c r="C4607">
        <v>259.66000000000003</v>
      </c>
      <c r="D4607" s="1"/>
      <c r="F4607" s="1"/>
    </row>
    <row r="4608" spans="2:6">
      <c r="B4608" s="1">
        <v>42144</v>
      </c>
      <c r="C4608">
        <v>259.66000000000003</v>
      </c>
      <c r="D4608" s="1"/>
      <c r="F4608" s="1"/>
    </row>
    <row r="4609" spans="2:6">
      <c r="B4609" s="1">
        <v>42145</v>
      </c>
      <c r="C4609">
        <v>259.67</v>
      </c>
      <c r="D4609" s="1"/>
      <c r="F4609" s="1"/>
    </row>
    <row r="4610" spans="2:6">
      <c r="B4610" s="1">
        <v>42146</v>
      </c>
      <c r="C4610">
        <v>259.64999999999998</v>
      </c>
      <c r="D4610" s="1"/>
      <c r="F4610" s="1"/>
    </row>
    <row r="4611" spans="2:6">
      <c r="B4611" s="1">
        <v>42150</v>
      </c>
      <c r="C4611">
        <v>259.66000000000003</v>
      </c>
      <c r="D4611" s="1"/>
      <c r="F4611" s="1"/>
    </row>
    <row r="4612" spans="2:6">
      <c r="B4612" s="1">
        <v>42151</v>
      </c>
      <c r="C4612">
        <v>259.67</v>
      </c>
      <c r="D4612" s="1"/>
      <c r="F4612" s="1"/>
    </row>
    <row r="4613" spans="2:6">
      <c r="B4613" s="1">
        <v>42152</v>
      </c>
      <c r="C4613">
        <v>259.67</v>
      </c>
      <c r="D4613" s="1"/>
      <c r="F4613" s="1"/>
    </row>
    <row r="4614" spans="2:6">
      <c r="B4614" s="1">
        <v>42153</v>
      </c>
      <c r="C4614">
        <v>259.67</v>
      </c>
      <c r="D4614" s="1"/>
      <c r="F4614" s="1"/>
    </row>
    <row r="4615" spans="2:6">
      <c r="B4615" s="1">
        <v>42156</v>
      </c>
      <c r="C4615">
        <v>259.68</v>
      </c>
      <c r="D4615" s="1"/>
      <c r="F4615" s="1"/>
    </row>
    <row r="4616" spans="2:6">
      <c r="B4616" s="1">
        <v>42157</v>
      </c>
      <c r="C4616">
        <v>259.68</v>
      </c>
      <c r="D4616" s="1"/>
      <c r="F4616" s="1"/>
    </row>
    <row r="4617" spans="2:6">
      <c r="B4617" s="1">
        <v>42158</v>
      </c>
      <c r="C4617">
        <v>259.67</v>
      </c>
      <c r="D4617" s="1"/>
      <c r="F4617" s="1"/>
    </row>
    <row r="4618" spans="2:6">
      <c r="B4618" s="1">
        <v>42159</v>
      </c>
      <c r="C4618">
        <v>259.67</v>
      </c>
      <c r="D4618" s="1"/>
      <c r="F4618" s="1"/>
    </row>
    <row r="4619" spans="2:6">
      <c r="B4619" s="1">
        <v>42160</v>
      </c>
      <c r="C4619">
        <v>259.64999999999998</v>
      </c>
      <c r="D4619" s="1"/>
      <c r="F4619" s="1"/>
    </row>
    <row r="4620" spans="2:6">
      <c r="B4620" s="1">
        <v>42163</v>
      </c>
      <c r="C4620">
        <v>259.66000000000003</v>
      </c>
      <c r="D4620" s="1"/>
      <c r="F4620" s="1"/>
    </row>
    <row r="4621" spans="2:6">
      <c r="B4621" s="1">
        <v>42164</v>
      </c>
      <c r="C4621">
        <v>259.66000000000003</v>
      </c>
      <c r="D4621" s="1"/>
      <c r="F4621" s="1"/>
    </row>
    <row r="4622" spans="2:6">
      <c r="B4622" s="1">
        <v>42165</v>
      </c>
      <c r="C4622">
        <v>259.66000000000003</v>
      </c>
      <c r="D4622" s="1"/>
      <c r="F4622" s="1"/>
    </row>
    <row r="4623" spans="2:6">
      <c r="B4623" s="1">
        <v>42166</v>
      </c>
      <c r="C4623">
        <v>259.66000000000003</v>
      </c>
      <c r="D4623" s="1"/>
      <c r="F4623" s="1"/>
    </row>
    <row r="4624" spans="2:6">
      <c r="B4624" s="1">
        <v>42167</v>
      </c>
      <c r="C4624">
        <v>259.64999999999998</v>
      </c>
      <c r="D4624" s="1"/>
      <c r="F4624" s="1"/>
    </row>
    <row r="4625" spans="2:6">
      <c r="B4625" s="1">
        <v>42170</v>
      </c>
      <c r="C4625">
        <v>259.66000000000003</v>
      </c>
      <c r="D4625" s="1"/>
      <c r="F4625" s="1"/>
    </row>
    <row r="4626" spans="2:6">
      <c r="B4626" s="1">
        <v>42171</v>
      </c>
      <c r="C4626">
        <v>259.67</v>
      </c>
      <c r="D4626" s="1"/>
      <c r="F4626" s="1"/>
    </row>
    <row r="4627" spans="2:6">
      <c r="B4627" s="1">
        <v>42172</v>
      </c>
      <c r="C4627">
        <v>259.67</v>
      </c>
      <c r="D4627" s="1"/>
      <c r="F4627" s="1"/>
    </row>
    <row r="4628" spans="2:6">
      <c r="B4628" s="1">
        <v>42173</v>
      </c>
      <c r="C4628">
        <v>259.68</v>
      </c>
      <c r="D4628" s="1"/>
      <c r="F4628" s="1"/>
    </row>
    <row r="4629" spans="2:6">
      <c r="B4629" s="1">
        <v>42174</v>
      </c>
      <c r="C4629">
        <v>259.68</v>
      </c>
      <c r="D4629" s="1"/>
      <c r="F4629" s="1"/>
    </row>
    <row r="4630" spans="2:6">
      <c r="B4630" s="1">
        <v>42177</v>
      </c>
      <c r="C4630">
        <v>259.69</v>
      </c>
      <c r="D4630" s="1"/>
      <c r="F4630" s="1"/>
    </row>
    <row r="4631" spans="2:6">
      <c r="B4631" s="1">
        <v>42178</v>
      </c>
      <c r="C4631">
        <v>259.68</v>
      </c>
      <c r="D4631" s="1"/>
      <c r="F4631" s="1"/>
    </row>
    <row r="4632" spans="2:6">
      <c r="B4632" s="1">
        <v>42179</v>
      </c>
      <c r="C4632">
        <v>259.69</v>
      </c>
      <c r="D4632" s="1"/>
      <c r="F4632" s="1"/>
    </row>
    <row r="4633" spans="2:6">
      <c r="B4633" s="1">
        <v>42180</v>
      </c>
      <c r="C4633">
        <v>259.7</v>
      </c>
      <c r="D4633" s="1"/>
      <c r="F4633" s="1"/>
    </row>
    <row r="4634" spans="2:6">
      <c r="B4634" s="1">
        <v>42181</v>
      </c>
      <c r="C4634">
        <v>259.69</v>
      </c>
      <c r="D4634" s="1"/>
      <c r="F4634" s="1"/>
    </row>
    <row r="4635" spans="2:6">
      <c r="B4635" s="1">
        <v>42184</v>
      </c>
      <c r="C4635">
        <v>259.70999999999998</v>
      </c>
      <c r="D4635" s="1"/>
      <c r="F4635" s="1"/>
    </row>
    <row r="4636" spans="2:6">
      <c r="B4636" s="1">
        <v>42185</v>
      </c>
      <c r="C4636">
        <v>259.70999999999998</v>
      </c>
      <c r="D4636" s="1"/>
      <c r="F4636" s="1"/>
    </row>
    <row r="4637" spans="2:6">
      <c r="B4637" s="1">
        <v>42186</v>
      </c>
      <c r="C4637">
        <v>259.7</v>
      </c>
      <c r="D4637" s="1"/>
      <c r="F4637" s="1"/>
    </row>
    <row r="4638" spans="2:6">
      <c r="B4638" s="1">
        <v>42187</v>
      </c>
      <c r="C4638">
        <v>259.7</v>
      </c>
      <c r="D4638" s="1"/>
      <c r="F4638" s="1"/>
    </row>
    <row r="4639" spans="2:6">
      <c r="B4639" s="1">
        <v>42191</v>
      </c>
      <c r="C4639">
        <v>259.73</v>
      </c>
      <c r="D4639" s="1"/>
      <c r="F4639" s="1"/>
    </row>
    <row r="4640" spans="2:6">
      <c r="B4640" s="1">
        <v>42192</v>
      </c>
      <c r="C4640">
        <v>259.73</v>
      </c>
      <c r="D4640" s="1"/>
      <c r="F4640" s="1"/>
    </row>
    <row r="4641" spans="2:6">
      <c r="B4641" s="1">
        <v>42193</v>
      </c>
      <c r="C4641">
        <v>259.74</v>
      </c>
      <c r="D4641" s="1"/>
      <c r="F4641" s="1"/>
    </row>
    <row r="4642" spans="2:6">
      <c r="B4642" s="1">
        <v>42194</v>
      </c>
      <c r="C4642">
        <v>259.73</v>
      </c>
      <c r="D4642" s="1"/>
      <c r="F4642" s="1"/>
    </row>
    <row r="4643" spans="2:6">
      <c r="B4643" s="1">
        <v>42195</v>
      </c>
      <c r="C4643">
        <v>259.70999999999998</v>
      </c>
      <c r="D4643" s="1"/>
      <c r="F4643" s="1"/>
    </row>
    <row r="4644" spans="2:6">
      <c r="B4644" s="1">
        <v>42198</v>
      </c>
      <c r="C4644">
        <v>259.72000000000003</v>
      </c>
      <c r="D4644" s="1"/>
      <c r="F4644" s="1"/>
    </row>
    <row r="4645" spans="2:6">
      <c r="B4645" s="1">
        <v>42199</v>
      </c>
      <c r="C4645">
        <v>259.73</v>
      </c>
      <c r="D4645" s="1"/>
      <c r="F4645" s="1"/>
    </row>
    <row r="4646" spans="2:6">
      <c r="B4646" s="1">
        <v>42200</v>
      </c>
      <c r="C4646">
        <v>259.73</v>
      </c>
      <c r="D4646" s="1"/>
      <c r="F4646" s="1"/>
    </row>
    <row r="4647" spans="2:6">
      <c r="B4647" s="1">
        <v>42201</v>
      </c>
      <c r="C4647">
        <v>259.73</v>
      </c>
      <c r="D4647" s="1"/>
      <c r="F4647" s="1"/>
    </row>
    <row r="4648" spans="2:6">
      <c r="B4648" s="1">
        <v>42202</v>
      </c>
      <c r="C4648">
        <v>259.72000000000003</v>
      </c>
      <c r="D4648" s="1"/>
      <c r="F4648" s="1"/>
    </row>
    <row r="4649" spans="2:6">
      <c r="B4649" s="1">
        <v>42205</v>
      </c>
      <c r="C4649">
        <v>259.70999999999998</v>
      </c>
      <c r="D4649" s="1"/>
      <c r="F4649" s="1"/>
    </row>
    <row r="4650" spans="2:6">
      <c r="B4650" s="1">
        <v>42206</v>
      </c>
      <c r="C4650">
        <v>259.70999999999998</v>
      </c>
      <c r="D4650" s="1"/>
      <c r="F4650" s="1"/>
    </row>
    <row r="4651" spans="2:6">
      <c r="B4651" s="1">
        <v>42207</v>
      </c>
      <c r="C4651">
        <v>259.70999999999998</v>
      </c>
      <c r="D4651" s="1"/>
      <c r="F4651" s="1"/>
    </row>
    <row r="4652" spans="2:6">
      <c r="B4652" s="1">
        <v>42208</v>
      </c>
      <c r="C4652">
        <v>259.72000000000003</v>
      </c>
      <c r="D4652" s="1"/>
      <c r="F4652" s="1"/>
    </row>
    <row r="4653" spans="2:6">
      <c r="B4653" s="1">
        <v>42209</v>
      </c>
      <c r="C4653">
        <v>259.70999999999998</v>
      </c>
      <c r="D4653" s="1"/>
      <c r="F4653" s="1"/>
    </row>
    <row r="4654" spans="2:6">
      <c r="B4654" s="1">
        <v>42212</v>
      </c>
      <c r="C4654">
        <v>259.72000000000003</v>
      </c>
      <c r="D4654" s="1"/>
      <c r="F4654" s="1"/>
    </row>
    <row r="4655" spans="2:6">
      <c r="B4655" s="1">
        <v>42213</v>
      </c>
      <c r="C4655">
        <v>259.72000000000003</v>
      </c>
      <c r="D4655" s="1"/>
      <c r="F4655" s="1"/>
    </row>
    <row r="4656" spans="2:6">
      <c r="B4656" s="1">
        <v>42214</v>
      </c>
      <c r="C4656">
        <v>259.72000000000003</v>
      </c>
      <c r="D4656" s="1"/>
      <c r="F4656" s="1"/>
    </row>
    <row r="4657" spans="2:6">
      <c r="B4657" s="1">
        <v>42215</v>
      </c>
      <c r="C4657">
        <v>259.7</v>
      </c>
      <c r="D4657" s="1"/>
      <c r="F4657" s="1"/>
    </row>
    <row r="4658" spans="2:6">
      <c r="B4658" s="1">
        <v>42216</v>
      </c>
      <c r="C4658">
        <v>259.7</v>
      </c>
      <c r="D4658" s="1"/>
      <c r="F4658" s="1"/>
    </row>
    <row r="4659" spans="2:6">
      <c r="B4659" s="1">
        <v>42219</v>
      </c>
      <c r="C4659">
        <v>259.70999999999998</v>
      </c>
      <c r="D4659" s="1"/>
      <c r="F4659" s="1"/>
    </row>
    <row r="4660" spans="2:6">
      <c r="B4660" s="1">
        <v>42220</v>
      </c>
      <c r="C4660">
        <v>259.68</v>
      </c>
      <c r="D4660" s="1"/>
      <c r="F4660" s="1"/>
    </row>
    <row r="4661" spans="2:6">
      <c r="B4661" s="1">
        <v>42221</v>
      </c>
      <c r="C4661">
        <v>259.67</v>
      </c>
      <c r="D4661" s="1"/>
      <c r="F4661" s="1"/>
    </row>
    <row r="4662" spans="2:6">
      <c r="B4662" s="1">
        <v>42222</v>
      </c>
      <c r="C4662">
        <v>259.68</v>
      </c>
      <c r="D4662" s="1"/>
      <c r="F4662" s="1"/>
    </row>
    <row r="4663" spans="2:6">
      <c r="B4663" s="1">
        <v>42223</v>
      </c>
      <c r="C4663">
        <v>259.64999999999998</v>
      </c>
      <c r="D4663" s="1"/>
      <c r="F4663" s="1"/>
    </row>
    <row r="4664" spans="2:6">
      <c r="B4664" s="1">
        <v>42226</v>
      </c>
      <c r="C4664">
        <v>259.64999999999998</v>
      </c>
      <c r="D4664" s="1"/>
      <c r="F4664" s="1"/>
    </row>
    <row r="4665" spans="2:6">
      <c r="B4665" s="1">
        <v>42227</v>
      </c>
      <c r="C4665">
        <v>259.67</v>
      </c>
      <c r="D4665" s="1"/>
      <c r="F4665" s="1"/>
    </row>
    <row r="4666" spans="2:6">
      <c r="B4666" s="1">
        <v>42228</v>
      </c>
      <c r="C4666">
        <v>259.67</v>
      </c>
      <c r="D4666" s="1"/>
      <c r="F4666" s="1"/>
    </row>
    <row r="4667" spans="2:6">
      <c r="B4667" s="1">
        <v>42229</v>
      </c>
      <c r="C4667">
        <v>259.67</v>
      </c>
      <c r="D4667" s="1"/>
      <c r="F4667" s="1"/>
    </row>
    <row r="4668" spans="2:6">
      <c r="B4668" s="1">
        <v>42230</v>
      </c>
      <c r="C4668">
        <v>259.66000000000003</v>
      </c>
      <c r="D4668" s="1"/>
      <c r="F4668" s="1"/>
    </row>
    <row r="4669" spans="2:6">
      <c r="B4669" s="1">
        <v>42233</v>
      </c>
      <c r="C4669">
        <v>259.67</v>
      </c>
      <c r="D4669" s="1"/>
      <c r="F4669" s="1"/>
    </row>
    <row r="4670" spans="2:6">
      <c r="B4670" s="1">
        <v>42234</v>
      </c>
      <c r="C4670">
        <v>259.68</v>
      </c>
      <c r="D4670" s="1"/>
      <c r="F4670" s="1"/>
    </row>
    <row r="4671" spans="2:6">
      <c r="B4671" s="1">
        <v>42235</v>
      </c>
      <c r="C4671">
        <v>259.69</v>
      </c>
      <c r="D4671" s="1"/>
      <c r="F4671" s="1"/>
    </row>
    <row r="4672" spans="2:6">
      <c r="B4672" s="1">
        <v>42236</v>
      </c>
      <c r="C4672">
        <v>259.7</v>
      </c>
      <c r="D4672" s="1"/>
      <c r="F4672" s="1"/>
    </row>
    <row r="4673" spans="2:6">
      <c r="B4673" s="1">
        <v>42237</v>
      </c>
      <c r="C4673">
        <v>259.70999999999998</v>
      </c>
      <c r="D4673" s="1"/>
      <c r="F4673" s="1"/>
    </row>
    <row r="4674" spans="2:6">
      <c r="B4674" s="1">
        <v>42240</v>
      </c>
      <c r="C4674">
        <v>259.73</v>
      </c>
      <c r="D4674" s="1"/>
      <c r="F4674" s="1"/>
    </row>
    <row r="4675" spans="2:6">
      <c r="B4675" s="1">
        <v>42241</v>
      </c>
      <c r="C4675">
        <v>259.72000000000003</v>
      </c>
      <c r="D4675" s="1"/>
      <c r="F4675" s="1"/>
    </row>
    <row r="4676" spans="2:6">
      <c r="B4676" s="1">
        <v>42242</v>
      </c>
      <c r="C4676">
        <v>259.73</v>
      </c>
      <c r="D4676" s="1"/>
      <c r="F4676" s="1"/>
    </row>
    <row r="4677" spans="2:6">
      <c r="B4677" s="1">
        <v>42243</v>
      </c>
      <c r="C4677">
        <v>259.73</v>
      </c>
      <c r="D4677" s="1"/>
      <c r="F4677" s="1"/>
    </row>
    <row r="4678" spans="2:6">
      <c r="B4678" s="1">
        <v>42244</v>
      </c>
      <c r="C4678">
        <v>259.70999999999998</v>
      </c>
      <c r="D4678" s="1"/>
      <c r="F4678" s="1"/>
    </row>
    <row r="4679" spans="2:6">
      <c r="B4679" s="1">
        <v>42247</v>
      </c>
      <c r="C4679">
        <v>259.70999999999998</v>
      </c>
      <c r="D4679" s="1"/>
      <c r="F4679" s="1"/>
    </row>
    <row r="4680" spans="2:6">
      <c r="B4680" s="1">
        <v>42248</v>
      </c>
      <c r="C4680">
        <v>259.72000000000003</v>
      </c>
      <c r="D4680" s="1"/>
      <c r="F4680" s="1"/>
    </row>
    <row r="4681" spans="2:6">
      <c r="B4681" s="1">
        <v>42249</v>
      </c>
      <c r="C4681">
        <v>259.74</v>
      </c>
      <c r="D4681" s="1"/>
      <c r="F4681" s="1"/>
    </row>
    <row r="4682" spans="2:6">
      <c r="B4682" s="1">
        <v>42250</v>
      </c>
      <c r="C4682">
        <v>259.73</v>
      </c>
      <c r="D4682" s="1"/>
      <c r="F4682" s="1"/>
    </row>
    <row r="4683" spans="2:6">
      <c r="B4683" s="1">
        <v>42251</v>
      </c>
      <c r="C4683">
        <v>259.7</v>
      </c>
      <c r="D4683" s="1"/>
      <c r="F4683" s="1"/>
    </row>
    <row r="4684" spans="2:6">
      <c r="B4684" s="1">
        <v>42255</v>
      </c>
      <c r="C4684">
        <v>259.70999999999998</v>
      </c>
      <c r="D4684" s="1"/>
      <c r="F4684" s="1"/>
    </row>
    <row r="4685" spans="2:6">
      <c r="B4685" s="1">
        <v>42256</v>
      </c>
      <c r="C4685">
        <v>259.72000000000003</v>
      </c>
      <c r="D4685" s="1"/>
      <c r="F4685" s="1"/>
    </row>
    <row r="4686" spans="2:6">
      <c r="B4686" s="1">
        <v>42257</v>
      </c>
      <c r="C4686">
        <v>259.72000000000003</v>
      </c>
      <c r="D4686" s="1"/>
      <c r="F4686" s="1"/>
    </row>
    <row r="4687" spans="2:6">
      <c r="B4687" s="1">
        <v>42258</v>
      </c>
      <c r="C4687">
        <v>259.70999999999998</v>
      </c>
      <c r="D4687" s="1"/>
      <c r="F4687" s="1"/>
    </row>
    <row r="4688" spans="2:6">
      <c r="B4688" s="1">
        <v>42261</v>
      </c>
      <c r="C4688">
        <v>259.72000000000003</v>
      </c>
      <c r="D4688" s="1"/>
      <c r="F4688" s="1"/>
    </row>
    <row r="4689" spans="2:6">
      <c r="B4689" s="1">
        <v>42262</v>
      </c>
      <c r="C4689">
        <v>259.68</v>
      </c>
      <c r="D4689" s="1"/>
      <c r="F4689" s="1"/>
    </row>
    <row r="4690" spans="2:6">
      <c r="B4690" s="1">
        <v>42263</v>
      </c>
      <c r="C4690">
        <v>259.69</v>
      </c>
      <c r="D4690" s="1"/>
      <c r="F4690" s="1"/>
    </row>
    <row r="4691" spans="2:6">
      <c r="B4691" s="1">
        <v>42264</v>
      </c>
      <c r="C4691">
        <v>259.74</v>
      </c>
      <c r="D4691" s="1"/>
      <c r="F4691" s="1"/>
    </row>
    <row r="4692" spans="2:6">
      <c r="B4692" s="1">
        <v>42265</v>
      </c>
      <c r="C4692">
        <v>259.8</v>
      </c>
      <c r="D4692" s="1"/>
      <c r="F4692" s="1"/>
    </row>
    <row r="4693" spans="2:6">
      <c r="B4693" s="1">
        <v>42268</v>
      </c>
      <c r="C4693">
        <v>259.82</v>
      </c>
      <c r="D4693" s="1"/>
      <c r="F4693" s="1"/>
    </row>
    <row r="4694" spans="2:6">
      <c r="B4694" s="1">
        <v>42269</v>
      </c>
      <c r="C4694">
        <v>259.83999999999997</v>
      </c>
      <c r="D4694" s="1"/>
      <c r="F4694" s="1"/>
    </row>
    <row r="4695" spans="2:6">
      <c r="B4695" s="1">
        <v>42270</v>
      </c>
      <c r="C4695">
        <v>259.85000000000002</v>
      </c>
      <c r="D4695" s="1"/>
      <c r="F4695" s="1"/>
    </row>
    <row r="4696" spans="2:6">
      <c r="B4696" s="1">
        <v>42271</v>
      </c>
      <c r="C4696">
        <v>259.87</v>
      </c>
      <c r="D4696" s="1"/>
      <c r="F4696" s="1"/>
    </row>
    <row r="4697" spans="2:6">
      <c r="B4697" s="1">
        <v>42272</v>
      </c>
      <c r="C4697">
        <v>259.85000000000002</v>
      </c>
      <c r="D4697" s="1"/>
      <c r="F4697" s="1"/>
    </row>
    <row r="4698" spans="2:6">
      <c r="B4698" s="1">
        <v>42275</v>
      </c>
      <c r="C4698">
        <v>259.86</v>
      </c>
      <c r="D4698" s="1"/>
      <c r="F4698" s="1"/>
    </row>
    <row r="4699" spans="2:6">
      <c r="B4699" s="1">
        <v>42276</v>
      </c>
      <c r="C4699">
        <v>259.86</v>
      </c>
      <c r="D4699" s="1"/>
      <c r="F4699" s="1"/>
    </row>
    <row r="4700" spans="2:6">
      <c r="B4700" s="1">
        <v>42277</v>
      </c>
      <c r="C4700">
        <v>259.87</v>
      </c>
      <c r="D4700" s="1"/>
      <c r="F4700" s="1"/>
    </row>
    <row r="4701" spans="2:6">
      <c r="B4701" s="1">
        <v>42278</v>
      </c>
      <c r="C4701">
        <v>259.87</v>
      </c>
      <c r="D4701" s="1"/>
      <c r="F4701" s="1"/>
    </row>
    <row r="4702" spans="2:6">
      <c r="B4702" s="1">
        <v>42279</v>
      </c>
      <c r="C4702">
        <v>259.89</v>
      </c>
      <c r="D4702" s="1"/>
      <c r="F4702" s="1"/>
    </row>
    <row r="4703" spans="2:6">
      <c r="B4703" s="1">
        <v>42282</v>
      </c>
      <c r="C4703">
        <v>259.89999999999998</v>
      </c>
      <c r="D4703" s="1"/>
      <c r="F4703" s="1"/>
    </row>
    <row r="4704" spans="2:6">
      <c r="B4704" s="1">
        <v>42283</v>
      </c>
      <c r="C4704">
        <v>259.91000000000003</v>
      </c>
      <c r="D4704" s="1"/>
      <c r="F4704" s="1"/>
    </row>
    <row r="4705" spans="2:6">
      <c r="B4705" s="1">
        <v>42284</v>
      </c>
      <c r="C4705">
        <v>259.89999999999998</v>
      </c>
      <c r="D4705" s="1"/>
      <c r="F4705" s="1"/>
    </row>
    <row r="4706" spans="2:6">
      <c r="B4706" s="1">
        <v>42285</v>
      </c>
      <c r="C4706">
        <v>259.89999999999998</v>
      </c>
      <c r="D4706" s="1"/>
      <c r="F4706" s="1"/>
    </row>
    <row r="4707" spans="2:6">
      <c r="B4707" s="1">
        <v>42286</v>
      </c>
      <c r="C4707">
        <v>259.88</v>
      </c>
      <c r="D4707" s="1"/>
      <c r="F4707" s="1"/>
    </row>
    <row r="4708" spans="2:6">
      <c r="B4708" s="1">
        <v>42290</v>
      </c>
      <c r="C4708">
        <v>259.89999999999998</v>
      </c>
      <c r="D4708" s="1"/>
      <c r="F4708" s="1"/>
    </row>
    <row r="4709" spans="2:6">
      <c r="B4709" s="1">
        <v>42291</v>
      </c>
      <c r="C4709">
        <v>259.92</v>
      </c>
      <c r="D4709" s="1"/>
      <c r="F4709" s="1"/>
    </row>
    <row r="4710" spans="2:6">
      <c r="B4710" s="1">
        <v>42292</v>
      </c>
      <c r="C4710">
        <v>259.91000000000003</v>
      </c>
      <c r="D4710" s="1"/>
      <c r="F4710" s="1"/>
    </row>
    <row r="4711" spans="2:6">
      <c r="B4711" s="1">
        <v>42293</v>
      </c>
      <c r="C4711">
        <v>259.89999999999998</v>
      </c>
      <c r="D4711" s="1"/>
      <c r="F4711" s="1"/>
    </row>
    <row r="4712" spans="2:6">
      <c r="B4712" s="1">
        <v>42296</v>
      </c>
      <c r="C4712">
        <v>259.91000000000003</v>
      </c>
      <c r="D4712" s="1"/>
      <c r="F4712" s="1"/>
    </row>
    <row r="4713" spans="2:6">
      <c r="B4713" s="1">
        <v>42297</v>
      </c>
      <c r="C4713">
        <v>259.91000000000003</v>
      </c>
      <c r="D4713" s="1"/>
      <c r="F4713" s="1"/>
    </row>
    <row r="4714" spans="2:6">
      <c r="B4714" s="1">
        <v>42298</v>
      </c>
      <c r="C4714">
        <v>259.89999999999998</v>
      </c>
      <c r="D4714" s="1"/>
      <c r="F4714" s="1"/>
    </row>
    <row r="4715" spans="2:6">
      <c r="B4715" s="1">
        <v>42299</v>
      </c>
      <c r="C4715">
        <v>259.89999999999998</v>
      </c>
      <c r="D4715" s="1"/>
      <c r="F4715" s="1"/>
    </row>
    <row r="4716" spans="2:6">
      <c r="B4716" s="1">
        <v>42300</v>
      </c>
      <c r="C4716">
        <v>259.88</v>
      </c>
      <c r="D4716" s="1"/>
      <c r="F4716" s="1"/>
    </row>
    <row r="4717" spans="2:6">
      <c r="B4717" s="1">
        <v>42303</v>
      </c>
      <c r="C4717">
        <v>259.89</v>
      </c>
      <c r="D4717" s="1"/>
      <c r="F4717" s="1"/>
    </row>
    <row r="4718" spans="2:6">
      <c r="B4718" s="1">
        <v>42304</v>
      </c>
      <c r="C4718">
        <v>259.88</v>
      </c>
      <c r="D4718" s="1"/>
      <c r="F4718" s="1"/>
    </row>
    <row r="4719" spans="2:6">
      <c r="B4719" s="1">
        <v>42305</v>
      </c>
      <c r="C4719">
        <v>259.86</v>
      </c>
      <c r="D4719" s="1"/>
      <c r="F4719" s="1"/>
    </row>
    <row r="4720" spans="2:6">
      <c r="B4720" s="1">
        <v>42306</v>
      </c>
      <c r="C4720">
        <v>259.85000000000002</v>
      </c>
      <c r="D4720" s="1"/>
      <c r="F4720" s="1"/>
    </row>
    <row r="4721" spans="2:6">
      <c r="B4721" s="1">
        <v>42307</v>
      </c>
      <c r="C4721">
        <v>259.83</v>
      </c>
      <c r="D4721" s="1"/>
      <c r="F4721" s="1"/>
    </row>
    <row r="4722" spans="2:6">
      <c r="B4722" s="1">
        <v>42310</v>
      </c>
      <c r="C4722">
        <v>259.81</v>
      </c>
      <c r="D4722" s="1"/>
      <c r="F4722" s="1"/>
    </row>
    <row r="4723" spans="2:6">
      <c r="B4723" s="1">
        <v>42311</v>
      </c>
      <c r="C4723">
        <v>259.81</v>
      </c>
      <c r="D4723" s="1"/>
      <c r="F4723" s="1"/>
    </row>
    <row r="4724" spans="2:6">
      <c r="B4724" s="1">
        <v>42312</v>
      </c>
      <c r="C4724">
        <v>259.79000000000002</v>
      </c>
      <c r="D4724" s="1"/>
      <c r="F4724" s="1"/>
    </row>
    <row r="4725" spans="2:6">
      <c r="B4725" s="1">
        <v>42313</v>
      </c>
      <c r="C4725">
        <v>259.77999999999997</v>
      </c>
      <c r="D4725" s="1"/>
      <c r="F4725" s="1"/>
    </row>
    <row r="4726" spans="2:6">
      <c r="B4726" s="1">
        <v>42314</v>
      </c>
      <c r="C4726">
        <v>259.73</v>
      </c>
      <c r="D4726" s="1"/>
      <c r="F4726" s="1"/>
    </row>
    <row r="4727" spans="2:6">
      <c r="B4727" s="1">
        <v>42317</v>
      </c>
      <c r="C4727">
        <v>259.74</v>
      </c>
      <c r="D4727" s="1"/>
      <c r="F4727" s="1"/>
    </row>
    <row r="4728" spans="2:6">
      <c r="B4728" s="1">
        <v>42318</v>
      </c>
      <c r="C4728">
        <v>259.74</v>
      </c>
      <c r="D4728" s="1"/>
      <c r="F4728" s="1"/>
    </row>
    <row r="4729" spans="2:6">
      <c r="B4729" s="1">
        <v>42320</v>
      </c>
      <c r="C4729">
        <v>259.74</v>
      </c>
      <c r="D4729" s="1"/>
      <c r="F4729" s="1"/>
    </row>
    <row r="4730" spans="2:6">
      <c r="B4730" s="1">
        <v>42321</v>
      </c>
      <c r="C4730">
        <v>259.75</v>
      </c>
      <c r="D4730" s="1"/>
      <c r="F4730" s="1"/>
    </row>
    <row r="4731" spans="2:6">
      <c r="B4731" s="1">
        <v>42324</v>
      </c>
      <c r="C4731">
        <v>259.77</v>
      </c>
      <c r="D4731" s="1"/>
      <c r="F4731" s="1"/>
    </row>
    <row r="4732" spans="2:6">
      <c r="B4732" s="1">
        <v>42325</v>
      </c>
      <c r="C4732">
        <v>259.77</v>
      </c>
      <c r="D4732" s="1"/>
      <c r="F4732" s="1"/>
    </row>
    <row r="4733" spans="2:6">
      <c r="B4733" s="1">
        <v>42326</v>
      </c>
      <c r="C4733">
        <v>259.77</v>
      </c>
      <c r="D4733" s="1"/>
      <c r="F4733" s="1"/>
    </row>
    <row r="4734" spans="2:6">
      <c r="B4734" s="1">
        <v>42327</v>
      </c>
      <c r="C4734">
        <v>259.77</v>
      </c>
      <c r="D4734" s="1"/>
      <c r="F4734" s="1"/>
    </row>
    <row r="4735" spans="2:6">
      <c r="B4735" s="1">
        <v>42328</v>
      </c>
      <c r="C4735">
        <v>259.77</v>
      </c>
      <c r="D4735" s="1"/>
      <c r="F4735" s="1"/>
    </row>
    <row r="4736" spans="2:6">
      <c r="B4736" s="1">
        <v>42331</v>
      </c>
      <c r="C4736">
        <v>259.77</v>
      </c>
      <c r="D4736" s="1"/>
      <c r="F4736" s="1"/>
    </row>
    <row r="4737" spans="2:6">
      <c r="B4737" s="1">
        <v>42332</v>
      </c>
      <c r="C4737">
        <v>259.76</v>
      </c>
      <c r="D4737" s="1"/>
      <c r="F4737" s="1"/>
    </row>
    <row r="4738" spans="2:6">
      <c r="B4738" s="1">
        <v>42333</v>
      </c>
      <c r="C4738">
        <v>259.75</v>
      </c>
      <c r="D4738" s="1"/>
      <c r="F4738" s="1"/>
    </row>
    <row r="4739" spans="2:6">
      <c r="B4739" s="1">
        <v>42335</v>
      </c>
      <c r="C4739">
        <v>259.75</v>
      </c>
      <c r="D4739" s="1"/>
      <c r="F4739" s="1"/>
    </row>
    <row r="4740" spans="2:6">
      <c r="B4740" s="1">
        <v>42338</v>
      </c>
      <c r="C4740">
        <v>259.75</v>
      </c>
      <c r="D4740" s="1"/>
      <c r="F4740" s="1"/>
    </row>
    <row r="4741" spans="2:6">
      <c r="B4741" s="1">
        <v>42339</v>
      </c>
      <c r="C4741">
        <v>259.76</v>
      </c>
      <c r="D4741" s="1"/>
      <c r="F4741" s="1"/>
    </row>
    <row r="4742" spans="2:6">
      <c r="B4742" s="1">
        <v>42340</v>
      </c>
      <c r="C4742">
        <v>259.74</v>
      </c>
      <c r="D4742" s="1"/>
      <c r="F4742" s="1"/>
    </row>
    <row r="4743" spans="2:6">
      <c r="B4743" s="1">
        <v>42341</v>
      </c>
      <c r="C4743">
        <v>259.70999999999998</v>
      </c>
      <c r="D4743" s="1"/>
      <c r="F4743" s="1"/>
    </row>
    <row r="4744" spans="2:6">
      <c r="B4744" s="1">
        <v>42342</v>
      </c>
      <c r="C4744">
        <v>259.7</v>
      </c>
      <c r="D4744" s="1"/>
      <c r="F4744" s="1"/>
    </row>
    <row r="4745" spans="2:6">
      <c r="B4745" s="1">
        <v>42345</v>
      </c>
      <c r="C4745">
        <v>259.66000000000003</v>
      </c>
      <c r="D4745" s="1"/>
      <c r="F4745" s="1"/>
    </row>
    <row r="4746" spans="2:6">
      <c r="B4746" s="1">
        <v>42346</v>
      </c>
      <c r="C4746">
        <v>259.64</v>
      </c>
      <c r="D4746" s="1"/>
      <c r="F4746" s="1"/>
    </row>
    <row r="4747" spans="2:6">
      <c r="B4747" s="1">
        <v>42347</v>
      </c>
      <c r="C4747">
        <v>259.66000000000003</v>
      </c>
      <c r="D4747" s="1"/>
      <c r="F4747" s="1"/>
    </row>
    <row r="4748" spans="2:6">
      <c r="B4748" s="1">
        <v>42348</v>
      </c>
      <c r="C4748">
        <v>259.64999999999998</v>
      </c>
      <c r="D4748" s="1"/>
      <c r="F4748" s="1"/>
    </row>
    <row r="4749" spans="2:6">
      <c r="B4749" s="1">
        <v>42349</v>
      </c>
      <c r="C4749">
        <v>259.67</v>
      </c>
      <c r="D4749" s="1"/>
      <c r="F4749" s="1"/>
    </row>
    <row r="4750" spans="2:6">
      <c r="B4750" s="1">
        <v>42352</v>
      </c>
      <c r="C4750">
        <v>259.7</v>
      </c>
      <c r="D4750" s="1"/>
      <c r="F4750" s="1"/>
    </row>
    <row r="4751" spans="2:6">
      <c r="B4751" s="1">
        <v>42353</v>
      </c>
      <c r="C4751">
        <v>259.7</v>
      </c>
      <c r="D4751" s="1"/>
      <c r="F4751" s="1"/>
    </row>
    <row r="4752" spans="2:6">
      <c r="B4752" s="1">
        <v>42354</v>
      </c>
      <c r="C4752">
        <v>259.69</v>
      </c>
      <c r="D4752" s="1"/>
      <c r="F4752" s="1"/>
    </row>
    <row r="4753" spans="2:6">
      <c r="B4753" s="1">
        <v>42355</v>
      </c>
      <c r="C4753">
        <v>259.72000000000003</v>
      </c>
      <c r="D4753" s="1"/>
      <c r="F4753" s="1"/>
    </row>
    <row r="4754" spans="2:6">
      <c r="B4754" s="1">
        <v>42356</v>
      </c>
      <c r="C4754">
        <v>259.73</v>
      </c>
      <c r="D4754" s="1"/>
      <c r="F4754" s="1"/>
    </row>
    <row r="4755" spans="2:6">
      <c r="B4755" s="1">
        <v>42359</v>
      </c>
      <c r="C4755">
        <v>259.76</v>
      </c>
      <c r="D4755" s="1"/>
      <c r="F4755" s="1"/>
    </row>
    <row r="4756" spans="2:6">
      <c r="B4756" s="1">
        <v>42360</v>
      </c>
      <c r="C4756">
        <v>259.76</v>
      </c>
      <c r="D4756" s="1"/>
      <c r="F4756" s="1"/>
    </row>
    <row r="4757" spans="2:6">
      <c r="B4757" s="1">
        <v>42361</v>
      </c>
      <c r="C4757">
        <v>259.77999999999997</v>
      </c>
      <c r="D4757" s="1"/>
      <c r="F4757" s="1"/>
    </row>
    <row r="4758" spans="2:6">
      <c r="B4758" s="1">
        <v>42362</v>
      </c>
      <c r="C4758">
        <v>259.77</v>
      </c>
      <c r="D4758" s="1"/>
      <c r="F4758" s="1"/>
    </row>
    <row r="4759" spans="2:6">
      <c r="B4759" s="1">
        <v>42366</v>
      </c>
      <c r="C4759">
        <v>259.76</v>
      </c>
      <c r="D4759" s="1"/>
      <c r="F4759" s="1"/>
    </row>
    <row r="4760" spans="2:6">
      <c r="B4760" s="1">
        <v>42367</v>
      </c>
      <c r="C4760">
        <v>259.77</v>
      </c>
      <c r="D4760" s="1"/>
      <c r="F4760" s="1"/>
    </row>
    <row r="4761" spans="2:6">
      <c r="B4761" s="1">
        <v>42368</v>
      </c>
      <c r="C4761">
        <v>259.8</v>
      </c>
      <c r="D4761" s="1"/>
      <c r="F4761" s="1"/>
    </row>
    <row r="4762" spans="2:6">
      <c r="B4762" s="1">
        <v>42369</v>
      </c>
      <c r="C4762">
        <v>259.79000000000002</v>
      </c>
      <c r="D4762" s="1"/>
      <c r="F4762" s="1"/>
    </row>
    <row r="4763" spans="2:6">
      <c r="B4763" s="1">
        <v>42373</v>
      </c>
      <c r="C4763">
        <v>259.8</v>
      </c>
      <c r="D4763" s="1"/>
      <c r="F4763" s="1"/>
    </row>
    <row r="4764" spans="2:6">
      <c r="B4764" s="1">
        <v>42374</v>
      </c>
      <c r="C4764">
        <v>259.81</v>
      </c>
      <c r="D4764" s="1"/>
      <c r="F4764" s="1"/>
    </row>
    <row r="4765" spans="2:6">
      <c r="B4765" s="1">
        <v>42375</v>
      </c>
      <c r="C4765">
        <v>259.81</v>
      </c>
      <c r="D4765" s="1"/>
      <c r="F4765" s="1"/>
    </row>
    <row r="4766" spans="2:6">
      <c r="B4766" s="1">
        <v>42376</v>
      </c>
      <c r="C4766">
        <v>259.82</v>
      </c>
      <c r="D4766" s="1"/>
      <c r="F4766" s="1"/>
    </row>
    <row r="4767" spans="2:6">
      <c r="B4767" s="1">
        <v>42377</v>
      </c>
      <c r="C4767">
        <v>259.82</v>
      </c>
      <c r="D4767" s="1"/>
      <c r="F4767" s="1"/>
    </row>
    <row r="4768" spans="2:6">
      <c r="B4768" s="1">
        <v>42380</v>
      </c>
      <c r="C4768">
        <v>259.85000000000002</v>
      </c>
      <c r="D4768" s="1"/>
      <c r="F4768" s="1"/>
    </row>
    <row r="4769" spans="2:6">
      <c r="B4769" s="1">
        <v>42381</v>
      </c>
      <c r="C4769">
        <v>259.85000000000002</v>
      </c>
      <c r="D4769" s="1"/>
      <c r="F4769" s="1"/>
    </row>
    <row r="4770" spans="2:6">
      <c r="B4770" s="1">
        <v>42382</v>
      </c>
      <c r="C4770">
        <v>259.87</v>
      </c>
      <c r="D4770" s="1"/>
      <c r="F4770" s="1"/>
    </row>
    <row r="4771" spans="2:6">
      <c r="B4771" s="1">
        <v>42383</v>
      </c>
      <c r="C4771">
        <v>259.89</v>
      </c>
      <c r="D4771" s="1"/>
      <c r="F4771" s="1"/>
    </row>
    <row r="4772" spans="2:6">
      <c r="B4772" s="1">
        <v>42384</v>
      </c>
      <c r="C4772">
        <v>259.92</v>
      </c>
      <c r="D4772" s="1"/>
      <c r="F4772" s="1"/>
    </row>
    <row r="4773" spans="2:6">
      <c r="B4773" s="1">
        <v>42388</v>
      </c>
      <c r="C4773">
        <v>259.94</v>
      </c>
      <c r="D4773" s="1"/>
      <c r="F4773" s="1"/>
    </row>
    <row r="4774" spans="2:6">
      <c r="B4774" s="1">
        <v>42389</v>
      </c>
      <c r="C4774">
        <v>259.98</v>
      </c>
      <c r="D4774" s="1"/>
      <c r="F4774" s="1"/>
    </row>
    <row r="4775" spans="2:6">
      <c r="B4775" s="1">
        <v>42390</v>
      </c>
      <c r="C4775">
        <v>259.95999999999998</v>
      </c>
      <c r="D4775" s="1"/>
      <c r="F4775" s="1"/>
    </row>
    <row r="4776" spans="2:6">
      <c r="B4776" s="1">
        <v>42391</v>
      </c>
      <c r="C4776">
        <v>259.94</v>
      </c>
      <c r="D4776" s="1"/>
      <c r="F4776" s="1"/>
    </row>
    <row r="4777" spans="2:6">
      <c r="B4777" s="1">
        <v>42394</v>
      </c>
      <c r="C4777">
        <v>259.95</v>
      </c>
      <c r="D4777" s="1"/>
      <c r="F4777" s="1"/>
    </row>
    <row r="4778" spans="2:6">
      <c r="B4778" s="1">
        <v>42395</v>
      </c>
      <c r="C4778">
        <v>259.95</v>
      </c>
      <c r="D4778" s="1"/>
      <c r="F4778" s="1"/>
    </row>
    <row r="4779" spans="2:6">
      <c r="B4779" s="1">
        <v>42396</v>
      </c>
      <c r="C4779">
        <v>259.95</v>
      </c>
      <c r="D4779" s="1"/>
      <c r="F4779" s="1"/>
    </row>
    <row r="4780" spans="2:6">
      <c r="B4780" s="1">
        <v>42397</v>
      </c>
      <c r="C4780">
        <v>259.95999999999998</v>
      </c>
      <c r="D4780" s="1"/>
      <c r="F4780" s="1"/>
    </row>
    <row r="4781" spans="2:6">
      <c r="B4781" s="1">
        <v>42398</v>
      </c>
      <c r="C4781">
        <v>259.98</v>
      </c>
      <c r="D4781" s="1"/>
      <c r="F4781" s="1"/>
    </row>
    <row r="4782" spans="2:6">
      <c r="B4782" s="1">
        <v>42401</v>
      </c>
      <c r="C4782">
        <v>259.97000000000003</v>
      </c>
      <c r="D4782" s="1"/>
      <c r="F4782" s="1"/>
    </row>
    <row r="4783" spans="2:6">
      <c r="B4783" s="1">
        <v>42402</v>
      </c>
      <c r="C4783">
        <v>259.98</v>
      </c>
      <c r="D4783" s="1"/>
      <c r="F4783" s="1"/>
    </row>
    <row r="4784" spans="2:6">
      <c r="B4784" s="1">
        <v>42403</v>
      </c>
      <c r="C4784">
        <v>259.99</v>
      </c>
      <c r="D4784" s="1"/>
      <c r="F4784" s="1"/>
    </row>
    <row r="4785" spans="2:6">
      <c r="B4785" s="1">
        <v>42404</v>
      </c>
      <c r="C4785">
        <v>260.01</v>
      </c>
      <c r="D4785" s="1"/>
      <c r="F4785" s="1"/>
    </row>
    <row r="4786" spans="2:6">
      <c r="B4786" s="1">
        <v>42405</v>
      </c>
      <c r="C4786">
        <v>259.99</v>
      </c>
      <c r="D4786" s="1"/>
      <c r="F4786" s="1"/>
    </row>
    <row r="4787" spans="2:6">
      <c r="B4787" s="1">
        <v>42408</v>
      </c>
      <c r="C4787">
        <v>260.04000000000002</v>
      </c>
      <c r="D4787" s="1"/>
      <c r="F4787" s="1"/>
    </row>
    <row r="4788" spans="2:6">
      <c r="B4788" s="1">
        <v>42409</v>
      </c>
      <c r="C4788">
        <v>260.05</v>
      </c>
      <c r="D4788" s="1"/>
      <c r="F4788" s="1"/>
    </row>
    <row r="4789" spans="2:6">
      <c r="B4789" s="1">
        <v>42410</v>
      </c>
      <c r="C4789">
        <v>260.05</v>
      </c>
      <c r="D4789" s="1"/>
      <c r="F4789" s="1"/>
    </row>
    <row r="4790" spans="2:6">
      <c r="B4790" s="1">
        <v>42411</v>
      </c>
      <c r="C4790">
        <v>260.10000000000002</v>
      </c>
      <c r="D4790" s="1"/>
      <c r="F4790" s="1"/>
    </row>
    <row r="4791" spans="2:6">
      <c r="B4791" s="1">
        <v>42412</v>
      </c>
      <c r="C4791">
        <v>260.07</v>
      </c>
      <c r="D4791" s="1"/>
      <c r="F4791" s="1"/>
    </row>
    <row r="4792" spans="2:6">
      <c r="B4792" s="1">
        <v>42416</v>
      </c>
      <c r="C4792">
        <v>260.08999999999997</v>
      </c>
      <c r="D4792" s="1"/>
      <c r="F4792" s="1"/>
    </row>
    <row r="4793" spans="2:6">
      <c r="B4793" s="1">
        <v>42417</v>
      </c>
      <c r="C4793">
        <v>260.08</v>
      </c>
      <c r="D4793" s="1"/>
      <c r="F4793" s="1"/>
    </row>
    <row r="4794" spans="2:6">
      <c r="B4794" s="1">
        <v>42418</v>
      </c>
      <c r="C4794">
        <v>260.08</v>
      </c>
      <c r="D4794" s="1"/>
      <c r="F4794" s="1"/>
    </row>
    <row r="4795" spans="2:6">
      <c r="B4795" s="1">
        <v>42419</v>
      </c>
      <c r="C4795">
        <v>260.07</v>
      </c>
      <c r="D4795" s="1"/>
      <c r="F4795" s="1"/>
    </row>
    <row r="4796" spans="2:6">
      <c r="B4796" s="1">
        <v>42422</v>
      </c>
      <c r="C4796">
        <v>260.07</v>
      </c>
      <c r="D4796" s="1"/>
      <c r="F4796" s="1"/>
    </row>
    <row r="4797" spans="2:6">
      <c r="B4797" s="1">
        <v>42423</v>
      </c>
      <c r="C4797">
        <v>260.07</v>
      </c>
      <c r="D4797" s="1"/>
      <c r="F4797" s="1"/>
    </row>
    <row r="4798" spans="2:6">
      <c r="B4798" s="1">
        <v>42424</v>
      </c>
      <c r="C4798">
        <v>260.07</v>
      </c>
      <c r="D4798" s="1"/>
      <c r="F4798" s="1"/>
    </row>
    <row r="4799" spans="2:6">
      <c r="B4799" s="1">
        <v>42425</v>
      </c>
      <c r="C4799">
        <v>260.08</v>
      </c>
      <c r="D4799" s="1"/>
      <c r="F4799" s="1"/>
    </row>
    <row r="4800" spans="2:6">
      <c r="B4800" s="1">
        <v>42426</v>
      </c>
      <c r="C4800">
        <v>260.06</v>
      </c>
      <c r="D4800" s="1"/>
      <c r="F4800" s="1"/>
    </row>
    <row r="4801" spans="2:6">
      <c r="B4801" s="1">
        <v>42429</v>
      </c>
      <c r="C4801">
        <v>260.07</v>
      </c>
      <c r="D4801" s="1"/>
      <c r="F4801" s="1"/>
    </row>
    <row r="4802" spans="2:6">
      <c r="B4802" s="1">
        <v>42430</v>
      </c>
      <c r="C4802">
        <v>260.05</v>
      </c>
      <c r="D4802" s="1"/>
      <c r="F4802" s="1"/>
    </row>
    <row r="4803" spans="2:6">
      <c r="B4803" s="1">
        <v>42431</v>
      </c>
      <c r="C4803">
        <v>260.06</v>
      </c>
      <c r="D4803" s="1"/>
      <c r="F4803" s="1"/>
    </row>
    <row r="4804" spans="2:6">
      <c r="B4804" s="1">
        <v>42432</v>
      </c>
      <c r="C4804">
        <v>260.08</v>
      </c>
      <c r="D4804" s="1"/>
      <c r="F4804" s="1"/>
    </row>
    <row r="4805" spans="2:6">
      <c r="B4805" s="1">
        <v>42433</v>
      </c>
      <c r="C4805">
        <v>260.08</v>
      </c>
      <c r="D4805" s="1"/>
      <c r="F4805" s="1"/>
    </row>
    <row r="4806" spans="2:6">
      <c r="B4806" s="1">
        <v>42436</v>
      </c>
      <c r="C4806">
        <v>260.08999999999997</v>
      </c>
      <c r="D4806" s="1"/>
      <c r="F4806" s="1"/>
    </row>
    <row r="4807" spans="2:6">
      <c r="B4807" s="1">
        <v>42437</v>
      </c>
      <c r="C4807">
        <v>260.11</v>
      </c>
      <c r="D4807" s="1"/>
      <c r="F4807" s="1"/>
    </row>
    <row r="4808" spans="2:6">
      <c r="B4808" s="1">
        <v>42438</v>
      </c>
      <c r="C4808">
        <v>260.11</v>
      </c>
      <c r="D4808" s="1"/>
      <c r="F4808" s="1"/>
    </row>
    <row r="4809" spans="2:6">
      <c r="B4809" s="1">
        <v>42439</v>
      </c>
      <c r="C4809">
        <v>260.10000000000002</v>
      </c>
      <c r="D4809" s="1"/>
      <c r="F4809" s="1"/>
    </row>
    <row r="4810" spans="2:6">
      <c r="B4810" s="1">
        <v>42440</v>
      </c>
      <c r="C4810">
        <v>260.08999999999997</v>
      </c>
      <c r="D4810" s="1"/>
      <c r="F4810" s="1"/>
    </row>
    <row r="4811" spans="2:6">
      <c r="B4811" s="1">
        <v>42443</v>
      </c>
      <c r="C4811">
        <v>260.10000000000002</v>
      </c>
      <c r="D4811" s="1"/>
      <c r="F4811" s="1"/>
    </row>
    <row r="4812" spans="2:6">
      <c r="B4812" s="1">
        <v>42444</v>
      </c>
      <c r="C4812">
        <v>260.10000000000002</v>
      </c>
      <c r="D4812" s="1"/>
      <c r="F4812" s="1"/>
    </row>
    <row r="4813" spans="2:6">
      <c r="B4813" s="1">
        <v>42445</v>
      </c>
      <c r="C4813">
        <v>260.12</v>
      </c>
      <c r="D4813" s="1"/>
      <c r="F4813" s="1"/>
    </row>
    <row r="4814" spans="2:6">
      <c r="B4814" s="1">
        <v>42446</v>
      </c>
      <c r="C4814">
        <v>260.14999999999998</v>
      </c>
      <c r="D4814" s="1"/>
      <c r="F4814" s="1"/>
    </row>
    <row r="4815" spans="2:6">
      <c r="B4815" s="1">
        <v>42447</v>
      </c>
      <c r="C4815">
        <v>260.16000000000003</v>
      </c>
      <c r="D4815" s="1"/>
      <c r="F4815" s="1"/>
    </row>
    <row r="4816" spans="2:6">
      <c r="B4816" s="1">
        <v>42450</v>
      </c>
      <c r="C4816">
        <v>260.18</v>
      </c>
      <c r="D4816" s="1"/>
      <c r="F4816" s="1"/>
    </row>
    <row r="4817" spans="2:6">
      <c r="B4817" s="1">
        <v>42451</v>
      </c>
      <c r="C4817">
        <v>260.18</v>
      </c>
      <c r="D4817" s="1"/>
      <c r="F4817" s="1"/>
    </row>
    <row r="4818" spans="2:6">
      <c r="B4818" s="1">
        <v>42452</v>
      </c>
      <c r="C4818">
        <v>260.19</v>
      </c>
      <c r="D4818" s="1"/>
      <c r="F4818" s="1"/>
    </row>
    <row r="4819" spans="2:6">
      <c r="B4819" s="1">
        <v>42453</v>
      </c>
      <c r="C4819">
        <v>260.18</v>
      </c>
      <c r="D4819" s="1"/>
      <c r="F4819" s="1"/>
    </row>
    <row r="4820" spans="2:6">
      <c r="B4820" s="1">
        <v>42457</v>
      </c>
      <c r="C4820">
        <v>260.20999999999998</v>
      </c>
      <c r="D4820" s="1"/>
      <c r="F4820" s="1"/>
    </row>
    <row r="4821" spans="2:6">
      <c r="B4821" s="1">
        <v>42458</v>
      </c>
      <c r="C4821">
        <v>260.24</v>
      </c>
      <c r="D4821" s="1"/>
      <c r="F4821" s="1"/>
    </row>
    <row r="4822" spans="2:6">
      <c r="B4822" s="1">
        <v>42459</v>
      </c>
      <c r="C4822">
        <v>260.27</v>
      </c>
      <c r="D4822" s="1"/>
      <c r="F4822" s="1"/>
    </row>
    <row r="4823" spans="2:6">
      <c r="B4823" s="1">
        <v>42460</v>
      </c>
      <c r="C4823">
        <v>260.27</v>
      </c>
      <c r="D4823" s="1"/>
      <c r="F4823" s="1"/>
    </row>
    <row r="4824" spans="2:6">
      <c r="B4824" s="1">
        <v>42461</v>
      </c>
      <c r="C4824">
        <v>260.25</v>
      </c>
      <c r="D4824" s="1"/>
      <c r="F4824" s="1"/>
    </row>
    <row r="4825" spans="2:6">
      <c r="B4825" s="1">
        <v>42464</v>
      </c>
      <c r="C4825">
        <v>260.29000000000002</v>
      </c>
      <c r="D4825" s="1"/>
      <c r="F4825" s="1"/>
    </row>
    <row r="4826" spans="2:6">
      <c r="B4826" s="1">
        <v>42465</v>
      </c>
      <c r="C4826">
        <v>260.32</v>
      </c>
      <c r="D4826" s="1"/>
      <c r="F4826" s="1"/>
    </row>
    <row r="4827" spans="2:6">
      <c r="B4827" s="1">
        <v>42466</v>
      </c>
      <c r="C4827">
        <v>260.32</v>
      </c>
      <c r="D4827" s="1"/>
      <c r="F4827" s="1"/>
    </row>
    <row r="4828" spans="2:6">
      <c r="B4828" s="1">
        <v>42467</v>
      </c>
      <c r="C4828">
        <v>260.33999999999997</v>
      </c>
      <c r="D4828" s="1"/>
      <c r="F4828" s="1"/>
    </row>
    <row r="4829" spans="2:6">
      <c r="B4829" s="1">
        <v>42468</v>
      </c>
      <c r="C4829">
        <v>260.33999999999997</v>
      </c>
      <c r="D4829" s="1"/>
      <c r="F4829" s="1"/>
    </row>
    <row r="4830" spans="2:6">
      <c r="B4830" s="1">
        <v>42471</v>
      </c>
      <c r="C4830">
        <v>260.35000000000002</v>
      </c>
      <c r="D4830" s="1"/>
      <c r="F4830" s="1"/>
    </row>
    <row r="4831" spans="2:6">
      <c r="B4831" s="1">
        <v>42472</v>
      </c>
      <c r="C4831">
        <v>260.35000000000002</v>
      </c>
      <c r="D4831" s="1"/>
      <c r="F4831" s="1"/>
    </row>
    <row r="4832" spans="2:6">
      <c r="B4832" s="1">
        <v>42473</v>
      </c>
      <c r="C4832">
        <v>260.35000000000002</v>
      </c>
      <c r="D4832" s="1"/>
      <c r="F4832" s="1"/>
    </row>
    <row r="4833" spans="2:6">
      <c r="B4833" s="1">
        <v>42474</v>
      </c>
      <c r="C4833">
        <v>260.36</v>
      </c>
      <c r="D4833" s="1"/>
      <c r="F4833" s="1"/>
    </row>
    <row r="4834" spans="2:6">
      <c r="B4834" s="1">
        <v>42475</v>
      </c>
      <c r="C4834">
        <v>260.36</v>
      </c>
      <c r="D4834" s="1"/>
      <c r="F4834" s="1"/>
    </row>
    <row r="4835" spans="2:6">
      <c r="B4835" s="1">
        <v>42478</v>
      </c>
      <c r="C4835">
        <v>260.39</v>
      </c>
      <c r="D4835" s="1"/>
      <c r="F4835" s="1"/>
    </row>
    <row r="4836" spans="2:6">
      <c r="B4836" s="1">
        <v>42479</v>
      </c>
      <c r="C4836">
        <v>260.39999999999998</v>
      </c>
      <c r="D4836" s="1"/>
      <c r="F4836" s="1"/>
    </row>
    <row r="4837" spans="2:6">
      <c r="B4837" s="1">
        <v>42480</v>
      </c>
      <c r="C4837">
        <v>260.39999999999998</v>
      </c>
      <c r="D4837" s="1"/>
      <c r="F4837" s="1"/>
    </row>
    <row r="4838" spans="2:6">
      <c r="B4838" s="1">
        <v>42481</v>
      </c>
      <c r="C4838">
        <v>260.39</v>
      </c>
      <c r="D4838" s="1"/>
      <c r="F4838" s="1"/>
    </row>
    <row r="4839" spans="2:6">
      <c r="B4839" s="1">
        <v>42482</v>
      </c>
      <c r="C4839">
        <v>260.38</v>
      </c>
      <c r="D4839" s="1"/>
      <c r="F4839" s="1"/>
    </row>
    <row r="4840" spans="2:6">
      <c r="B4840" s="1">
        <v>42485</v>
      </c>
      <c r="C4840">
        <v>260.39</v>
      </c>
      <c r="D4840" s="1"/>
      <c r="F4840" s="1"/>
    </row>
    <row r="4841" spans="2:6">
      <c r="B4841" s="1">
        <v>42486</v>
      </c>
      <c r="C4841">
        <v>260.38</v>
      </c>
      <c r="D4841" s="1"/>
      <c r="F4841" s="1"/>
    </row>
    <row r="4842" spans="2:6">
      <c r="B4842" s="1">
        <v>42487</v>
      </c>
      <c r="C4842">
        <v>260.39</v>
      </c>
      <c r="D4842" s="1"/>
      <c r="F4842" s="1"/>
    </row>
    <row r="4843" spans="2:6">
      <c r="B4843" s="1">
        <v>42488</v>
      </c>
      <c r="C4843">
        <v>260.39999999999998</v>
      </c>
      <c r="D4843" s="1"/>
      <c r="F4843" s="1"/>
    </row>
    <row r="4844" spans="2:6">
      <c r="B4844" s="1">
        <v>42489</v>
      </c>
      <c r="C4844">
        <v>260.41000000000003</v>
      </c>
      <c r="D4844" s="1"/>
      <c r="F4844" s="1"/>
    </row>
    <row r="4845" spans="2:6">
      <c r="B4845" s="1">
        <v>42492</v>
      </c>
      <c r="C4845">
        <v>260.42</v>
      </c>
      <c r="D4845" s="1"/>
      <c r="F4845" s="1"/>
    </row>
    <row r="4846" spans="2:6">
      <c r="B4846" s="1">
        <v>42493</v>
      </c>
      <c r="C4846">
        <v>260.43</v>
      </c>
      <c r="D4846" s="1"/>
      <c r="F4846" s="1"/>
    </row>
    <row r="4847" spans="2:6">
      <c r="B4847" s="1">
        <v>42494</v>
      </c>
      <c r="C4847">
        <v>260.45</v>
      </c>
      <c r="D4847" s="1"/>
      <c r="F4847" s="1"/>
    </row>
    <row r="4848" spans="2:6">
      <c r="B4848" s="1">
        <v>42495</v>
      </c>
      <c r="C4848">
        <v>260.45</v>
      </c>
      <c r="D4848" s="1"/>
      <c r="F4848" s="1"/>
    </row>
    <row r="4849" spans="2:6">
      <c r="B4849" s="1">
        <v>42496</v>
      </c>
      <c r="C4849">
        <v>260.45</v>
      </c>
      <c r="D4849" s="1"/>
      <c r="F4849" s="1"/>
    </row>
    <row r="4850" spans="2:6">
      <c r="B4850" s="1">
        <v>42499</v>
      </c>
      <c r="C4850">
        <v>260.47000000000003</v>
      </c>
      <c r="D4850" s="1"/>
      <c r="F4850" s="1"/>
    </row>
    <row r="4851" spans="2:6">
      <c r="B4851" s="1">
        <v>42500</v>
      </c>
      <c r="C4851">
        <v>260.47000000000003</v>
      </c>
      <c r="D4851" s="1"/>
      <c r="F4851" s="1"/>
    </row>
    <row r="4852" spans="2:6">
      <c r="B4852" s="1">
        <v>42501</v>
      </c>
      <c r="C4852">
        <v>260.45999999999998</v>
      </c>
      <c r="D4852" s="1"/>
      <c r="F4852" s="1"/>
    </row>
    <row r="4853" spans="2:6">
      <c r="B4853" s="1">
        <v>42502</v>
      </c>
      <c r="C4853">
        <v>260.45</v>
      </c>
      <c r="D4853" s="1"/>
      <c r="F4853" s="1"/>
    </row>
    <row r="4854" spans="2:6">
      <c r="B4854" s="1">
        <v>42503</v>
      </c>
      <c r="C4854">
        <v>260.45</v>
      </c>
      <c r="D4854" s="1"/>
      <c r="F4854" s="1"/>
    </row>
    <row r="4855" spans="2:6">
      <c r="B4855" s="1">
        <v>42506</v>
      </c>
      <c r="C4855">
        <v>260.45999999999998</v>
      </c>
      <c r="D4855" s="1"/>
      <c r="F4855" s="1"/>
    </row>
    <row r="4856" spans="2:6">
      <c r="B4856" s="1">
        <v>42507</v>
      </c>
      <c r="C4856">
        <v>260.44</v>
      </c>
      <c r="D4856" s="1"/>
      <c r="F4856" s="1"/>
    </row>
    <row r="4857" spans="2:6">
      <c r="B4857" s="1">
        <v>42508</v>
      </c>
      <c r="C4857">
        <v>260.41000000000003</v>
      </c>
      <c r="D4857" s="1"/>
      <c r="F4857" s="1"/>
    </row>
    <row r="4858" spans="2:6">
      <c r="B4858" s="1">
        <v>42509</v>
      </c>
      <c r="C4858">
        <v>260.41000000000003</v>
      </c>
      <c r="D4858" s="1"/>
      <c r="F4858" s="1"/>
    </row>
    <row r="4859" spans="2:6">
      <c r="B4859" s="1">
        <v>42510</v>
      </c>
      <c r="C4859">
        <v>260.39</v>
      </c>
      <c r="D4859" s="1"/>
      <c r="F4859" s="1"/>
    </row>
    <row r="4860" spans="2:6">
      <c r="B4860" s="1">
        <v>42513</v>
      </c>
      <c r="C4860">
        <v>260.38</v>
      </c>
      <c r="D4860" s="1"/>
      <c r="F4860" s="1"/>
    </row>
    <row r="4861" spans="2:6">
      <c r="B4861" s="1">
        <v>42514</v>
      </c>
      <c r="C4861">
        <v>260.38</v>
      </c>
      <c r="D4861" s="1"/>
      <c r="F4861" s="1"/>
    </row>
    <row r="4862" spans="2:6">
      <c r="B4862" s="1">
        <v>42515</v>
      </c>
      <c r="C4862">
        <v>260.39</v>
      </c>
      <c r="D4862" s="1"/>
      <c r="F4862" s="1"/>
    </row>
    <row r="4863" spans="2:6">
      <c r="B4863" s="1">
        <v>42516</v>
      </c>
      <c r="C4863">
        <v>260.41000000000003</v>
      </c>
      <c r="D4863" s="1"/>
      <c r="F4863" s="1"/>
    </row>
    <row r="4864" spans="2:6">
      <c r="B4864" s="1">
        <v>42517</v>
      </c>
      <c r="C4864">
        <v>260.39</v>
      </c>
      <c r="D4864" s="1"/>
      <c r="F4864" s="1"/>
    </row>
    <row r="4865" spans="2:6">
      <c r="B4865" s="1">
        <v>42521</v>
      </c>
      <c r="C4865">
        <v>260.39999999999998</v>
      </c>
      <c r="D4865" s="1"/>
      <c r="F4865" s="1"/>
    </row>
    <row r="4866" spans="2:6">
      <c r="B4866" s="1">
        <v>42522</v>
      </c>
      <c r="C4866">
        <v>260.39999999999998</v>
      </c>
      <c r="D4866" s="1"/>
      <c r="F4866" s="1"/>
    </row>
    <row r="4867" spans="2:6">
      <c r="B4867" s="1">
        <v>42523</v>
      </c>
      <c r="C4867">
        <v>260.43</v>
      </c>
      <c r="D4867" s="1"/>
      <c r="F4867" s="1"/>
    </row>
    <row r="4868" spans="2:6">
      <c r="B4868" s="1">
        <v>42524</v>
      </c>
      <c r="C4868">
        <v>260.47000000000003</v>
      </c>
      <c r="D4868" s="1"/>
      <c r="F4868" s="1"/>
    </row>
    <row r="4869" spans="2:6">
      <c r="B4869" s="1">
        <v>42527</v>
      </c>
      <c r="C4869">
        <v>260.49</v>
      </c>
      <c r="D4869" s="1"/>
      <c r="F4869" s="1"/>
    </row>
    <row r="4870" spans="2:6">
      <c r="B4870" s="1">
        <v>42528</v>
      </c>
      <c r="C4870">
        <v>260.51</v>
      </c>
      <c r="D4870" s="1"/>
      <c r="F4870" s="1"/>
    </row>
    <row r="4871" spans="2:6">
      <c r="B4871" s="1">
        <v>42529</v>
      </c>
      <c r="C4871">
        <v>260.52</v>
      </c>
      <c r="D4871" s="1"/>
      <c r="F4871" s="1"/>
    </row>
    <row r="4872" spans="2:6">
      <c r="B4872" s="1">
        <v>42530</v>
      </c>
      <c r="C4872">
        <v>260.52999999999997</v>
      </c>
      <c r="D4872" s="1"/>
      <c r="F4872" s="1"/>
    </row>
    <row r="4873" spans="2:6">
      <c r="B4873" s="1">
        <v>42531</v>
      </c>
      <c r="C4873">
        <v>260.52999999999997</v>
      </c>
      <c r="D4873" s="1"/>
      <c r="F4873" s="1"/>
    </row>
    <row r="4874" spans="2:6">
      <c r="B4874" s="1">
        <v>42534</v>
      </c>
      <c r="C4874">
        <v>260.56</v>
      </c>
      <c r="D4874" s="1"/>
      <c r="F4874" s="1"/>
    </row>
    <row r="4875" spans="2:6">
      <c r="B4875" s="1">
        <v>42535</v>
      </c>
      <c r="C4875">
        <v>260.56</v>
      </c>
      <c r="D4875" s="1"/>
      <c r="F4875" s="1"/>
    </row>
    <row r="4876" spans="2:6">
      <c r="B4876" s="1">
        <v>42536</v>
      </c>
      <c r="C4876">
        <v>260.58</v>
      </c>
      <c r="D4876" s="1"/>
      <c r="F4876" s="1"/>
    </row>
    <row r="4877" spans="2:6">
      <c r="B4877" s="1">
        <v>42537</v>
      </c>
      <c r="C4877">
        <v>260.60000000000002</v>
      </c>
      <c r="D4877" s="1"/>
      <c r="F4877" s="1"/>
    </row>
    <row r="4878" spans="2:6">
      <c r="B4878" s="1">
        <v>42538</v>
      </c>
      <c r="C4878">
        <v>260.60000000000002</v>
      </c>
      <c r="D4878" s="1"/>
      <c r="F4878" s="1"/>
    </row>
    <row r="4879" spans="2:6">
      <c r="B4879" s="1">
        <v>42541</v>
      </c>
      <c r="C4879">
        <v>260.60000000000002</v>
      </c>
      <c r="D4879" s="1"/>
      <c r="F4879" s="1"/>
    </row>
    <row r="4880" spans="2:6">
      <c r="B4880" s="1">
        <v>42542</v>
      </c>
      <c r="C4880">
        <v>260.60000000000002</v>
      </c>
      <c r="D4880" s="1"/>
      <c r="F4880" s="1"/>
    </row>
    <row r="4881" spans="2:6">
      <c r="B4881" s="1">
        <v>42543</v>
      </c>
      <c r="C4881">
        <v>260.60000000000002</v>
      </c>
      <c r="D4881" s="1"/>
      <c r="F4881" s="1"/>
    </row>
    <row r="4882" spans="2:6">
      <c r="B4882" s="1">
        <v>42544</v>
      </c>
      <c r="C4882">
        <v>260.58</v>
      </c>
      <c r="D4882" s="1"/>
      <c r="F4882" s="1"/>
    </row>
    <row r="4883" spans="2:6">
      <c r="B4883" s="1">
        <v>42545</v>
      </c>
      <c r="C4883">
        <v>260.63</v>
      </c>
      <c r="D4883" s="1"/>
      <c r="F4883" s="1"/>
    </row>
    <row r="4884" spans="2:6">
      <c r="B4884" s="1">
        <v>42548</v>
      </c>
      <c r="C4884">
        <v>260.66000000000003</v>
      </c>
      <c r="D4884" s="1"/>
      <c r="F4884" s="1"/>
    </row>
    <row r="4885" spans="2:6">
      <c r="B4885" s="1">
        <v>42549</v>
      </c>
      <c r="C4885">
        <v>260.66000000000003</v>
      </c>
      <c r="D4885" s="1"/>
      <c r="F4885" s="1"/>
    </row>
    <row r="4886" spans="2:6">
      <c r="B4886" s="1">
        <v>42550</v>
      </c>
      <c r="C4886">
        <v>260.67</v>
      </c>
      <c r="D4886" s="1"/>
      <c r="F4886" s="1"/>
    </row>
    <row r="4887" spans="2:6">
      <c r="B4887" s="1">
        <v>42551</v>
      </c>
      <c r="C4887">
        <v>260.68</v>
      </c>
      <c r="D4887" s="1"/>
      <c r="F4887" s="1"/>
    </row>
    <row r="4888" spans="2:6">
      <c r="B4888" s="1">
        <v>42552</v>
      </c>
      <c r="C4888">
        <v>260.67</v>
      </c>
      <c r="D4888" s="1"/>
      <c r="F4888" s="1"/>
    </row>
    <row r="4889" spans="2:6">
      <c r="B4889" s="1">
        <v>42556</v>
      </c>
      <c r="C4889">
        <v>260.7</v>
      </c>
      <c r="D4889" s="1"/>
      <c r="F4889" s="1"/>
    </row>
    <row r="4890" spans="2:6">
      <c r="B4890" s="1">
        <v>42557</v>
      </c>
      <c r="C4890">
        <v>260.69</v>
      </c>
      <c r="D4890" s="1"/>
      <c r="F4890" s="1"/>
    </row>
    <row r="4891" spans="2:6">
      <c r="B4891" s="1">
        <v>42558</v>
      </c>
      <c r="C4891">
        <v>260.69</v>
      </c>
      <c r="D4891" s="1"/>
      <c r="F4891" s="1"/>
    </row>
    <row r="4892" spans="2:6">
      <c r="B4892" s="1">
        <v>42559</v>
      </c>
      <c r="C4892">
        <v>260.68</v>
      </c>
      <c r="D4892" s="1"/>
      <c r="F4892" s="1"/>
    </row>
    <row r="4893" spans="2:6">
      <c r="B4893" s="1">
        <v>42562</v>
      </c>
      <c r="C4893">
        <v>260.68</v>
      </c>
      <c r="D4893" s="1"/>
      <c r="F4893" s="1"/>
    </row>
    <row r="4894" spans="2:6">
      <c r="B4894" s="1">
        <v>42563</v>
      </c>
      <c r="C4894">
        <v>260.67</v>
      </c>
      <c r="D4894" s="1"/>
      <c r="F4894" s="1"/>
    </row>
    <row r="4895" spans="2:6">
      <c r="B4895" s="1">
        <v>42564</v>
      </c>
      <c r="C4895">
        <v>260.67</v>
      </c>
      <c r="D4895" s="1"/>
      <c r="F4895" s="1"/>
    </row>
    <row r="4896" spans="2:6">
      <c r="B4896" s="1">
        <v>42565</v>
      </c>
      <c r="C4896">
        <v>260.66000000000003</v>
      </c>
      <c r="D4896" s="1"/>
      <c r="F4896" s="1"/>
    </row>
    <row r="4897" spans="2:6">
      <c r="B4897" s="1">
        <v>42566</v>
      </c>
      <c r="C4897">
        <v>260.64999999999998</v>
      </c>
      <c r="D4897" s="1"/>
      <c r="F4897" s="1"/>
    </row>
    <row r="4898" spans="2:6">
      <c r="B4898" s="1">
        <v>42569</v>
      </c>
      <c r="C4898">
        <v>260.67</v>
      </c>
      <c r="D4898" s="1"/>
      <c r="F4898" s="1"/>
    </row>
    <row r="4899" spans="2:6">
      <c r="B4899" s="1">
        <v>42570</v>
      </c>
      <c r="C4899">
        <v>260.68</v>
      </c>
      <c r="D4899" s="1"/>
      <c r="F4899" s="1"/>
    </row>
    <row r="4900" spans="2:6">
      <c r="B4900" s="1">
        <v>42571</v>
      </c>
      <c r="C4900">
        <v>260.68</v>
      </c>
      <c r="D4900" s="1"/>
      <c r="F4900" s="1"/>
    </row>
    <row r="4901" spans="2:6">
      <c r="B4901" s="1">
        <v>42572</v>
      </c>
      <c r="C4901">
        <v>260.69</v>
      </c>
      <c r="D4901" s="1"/>
      <c r="F4901" s="1"/>
    </row>
    <row r="4902" spans="2:6">
      <c r="B4902" s="1">
        <v>42573</v>
      </c>
      <c r="C4902">
        <v>260.68</v>
      </c>
      <c r="D4902" s="1"/>
      <c r="F4902" s="1"/>
    </row>
    <row r="4903" spans="2:6">
      <c r="B4903" s="1">
        <v>42576</v>
      </c>
      <c r="C4903">
        <v>260.69</v>
      </c>
      <c r="D4903" s="1"/>
      <c r="F4903" s="1"/>
    </row>
    <row r="4904" spans="2:6">
      <c r="B4904" s="1">
        <v>42577</v>
      </c>
      <c r="C4904">
        <v>260.69</v>
      </c>
      <c r="D4904" s="1"/>
      <c r="F4904" s="1"/>
    </row>
    <row r="4905" spans="2:6">
      <c r="B4905" s="1">
        <v>42578</v>
      </c>
      <c r="C4905">
        <v>260.70999999999998</v>
      </c>
      <c r="D4905" s="1"/>
      <c r="F4905" s="1"/>
    </row>
    <row r="4906" spans="2:6">
      <c r="B4906" s="1">
        <v>42579</v>
      </c>
      <c r="C4906">
        <v>260.73</v>
      </c>
      <c r="D4906" s="1"/>
      <c r="F4906" s="1"/>
    </row>
    <row r="4907" spans="2:6">
      <c r="B4907" s="1">
        <v>42580</v>
      </c>
      <c r="C4907">
        <v>260.74</v>
      </c>
      <c r="D4907" s="1"/>
      <c r="F4907" s="1"/>
    </row>
    <row r="4908" spans="2:6">
      <c r="B4908" s="1">
        <v>42583</v>
      </c>
      <c r="C4908">
        <v>260.75</v>
      </c>
      <c r="D4908" s="1"/>
      <c r="F4908" s="1"/>
    </row>
    <row r="4909" spans="2:6">
      <c r="B4909" s="1">
        <v>42584</v>
      </c>
      <c r="C4909">
        <v>260.75</v>
      </c>
      <c r="D4909" s="1"/>
      <c r="F4909" s="1"/>
    </row>
    <row r="4910" spans="2:6">
      <c r="B4910" s="1">
        <v>42585</v>
      </c>
      <c r="C4910">
        <v>260.75</v>
      </c>
      <c r="D4910" s="1"/>
      <c r="F4910" s="1"/>
    </row>
    <row r="4911" spans="2:6">
      <c r="B4911" s="1">
        <v>42586</v>
      </c>
      <c r="C4911">
        <v>260.76</v>
      </c>
      <c r="D4911" s="1"/>
      <c r="F4911" s="1"/>
    </row>
    <row r="4912" spans="2:6">
      <c r="B4912" s="1">
        <v>42587</v>
      </c>
      <c r="C4912">
        <v>260.73</v>
      </c>
      <c r="D4912" s="1"/>
      <c r="F4912" s="1"/>
    </row>
    <row r="4913" spans="2:6">
      <c r="B4913" s="1">
        <v>42590</v>
      </c>
      <c r="C4913">
        <v>260.73</v>
      </c>
      <c r="D4913" s="1"/>
      <c r="F4913" s="1"/>
    </row>
    <row r="4914" spans="2:6">
      <c r="B4914" s="1">
        <v>42591</v>
      </c>
      <c r="C4914">
        <v>260.73</v>
      </c>
      <c r="D4914" s="1"/>
      <c r="F4914" s="1"/>
    </row>
    <row r="4915" spans="2:6">
      <c r="B4915" s="1">
        <v>42592</v>
      </c>
      <c r="C4915">
        <v>260.75</v>
      </c>
      <c r="D4915" s="1"/>
      <c r="F4915" s="1"/>
    </row>
    <row r="4916" spans="2:6">
      <c r="B4916" s="1">
        <v>42593</v>
      </c>
      <c r="C4916">
        <v>260.74</v>
      </c>
      <c r="D4916" s="1"/>
      <c r="F4916" s="1"/>
    </row>
    <row r="4917" spans="2:6">
      <c r="B4917" s="1">
        <v>42594</v>
      </c>
      <c r="C4917">
        <v>260.75</v>
      </c>
      <c r="D4917" s="1"/>
      <c r="F4917" s="1"/>
    </row>
    <row r="4918" spans="2:6">
      <c r="B4918" s="1">
        <v>42597</v>
      </c>
      <c r="C4918">
        <v>260.76</v>
      </c>
      <c r="D4918" s="1"/>
      <c r="F4918" s="1"/>
    </row>
    <row r="4919" spans="2:6">
      <c r="B4919" s="1">
        <v>42598</v>
      </c>
      <c r="C4919">
        <v>260.76</v>
      </c>
      <c r="D4919" s="1"/>
      <c r="F4919" s="1"/>
    </row>
    <row r="4920" spans="2:6">
      <c r="B4920" s="1">
        <v>42599</v>
      </c>
      <c r="C4920">
        <v>260.77</v>
      </c>
      <c r="D4920" s="1"/>
      <c r="F4920" s="1"/>
    </row>
    <row r="4921" spans="2:6">
      <c r="B4921" s="1">
        <v>42600</v>
      </c>
      <c r="C4921">
        <v>260.77999999999997</v>
      </c>
      <c r="D4921" s="1"/>
      <c r="F4921" s="1"/>
    </row>
    <row r="4922" spans="2:6">
      <c r="B4922" s="1">
        <v>42601</v>
      </c>
      <c r="C4922">
        <v>260.77</v>
      </c>
      <c r="D4922" s="1"/>
      <c r="F4922" s="1"/>
    </row>
    <row r="4923" spans="2:6">
      <c r="B4923" s="1">
        <v>42604</v>
      </c>
      <c r="C4923">
        <v>260.79000000000002</v>
      </c>
      <c r="D4923" s="1"/>
      <c r="F4923" s="1"/>
    </row>
    <row r="4924" spans="2:6">
      <c r="B4924" s="1">
        <v>42605</v>
      </c>
      <c r="C4924">
        <v>260.79000000000002</v>
      </c>
      <c r="D4924" s="1"/>
      <c r="F4924" s="1"/>
    </row>
    <row r="4925" spans="2:6">
      <c r="B4925" s="1">
        <v>42606</v>
      </c>
      <c r="C4925">
        <v>260.79000000000002</v>
      </c>
      <c r="D4925" s="1"/>
      <c r="F4925" s="1"/>
    </row>
    <row r="4926" spans="2:6">
      <c r="B4926" s="1">
        <v>42607</v>
      </c>
      <c r="C4926">
        <v>260.79000000000002</v>
      </c>
      <c r="D4926" s="1"/>
      <c r="F4926" s="1"/>
    </row>
    <row r="4927" spans="2:6">
      <c r="B4927" s="1">
        <v>42608</v>
      </c>
      <c r="C4927">
        <v>260.77</v>
      </c>
      <c r="D4927" s="1"/>
      <c r="F4927" s="1"/>
    </row>
    <row r="4928" spans="2:6">
      <c r="B4928" s="1">
        <v>42611</v>
      </c>
      <c r="C4928">
        <v>260.79000000000002</v>
      </c>
      <c r="D4928" s="1"/>
      <c r="F4928" s="1"/>
    </row>
    <row r="4929" spans="2:6">
      <c r="B4929" s="1">
        <v>42612</v>
      </c>
      <c r="C4929">
        <v>260.8</v>
      </c>
      <c r="D4929" s="1"/>
      <c r="F4929" s="1"/>
    </row>
    <row r="4930" spans="2:6">
      <c r="B4930" s="1">
        <v>42613</v>
      </c>
      <c r="C4930">
        <v>260.79000000000002</v>
      </c>
      <c r="D4930" s="1"/>
      <c r="F4930" s="1"/>
    </row>
    <row r="4931" spans="2:6">
      <c r="B4931" s="1">
        <v>42614</v>
      </c>
      <c r="C4931">
        <v>260.79000000000002</v>
      </c>
      <c r="D4931" s="1"/>
      <c r="F4931" s="1"/>
    </row>
    <row r="4932" spans="2:6">
      <c r="B4932" s="1">
        <v>42615</v>
      </c>
      <c r="C4932">
        <v>260.77999999999997</v>
      </c>
      <c r="D4932" s="1"/>
      <c r="F4932" s="1"/>
    </row>
    <row r="4933" spans="2:6">
      <c r="B4933" s="1">
        <v>42619</v>
      </c>
      <c r="C4933">
        <v>260.82</v>
      </c>
      <c r="D4933" s="1"/>
      <c r="F4933" s="1"/>
    </row>
    <row r="4934" spans="2:6">
      <c r="B4934" s="1">
        <v>42620</v>
      </c>
      <c r="C4934">
        <v>260.82</v>
      </c>
      <c r="D4934" s="1"/>
      <c r="F4934" s="1"/>
    </row>
    <row r="4935" spans="2:6">
      <c r="B4935" s="1">
        <v>42621</v>
      </c>
      <c r="C4935">
        <v>260.8</v>
      </c>
      <c r="D4935" s="1"/>
      <c r="F4935" s="1"/>
    </row>
    <row r="4936" spans="2:6">
      <c r="B4936" s="1">
        <v>42622</v>
      </c>
      <c r="C4936">
        <v>260.79000000000002</v>
      </c>
      <c r="D4936" s="1"/>
      <c r="F4936" s="1"/>
    </row>
    <row r="4937" spans="2:6">
      <c r="B4937" s="1">
        <v>42625</v>
      </c>
      <c r="C4937">
        <v>260.8</v>
      </c>
      <c r="D4937" s="1"/>
      <c r="F4937" s="1"/>
    </row>
    <row r="4938" spans="2:6">
      <c r="B4938" s="1">
        <v>42626</v>
      </c>
      <c r="C4938">
        <v>260.8</v>
      </c>
      <c r="D4938" s="1"/>
      <c r="F4938" s="1"/>
    </row>
    <row r="4939" spans="2:6">
      <c r="B4939" s="1">
        <v>42627</v>
      </c>
      <c r="C4939">
        <v>260.82</v>
      </c>
      <c r="D4939" s="1"/>
      <c r="F4939" s="1"/>
    </row>
    <row r="4940" spans="2:6">
      <c r="B4940" s="1">
        <v>42628</v>
      </c>
      <c r="C4940">
        <v>260.85000000000002</v>
      </c>
      <c r="D4940" s="1"/>
      <c r="F4940" s="1"/>
    </row>
    <row r="4941" spans="2:6">
      <c r="B4941" s="1">
        <v>42629</v>
      </c>
      <c r="C4941">
        <v>260.83999999999997</v>
      </c>
      <c r="D4941" s="1"/>
      <c r="F4941" s="1"/>
    </row>
    <row r="4942" spans="2:6">
      <c r="B4942" s="1">
        <v>42632</v>
      </c>
      <c r="C4942">
        <v>260.87</v>
      </c>
      <c r="D4942" s="1"/>
      <c r="F4942" s="1"/>
    </row>
    <row r="4943" spans="2:6">
      <c r="B4943" s="1">
        <v>42633</v>
      </c>
      <c r="C4943">
        <v>260.88</v>
      </c>
      <c r="D4943" s="1"/>
      <c r="F4943" s="1"/>
    </row>
    <row r="4944" spans="2:6">
      <c r="B4944" s="1">
        <v>42634</v>
      </c>
      <c r="C4944">
        <v>260.89999999999998</v>
      </c>
      <c r="D4944" s="1"/>
      <c r="F4944" s="1"/>
    </row>
    <row r="4945" spans="2:6">
      <c r="B4945" s="1">
        <v>42635</v>
      </c>
      <c r="C4945">
        <v>260.95</v>
      </c>
      <c r="D4945" s="1"/>
      <c r="F4945" s="1"/>
    </row>
    <row r="4946" spans="2:6">
      <c r="B4946" s="1">
        <v>42636</v>
      </c>
      <c r="C4946">
        <v>260.94</v>
      </c>
      <c r="D4946" s="1"/>
      <c r="F4946" s="1"/>
    </row>
    <row r="4947" spans="2:6">
      <c r="B4947" s="1">
        <v>42639</v>
      </c>
      <c r="C4947">
        <v>260.95999999999998</v>
      </c>
      <c r="D4947" s="1"/>
      <c r="F4947" s="1"/>
    </row>
    <row r="4948" spans="2:6">
      <c r="B4948" s="1">
        <v>42640</v>
      </c>
      <c r="C4948">
        <v>260.95</v>
      </c>
      <c r="D4948" s="1"/>
      <c r="F4948" s="1"/>
    </row>
    <row r="4949" spans="2:6">
      <c r="B4949" s="1">
        <v>42641</v>
      </c>
      <c r="C4949">
        <v>260.94</v>
      </c>
      <c r="D4949" s="1"/>
      <c r="F4949" s="1"/>
    </row>
    <row r="4950" spans="2:6">
      <c r="B4950" s="1">
        <v>42642</v>
      </c>
      <c r="C4950">
        <v>260.95</v>
      </c>
      <c r="D4950" s="1"/>
      <c r="F4950" s="1"/>
    </row>
    <row r="4951" spans="2:6">
      <c r="B4951" s="1">
        <v>42643</v>
      </c>
      <c r="C4951">
        <v>260.92</v>
      </c>
      <c r="D4951" s="1"/>
      <c r="F4951" s="1"/>
    </row>
    <row r="4952" spans="2:6">
      <c r="B4952" s="1">
        <v>42646</v>
      </c>
      <c r="C4952">
        <v>260.92</v>
      </c>
      <c r="D4952" s="1"/>
      <c r="F4952" s="1"/>
    </row>
    <row r="4953" spans="2:6">
      <c r="B4953" s="1">
        <v>42647</v>
      </c>
      <c r="C4953">
        <v>260.89999999999998</v>
      </c>
      <c r="D4953" s="1"/>
      <c r="F4953" s="1"/>
    </row>
    <row r="4954" spans="2:6">
      <c r="B4954" s="1">
        <v>42648</v>
      </c>
      <c r="C4954">
        <v>260.91000000000003</v>
      </c>
      <c r="D4954" s="1"/>
      <c r="F4954" s="1"/>
    </row>
    <row r="4955" spans="2:6">
      <c r="B4955" s="1">
        <v>42649</v>
      </c>
      <c r="C4955">
        <v>260.91000000000003</v>
      </c>
      <c r="D4955" s="1"/>
      <c r="F4955" s="1"/>
    </row>
    <row r="4956" spans="2:6">
      <c r="B4956" s="1">
        <v>42650</v>
      </c>
      <c r="C4956">
        <v>260.91000000000003</v>
      </c>
      <c r="D4956" s="1"/>
      <c r="F4956" s="1"/>
    </row>
    <row r="4957" spans="2:6">
      <c r="B4957" s="1">
        <v>42654</v>
      </c>
      <c r="C4957">
        <v>260.93</v>
      </c>
      <c r="D4957" s="1"/>
      <c r="F4957" s="1"/>
    </row>
    <row r="4958" spans="2:6">
      <c r="B4958" s="1">
        <v>42655</v>
      </c>
      <c r="C4958">
        <v>260.94</v>
      </c>
      <c r="D4958" s="1"/>
      <c r="F4958" s="1"/>
    </row>
    <row r="4959" spans="2:6">
      <c r="B4959" s="1">
        <v>42656</v>
      </c>
      <c r="C4959">
        <v>260.97000000000003</v>
      </c>
      <c r="D4959" s="1"/>
      <c r="F4959" s="1"/>
    </row>
    <row r="4960" spans="2:6">
      <c r="B4960" s="1">
        <v>42657</v>
      </c>
      <c r="C4960">
        <v>260.97000000000003</v>
      </c>
      <c r="D4960" s="1"/>
      <c r="F4960" s="1"/>
    </row>
    <row r="4961" spans="2:6">
      <c r="B4961" s="1">
        <v>42660</v>
      </c>
      <c r="C4961">
        <v>260.99</v>
      </c>
      <c r="D4961" s="1"/>
      <c r="F4961" s="1"/>
    </row>
    <row r="4962" spans="2:6">
      <c r="B4962" s="1">
        <v>42661</v>
      </c>
      <c r="C4962">
        <v>260.99</v>
      </c>
      <c r="D4962" s="1"/>
      <c r="F4962" s="1"/>
    </row>
    <row r="4963" spans="2:6">
      <c r="B4963" s="1">
        <v>42662</v>
      </c>
      <c r="C4963">
        <v>261</v>
      </c>
      <c r="D4963" s="1"/>
      <c r="F4963" s="1"/>
    </row>
    <row r="4964" spans="2:6">
      <c r="B4964" s="1">
        <v>42663</v>
      </c>
      <c r="C4964">
        <v>261.01</v>
      </c>
      <c r="D4964" s="1"/>
      <c r="F4964" s="1"/>
    </row>
    <row r="4965" spans="2:6">
      <c r="B4965" s="1">
        <v>42664</v>
      </c>
      <c r="C4965">
        <v>261</v>
      </c>
      <c r="D4965" s="1"/>
      <c r="F4965" s="1"/>
    </row>
    <row r="4966" spans="2:6">
      <c r="B4966" s="1">
        <v>42667</v>
      </c>
      <c r="C4966">
        <v>261.01</v>
      </c>
      <c r="D4966" s="1"/>
      <c r="F4966" s="1"/>
    </row>
    <row r="4967" spans="2:6">
      <c r="B4967" s="1">
        <v>42668</v>
      </c>
      <c r="C4967">
        <v>261.02</v>
      </c>
      <c r="D4967" s="1"/>
      <c r="F4967" s="1"/>
    </row>
    <row r="4968" spans="2:6">
      <c r="B4968" s="1">
        <v>42669</v>
      </c>
      <c r="C4968">
        <v>261.02</v>
      </c>
      <c r="D4968" s="1"/>
      <c r="F4968" s="1"/>
    </row>
    <row r="4969" spans="2:6">
      <c r="B4969" s="1">
        <v>42670</v>
      </c>
      <c r="C4969">
        <v>261.02999999999997</v>
      </c>
      <c r="D4969" s="1"/>
      <c r="F4969" s="1"/>
    </row>
    <row r="4970" spans="2:6">
      <c r="B4970" s="1">
        <v>42671</v>
      </c>
      <c r="C4970">
        <v>261.02999999999997</v>
      </c>
      <c r="D4970" s="1"/>
      <c r="F4970" s="1"/>
    </row>
    <row r="4971" spans="2:6">
      <c r="B4971" s="1">
        <v>42674</v>
      </c>
      <c r="C4971">
        <v>261.04000000000002</v>
      </c>
      <c r="D4971" s="1"/>
      <c r="F4971" s="1"/>
    </row>
    <row r="4972" spans="2:6">
      <c r="B4972" s="1">
        <v>42675</v>
      </c>
      <c r="C4972">
        <v>261.04000000000002</v>
      </c>
      <c r="D4972" s="1"/>
      <c r="F4972" s="1"/>
    </row>
    <row r="4973" spans="2:6">
      <c r="B4973" s="1">
        <v>42676</v>
      </c>
      <c r="C4973">
        <v>261.04000000000002</v>
      </c>
      <c r="D4973" s="1"/>
      <c r="F4973" s="1"/>
    </row>
    <row r="4974" spans="2:6">
      <c r="B4974" s="1">
        <v>42677</v>
      </c>
      <c r="C4974">
        <v>261.04000000000002</v>
      </c>
      <c r="D4974" s="1"/>
      <c r="F4974" s="1"/>
    </row>
    <row r="4975" spans="2:6">
      <c r="B4975" s="1">
        <v>42678</v>
      </c>
      <c r="C4975">
        <v>261.04000000000002</v>
      </c>
      <c r="D4975" s="1"/>
      <c r="F4975" s="1"/>
    </row>
    <row r="4976" spans="2:6">
      <c r="B4976" s="1">
        <v>42681</v>
      </c>
      <c r="C4976">
        <v>261.04000000000002</v>
      </c>
      <c r="D4976" s="1"/>
      <c r="F4976" s="1"/>
    </row>
    <row r="4977" spans="2:6">
      <c r="B4977" s="1">
        <v>42682</v>
      </c>
      <c r="C4977">
        <v>261.01</v>
      </c>
      <c r="D4977" s="1"/>
      <c r="F4977" s="1"/>
    </row>
    <row r="4978" spans="2:6">
      <c r="B4978" s="1">
        <v>42683</v>
      </c>
      <c r="C4978">
        <v>261.01</v>
      </c>
      <c r="D4978" s="1"/>
      <c r="F4978" s="1"/>
    </row>
    <row r="4979" spans="2:6">
      <c r="B4979" s="1">
        <v>42684</v>
      </c>
      <c r="C4979">
        <v>260.98</v>
      </c>
      <c r="D4979" s="1"/>
      <c r="F4979" s="1"/>
    </row>
    <row r="4980" spans="2:6">
      <c r="B4980" s="1">
        <v>42688</v>
      </c>
      <c r="C4980">
        <v>260.95999999999998</v>
      </c>
      <c r="D4980" s="1"/>
      <c r="F4980" s="1"/>
    </row>
    <row r="4981" spans="2:6">
      <c r="B4981" s="1">
        <v>42689</v>
      </c>
      <c r="C4981">
        <v>260.97000000000003</v>
      </c>
      <c r="D4981" s="1"/>
      <c r="F4981" s="1"/>
    </row>
    <row r="4982" spans="2:6">
      <c r="B4982" s="1">
        <v>42690</v>
      </c>
      <c r="C4982">
        <v>260.98</v>
      </c>
      <c r="D4982" s="1"/>
      <c r="F4982" s="1"/>
    </row>
    <row r="4983" spans="2:6">
      <c r="B4983" s="1">
        <v>42691</v>
      </c>
      <c r="C4983">
        <v>260.99</v>
      </c>
      <c r="D4983" s="1"/>
      <c r="F4983" s="1"/>
    </row>
    <row r="4984" spans="2:6">
      <c r="B4984" s="1">
        <v>42692</v>
      </c>
      <c r="C4984">
        <v>260.98</v>
      </c>
      <c r="D4984" s="1"/>
      <c r="F4984" s="1"/>
    </row>
    <row r="4985" spans="2:6">
      <c r="B4985" s="1">
        <v>42695</v>
      </c>
      <c r="C4985">
        <v>261</v>
      </c>
      <c r="D4985" s="1"/>
      <c r="F4985" s="1"/>
    </row>
    <row r="4986" spans="2:6">
      <c r="B4986" s="1">
        <v>42696</v>
      </c>
      <c r="C4986">
        <v>261</v>
      </c>
      <c r="D4986" s="1"/>
      <c r="F4986" s="1"/>
    </row>
    <row r="4987" spans="2:6">
      <c r="B4987" s="1">
        <v>42697</v>
      </c>
      <c r="C4987">
        <v>261</v>
      </c>
      <c r="D4987" s="1"/>
      <c r="F4987" s="1"/>
    </row>
    <row r="4988" spans="2:6">
      <c r="B4988" s="1">
        <v>42699</v>
      </c>
      <c r="C4988">
        <v>261</v>
      </c>
      <c r="D4988" s="1"/>
      <c r="F4988" s="1"/>
    </row>
    <row r="4989" spans="2:6">
      <c r="B4989" s="1">
        <v>42702</v>
      </c>
      <c r="C4989">
        <v>261.02999999999997</v>
      </c>
      <c r="D4989" s="1"/>
      <c r="F4989" s="1"/>
    </row>
    <row r="4990" spans="2:6">
      <c r="B4990" s="1">
        <v>42703</v>
      </c>
      <c r="C4990">
        <v>261.04000000000002</v>
      </c>
      <c r="D4990" s="1"/>
      <c r="F4990" s="1"/>
    </row>
    <row r="4991" spans="2:6">
      <c r="B4991" s="1">
        <v>42704</v>
      </c>
      <c r="C4991">
        <v>261.04000000000002</v>
      </c>
      <c r="D4991" s="1"/>
      <c r="F4991" s="1"/>
    </row>
    <row r="4992" spans="2:6">
      <c r="B4992" s="1">
        <v>42705</v>
      </c>
      <c r="C4992">
        <v>261.04000000000002</v>
      </c>
      <c r="D4992" s="1"/>
      <c r="F4992" s="1"/>
    </row>
    <row r="4993" spans="2:6">
      <c r="B4993" s="1">
        <v>42706</v>
      </c>
      <c r="C4993">
        <v>261.05</v>
      </c>
      <c r="D4993" s="1"/>
      <c r="F4993" s="1"/>
    </row>
    <row r="4994" spans="2:6">
      <c r="B4994" s="1">
        <v>42709</v>
      </c>
      <c r="C4994">
        <v>261.06</v>
      </c>
      <c r="D4994" s="1"/>
      <c r="F4994" s="1"/>
    </row>
    <row r="4995" spans="2:6">
      <c r="B4995" s="1">
        <v>42710</v>
      </c>
      <c r="C4995">
        <v>261.05</v>
      </c>
      <c r="D4995" s="1"/>
      <c r="F4995" s="1"/>
    </row>
    <row r="4996" spans="2:6">
      <c r="B4996" s="1">
        <v>42711</v>
      </c>
      <c r="C4996">
        <v>261.06</v>
      </c>
      <c r="D4996" s="1"/>
      <c r="F4996" s="1"/>
    </row>
    <row r="4997" spans="2:6">
      <c r="B4997" s="1">
        <v>42712</v>
      </c>
      <c r="C4997">
        <v>261.06</v>
      </c>
      <c r="D4997" s="1"/>
      <c r="F4997" s="1"/>
    </row>
    <row r="4998" spans="2:6">
      <c r="B4998" s="1">
        <v>42713</v>
      </c>
      <c r="C4998">
        <v>261.02999999999997</v>
      </c>
      <c r="D4998" s="1"/>
      <c r="F4998" s="1"/>
    </row>
    <row r="4999" spans="2:6">
      <c r="B4999" s="1">
        <v>42716</v>
      </c>
      <c r="C4999">
        <v>261.05</v>
      </c>
      <c r="D4999" s="1"/>
      <c r="F4999" s="1"/>
    </row>
    <row r="5000" spans="2:6">
      <c r="B5000" s="1">
        <v>42717</v>
      </c>
      <c r="C5000">
        <v>261.05</v>
      </c>
      <c r="D5000" s="1"/>
      <c r="F5000" s="1"/>
    </row>
    <row r="5001" spans="2:6">
      <c r="B5001" s="1">
        <v>42718</v>
      </c>
      <c r="C5001">
        <v>261.04000000000002</v>
      </c>
      <c r="D5001" s="1"/>
      <c r="F5001" s="1"/>
    </row>
    <row r="5002" spans="2:6">
      <c r="B5002" s="1">
        <v>42719</v>
      </c>
      <c r="C5002">
        <v>261.06</v>
      </c>
      <c r="D5002" s="1"/>
      <c r="F5002" s="1"/>
    </row>
    <row r="5003" spans="2:6">
      <c r="B5003" s="1">
        <v>42720</v>
      </c>
      <c r="C5003">
        <v>261.07</v>
      </c>
      <c r="D5003" s="1"/>
      <c r="F5003" s="1"/>
    </row>
    <row r="5004" spans="2:6">
      <c r="B5004" s="1">
        <v>42723</v>
      </c>
      <c r="C5004">
        <v>261.10000000000002</v>
      </c>
      <c r="D5004" s="1"/>
      <c r="F5004" s="1"/>
    </row>
    <row r="5005" spans="2:6">
      <c r="B5005" s="1">
        <v>42724</v>
      </c>
      <c r="C5005">
        <v>261.10000000000002</v>
      </c>
      <c r="D5005" s="1"/>
      <c r="F5005" s="1"/>
    </row>
    <row r="5006" spans="2:6">
      <c r="B5006" s="1">
        <v>42725</v>
      </c>
      <c r="C5006">
        <v>261.12</v>
      </c>
      <c r="D5006" s="1"/>
      <c r="F5006" s="1"/>
    </row>
    <row r="5007" spans="2:6">
      <c r="B5007" s="1">
        <v>42726</v>
      </c>
      <c r="C5007">
        <v>261.12</v>
      </c>
      <c r="D5007" s="1"/>
      <c r="F5007" s="1"/>
    </row>
    <row r="5008" spans="2:6">
      <c r="B5008" s="1">
        <v>42727</v>
      </c>
      <c r="C5008">
        <v>261.11</v>
      </c>
      <c r="D5008" s="1"/>
      <c r="F5008" s="1"/>
    </row>
    <row r="5009" spans="2:6">
      <c r="B5009" s="1">
        <v>42731</v>
      </c>
      <c r="C5009">
        <v>261.13</v>
      </c>
      <c r="D5009" s="1"/>
      <c r="F5009" s="1"/>
    </row>
    <row r="5010" spans="2:6">
      <c r="B5010" s="1">
        <v>42732</v>
      </c>
      <c r="C5010">
        <v>261.14</v>
      </c>
      <c r="D5010" s="1"/>
      <c r="F5010" s="1"/>
    </row>
    <row r="5011" spans="2:6">
      <c r="B5011" s="1">
        <v>42733</v>
      </c>
      <c r="C5011">
        <v>261.16000000000003</v>
      </c>
      <c r="D5011" s="1"/>
      <c r="F5011" s="1"/>
    </row>
    <row r="5012" spans="2:6">
      <c r="B5012" s="1">
        <v>42734</v>
      </c>
      <c r="C5012">
        <v>261.14999999999998</v>
      </c>
      <c r="D5012" s="1"/>
      <c r="F5012" s="1"/>
    </row>
    <row r="5013" spans="2:6">
      <c r="B5013" s="1">
        <v>42738</v>
      </c>
      <c r="C5013">
        <v>261.17</v>
      </c>
      <c r="D5013" s="1"/>
      <c r="F5013" s="1"/>
    </row>
    <row r="5014" spans="2:6">
      <c r="B5014" s="1">
        <v>42739</v>
      </c>
      <c r="C5014">
        <v>261.18</v>
      </c>
      <c r="D5014" s="1"/>
      <c r="F5014" s="1"/>
    </row>
    <row r="5015" spans="2:6">
      <c r="B5015" s="1">
        <v>42740</v>
      </c>
      <c r="C5015">
        <v>261.20999999999998</v>
      </c>
      <c r="D5015" s="1"/>
      <c r="F5015" s="1"/>
    </row>
    <row r="5016" spans="2:6">
      <c r="B5016" s="1">
        <v>42741</v>
      </c>
      <c r="C5016">
        <v>261.20999999999998</v>
      </c>
      <c r="D5016" s="1"/>
      <c r="F5016" s="1"/>
    </row>
    <row r="5017" spans="2:6">
      <c r="B5017" s="1">
        <v>42744</v>
      </c>
      <c r="C5017">
        <v>261.25</v>
      </c>
      <c r="D5017" s="1"/>
      <c r="F5017" s="1"/>
    </row>
    <row r="5018" spans="2:6">
      <c r="B5018" s="1">
        <v>42745</v>
      </c>
      <c r="C5018">
        <v>261.25</v>
      </c>
      <c r="D5018" s="1"/>
      <c r="F5018" s="1"/>
    </row>
    <row r="5019" spans="2:6">
      <c r="B5019" s="1">
        <v>42746</v>
      </c>
      <c r="C5019">
        <v>261.26</v>
      </c>
      <c r="D5019" s="1"/>
      <c r="F5019" s="1"/>
    </row>
    <row r="5020" spans="2:6">
      <c r="B5020" s="1">
        <v>42747</v>
      </c>
      <c r="C5020">
        <v>261.26</v>
      </c>
      <c r="D5020" s="1"/>
      <c r="F5020" s="1"/>
    </row>
    <row r="5021" spans="2:6">
      <c r="B5021" s="1">
        <v>42748</v>
      </c>
      <c r="C5021">
        <v>261.25</v>
      </c>
      <c r="D5021" s="1"/>
      <c r="F5021" s="1"/>
    </row>
    <row r="5022" spans="2:6">
      <c r="B5022" s="1">
        <v>42752</v>
      </c>
      <c r="C5022">
        <v>261.27999999999997</v>
      </c>
      <c r="D5022" s="1"/>
      <c r="F5022" s="1"/>
    </row>
    <row r="5023" spans="2:6">
      <c r="B5023" s="1">
        <v>42753</v>
      </c>
      <c r="C5023">
        <v>261.29000000000002</v>
      </c>
      <c r="D5023" s="1"/>
      <c r="F5023" s="1"/>
    </row>
    <row r="5024" spans="2:6">
      <c r="B5024" s="1">
        <v>42754</v>
      </c>
      <c r="C5024">
        <v>261.29000000000002</v>
      </c>
      <c r="D5024" s="1"/>
      <c r="F5024" s="1"/>
    </row>
    <row r="5025" spans="2:6">
      <c r="B5025" s="1">
        <v>42755</v>
      </c>
      <c r="C5025">
        <v>261.3</v>
      </c>
      <c r="D5025" s="1"/>
      <c r="F5025" s="1"/>
    </row>
    <row r="5026" spans="2:6">
      <c r="B5026" s="1">
        <v>42758</v>
      </c>
      <c r="C5026">
        <v>261.33</v>
      </c>
      <c r="D5026" s="1"/>
      <c r="F5026" s="1"/>
    </row>
    <row r="5027" spans="2:6">
      <c r="B5027" s="1">
        <v>42759</v>
      </c>
      <c r="C5027">
        <v>261.33</v>
      </c>
      <c r="D5027" s="1"/>
      <c r="F5027" s="1"/>
    </row>
    <row r="5028" spans="2:6">
      <c r="B5028" s="1">
        <v>42760</v>
      </c>
      <c r="C5028">
        <v>261.33999999999997</v>
      </c>
      <c r="D5028" s="1"/>
      <c r="F5028" s="1"/>
    </row>
    <row r="5029" spans="2:6">
      <c r="B5029" s="1">
        <v>42761</v>
      </c>
      <c r="C5029">
        <v>261.33999999999997</v>
      </c>
      <c r="D5029" s="1"/>
      <c r="F5029" s="1"/>
    </row>
    <row r="5030" spans="2:6">
      <c r="B5030" s="1">
        <v>42762</v>
      </c>
      <c r="C5030">
        <v>261.33</v>
      </c>
      <c r="D5030" s="1"/>
      <c r="F5030" s="1"/>
    </row>
    <row r="5031" spans="2:6">
      <c r="B5031" s="1">
        <v>42765</v>
      </c>
      <c r="C5031">
        <v>261.35000000000002</v>
      </c>
      <c r="D5031" s="1"/>
      <c r="F5031" s="1"/>
    </row>
    <row r="5032" spans="2:6">
      <c r="B5032" s="1">
        <v>42766</v>
      </c>
      <c r="C5032">
        <v>261.36</v>
      </c>
      <c r="D5032" s="1"/>
      <c r="F5032" s="1"/>
    </row>
    <row r="5033" spans="2:6">
      <c r="B5033" s="1">
        <v>42767</v>
      </c>
      <c r="C5033">
        <v>261.36</v>
      </c>
      <c r="D5033" s="1"/>
      <c r="F5033" s="1"/>
    </row>
    <row r="5034" spans="2:6">
      <c r="B5034" s="1">
        <v>42768</v>
      </c>
      <c r="C5034">
        <v>261.37</v>
      </c>
      <c r="D5034" s="1"/>
      <c r="F5034" s="1"/>
    </row>
    <row r="5035" spans="2:6">
      <c r="B5035" s="1">
        <v>42769</v>
      </c>
      <c r="C5035">
        <v>261.37</v>
      </c>
      <c r="D5035" s="1"/>
      <c r="F5035" s="1"/>
    </row>
    <row r="5036" spans="2:6">
      <c r="B5036" s="1">
        <v>42772</v>
      </c>
      <c r="C5036">
        <v>261.39</v>
      </c>
      <c r="D5036" s="1"/>
      <c r="F5036" s="1"/>
    </row>
    <row r="5037" spans="2:6">
      <c r="B5037" s="1">
        <v>42773</v>
      </c>
      <c r="C5037">
        <v>261.39</v>
      </c>
      <c r="D5037" s="1"/>
      <c r="F5037" s="1"/>
    </row>
    <row r="5038" spans="2:6">
      <c r="B5038" s="1">
        <v>42774</v>
      </c>
      <c r="C5038">
        <v>261.39999999999998</v>
      </c>
      <c r="D5038" s="1"/>
      <c r="F5038" s="1"/>
    </row>
    <row r="5039" spans="2:6">
      <c r="B5039" s="1">
        <v>42775</v>
      </c>
      <c r="C5039">
        <v>261.39999999999998</v>
      </c>
      <c r="D5039" s="1"/>
      <c r="F5039" s="1"/>
    </row>
    <row r="5040" spans="2:6">
      <c r="B5040" s="1">
        <v>42776</v>
      </c>
      <c r="C5040">
        <v>261.39</v>
      </c>
      <c r="D5040" s="1"/>
      <c r="F5040" s="1"/>
    </row>
    <row r="5041" spans="2:6">
      <c r="B5041" s="1">
        <v>42779</v>
      </c>
      <c r="C5041">
        <v>261.39999999999998</v>
      </c>
      <c r="D5041" s="1"/>
      <c r="F5041" s="1"/>
    </row>
    <row r="5042" spans="2:6">
      <c r="B5042" s="1">
        <v>42780</v>
      </c>
      <c r="C5042">
        <v>261.39999999999998</v>
      </c>
      <c r="D5042" s="1"/>
      <c r="F5042" s="1"/>
    </row>
    <row r="5043" spans="2:6">
      <c r="B5043" s="1">
        <v>42781</v>
      </c>
      <c r="C5043">
        <v>261.39999999999998</v>
      </c>
      <c r="D5043" s="1"/>
      <c r="F5043" s="1"/>
    </row>
    <row r="5044" spans="2:6">
      <c r="B5044" s="1">
        <v>42782</v>
      </c>
      <c r="C5044">
        <v>261.42</v>
      </c>
      <c r="D5044" s="1"/>
      <c r="F5044" s="1"/>
    </row>
    <row r="5045" spans="2:6">
      <c r="B5045" s="1">
        <v>42783</v>
      </c>
      <c r="C5045">
        <v>261.41000000000003</v>
      </c>
      <c r="D5045" s="1"/>
      <c r="F5045" s="1"/>
    </row>
    <row r="5046" spans="2:6">
      <c r="B5046" s="1">
        <v>42787</v>
      </c>
      <c r="C5046">
        <v>261.44</v>
      </c>
      <c r="D5046" s="1"/>
      <c r="F5046" s="1"/>
    </row>
    <row r="5047" spans="2:6">
      <c r="B5047" s="1">
        <v>42788</v>
      </c>
      <c r="C5047">
        <v>261.45</v>
      </c>
      <c r="D5047" s="1"/>
      <c r="F5047" s="1"/>
    </row>
    <row r="5048" spans="2:6">
      <c r="B5048" s="1">
        <v>42789</v>
      </c>
      <c r="C5048">
        <v>261.47000000000003</v>
      </c>
      <c r="D5048" s="1"/>
      <c r="F5048" s="1"/>
    </row>
    <row r="5049" spans="2:6">
      <c r="B5049" s="1">
        <v>42790</v>
      </c>
      <c r="C5049">
        <v>261.47000000000003</v>
      </c>
      <c r="D5049" s="1"/>
      <c r="F5049" s="1"/>
    </row>
    <row r="5050" spans="2:6">
      <c r="B5050" s="1">
        <v>42793</v>
      </c>
      <c r="C5050">
        <v>261.48</v>
      </c>
      <c r="D5050" s="1"/>
      <c r="F5050" s="1"/>
    </row>
    <row r="5051" spans="2:6">
      <c r="B5051" s="1">
        <v>42794</v>
      </c>
      <c r="C5051">
        <v>261.48</v>
      </c>
      <c r="D5051" s="1"/>
      <c r="F5051" s="1"/>
    </row>
    <row r="5052" spans="2:6">
      <c r="B5052" s="1">
        <v>42795</v>
      </c>
      <c r="C5052">
        <v>261.39</v>
      </c>
      <c r="D5052" s="1"/>
      <c r="F5052" s="1"/>
    </row>
    <row r="5053" spans="2:6">
      <c r="B5053" s="1">
        <v>42796</v>
      </c>
      <c r="C5053">
        <v>261.35000000000002</v>
      </c>
      <c r="D5053" s="1"/>
      <c r="F5053" s="1"/>
    </row>
    <row r="5054" spans="2:6">
      <c r="B5054" s="1">
        <v>42797</v>
      </c>
      <c r="C5054">
        <v>261.33999999999997</v>
      </c>
      <c r="D5054" s="1"/>
      <c r="F5054" s="1"/>
    </row>
    <row r="5055" spans="2:6">
      <c r="B5055" s="1">
        <v>42800</v>
      </c>
      <c r="C5055">
        <v>261.33999999999997</v>
      </c>
      <c r="D5055" s="1"/>
      <c r="F5055" s="1"/>
    </row>
    <row r="5056" spans="2:6">
      <c r="B5056" s="1">
        <v>42801</v>
      </c>
      <c r="C5056">
        <v>261.32</v>
      </c>
      <c r="D5056" s="1"/>
      <c r="F5056" s="1"/>
    </row>
    <row r="5057" spans="2:6">
      <c r="B5057" s="1">
        <v>42802</v>
      </c>
      <c r="C5057">
        <v>261.31</v>
      </c>
      <c r="D5057" s="1"/>
      <c r="F5057" s="1"/>
    </row>
    <row r="5058" spans="2:6">
      <c r="B5058" s="1">
        <v>42803</v>
      </c>
      <c r="C5058">
        <v>261.3</v>
      </c>
      <c r="D5058" s="1"/>
      <c r="F5058" s="1"/>
    </row>
    <row r="5059" spans="2:6">
      <c r="B5059" s="1">
        <v>42804</v>
      </c>
      <c r="C5059">
        <v>261.3</v>
      </c>
      <c r="D5059" s="1"/>
      <c r="F5059" s="1"/>
    </row>
    <row r="5060" spans="2:6">
      <c r="B5060" s="1">
        <v>42807</v>
      </c>
      <c r="C5060">
        <v>261.29000000000002</v>
      </c>
      <c r="D5060" s="1"/>
      <c r="F5060" s="1"/>
    </row>
    <row r="5061" spans="2:6">
      <c r="B5061" s="1">
        <v>42808</v>
      </c>
      <c r="C5061">
        <v>261.3</v>
      </c>
      <c r="D5061" s="1"/>
      <c r="F5061" s="1"/>
    </row>
    <row r="5062" spans="2:6">
      <c r="B5062" s="1">
        <v>42809</v>
      </c>
      <c r="C5062">
        <v>261.33999999999997</v>
      </c>
      <c r="D5062" s="1"/>
      <c r="F5062" s="1"/>
    </row>
    <row r="5063" spans="2:6">
      <c r="B5063" s="1">
        <v>42810</v>
      </c>
      <c r="C5063">
        <v>261.37</v>
      </c>
      <c r="D5063" s="1"/>
      <c r="F5063" s="1"/>
    </row>
    <row r="5064" spans="2:6">
      <c r="B5064" s="1">
        <v>42811</v>
      </c>
      <c r="C5064">
        <v>261.38</v>
      </c>
      <c r="D5064" s="1"/>
      <c r="F5064" s="1"/>
    </row>
    <row r="5065" spans="2:6">
      <c r="B5065" s="1">
        <v>42814</v>
      </c>
      <c r="C5065">
        <v>261.39</v>
      </c>
      <c r="D5065" s="1"/>
      <c r="F5065" s="1"/>
    </row>
    <row r="5066" spans="2:6">
      <c r="B5066" s="1">
        <v>42815</v>
      </c>
      <c r="C5066">
        <v>261.41000000000003</v>
      </c>
      <c r="D5066" s="1"/>
      <c r="F5066" s="1"/>
    </row>
    <row r="5067" spans="2:6">
      <c r="B5067" s="1">
        <v>42816</v>
      </c>
      <c r="C5067">
        <v>261.42</v>
      </c>
      <c r="D5067" s="1"/>
      <c r="F5067" s="1"/>
    </row>
    <row r="5068" spans="2:6">
      <c r="B5068" s="1">
        <v>42817</v>
      </c>
      <c r="C5068">
        <v>261.42</v>
      </c>
      <c r="D5068" s="1"/>
      <c r="F5068" s="1"/>
    </row>
    <row r="5069" spans="2:6">
      <c r="B5069" s="1">
        <v>42818</v>
      </c>
      <c r="C5069">
        <v>261.43</v>
      </c>
      <c r="D5069" s="1"/>
      <c r="F5069" s="1"/>
    </row>
    <row r="5070" spans="2:6">
      <c r="B5070" s="1">
        <v>42821</v>
      </c>
      <c r="C5070">
        <v>261.44</v>
      </c>
      <c r="D5070" s="1"/>
      <c r="F5070" s="1"/>
    </row>
    <row r="5071" spans="2:6">
      <c r="B5071" s="1">
        <v>42822</v>
      </c>
      <c r="C5071">
        <v>261.43</v>
      </c>
      <c r="D5071" s="1"/>
      <c r="F5071" s="1"/>
    </row>
    <row r="5072" spans="2:6">
      <c r="B5072" s="1">
        <v>42823</v>
      </c>
      <c r="C5072">
        <v>261.44</v>
      </c>
      <c r="D5072" s="1"/>
      <c r="F5072" s="1"/>
    </row>
    <row r="5073" spans="2:6">
      <c r="B5073" s="1">
        <v>42824</v>
      </c>
      <c r="C5073">
        <v>261.45999999999998</v>
      </c>
      <c r="D5073" s="1"/>
      <c r="F5073" s="1"/>
    </row>
    <row r="5074" spans="2:6">
      <c r="B5074" s="1">
        <v>42825</v>
      </c>
      <c r="C5074">
        <v>261.45999999999998</v>
      </c>
      <c r="D5074" s="1"/>
      <c r="F5074" s="1"/>
    </row>
    <row r="5075" spans="2:6">
      <c r="B5075" s="1">
        <v>42828</v>
      </c>
      <c r="C5075">
        <v>261.49</v>
      </c>
      <c r="D5075" s="1"/>
      <c r="F5075" s="1"/>
    </row>
    <row r="5076" spans="2:6">
      <c r="B5076" s="1">
        <v>42829</v>
      </c>
      <c r="C5076">
        <v>261.49</v>
      </c>
      <c r="D5076" s="1"/>
      <c r="F5076" s="1"/>
    </row>
    <row r="5077" spans="2:6">
      <c r="B5077" s="1">
        <v>42830</v>
      </c>
      <c r="C5077">
        <v>261.49</v>
      </c>
      <c r="D5077" s="1"/>
      <c r="F5077" s="1"/>
    </row>
    <row r="5078" spans="2:6">
      <c r="B5078" s="1">
        <v>42831</v>
      </c>
      <c r="C5078">
        <v>261.49</v>
      </c>
      <c r="D5078" s="1"/>
      <c r="F5078" s="1"/>
    </row>
    <row r="5079" spans="2:6">
      <c r="B5079" s="1">
        <v>42832</v>
      </c>
      <c r="C5079">
        <v>261.47000000000003</v>
      </c>
      <c r="D5079" s="1"/>
      <c r="F5079" s="1"/>
    </row>
    <row r="5080" spans="2:6">
      <c r="B5080" s="1">
        <v>42835</v>
      </c>
      <c r="C5080">
        <v>261.49</v>
      </c>
      <c r="D5080" s="1"/>
      <c r="F5080" s="1"/>
    </row>
    <row r="5081" spans="2:6">
      <c r="B5081" s="1">
        <v>42836</v>
      </c>
      <c r="C5081">
        <v>261.51</v>
      </c>
      <c r="D5081" s="1"/>
      <c r="F5081" s="1"/>
    </row>
    <row r="5082" spans="2:6">
      <c r="B5082" s="1">
        <v>42837</v>
      </c>
      <c r="C5082">
        <v>261.52</v>
      </c>
      <c r="D5082" s="1"/>
      <c r="F5082" s="1"/>
    </row>
    <row r="5083" spans="2:6">
      <c r="B5083" s="1">
        <v>42838</v>
      </c>
      <c r="C5083">
        <v>261.52999999999997</v>
      </c>
      <c r="D5083" s="1"/>
      <c r="F5083" s="1"/>
    </row>
    <row r="5084" spans="2:6">
      <c r="B5084" s="1">
        <v>42842</v>
      </c>
      <c r="C5084">
        <v>261.55</v>
      </c>
      <c r="D5084" s="1"/>
      <c r="F5084" s="1"/>
    </row>
    <row r="5085" spans="2:6">
      <c r="B5085" s="1">
        <v>42843</v>
      </c>
      <c r="C5085">
        <v>261.57</v>
      </c>
      <c r="D5085" s="1"/>
      <c r="F5085" s="1"/>
    </row>
    <row r="5086" spans="2:6">
      <c r="B5086" s="1">
        <v>42844</v>
      </c>
      <c r="C5086">
        <v>261.58</v>
      </c>
      <c r="D5086" s="1"/>
      <c r="F5086" s="1"/>
    </row>
    <row r="5087" spans="2:6">
      <c r="B5087" s="1">
        <v>42845</v>
      </c>
      <c r="C5087">
        <v>261.58999999999997</v>
      </c>
      <c r="D5087" s="1"/>
      <c r="F5087" s="1"/>
    </row>
    <row r="5088" spans="2:6">
      <c r="B5088" s="1">
        <v>42846</v>
      </c>
      <c r="C5088">
        <v>261.60000000000002</v>
      </c>
      <c r="D5088" s="1"/>
      <c r="F5088" s="1"/>
    </row>
    <row r="5089" spans="2:6">
      <c r="B5089" s="1">
        <v>42849</v>
      </c>
      <c r="C5089">
        <v>261.60000000000002</v>
      </c>
      <c r="D5089" s="1"/>
      <c r="F5089" s="1"/>
    </row>
    <row r="5090" spans="2:6">
      <c r="B5090" s="1">
        <v>42850</v>
      </c>
      <c r="C5090">
        <v>261.60000000000002</v>
      </c>
      <c r="D5090" s="1"/>
      <c r="F5090" s="1"/>
    </row>
    <row r="5091" spans="2:6">
      <c r="B5091" s="1">
        <v>42851</v>
      </c>
      <c r="C5091">
        <v>261.61</v>
      </c>
      <c r="D5091" s="1"/>
      <c r="F5091" s="1"/>
    </row>
    <row r="5092" spans="2:6">
      <c r="B5092" s="1">
        <v>42852</v>
      </c>
      <c r="C5092">
        <v>261.62</v>
      </c>
      <c r="D5092" s="1"/>
      <c r="F5092" s="1"/>
    </row>
    <row r="5093" spans="2:6">
      <c r="B5093" s="1">
        <v>42853</v>
      </c>
      <c r="C5093">
        <v>261.63</v>
      </c>
      <c r="D5093" s="1"/>
      <c r="F5093" s="1"/>
    </row>
    <row r="5094" spans="2:6">
      <c r="B5094" s="1">
        <v>42856</v>
      </c>
      <c r="C5094">
        <v>261.63</v>
      </c>
      <c r="D5094" s="1"/>
      <c r="F5094" s="1"/>
    </row>
    <row r="5095" spans="2:6">
      <c r="B5095" s="1">
        <v>42857</v>
      </c>
      <c r="C5095">
        <v>261.63</v>
      </c>
      <c r="D5095" s="1"/>
      <c r="F5095" s="1"/>
    </row>
    <row r="5096" spans="2:6">
      <c r="B5096" s="1">
        <v>42858</v>
      </c>
      <c r="C5096">
        <v>261.62</v>
      </c>
      <c r="D5096" s="1"/>
      <c r="F5096" s="1"/>
    </row>
    <row r="5097" spans="2:6">
      <c r="B5097" s="1">
        <v>42859</v>
      </c>
      <c r="C5097">
        <v>261.62</v>
      </c>
      <c r="D5097" s="1"/>
      <c r="F5097" s="1"/>
    </row>
    <row r="5098" spans="2:6">
      <c r="B5098" s="1">
        <v>42860</v>
      </c>
      <c r="C5098">
        <v>261.62</v>
      </c>
      <c r="D5098" s="1"/>
      <c r="F5098" s="1"/>
    </row>
    <row r="5099" spans="2:6">
      <c r="B5099" s="1">
        <v>42863</v>
      </c>
      <c r="C5099">
        <v>261.63</v>
      </c>
      <c r="D5099" s="1"/>
      <c r="F5099" s="1"/>
    </row>
    <row r="5100" spans="2:6">
      <c r="B5100" s="1">
        <v>42864</v>
      </c>
      <c r="C5100">
        <v>261.63</v>
      </c>
      <c r="D5100" s="1"/>
      <c r="F5100" s="1"/>
    </row>
    <row r="5101" spans="2:6">
      <c r="B5101" s="1">
        <v>42865</v>
      </c>
      <c r="C5101">
        <v>261.64</v>
      </c>
      <c r="D5101" s="1"/>
      <c r="F5101" s="1"/>
    </row>
    <row r="5102" spans="2:6">
      <c r="B5102" s="1">
        <v>42866</v>
      </c>
      <c r="C5102">
        <v>261.64999999999998</v>
      </c>
      <c r="D5102" s="1"/>
      <c r="F5102" s="1"/>
    </row>
    <row r="5103" spans="2:6">
      <c r="B5103" s="1">
        <v>42867</v>
      </c>
      <c r="C5103">
        <v>261.66000000000003</v>
      </c>
      <c r="D5103" s="1"/>
      <c r="F5103" s="1"/>
    </row>
    <row r="5104" spans="2:6">
      <c r="B5104" s="1">
        <v>42870</v>
      </c>
      <c r="C5104">
        <v>261.68</v>
      </c>
      <c r="D5104" s="1"/>
      <c r="F5104" s="1"/>
    </row>
    <row r="5105" spans="2:6">
      <c r="B5105" s="1">
        <v>42871</v>
      </c>
      <c r="C5105">
        <v>261.69</v>
      </c>
      <c r="D5105" s="1"/>
      <c r="F5105" s="1"/>
    </row>
    <row r="5106" spans="2:6">
      <c r="B5106" s="1">
        <v>42872</v>
      </c>
      <c r="C5106">
        <v>261.72000000000003</v>
      </c>
      <c r="D5106" s="1"/>
      <c r="F5106" s="1"/>
    </row>
    <row r="5107" spans="2:6">
      <c r="B5107" s="1">
        <v>42873</v>
      </c>
      <c r="C5107">
        <v>261.70999999999998</v>
      </c>
      <c r="D5107" s="1"/>
      <c r="F5107" s="1"/>
    </row>
    <row r="5108" spans="2:6">
      <c r="B5108" s="1">
        <v>42874</v>
      </c>
      <c r="C5108">
        <v>261.70999999999998</v>
      </c>
      <c r="D5108" s="1"/>
      <c r="F5108" s="1"/>
    </row>
    <row r="5109" spans="2:6">
      <c r="B5109" s="1">
        <v>42877</v>
      </c>
      <c r="C5109">
        <v>261.72000000000003</v>
      </c>
      <c r="D5109" s="1"/>
      <c r="F5109" s="1"/>
    </row>
    <row r="5110" spans="2:6">
      <c r="B5110" s="1">
        <v>42878</v>
      </c>
      <c r="C5110">
        <v>261.72000000000003</v>
      </c>
      <c r="D5110" s="1"/>
      <c r="F5110" s="1"/>
    </row>
    <row r="5111" spans="2:6">
      <c r="B5111" s="1">
        <v>42879</v>
      </c>
      <c r="C5111">
        <v>261.72000000000003</v>
      </c>
      <c r="D5111" s="1"/>
      <c r="F5111" s="1"/>
    </row>
    <row r="5112" spans="2:6">
      <c r="B5112" s="1">
        <v>42880</v>
      </c>
      <c r="C5112">
        <v>261.73</v>
      </c>
      <c r="D5112" s="1"/>
      <c r="F5112" s="1"/>
    </row>
    <row r="5113" spans="2:6">
      <c r="B5113" s="1">
        <v>42881</v>
      </c>
      <c r="C5113">
        <v>261.73</v>
      </c>
      <c r="D5113" s="1"/>
      <c r="F5113" s="1"/>
    </row>
    <row r="5114" spans="2:6">
      <c r="B5114" s="1">
        <v>42885</v>
      </c>
      <c r="C5114">
        <v>261.75</v>
      </c>
      <c r="D5114" s="1"/>
      <c r="F5114" s="1"/>
    </row>
    <row r="5115" spans="2:6">
      <c r="B5115" s="1">
        <v>42886</v>
      </c>
      <c r="C5115">
        <v>261.75</v>
      </c>
      <c r="D5115" s="1"/>
      <c r="F5115" s="1"/>
    </row>
    <row r="5116" spans="2:6">
      <c r="B5116" s="1">
        <v>42887</v>
      </c>
      <c r="C5116">
        <v>261.76</v>
      </c>
      <c r="D5116" s="1"/>
      <c r="F5116" s="1"/>
    </row>
    <row r="5117" spans="2:6">
      <c r="B5117" s="1">
        <v>42888</v>
      </c>
      <c r="C5117">
        <v>261.77</v>
      </c>
      <c r="D5117" s="1"/>
      <c r="F5117" s="1"/>
    </row>
    <row r="5118" spans="2:6">
      <c r="B5118" s="1">
        <v>42891</v>
      </c>
      <c r="C5118">
        <v>261.79000000000002</v>
      </c>
      <c r="D5118" s="1"/>
      <c r="F5118" s="1"/>
    </row>
    <row r="5119" spans="2:6">
      <c r="B5119" s="1">
        <v>42892</v>
      </c>
      <c r="C5119">
        <v>261.79000000000002</v>
      </c>
      <c r="D5119" s="1"/>
      <c r="F5119" s="1"/>
    </row>
    <row r="5120" spans="2:6">
      <c r="B5120" s="1">
        <v>42893</v>
      </c>
      <c r="C5120">
        <v>261.79000000000002</v>
      </c>
      <c r="D5120" s="1"/>
      <c r="F5120" s="1"/>
    </row>
    <row r="5121" spans="2:6">
      <c r="B5121" s="1">
        <v>42894</v>
      </c>
      <c r="C5121">
        <v>261.79000000000002</v>
      </c>
      <c r="D5121" s="1"/>
      <c r="F5121" s="1"/>
    </row>
    <row r="5122" spans="2:6">
      <c r="B5122" s="1">
        <v>42895</v>
      </c>
      <c r="C5122">
        <v>261.77999999999997</v>
      </c>
      <c r="D5122" s="1"/>
      <c r="F5122" s="1"/>
    </row>
    <row r="5123" spans="2:6">
      <c r="B5123" s="1">
        <v>42898</v>
      </c>
      <c r="C5123">
        <v>261.8</v>
      </c>
      <c r="D5123" s="1"/>
      <c r="F5123" s="1"/>
    </row>
    <row r="5124" spans="2:6">
      <c r="B5124" s="1">
        <v>42899</v>
      </c>
      <c r="C5124">
        <v>261.8</v>
      </c>
      <c r="D5124" s="1"/>
      <c r="F5124" s="1"/>
    </row>
    <row r="5125" spans="2:6">
      <c r="B5125" s="1">
        <v>42900</v>
      </c>
      <c r="C5125">
        <v>261.82</v>
      </c>
      <c r="D5125" s="1"/>
      <c r="F5125" s="1"/>
    </row>
    <row r="5126" spans="2:6">
      <c r="B5126" s="1">
        <v>42901</v>
      </c>
      <c r="C5126">
        <v>261.82</v>
      </c>
      <c r="D5126" s="1"/>
      <c r="F5126" s="1"/>
    </row>
    <row r="5127" spans="2:6">
      <c r="B5127" s="1">
        <v>42902</v>
      </c>
      <c r="C5127">
        <v>261.83</v>
      </c>
      <c r="D5127" s="1"/>
      <c r="F5127" s="1"/>
    </row>
    <row r="5128" spans="2:6">
      <c r="B5128" s="1">
        <v>42905</v>
      </c>
      <c r="C5128">
        <v>261.85000000000002</v>
      </c>
      <c r="D5128" s="1"/>
      <c r="F5128" s="1"/>
    </row>
    <row r="5129" spans="2:6">
      <c r="B5129" s="1">
        <v>42906</v>
      </c>
      <c r="C5129">
        <v>261.87</v>
      </c>
      <c r="D5129" s="1"/>
      <c r="F5129" s="1"/>
    </row>
    <row r="5130" spans="2:6">
      <c r="B5130" s="1">
        <v>42907</v>
      </c>
      <c r="C5130">
        <v>261.88</v>
      </c>
      <c r="D5130" s="1"/>
      <c r="F5130" s="1"/>
    </row>
    <row r="5131" spans="2:6">
      <c r="B5131" s="1">
        <v>42908</v>
      </c>
      <c r="C5131">
        <v>261.91000000000003</v>
      </c>
      <c r="D5131" s="1"/>
      <c r="F5131" s="1"/>
    </row>
    <row r="5132" spans="2:6">
      <c r="B5132" s="1">
        <v>42909</v>
      </c>
      <c r="C5132">
        <v>261.92</v>
      </c>
      <c r="D5132" s="1"/>
      <c r="F5132" s="1"/>
    </row>
    <row r="5133" spans="2:6">
      <c r="B5133" s="1">
        <v>42912</v>
      </c>
      <c r="C5133">
        <v>261.94</v>
      </c>
      <c r="D5133" s="1"/>
      <c r="F5133" s="1"/>
    </row>
    <row r="5134" spans="2:6">
      <c r="B5134" s="1">
        <v>42913</v>
      </c>
      <c r="C5134">
        <v>261.94</v>
      </c>
      <c r="D5134" s="1"/>
      <c r="F5134" s="1"/>
    </row>
    <row r="5135" spans="2:6">
      <c r="B5135" s="1">
        <v>42914</v>
      </c>
      <c r="C5135">
        <v>261.95</v>
      </c>
      <c r="D5135" s="1"/>
      <c r="F5135" s="1"/>
    </row>
    <row r="5136" spans="2:6">
      <c r="B5136" s="1">
        <v>42915</v>
      </c>
      <c r="C5136">
        <v>261.94</v>
      </c>
      <c r="D5136" s="1"/>
      <c r="F5136" s="1"/>
    </row>
    <row r="5137" spans="2:6">
      <c r="B5137" s="1">
        <v>42916</v>
      </c>
      <c r="C5137">
        <v>261.94</v>
      </c>
      <c r="D5137" s="1"/>
      <c r="F5137" s="1"/>
    </row>
    <row r="5138" spans="2:6">
      <c r="B5138" s="1">
        <v>42919</v>
      </c>
      <c r="C5138">
        <v>261.95</v>
      </c>
      <c r="D5138" s="1"/>
      <c r="F5138" s="1"/>
    </row>
    <row r="5139" spans="2:6">
      <c r="B5139" s="1">
        <v>42921</v>
      </c>
      <c r="C5139">
        <v>261.98</v>
      </c>
      <c r="D5139" s="1"/>
      <c r="F5139" s="1"/>
    </row>
    <row r="5140" spans="2:6">
      <c r="B5140" s="1">
        <v>42922</v>
      </c>
      <c r="C5140">
        <v>261.99</v>
      </c>
      <c r="D5140" s="1"/>
      <c r="F5140" s="1"/>
    </row>
    <row r="5141" spans="2:6">
      <c r="B5141" s="1">
        <v>42923</v>
      </c>
      <c r="C5141">
        <v>262</v>
      </c>
      <c r="D5141" s="1"/>
      <c r="F5141" s="1"/>
    </row>
    <row r="5142" spans="2:6">
      <c r="B5142" s="1">
        <v>42926</v>
      </c>
      <c r="C5142">
        <v>262.02999999999997</v>
      </c>
      <c r="D5142" s="1"/>
      <c r="F5142" s="1"/>
    </row>
    <row r="5143" spans="2:6">
      <c r="B5143" s="1">
        <v>42927</v>
      </c>
      <c r="C5143">
        <v>262.04000000000002</v>
      </c>
      <c r="D5143" s="1"/>
      <c r="F5143" s="1"/>
    </row>
    <row r="5144" spans="2:6">
      <c r="B5144" s="1">
        <v>42928</v>
      </c>
      <c r="C5144">
        <v>262.05</v>
      </c>
      <c r="D5144" s="1"/>
      <c r="F5144" s="1"/>
    </row>
    <row r="5145" spans="2:6">
      <c r="B5145" s="1">
        <v>42929</v>
      </c>
      <c r="C5145">
        <v>262.06</v>
      </c>
      <c r="D5145" s="1"/>
      <c r="F5145" s="1"/>
    </row>
    <row r="5146" spans="2:6">
      <c r="B5146" s="1">
        <v>42930</v>
      </c>
      <c r="C5146">
        <v>262.08</v>
      </c>
      <c r="D5146" s="1"/>
      <c r="F5146" s="1"/>
    </row>
    <row r="5147" spans="2:6">
      <c r="B5147" s="1">
        <v>42933</v>
      </c>
      <c r="C5147">
        <v>262.10000000000002</v>
      </c>
      <c r="D5147" s="1"/>
      <c r="F5147" s="1"/>
    </row>
    <row r="5148" spans="2:6">
      <c r="B5148" s="1">
        <v>42934</v>
      </c>
      <c r="C5148">
        <v>262.11</v>
      </c>
      <c r="D5148" s="1"/>
      <c r="F5148" s="1"/>
    </row>
    <row r="5149" spans="2:6">
      <c r="B5149" s="1">
        <v>42935</v>
      </c>
      <c r="C5149">
        <v>262.11</v>
      </c>
      <c r="D5149" s="1"/>
      <c r="F5149" s="1"/>
    </row>
    <row r="5150" spans="2:6">
      <c r="B5150" s="1">
        <v>42936</v>
      </c>
      <c r="C5150">
        <v>262.12</v>
      </c>
      <c r="D5150" s="1"/>
      <c r="F5150" s="1"/>
    </row>
    <row r="5151" spans="2:6">
      <c r="B5151" s="1">
        <v>42937</v>
      </c>
      <c r="C5151">
        <v>262.12</v>
      </c>
      <c r="D5151" s="1"/>
      <c r="F5151" s="1"/>
    </row>
    <row r="5152" spans="2:6">
      <c r="B5152" s="1">
        <v>42940</v>
      </c>
      <c r="C5152">
        <v>262.14</v>
      </c>
      <c r="D5152" s="1"/>
      <c r="F5152" s="1"/>
    </row>
    <row r="5153" spans="2:6">
      <c r="B5153" s="1">
        <v>42941</v>
      </c>
      <c r="C5153">
        <v>262.14</v>
      </c>
      <c r="D5153" s="1"/>
      <c r="F5153" s="1"/>
    </row>
    <row r="5154" spans="2:6">
      <c r="B5154" s="1">
        <v>42942</v>
      </c>
      <c r="C5154">
        <v>262.16000000000003</v>
      </c>
      <c r="D5154" s="1"/>
      <c r="F5154" s="1"/>
    </row>
    <row r="5155" spans="2:6">
      <c r="B5155" s="1">
        <v>42943</v>
      </c>
      <c r="C5155">
        <v>262.18</v>
      </c>
      <c r="D5155" s="1"/>
      <c r="F5155" s="1"/>
    </row>
    <row r="5156" spans="2:6">
      <c r="B5156" s="1">
        <v>42944</v>
      </c>
      <c r="C5156">
        <v>262.18</v>
      </c>
      <c r="D5156" s="1"/>
      <c r="F5156" s="1"/>
    </row>
    <row r="5157" spans="2:6">
      <c r="B5157" s="1">
        <v>42947</v>
      </c>
      <c r="C5157">
        <v>262.20999999999998</v>
      </c>
      <c r="D5157" s="1"/>
      <c r="F5157" s="1"/>
    </row>
    <row r="5158" spans="2:6">
      <c r="B5158" s="1">
        <v>42948</v>
      </c>
      <c r="C5158">
        <v>262.20999999999998</v>
      </c>
      <c r="D5158" s="1"/>
      <c r="F5158" s="1"/>
    </row>
    <row r="5159" spans="2:6">
      <c r="B5159" s="1">
        <v>42949</v>
      </c>
      <c r="C5159">
        <v>262.22000000000003</v>
      </c>
      <c r="D5159" s="1"/>
      <c r="F5159" s="1"/>
    </row>
    <row r="5160" spans="2:6">
      <c r="B5160" s="1">
        <v>42950</v>
      </c>
      <c r="C5160">
        <v>262.23</v>
      </c>
      <c r="D5160" s="1"/>
      <c r="F5160" s="1"/>
    </row>
    <row r="5161" spans="2:6">
      <c r="B5161" s="1">
        <v>42951</v>
      </c>
      <c r="C5161">
        <v>262.23</v>
      </c>
      <c r="D5161" s="1"/>
      <c r="F5161" s="1"/>
    </row>
    <row r="5162" spans="2:6">
      <c r="B5162" s="1">
        <v>42954</v>
      </c>
      <c r="C5162">
        <v>262.26</v>
      </c>
      <c r="D5162" s="1"/>
      <c r="F5162" s="1"/>
    </row>
    <row r="5163" spans="2:6">
      <c r="B5163" s="1">
        <v>42955</v>
      </c>
      <c r="C5163">
        <v>262.26</v>
      </c>
      <c r="D5163" s="1"/>
      <c r="F5163" s="1"/>
    </row>
    <row r="5164" spans="2:6">
      <c r="B5164" s="1">
        <v>42956</v>
      </c>
      <c r="C5164">
        <v>262.27999999999997</v>
      </c>
      <c r="D5164" s="1"/>
      <c r="F5164" s="1"/>
    </row>
    <row r="5165" spans="2:6">
      <c r="B5165" s="1">
        <v>42957</v>
      </c>
      <c r="C5165">
        <v>262.3</v>
      </c>
      <c r="D5165" s="1"/>
      <c r="F5165" s="1"/>
    </row>
    <row r="5166" spans="2:6">
      <c r="B5166" s="1">
        <v>42958</v>
      </c>
      <c r="C5166">
        <v>262.31</v>
      </c>
      <c r="D5166" s="1"/>
      <c r="F5166" s="1"/>
    </row>
    <row r="5167" spans="2:6">
      <c r="B5167" s="1">
        <v>42961</v>
      </c>
      <c r="C5167">
        <v>262.33999999999997</v>
      </c>
      <c r="D5167" s="1"/>
      <c r="F5167" s="1"/>
    </row>
    <row r="5168" spans="2:6">
      <c r="B5168" s="1">
        <v>42962</v>
      </c>
      <c r="C5168">
        <v>262.33999999999997</v>
      </c>
      <c r="D5168" s="1"/>
      <c r="F5168" s="1"/>
    </row>
    <row r="5169" spans="2:6">
      <c r="B5169" s="1">
        <v>42963</v>
      </c>
      <c r="C5169">
        <v>262.36</v>
      </c>
      <c r="D5169" s="1"/>
      <c r="F5169" s="1"/>
    </row>
    <row r="5170" spans="2:6">
      <c r="B5170" s="1">
        <v>42964</v>
      </c>
      <c r="C5170">
        <v>262.37</v>
      </c>
      <c r="D5170" s="1"/>
      <c r="F5170" s="1"/>
    </row>
    <row r="5171" spans="2:6">
      <c r="B5171" s="1">
        <v>42965</v>
      </c>
      <c r="C5171">
        <v>262.37</v>
      </c>
      <c r="D5171" s="1"/>
      <c r="F5171" s="1"/>
    </row>
    <row r="5172" spans="2:6">
      <c r="B5172" s="1">
        <v>42968</v>
      </c>
      <c r="C5172">
        <v>262.39999999999998</v>
      </c>
      <c r="D5172" s="1"/>
      <c r="F5172" s="1"/>
    </row>
    <row r="5173" spans="2:6">
      <c r="B5173" s="1">
        <v>42969</v>
      </c>
      <c r="C5173">
        <v>262.41000000000003</v>
      </c>
      <c r="D5173" s="1"/>
      <c r="F5173" s="1"/>
    </row>
    <row r="5174" spans="2:6">
      <c r="B5174" s="1">
        <v>42970</v>
      </c>
      <c r="C5174">
        <v>262.42</v>
      </c>
      <c r="D5174" s="1"/>
      <c r="F5174" s="1"/>
    </row>
    <row r="5175" spans="2:6">
      <c r="B5175" s="1">
        <v>42971</v>
      </c>
      <c r="C5175">
        <v>262.42</v>
      </c>
      <c r="D5175" s="1"/>
      <c r="F5175" s="1"/>
    </row>
    <row r="5176" spans="2:6">
      <c r="B5176" s="1">
        <v>42972</v>
      </c>
      <c r="C5176">
        <v>262.43</v>
      </c>
      <c r="D5176" s="1"/>
      <c r="F5176" s="1"/>
    </row>
    <row r="5177" spans="2:6">
      <c r="B5177" s="1">
        <v>42975</v>
      </c>
      <c r="C5177">
        <v>262.45</v>
      </c>
      <c r="D5177" s="1"/>
      <c r="F5177" s="1"/>
    </row>
    <row r="5178" spans="2:6">
      <c r="B5178" s="1">
        <v>42976</v>
      </c>
      <c r="C5178">
        <v>262.45999999999998</v>
      </c>
      <c r="D5178" s="1"/>
      <c r="F5178" s="1"/>
    </row>
    <row r="5179" spans="2:6">
      <c r="B5179" s="1">
        <v>42977</v>
      </c>
      <c r="C5179">
        <v>262.47000000000003</v>
      </c>
      <c r="D5179" s="1"/>
      <c r="F5179" s="1"/>
    </row>
    <row r="5180" spans="2:6">
      <c r="B5180" s="1">
        <v>42978</v>
      </c>
      <c r="C5180">
        <v>262.48</v>
      </c>
      <c r="D5180" s="1"/>
      <c r="F5180" s="1"/>
    </row>
    <row r="5181" spans="2:6">
      <c r="B5181" s="1">
        <v>42979</v>
      </c>
      <c r="C5181">
        <v>262.47000000000003</v>
      </c>
      <c r="D5181" s="1"/>
      <c r="F5181" s="1"/>
    </row>
    <row r="5182" spans="2:6">
      <c r="B5182" s="1">
        <v>42983</v>
      </c>
      <c r="C5182">
        <v>262.51</v>
      </c>
      <c r="D5182" s="1"/>
      <c r="F5182" s="1"/>
    </row>
    <row r="5183" spans="2:6">
      <c r="B5183" s="1">
        <v>42984</v>
      </c>
      <c r="C5183">
        <v>262.5</v>
      </c>
      <c r="D5183" s="1"/>
      <c r="F5183" s="1"/>
    </row>
    <row r="5184" spans="2:6">
      <c r="B5184" s="1">
        <v>42985</v>
      </c>
      <c r="C5184">
        <v>262.52999999999997</v>
      </c>
      <c r="D5184" s="1"/>
      <c r="F5184" s="1"/>
    </row>
    <row r="5185" spans="2:6">
      <c r="B5185" s="1">
        <v>42986</v>
      </c>
      <c r="C5185">
        <v>262.54000000000002</v>
      </c>
      <c r="D5185" s="1"/>
      <c r="F5185" s="1"/>
    </row>
    <row r="5186" spans="2:6">
      <c r="B5186" s="1">
        <v>42989</v>
      </c>
      <c r="C5186">
        <v>262.55</v>
      </c>
      <c r="D5186" s="1"/>
      <c r="F5186" s="1"/>
    </row>
    <row r="5187" spans="2:6">
      <c r="B5187" s="1">
        <v>42990</v>
      </c>
      <c r="C5187">
        <v>262.56</v>
      </c>
      <c r="D5187" s="1"/>
      <c r="F5187" s="1"/>
    </row>
    <row r="5188" spans="2:6">
      <c r="B5188" s="1">
        <v>42991</v>
      </c>
      <c r="C5188">
        <v>262.57</v>
      </c>
      <c r="D5188" s="1"/>
      <c r="F5188" s="1"/>
    </row>
    <row r="5189" spans="2:6">
      <c r="B5189" s="1">
        <v>42992</v>
      </c>
      <c r="C5189">
        <v>262.56</v>
      </c>
      <c r="D5189" s="1"/>
      <c r="F5189" s="1"/>
    </row>
    <row r="5190" spans="2:6">
      <c r="B5190" s="1">
        <v>42993</v>
      </c>
      <c r="C5190">
        <v>262.57</v>
      </c>
      <c r="D5190" s="1"/>
      <c r="F5190" s="1"/>
    </row>
    <row r="5191" spans="2:6">
      <c r="B5191" s="1">
        <v>42996</v>
      </c>
      <c r="C5191">
        <v>262.58999999999997</v>
      </c>
      <c r="D5191" s="1"/>
      <c r="F5191" s="1"/>
    </row>
    <row r="5192" spans="2:6">
      <c r="B5192" s="1">
        <v>42997</v>
      </c>
      <c r="C5192">
        <v>262.60000000000002</v>
      </c>
      <c r="D5192" s="1"/>
      <c r="F5192" s="1"/>
    </row>
    <row r="5193" spans="2:6">
      <c r="B5193" s="1">
        <v>42998</v>
      </c>
      <c r="C5193">
        <v>262.60000000000002</v>
      </c>
      <c r="D5193" s="1"/>
      <c r="F5193" s="1"/>
    </row>
    <row r="5194" spans="2:6">
      <c r="B5194" s="1">
        <v>42999</v>
      </c>
      <c r="C5194">
        <v>262.62</v>
      </c>
      <c r="D5194" s="1"/>
      <c r="F5194" s="1"/>
    </row>
    <row r="5195" spans="2:6">
      <c r="B5195" s="1">
        <v>43000</v>
      </c>
      <c r="C5195">
        <v>262.63</v>
      </c>
      <c r="D5195" s="1"/>
      <c r="F5195" s="1"/>
    </row>
    <row r="5196" spans="2:6">
      <c r="B5196" s="1">
        <v>43003</v>
      </c>
      <c r="C5196">
        <v>262.64999999999998</v>
      </c>
      <c r="D5196" s="1"/>
      <c r="F5196" s="1"/>
    </row>
    <row r="5197" spans="2:6">
      <c r="B5197" s="1">
        <v>43004</v>
      </c>
      <c r="C5197">
        <v>262.66000000000003</v>
      </c>
      <c r="D5197" s="1"/>
      <c r="F5197" s="1"/>
    </row>
    <row r="5198" spans="2:6">
      <c r="B5198" s="1">
        <v>43005</v>
      </c>
      <c r="C5198">
        <v>262.66000000000003</v>
      </c>
      <c r="D5198" s="1"/>
      <c r="F5198" s="1"/>
    </row>
    <row r="5199" spans="2:6">
      <c r="B5199" s="1">
        <v>43006</v>
      </c>
      <c r="C5199">
        <v>262.67</v>
      </c>
      <c r="D5199" s="1"/>
      <c r="F5199" s="1"/>
    </row>
    <row r="5200" spans="2:6">
      <c r="B5200" s="1">
        <v>43007</v>
      </c>
      <c r="C5200">
        <v>262.68</v>
      </c>
      <c r="D5200" s="1"/>
      <c r="F5200" s="1"/>
    </row>
    <row r="5201" spans="2:6">
      <c r="B5201" s="1">
        <v>43010</v>
      </c>
      <c r="C5201">
        <v>262.7</v>
      </c>
      <c r="D5201" s="1"/>
      <c r="F5201" s="1"/>
    </row>
    <row r="5202" spans="2:6">
      <c r="B5202" s="1">
        <v>43011</v>
      </c>
      <c r="C5202">
        <v>262.7</v>
      </c>
      <c r="D5202" s="1"/>
      <c r="F5202" s="1"/>
    </row>
    <row r="5203" spans="2:6">
      <c r="B5203" s="1">
        <v>43012</v>
      </c>
      <c r="C5203">
        <v>262.7</v>
      </c>
      <c r="D5203" s="1"/>
      <c r="F5203" s="1"/>
    </row>
    <row r="5204" spans="2:6">
      <c r="B5204" s="1">
        <v>43013</v>
      </c>
      <c r="C5204">
        <v>262.7</v>
      </c>
      <c r="D5204" s="1"/>
      <c r="F5204" s="1"/>
    </row>
    <row r="5205" spans="2:6">
      <c r="B5205" s="1">
        <v>43014</v>
      </c>
      <c r="C5205">
        <v>262.69</v>
      </c>
      <c r="D5205" s="1"/>
      <c r="F5205" s="1"/>
    </row>
    <row r="5206" spans="2:6">
      <c r="B5206" s="1">
        <v>43018</v>
      </c>
      <c r="C5206">
        <v>262.72000000000003</v>
      </c>
      <c r="D5206" s="1"/>
      <c r="F5206" s="1"/>
    </row>
    <row r="5207" spans="2:6">
      <c r="B5207" s="1">
        <v>43019</v>
      </c>
      <c r="C5207">
        <v>262.73</v>
      </c>
      <c r="D5207" s="1"/>
      <c r="F5207" s="1"/>
    </row>
    <row r="5208" spans="2:6">
      <c r="B5208" s="1">
        <v>43020</v>
      </c>
      <c r="C5208">
        <v>262.74</v>
      </c>
      <c r="D5208" s="1"/>
      <c r="F5208" s="1"/>
    </row>
    <row r="5209" spans="2:6">
      <c r="B5209" s="1">
        <v>43021</v>
      </c>
      <c r="C5209">
        <v>262.76</v>
      </c>
      <c r="D5209" s="1"/>
      <c r="F5209" s="1"/>
    </row>
    <row r="5210" spans="2:6">
      <c r="B5210" s="1">
        <v>43024</v>
      </c>
      <c r="C5210">
        <v>262.77</v>
      </c>
      <c r="D5210" s="1"/>
      <c r="F5210" s="1"/>
    </row>
    <row r="5211" spans="2:6">
      <c r="B5211" s="1">
        <v>43025</v>
      </c>
      <c r="C5211">
        <v>262.77999999999997</v>
      </c>
      <c r="D5211" s="1"/>
      <c r="F5211" s="1"/>
    </row>
    <row r="5212" spans="2:6">
      <c r="B5212" s="1">
        <v>43026</v>
      </c>
      <c r="C5212">
        <v>262.79000000000002</v>
      </c>
      <c r="D5212" s="1"/>
      <c r="F5212" s="1"/>
    </row>
    <row r="5213" spans="2:6">
      <c r="B5213" s="1">
        <v>43027</v>
      </c>
      <c r="C5213">
        <v>262.8</v>
      </c>
      <c r="D5213" s="1"/>
      <c r="F5213" s="1"/>
    </row>
    <row r="5214" spans="2:6">
      <c r="B5214" s="1">
        <v>43028</v>
      </c>
      <c r="C5214">
        <v>262.8</v>
      </c>
      <c r="D5214" s="1"/>
      <c r="F5214" s="1"/>
    </row>
    <row r="5215" spans="2:6">
      <c r="B5215" s="1">
        <v>43031</v>
      </c>
      <c r="C5215">
        <v>262.83</v>
      </c>
      <c r="D5215" s="1"/>
      <c r="F5215" s="1"/>
    </row>
    <row r="5216" spans="2:6">
      <c r="B5216" s="1">
        <v>43032</v>
      </c>
      <c r="C5216">
        <v>262.83999999999997</v>
      </c>
      <c r="D5216" s="1"/>
      <c r="F5216" s="1"/>
    </row>
    <row r="5217" spans="2:6">
      <c r="B5217" s="1">
        <v>43033</v>
      </c>
      <c r="C5217">
        <v>262.83999999999997</v>
      </c>
      <c r="D5217" s="1"/>
      <c r="F5217" s="1"/>
    </row>
    <row r="5218" spans="2:6">
      <c r="B5218" s="1">
        <v>43034</v>
      </c>
      <c r="C5218">
        <v>262.85000000000002</v>
      </c>
      <c r="D5218" s="1"/>
      <c r="F5218" s="1"/>
    </row>
    <row r="5219" spans="2:6">
      <c r="B5219" s="1">
        <v>43035</v>
      </c>
      <c r="C5219">
        <v>262.85000000000002</v>
      </c>
      <c r="D5219" s="1"/>
      <c r="F5219" s="1"/>
    </row>
    <row r="5220" spans="2:6">
      <c r="B5220" s="1">
        <v>43038</v>
      </c>
      <c r="C5220">
        <v>262.88</v>
      </c>
      <c r="D5220" s="1"/>
      <c r="F5220" s="1"/>
    </row>
    <row r="5221" spans="2:6">
      <c r="B5221" s="1">
        <v>43039</v>
      </c>
      <c r="C5221">
        <v>262.88</v>
      </c>
      <c r="D5221" s="1"/>
      <c r="F5221" s="1"/>
    </row>
    <row r="5222" spans="2:6">
      <c r="B5222" s="1">
        <v>43040</v>
      </c>
      <c r="C5222">
        <v>262.87</v>
      </c>
      <c r="D5222" s="1"/>
      <c r="F5222" s="1"/>
    </row>
    <row r="5223" spans="2:6">
      <c r="B5223" s="1">
        <v>43041</v>
      </c>
      <c r="C5223">
        <v>262.88</v>
      </c>
      <c r="D5223" s="1"/>
      <c r="F5223" s="1"/>
    </row>
    <row r="5224" spans="2:6">
      <c r="B5224" s="1">
        <v>43042</v>
      </c>
      <c r="C5224">
        <v>262.88</v>
      </c>
      <c r="D5224" s="1"/>
      <c r="F5224" s="1"/>
    </row>
    <row r="5225" spans="2:6">
      <c r="B5225" s="1">
        <v>43045</v>
      </c>
      <c r="C5225">
        <v>262.89</v>
      </c>
      <c r="D5225" s="1"/>
      <c r="F5225" s="1"/>
    </row>
    <row r="5226" spans="2:6">
      <c r="B5226" s="1">
        <v>43046</v>
      </c>
      <c r="C5226">
        <v>262.89</v>
      </c>
      <c r="D5226" s="1"/>
      <c r="F5226" s="1"/>
    </row>
    <row r="5227" spans="2:6">
      <c r="B5227" s="1">
        <v>43047</v>
      </c>
      <c r="C5227">
        <v>262.89</v>
      </c>
      <c r="D5227" s="1"/>
      <c r="F5227" s="1"/>
    </row>
    <row r="5228" spans="2:6">
      <c r="B5228" s="1">
        <v>43048</v>
      </c>
      <c r="C5228">
        <v>262.89</v>
      </c>
      <c r="D5228" s="1"/>
      <c r="F5228" s="1"/>
    </row>
    <row r="5229" spans="2:6">
      <c r="B5229" s="1">
        <v>43049</v>
      </c>
      <c r="C5229">
        <v>262.89999999999998</v>
      </c>
      <c r="D5229" s="1"/>
      <c r="F5229" s="1"/>
    </row>
    <row r="5230" spans="2:6">
      <c r="B5230" s="1">
        <v>43052</v>
      </c>
      <c r="C5230">
        <v>262.92</v>
      </c>
      <c r="D5230" s="1"/>
      <c r="F5230" s="1"/>
    </row>
    <row r="5231" spans="2:6">
      <c r="B5231" s="1">
        <v>43053</v>
      </c>
      <c r="C5231">
        <v>262.91000000000003</v>
      </c>
      <c r="D5231" s="1"/>
      <c r="F5231" s="1"/>
    </row>
    <row r="5232" spans="2:6">
      <c r="B5232" s="1">
        <v>43054</v>
      </c>
      <c r="C5232">
        <v>262.92</v>
      </c>
      <c r="D5232" s="1"/>
      <c r="F5232" s="1"/>
    </row>
    <row r="5233" spans="2:6">
      <c r="B5233" s="1">
        <v>43055</v>
      </c>
      <c r="C5233">
        <v>262.91000000000003</v>
      </c>
      <c r="D5233" s="1"/>
      <c r="F5233" s="1"/>
    </row>
    <row r="5234" spans="2:6">
      <c r="B5234" s="1">
        <v>43056</v>
      </c>
      <c r="C5234">
        <v>262.91000000000003</v>
      </c>
      <c r="D5234" s="1"/>
      <c r="F5234" s="1"/>
    </row>
    <row r="5235" spans="2:6">
      <c r="B5235" s="1">
        <v>43059</v>
      </c>
      <c r="C5235">
        <v>262.93</v>
      </c>
      <c r="D5235" s="1"/>
      <c r="F5235" s="1"/>
    </row>
    <row r="5236" spans="2:6">
      <c r="B5236" s="1">
        <v>43060</v>
      </c>
      <c r="C5236">
        <v>262.94</v>
      </c>
      <c r="D5236" s="1"/>
      <c r="F5236" s="1"/>
    </row>
    <row r="5237" spans="2:6">
      <c r="B5237" s="1">
        <v>43061</v>
      </c>
      <c r="C5237">
        <v>262.95999999999998</v>
      </c>
      <c r="D5237" s="1"/>
      <c r="F5237" s="1"/>
    </row>
    <row r="5238" spans="2:6">
      <c r="B5238" s="1">
        <v>43063</v>
      </c>
      <c r="C5238">
        <v>262.98</v>
      </c>
      <c r="D5238" s="1"/>
      <c r="F5238" s="1"/>
    </row>
    <row r="5239" spans="2:6">
      <c r="B5239" s="1">
        <v>43066</v>
      </c>
      <c r="C5239">
        <v>263.01</v>
      </c>
      <c r="D5239" s="1"/>
      <c r="F5239" s="1"/>
    </row>
    <row r="5240" spans="2:6">
      <c r="B5240" s="1">
        <v>43067</v>
      </c>
      <c r="C5240">
        <v>263.02999999999997</v>
      </c>
      <c r="D5240" s="1"/>
      <c r="F5240" s="1"/>
    </row>
    <row r="5241" spans="2:6">
      <c r="B5241" s="1">
        <v>43068</v>
      </c>
      <c r="C5241">
        <v>263.02999999999997</v>
      </c>
      <c r="D5241" s="1"/>
      <c r="F5241" s="1"/>
    </row>
    <row r="5242" spans="2:6">
      <c r="B5242" s="1">
        <v>43069</v>
      </c>
      <c r="C5242">
        <v>263.04000000000002</v>
      </c>
      <c r="D5242" s="1"/>
      <c r="F5242" s="1"/>
    </row>
    <row r="5243" spans="2:6">
      <c r="B5243" s="1">
        <v>43070</v>
      </c>
      <c r="C5243">
        <v>263.04000000000002</v>
      </c>
      <c r="D5243" s="1"/>
      <c r="F5243" s="1"/>
    </row>
    <row r="5244" spans="2:6">
      <c r="B5244" s="1">
        <v>43073</v>
      </c>
      <c r="C5244">
        <v>263.06</v>
      </c>
      <c r="D5244" s="1"/>
      <c r="F5244" s="1"/>
    </row>
    <row r="5245" spans="2:6">
      <c r="B5245" s="1">
        <v>43074</v>
      </c>
      <c r="C5245">
        <v>263.06</v>
      </c>
      <c r="D5245" s="1"/>
      <c r="F5245" s="1"/>
    </row>
    <row r="5246" spans="2:6">
      <c r="B5246" s="1">
        <v>43075</v>
      </c>
      <c r="C5246">
        <v>263.08</v>
      </c>
      <c r="D5246" s="1"/>
      <c r="F5246" s="1"/>
    </row>
    <row r="5247" spans="2:6">
      <c r="B5247" s="1">
        <v>43076</v>
      </c>
      <c r="C5247">
        <v>263.08999999999997</v>
      </c>
      <c r="D5247" s="1"/>
      <c r="F5247" s="1"/>
    </row>
    <row r="5248" spans="2:6">
      <c r="B5248" s="1">
        <v>43077</v>
      </c>
      <c r="C5248">
        <v>263.10000000000002</v>
      </c>
      <c r="D5248" s="1"/>
      <c r="F5248" s="1"/>
    </row>
    <row r="5249" spans="2:6">
      <c r="B5249" s="1">
        <v>43080</v>
      </c>
      <c r="C5249">
        <v>263.12</v>
      </c>
      <c r="D5249" s="1"/>
      <c r="F5249" s="1"/>
    </row>
    <row r="5250" spans="2:6">
      <c r="B5250" s="1">
        <v>43081</v>
      </c>
      <c r="C5250">
        <v>263.11</v>
      </c>
      <c r="D5250" s="1"/>
      <c r="F5250" s="1"/>
    </row>
    <row r="5251" spans="2:6">
      <c r="B5251" s="1">
        <v>43082</v>
      </c>
      <c r="C5251">
        <v>263.13</v>
      </c>
      <c r="D5251" s="1"/>
      <c r="F5251" s="1"/>
    </row>
    <row r="5252" spans="2:6">
      <c r="B5252" s="1">
        <v>43083</v>
      </c>
      <c r="C5252">
        <v>263.14</v>
      </c>
      <c r="D5252" s="1"/>
      <c r="F5252" s="1"/>
    </row>
    <row r="5253" spans="2:6">
      <c r="B5253" s="1">
        <v>43084</v>
      </c>
      <c r="C5253">
        <v>263.14</v>
      </c>
      <c r="D5253" s="1"/>
      <c r="F5253" s="1"/>
    </row>
    <row r="5254" spans="2:6">
      <c r="B5254" s="1">
        <v>43087</v>
      </c>
      <c r="C5254">
        <v>263.16000000000003</v>
      </c>
      <c r="D5254" s="1"/>
      <c r="F5254" s="1"/>
    </row>
    <row r="5255" spans="2:6">
      <c r="B5255" s="1">
        <v>43088</v>
      </c>
      <c r="C5255">
        <v>263.17</v>
      </c>
      <c r="D5255" s="1"/>
      <c r="F5255" s="1"/>
    </row>
    <row r="5256" spans="2:6">
      <c r="B5256" s="1">
        <v>43089</v>
      </c>
      <c r="C5256">
        <v>263.17</v>
      </c>
      <c r="D5256" s="1"/>
      <c r="F5256" s="1"/>
    </row>
    <row r="5257" spans="2:6">
      <c r="B5257" s="1">
        <v>43090</v>
      </c>
      <c r="C5257">
        <v>263.18</v>
      </c>
      <c r="D5257" s="1"/>
      <c r="F5257" s="1"/>
    </row>
    <row r="5258" spans="2:6">
      <c r="B5258" s="1">
        <v>43091</v>
      </c>
      <c r="C5258">
        <v>263.19</v>
      </c>
      <c r="D5258" s="1"/>
      <c r="F5258" s="1"/>
    </row>
    <row r="5259" spans="2:6">
      <c r="B5259" s="1">
        <v>43095</v>
      </c>
      <c r="C5259">
        <v>263.22000000000003</v>
      </c>
      <c r="D5259" s="1"/>
      <c r="F5259" s="1"/>
    </row>
    <row r="5260" spans="2:6">
      <c r="B5260" s="1">
        <v>43096</v>
      </c>
      <c r="C5260">
        <v>263.24</v>
      </c>
      <c r="D5260" s="1"/>
      <c r="F5260" s="1"/>
    </row>
    <row r="5261" spans="2:6">
      <c r="B5261" s="1">
        <v>43097</v>
      </c>
      <c r="C5261">
        <v>263.25</v>
      </c>
      <c r="D5261" s="1"/>
      <c r="F5261" s="1"/>
    </row>
    <row r="5262" spans="2:6">
      <c r="B5262" s="1">
        <v>43098</v>
      </c>
      <c r="C5262">
        <v>263.27</v>
      </c>
      <c r="D5262" s="1"/>
      <c r="F5262" s="1"/>
    </row>
    <row r="5263" spans="2:6">
      <c r="B5263" s="1">
        <v>43102</v>
      </c>
      <c r="C5263">
        <v>263.27</v>
      </c>
      <c r="D5263" s="1"/>
      <c r="F5263" s="1"/>
    </row>
    <row r="5264" spans="2:6">
      <c r="B5264" s="1">
        <v>43103</v>
      </c>
      <c r="C5264">
        <v>263.29000000000002</v>
      </c>
      <c r="D5264" s="1"/>
      <c r="F5264" s="1"/>
    </row>
    <row r="5265" spans="2:6">
      <c r="B5265" s="1">
        <v>43104</v>
      </c>
      <c r="C5265">
        <v>263.3</v>
      </c>
      <c r="D5265" s="1"/>
      <c r="F5265" s="1"/>
    </row>
    <row r="5266" spans="2:6">
      <c r="B5266" s="1">
        <v>43105</v>
      </c>
      <c r="C5266">
        <v>263.31</v>
      </c>
      <c r="D5266" s="1"/>
      <c r="F5266" s="1"/>
    </row>
    <row r="5267" spans="2:6">
      <c r="B5267" s="1">
        <v>43108</v>
      </c>
      <c r="C5267">
        <v>263.33999999999997</v>
      </c>
      <c r="D5267" s="1"/>
      <c r="F5267" s="1"/>
    </row>
    <row r="5268" spans="2:6">
      <c r="B5268" s="1">
        <v>43109</v>
      </c>
      <c r="C5268">
        <v>263.35000000000002</v>
      </c>
      <c r="D5268" s="1"/>
      <c r="F5268" s="1"/>
    </row>
    <row r="5269" spans="2:6">
      <c r="B5269" s="1">
        <v>43110</v>
      </c>
      <c r="C5269">
        <v>263.36</v>
      </c>
      <c r="D5269" s="1"/>
      <c r="F5269" s="1"/>
    </row>
    <row r="5270" spans="2:6">
      <c r="B5270" s="1">
        <v>43111</v>
      </c>
      <c r="C5270">
        <v>263.38</v>
      </c>
      <c r="D5270" s="1"/>
      <c r="F5270" s="1"/>
    </row>
    <row r="5271" spans="2:6">
      <c r="B5271" s="1">
        <v>43112</v>
      </c>
      <c r="C5271">
        <v>263.38</v>
      </c>
      <c r="D5271" s="1"/>
      <c r="F5271" s="1"/>
    </row>
    <row r="5272" spans="2:6">
      <c r="B5272" s="1">
        <v>43116</v>
      </c>
      <c r="C5272">
        <v>263.41000000000003</v>
      </c>
      <c r="D5272" s="1"/>
      <c r="F5272" s="1"/>
    </row>
    <row r="5273" spans="2:6">
      <c r="B5273" s="1">
        <v>43117</v>
      </c>
      <c r="C5273">
        <v>263.42</v>
      </c>
      <c r="D5273" s="1"/>
      <c r="F5273" s="1"/>
    </row>
    <row r="5274" spans="2:6">
      <c r="B5274" s="1">
        <v>43118</v>
      </c>
      <c r="C5274">
        <v>263.43</v>
      </c>
      <c r="D5274" s="1"/>
      <c r="F5274" s="1"/>
    </row>
    <row r="5275" spans="2:6">
      <c r="B5275" s="1">
        <v>43119</v>
      </c>
      <c r="C5275">
        <v>263.45</v>
      </c>
      <c r="D5275" s="1"/>
      <c r="F5275" s="1"/>
    </row>
    <row r="5276" spans="2:6">
      <c r="B5276" s="1">
        <v>43122</v>
      </c>
      <c r="C5276">
        <v>263.48</v>
      </c>
      <c r="D5276" s="1"/>
      <c r="F5276" s="1"/>
    </row>
    <row r="5277" spans="2:6">
      <c r="B5277" s="1">
        <v>43123</v>
      </c>
      <c r="C5277">
        <v>263.5</v>
      </c>
      <c r="D5277" s="1"/>
      <c r="F5277" s="1"/>
    </row>
    <row r="5278" spans="2:6">
      <c r="B5278" s="1">
        <v>43124</v>
      </c>
      <c r="C5278">
        <v>263.51</v>
      </c>
      <c r="D5278" s="1"/>
      <c r="F5278" s="1"/>
    </row>
    <row r="5279" spans="2:6">
      <c r="B5279" s="1">
        <v>43125</v>
      </c>
      <c r="C5279">
        <v>263.52</v>
      </c>
      <c r="D5279" s="1"/>
      <c r="F5279" s="1"/>
    </row>
    <row r="5280" spans="2:6">
      <c r="B5280" s="1">
        <v>43126</v>
      </c>
      <c r="C5280">
        <v>263.52999999999997</v>
      </c>
      <c r="D5280" s="1"/>
      <c r="F5280" s="1"/>
    </row>
    <row r="5281" spans="2:6">
      <c r="B5281" s="1">
        <v>43129</v>
      </c>
      <c r="C5281">
        <v>263.55</v>
      </c>
      <c r="D5281" s="1"/>
      <c r="F5281" s="1"/>
    </row>
    <row r="5282" spans="2:6">
      <c r="B5282" s="1">
        <v>43130</v>
      </c>
      <c r="C5282">
        <v>263.56</v>
      </c>
      <c r="D5282" s="1"/>
      <c r="F5282" s="1"/>
    </row>
    <row r="5283" spans="2:6">
      <c r="B5283" s="1">
        <v>43131</v>
      </c>
      <c r="C5283">
        <v>263.56</v>
      </c>
      <c r="D5283" s="1"/>
      <c r="F5283" s="1"/>
    </row>
    <row r="5284" spans="2:6">
      <c r="B5284" s="1">
        <v>43132</v>
      </c>
      <c r="C5284">
        <v>263.57</v>
      </c>
      <c r="D5284" s="1"/>
      <c r="F5284" s="1"/>
    </row>
    <row r="5285" spans="2:6">
      <c r="B5285" s="1">
        <v>43133</v>
      </c>
      <c r="C5285">
        <v>263.58</v>
      </c>
      <c r="D5285" s="1"/>
      <c r="F5285" s="1"/>
    </row>
    <row r="5286" spans="2:6">
      <c r="B5286" s="1">
        <v>43136</v>
      </c>
      <c r="C5286">
        <v>263.62</v>
      </c>
      <c r="D5286" s="1"/>
      <c r="F5286" s="1"/>
    </row>
    <row r="5287" spans="2:6">
      <c r="B5287" s="1">
        <v>43137</v>
      </c>
      <c r="C5287">
        <v>263.63</v>
      </c>
      <c r="D5287" s="1"/>
      <c r="F5287" s="1"/>
    </row>
    <row r="5288" spans="2:6">
      <c r="B5288" s="1">
        <v>43138</v>
      </c>
      <c r="C5288">
        <v>263.58999999999997</v>
      </c>
      <c r="D5288" s="1"/>
      <c r="F5288" s="1"/>
    </row>
    <row r="5289" spans="2:6">
      <c r="B5289" s="1">
        <v>43139</v>
      </c>
      <c r="C5289">
        <v>263.58999999999997</v>
      </c>
      <c r="D5289" s="1"/>
      <c r="F5289" s="1"/>
    </row>
    <row r="5290" spans="2:6">
      <c r="B5290" s="1">
        <v>43140</v>
      </c>
      <c r="C5290">
        <v>263.61</v>
      </c>
      <c r="D5290" s="1"/>
      <c r="F5290" s="1"/>
    </row>
    <row r="5291" spans="2:6">
      <c r="B5291" s="1">
        <v>43143</v>
      </c>
      <c r="C5291">
        <v>263.61</v>
      </c>
      <c r="D5291" s="1"/>
      <c r="F5291" s="1"/>
    </row>
    <row r="5292" spans="2:6">
      <c r="B5292" s="1">
        <v>43144</v>
      </c>
      <c r="C5292">
        <v>263.61</v>
      </c>
      <c r="D5292" s="1"/>
      <c r="F5292" s="1"/>
    </row>
    <row r="5293" spans="2:6">
      <c r="B5293" s="1">
        <v>43145</v>
      </c>
      <c r="C5293">
        <v>263.61</v>
      </c>
      <c r="D5293" s="1"/>
      <c r="F5293" s="1"/>
    </row>
    <row r="5294" spans="2:6">
      <c r="B5294" s="1">
        <v>43146</v>
      </c>
      <c r="C5294">
        <v>263.61</v>
      </c>
      <c r="D5294" s="1"/>
      <c r="F5294" s="1"/>
    </row>
    <row r="5295" spans="2:6">
      <c r="B5295" s="1">
        <v>43147</v>
      </c>
      <c r="C5295">
        <v>263.62</v>
      </c>
      <c r="D5295" s="1"/>
      <c r="F5295" s="1"/>
    </row>
    <row r="5296" spans="2:6">
      <c r="B5296" s="1">
        <v>43151</v>
      </c>
      <c r="C5296">
        <v>263.64999999999998</v>
      </c>
      <c r="D5296" s="1"/>
      <c r="F5296" s="1"/>
    </row>
    <row r="5297" spans="2:6">
      <c r="B5297" s="1">
        <v>43152</v>
      </c>
      <c r="C5297">
        <v>263.67</v>
      </c>
      <c r="D5297" s="1"/>
      <c r="F5297" s="1"/>
    </row>
    <row r="5298" spans="2:6">
      <c r="B5298" s="1">
        <v>43153</v>
      </c>
      <c r="C5298">
        <v>263.68</v>
      </c>
      <c r="D5298" s="1"/>
      <c r="F5298" s="1"/>
    </row>
    <row r="5299" spans="2:6">
      <c r="B5299" s="1">
        <v>43154</v>
      </c>
      <c r="C5299">
        <v>263.7</v>
      </c>
      <c r="D5299" s="1"/>
      <c r="F5299" s="1"/>
    </row>
    <row r="5300" spans="2:6">
      <c r="B5300" s="1">
        <v>43157</v>
      </c>
      <c r="C5300">
        <v>263.73</v>
      </c>
      <c r="D5300" s="1"/>
      <c r="F5300" s="1"/>
    </row>
    <row r="5301" spans="2:6">
      <c r="B5301" s="1">
        <v>43158</v>
      </c>
      <c r="C5301">
        <v>263.74</v>
      </c>
      <c r="D5301" s="1"/>
      <c r="F5301" s="1"/>
    </row>
    <row r="5302" spans="2:6">
      <c r="B5302" s="1">
        <v>43159</v>
      </c>
      <c r="C5302">
        <v>263.75</v>
      </c>
      <c r="D5302" s="1"/>
      <c r="F5302" s="1"/>
    </row>
    <row r="5303" spans="2:6">
      <c r="B5303" s="1">
        <v>43160</v>
      </c>
      <c r="C5303">
        <v>263.77999999999997</v>
      </c>
      <c r="D5303" s="1"/>
      <c r="F5303" s="1"/>
    </row>
    <row r="5304" spans="2:6">
      <c r="B5304" s="1">
        <v>43161</v>
      </c>
      <c r="C5304">
        <v>263.79000000000002</v>
      </c>
      <c r="D5304" s="1"/>
      <c r="F5304" s="1"/>
    </row>
    <row r="5305" spans="2:6">
      <c r="B5305" s="1">
        <v>43164</v>
      </c>
      <c r="C5305">
        <v>263.81</v>
      </c>
      <c r="D5305" s="1"/>
      <c r="F5305" s="1"/>
    </row>
    <row r="5306" spans="2:6">
      <c r="B5306" s="1">
        <v>43165</v>
      </c>
      <c r="C5306">
        <v>263.82</v>
      </c>
      <c r="D5306" s="1"/>
      <c r="F5306" s="1"/>
    </row>
    <row r="5307" spans="2:6">
      <c r="B5307" s="1">
        <v>43166</v>
      </c>
      <c r="C5307">
        <v>263.83</v>
      </c>
      <c r="D5307" s="1"/>
      <c r="F5307" s="1"/>
    </row>
    <row r="5308" spans="2:6">
      <c r="B5308" s="1">
        <v>43167</v>
      </c>
      <c r="C5308">
        <v>263.83999999999997</v>
      </c>
      <c r="D5308" s="1"/>
      <c r="F5308" s="1"/>
    </row>
    <row r="5309" spans="2:6">
      <c r="B5309" s="1">
        <v>43168</v>
      </c>
      <c r="C5309">
        <v>263.85000000000002</v>
      </c>
      <c r="D5309" s="1"/>
      <c r="F5309" s="1"/>
    </row>
    <row r="5310" spans="2:6">
      <c r="B5310" s="1">
        <v>43171</v>
      </c>
      <c r="C5310">
        <v>263.88</v>
      </c>
      <c r="D5310" s="1"/>
      <c r="F5310" s="1"/>
    </row>
    <row r="5311" spans="2:6">
      <c r="B5311" s="1">
        <v>43172</v>
      </c>
      <c r="C5311">
        <v>263.89</v>
      </c>
      <c r="D5311" s="1"/>
      <c r="F5311" s="1"/>
    </row>
    <row r="5312" spans="2:6">
      <c r="B5312" s="1">
        <v>43173</v>
      </c>
      <c r="C5312">
        <v>263.88</v>
      </c>
      <c r="D5312" s="1"/>
      <c r="F5312" s="1"/>
    </row>
    <row r="5313" spans="2:6">
      <c r="B5313" s="1">
        <v>43174</v>
      </c>
      <c r="C5313">
        <v>263.88</v>
      </c>
      <c r="D5313" s="1"/>
      <c r="F5313" s="1"/>
    </row>
    <row r="5314" spans="2:6">
      <c r="B5314" s="1">
        <v>43175</v>
      </c>
      <c r="C5314">
        <v>263.89</v>
      </c>
      <c r="D5314" s="1"/>
      <c r="F5314" s="1"/>
    </row>
    <row r="5315" spans="2:6">
      <c r="B5315" s="1">
        <v>43178</v>
      </c>
      <c r="C5315">
        <v>263.92</v>
      </c>
      <c r="D5315" s="1"/>
      <c r="F5315" s="1"/>
    </row>
    <row r="5316" spans="2:6">
      <c r="B5316" s="1">
        <v>43179</v>
      </c>
      <c r="C5316">
        <v>263.94</v>
      </c>
      <c r="D5316" s="1"/>
      <c r="F5316" s="1"/>
    </row>
    <row r="5317" spans="2:6">
      <c r="B5317" s="1">
        <v>43180</v>
      </c>
      <c r="C5317">
        <v>263.95999999999998</v>
      </c>
      <c r="D5317" s="1"/>
      <c r="F5317" s="1"/>
    </row>
    <row r="5318" spans="2:6">
      <c r="B5318" s="1">
        <v>43181</v>
      </c>
      <c r="C5318">
        <v>263.99</v>
      </c>
      <c r="D5318" s="1"/>
      <c r="F5318" s="1"/>
    </row>
    <row r="5319" spans="2:6">
      <c r="B5319" s="1">
        <v>43182</v>
      </c>
      <c r="C5319">
        <v>264.02</v>
      </c>
      <c r="D5319" s="1"/>
      <c r="F5319" s="1"/>
    </row>
    <row r="5320" spans="2:6">
      <c r="B5320" s="1">
        <v>43185</v>
      </c>
      <c r="C5320">
        <v>264.05</v>
      </c>
      <c r="D5320" s="1"/>
      <c r="F5320" s="1"/>
    </row>
    <row r="5321" spans="2:6">
      <c r="B5321" s="1">
        <v>43186</v>
      </c>
      <c r="C5321">
        <v>264.06</v>
      </c>
      <c r="D5321" s="1"/>
      <c r="F5321" s="1"/>
    </row>
    <row r="5322" spans="2:6">
      <c r="B5322" s="1">
        <v>43187</v>
      </c>
      <c r="C5322">
        <v>264.08</v>
      </c>
      <c r="D5322" s="1"/>
      <c r="F5322" s="1"/>
    </row>
    <row r="5323" spans="2:6">
      <c r="B5323" s="1">
        <v>43188</v>
      </c>
      <c r="C5323">
        <v>264.12</v>
      </c>
      <c r="D5323" s="1"/>
      <c r="F5323" s="1"/>
    </row>
    <row r="5324" spans="2:6">
      <c r="B5324" s="1">
        <v>43189</v>
      </c>
      <c r="C5324">
        <v>264.12</v>
      </c>
      <c r="D5324" s="1"/>
      <c r="F5324" s="1"/>
    </row>
    <row r="5325" spans="2:6">
      <c r="B5325" s="1">
        <v>43192</v>
      </c>
      <c r="C5325">
        <v>264.14999999999998</v>
      </c>
      <c r="D5325" s="1"/>
      <c r="F5325" s="1"/>
    </row>
    <row r="5326" spans="2:6">
      <c r="B5326" s="1">
        <v>43193</v>
      </c>
      <c r="C5326">
        <v>264.18</v>
      </c>
      <c r="D5326" s="1"/>
      <c r="F5326" s="1"/>
    </row>
    <row r="5327" spans="2:6">
      <c r="B5327" s="1">
        <v>43194</v>
      </c>
      <c r="C5327">
        <v>264.20999999999998</v>
      </c>
      <c r="D5327" s="1"/>
      <c r="F5327" s="1"/>
    </row>
    <row r="5328" spans="2:6">
      <c r="B5328" s="1">
        <v>43195</v>
      </c>
      <c r="C5328">
        <v>264.20999999999998</v>
      </c>
      <c r="D5328" s="1"/>
      <c r="F5328" s="1"/>
    </row>
    <row r="5329" spans="2:6">
      <c r="B5329" s="1">
        <v>43196</v>
      </c>
      <c r="C5329">
        <v>264.24</v>
      </c>
      <c r="D5329" s="1"/>
      <c r="F5329" s="1"/>
    </row>
    <row r="5330" spans="2:6">
      <c r="B5330" s="1">
        <v>43199</v>
      </c>
      <c r="C5330">
        <v>264.27</v>
      </c>
      <c r="D5330" s="1"/>
      <c r="F5330" s="1"/>
    </row>
    <row r="5331" spans="2:6">
      <c r="B5331" s="1">
        <v>43200</v>
      </c>
      <c r="C5331">
        <v>264.27999999999997</v>
      </c>
      <c r="D5331" s="1"/>
      <c r="F5331" s="1"/>
    </row>
    <row r="5332" spans="2:6">
      <c r="B5332" s="1">
        <v>43201</v>
      </c>
      <c r="C5332">
        <v>264.29000000000002</v>
      </c>
      <c r="D5332" s="1"/>
      <c r="F5332" s="1"/>
    </row>
    <row r="5333" spans="2:6">
      <c r="B5333" s="1">
        <v>43202</v>
      </c>
      <c r="C5333">
        <v>264.27999999999997</v>
      </c>
      <c r="D5333" s="1"/>
      <c r="F5333" s="1"/>
    </row>
    <row r="5334" spans="2:6">
      <c r="B5334" s="1">
        <v>43203</v>
      </c>
      <c r="C5334">
        <v>264.29000000000002</v>
      </c>
      <c r="D5334" s="1"/>
      <c r="F5334" s="1"/>
    </row>
    <row r="5335" spans="2:6">
      <c r="B5335" s="1">
        <v>43206</v>
      </c>
      <c r="C5335">
        <v>264.32</v>
      </c>
      <c r="D5335" s="1"/>
      <c r="F5335" s="1"/>
    </row>
    <row r="5336" spans="2:6">
      <c r="B5336" s="1">
        <v>43207</v>
      </c>
      <c r="C5336">
        <v>264.32</v>
      </c>
      <c r="D5336" s="1"/>
      <c r="F5336" s="1"/>
    </row>
    <row r="5337" spans="2:6">
      <c r="B5337" s="1">
        <v>43208</v>
      </c>
      <c r="C5337">
        <v>264.32</v>
      </c>
      <c r="D5337" s="1"/>
      <c r="F5337" s="1"/>
    </row>
    <row r="5338" spans="2:6">
      <c r="B5338" s="1">
        <v>43209</v>
      </c>
      <c r="C5338">
        <v>264.32</v>
      </c>
      <c r="D5338" s="1"/>
      <c r="F5338" s="1"/>
    </row>
    <row r="5339" spans="2:6">
      <c r="B5339" s="1">
        <v>43210</v>
      </c>
      <c r="C5339">
        <v>264.33999999999997</v>
      </c>
      <c r="D5339" s="1"/>
      <c r="F5339" s="1"/>
    </row>
    <row r="5340" spans="2:6">
      <c r="B5340" s="1">
        <v>43213</v>
      </c>
      <c r="C5340">
        <v>264.36</v>
      </c>
      <c r="D5340" s="1"/>
      <c r="F5340" s="1"/>
    </row>
    <row r="5341" spans="2:6">
      <c r="B5341" s="1">
        <v>43214</v>
      </c>
      <c r="C5341">
        <v>264.38</v>
      </c>
      <c r="D5341" s="1"/>
      <c r="F5341" s="1"/>
    </row>
    <row r="5342" spans="2:6">
      <c r="B5342" s="1">
        <v>43215</v>
      </c>
      <c r="C5342">
        <v>264.39</v>
      </c>
      <c r="D5342" s="1"/>
      <c r="F5342" s="1"/>
    </row>
    <row r="5343" spans="2:6">
      <c r="B5343" s="1">
        <v>43216</v>
      </c>
      <c r="C5343">
        <v>264.41000000000003</v>
      </c>
      <c r="D5343" s="1"/>
      <c r="F5343" s="1"/>
    </row>
    <row r="5344" spans="2:6">
      <c r="B5344" s="1">
        <v>43217</v>
      </c>
      <c r="C5344">
        <v>264.43</v>
      </c>
      <c r="D5344" s="1"/>
      <c r="F5344" s="1"/>
    </row>
    <row r="5345" spans="2:6">
      <c r="B5345" s="1">
        <v>43220</v>
      </c>
      <c r="C5345">
        <v>264.47000000000003</v>
      </c>
      <c r="D5345" s="1"/>
      <c r="F5345" s="1"/>
    </row>
    <row r="5346" spans="2:6">
      <c r="B5346" s="1">
        <v>43221</v>
      </c>
      <c r="C5346">
        <v>264.48</v>
      </c>
      <c r="D5346" s="1"/>
      <c r="F5346" s="1"/>
    </row>
    <row r="5347" spans="2:6">
      <c r="B5347" s="1">
        <v>43222</v>
      </c>
      <c r="C5347">
        <v>264.5</v>
      </c>
      <c r="D5347" s="1"/>
      <c r="F5347" s="1"/>
    </row>
    <row r="5348" spans="2:6">
      <c r="B5348" s="1">
        <v>43223</v>
      </c>
      <c r="C5348">
        <v>264.52</v>
      </c>
      <c r="D5348" s="1"/>
      <c r="F5348" s="1"/>
    </row>
    <row r="5349" spans="2:6">
      <c r="B5349" s="1">
        <v>43224</v>
      </c>
      <c r="C5349">
        <v>264.52999999999997</v>
      </c>
      <c r="D5349" s="1"/>
      <c r="F5349" s="1"/>
    </row>
    <row r="5350" spans="2:6">
      <c r="B5350" s="1">
        <v>43227</v>
      </c>
      <c r="C5350">
        <v>264.56</v>
      </c>
      <c r="D5350" s="1"/>
      <c r="F5350" s="1"/>
    </row>
    <row r="5351" spans="2:6">
      <c r="B5351" s="1">
        <v>43228</v>
      </c>
      <c r="C5351">
        <v>264.57</v>
      </c>
      <c r="D5351" s="1"/>
      <c r="F5351" s="1"/>
    </row>
    <row r="5352" spans="2:6">
      <c r="B5352" s="1">
        <v>43229</v>
      </c>
      <c r="C5352">
        <v>264.58</v>
      </c>
      <c r="D5352" s="1"/>
      <c r="F5352" s="1"/>
    </row>
    <row r="5353" spans="2:6">
      <c r="B5353" s="1">
        <v>43230</v>
      </c>
      <c r="C5353">
        <v>264.60000000000002</v>
      </c>
      <c r="D5353" s="1"/>
      <c r="F5353" s="1"/>
    </row>
    <row r="5354" spans="2:6">
      <c r="B5354" s="1">
        <v>43231</v>
      </c>
      <c r="C5354">
        <v>264.61</v>
      </c>
      <c r="D5354" s="1"/>
      <c r="F5354" s="1"/>
    </row>
    <row r="5355" spans="2:6">
      <c r="B5355" s="1">
        <v>43234</v>
      </c>
      <c r="C5355">
        <v>264.64</v>
      </c>
      <c r="D5355" s="1"/>
      <c r="F5355" s="1"/>
    </row>
    <row r="5356" spans="2:6">
      <c r="B5356" s="1">
        <v>43235</v>
      </c>
      <c r="C5356">
        <v>264.64999999999998</v>
      </c>
      <c r="D5356" s="1"/>
      <c r="F5356" s="1"/>
    </row>
    <row r="5357" spans="2:6">
      <c r="B5357" s="1">
        <v>43236</v>
      </c>
      <c r="C5357">
        <v>264.66000000000003</v>
      </c>
      <c r="D5357" s="1"/>
      <c r="F5357" s="1"/>
    </row>
    <row r="5358" spans="2:6">
      <c r="B5358" s="1">
        <v>43237</v>
      </c>
      <c r="C5358">
        <v>264.67</v>
      </c>
      <c r="D5358" s="1"/>
      <c r="F5358" s="1"/>
    </row>
    <row r="5359" spans="2:6">
      <c r="B5359" s="1">
        <v>43238</v>
      </c>
      <c r="C5359">
        <v>264.69</v>
      </c>
      <c r="D5359" s="1"/>
      <c r="F5359" s="1"/>
    </row>
    <row r="5360" spans="2:6">
      <c r="B5360" s="1">
        <v>43241</v>
      </c>
      <c r="C5360">
        <v>264.70999999999998</v>
      </c>
      <c r="D5360" s="1"/>
      <c r="F5360" s="1"/>
    </row>
    <row r="5361" spans="2:6">
      <c r="B5361" s="1">
        <v>43242</v>
      </c>
      <c r="C5361">
        <v>264.73</v>
      </c>
      <c r="D5361" s="1"/>
      <c r="F5361" s="1"/>
    </row>
    <row r="5362" spans="2:6">
      <c r="B5362" s="1">
        <v>43243</v>
      </c>
      <c r="C5362">
        <v>264.76</v>
      </c>
      <c r="D5362" s="1"/>
      <c r="F5362" s="1"/>
    </row>
    <row r="5363" spans="2:6">
      <c r="B5363" s="1">
        <v>43244</v>
      </c>
      <c r="C5363">
        <v>264.79000000000002</v>
      </c>
      <c r="D5363" s="1"/>
      <c r="F5363" s="1"/>
    </row>
    <row r="5364" spans="2:6">
      <c r="B5364" s="1">
        <v>43245</v>
      </c>
      <c r="C5364">
        <v>264.82</v>
      </c>
      <c r="D5364" s="1"/>
      <c r="F5364" s="1"/>
    </row>
    <row r="5365" spans="2:6">
      <c r="B5365" s="1">
        <v>43249</v>
      </c>
      <c r="C5365">
        <v>264.91000000000003</v>
      </c>
      <c r="D5365" s="1"/>
      <c r="F5365" s="1"/>
    </row>
    <row r="5366" spans="2:6">
      <c r="B5366" s="1">
        <v>43250</v>
      </c>
      <c r="C5366">
        <v>264.89999999999998</v>
      </c>
      <c r="D5366" s="1"/>
      <c r="F5366" s="1"/>
    </row>
    <row r="5367" spans="2:6">
      <c r="B5367" s="1">
        <v>43251</v>
      </c>
      <c r="C5367">
        <v>264.91000000000003</v>
      </c>
      <c r="D5367" s="1"/>
      <c r="F5367" s="1"/>
    </row>
    <row r="5368" spans="2:6">
      <c r="B5368" s="1">
        <v>43252</v>
      </c>
      <c r="C5368">
        <v>264.89999999999998</v>
      </c>
      <c r="D5368" s="1"/>
      <c r="F5368" s="1"/>
    </row>
    <row r="5369" spans="2:6">
      <c r="B5369" s="1">
        <v>43255</v>
      </c>
      <c r="C5369">
        <v>264.93</v>
      </c>
      <c r="D5369" s="1"/>
      <c r="F5369" s="1"/>
    </row>
    <row r="5370" spans="2:6">
      <c r="B5370" s="1">
        <v>43256</v>
      </c>
      <c r="C5370">
        <v>264.94</v>
      </c>
      <c r="D5370" s="1"/>
      <c r="F5370" s="1"/>
    </row>
    <row r="5371" spans="2:6">
      <c r="B5371" s="1">
        <v>43257</v>
      </c>
      <c r="C5371">
        <v>264.94</v>
      </c>
      <c r="D5371" s="1"/>
      <c r="F5371" s="1"/>
    </row>
    <row r="5372" spans="2:6">
      <c r="B5372" s="1">
        <v>43258</v>
      </c>
      <c r="C5372">
        <v>264.95999999999998</v>
      </c>
      <c r="D5372" s="1"/>
      <c r="F5372" s="1"/>
    </row>
    <row r="5373" spans="2:6">
      <c r="B5373" s="1">
        <v>43259</v>
      </c>
      <c r="C5373">
        <v>264.99</v>
      </c>
      <c r="D5373" s="1"/>
      <c r="F5373" s="1"/>
    </row>
    <row r="5374" spans="2:6">
      <c r="B5374" s="1">
        <v>43262</v>
      </c>
      <c r="C5374">
        <v>265.02</v>
      </c>
      <c r="D5374" s="1"/>
      <c r="F5374" s="1"/>
    </row>
    <row r="5375" spans="2:6">
      <c r="B5375" s="1">
        <v>43263</v>
      </c>
      <c r="C5375">
        <v>265.04000000000002</v>
      </c>
      <c r="D5375" s="1"/>
      <c r="F5375" s="1"/>
    </row>
    <row r="5376" spans="2:6">
      <c r="B5376" s="1">
        <v>43264</v>
      </c>
      <c r="C5376">
        <v>265.05</v>
      </c>
      <c r="D5376" s="1"/>
      <c r="F5376" s="1"/>
    </row>
    <row r="5377" spans="2:6">
      <c r="B5377" s="1">
        <v>43265</v>
      </c>
      <c r="C5377">
        <v>265.08</v>
      </c>
      <c r="D5377" s="1"/>
      <c r="F5377" s="1"/>
    </row>
    <row r="5378" spans="2:6">
      <c r="B5378" s="1">
        <v>43266</v>
      </c>
      <c r="C5378">
        <v>265.08999999999997</v>
      </c>
      <c r="D5378" s="1"/>
      <c r="F5378" s="1"/>
    </row>
    <row r="5379" spans="2:6">
      <c r="B5379" s="1">
        <v>43269</v>
      </c>
      <c r="C5379">
        <v>265.13</v>
      </c>
      <c r="D5379" s="1"/>
      <c r="F5379" s="1"/>
    </row>
    <row r="5380" spans="2:6">
      <c r="B5380" s="1">
        <v>43270</v>
      </c>
      <c r="C5380">
        <v>265.14999999999998</v>
      </c>
      <c r="D5380" s="1"/>
      <c r="F5380" s="1"/>
    </row>
    <row r="5381" spans="2:6">
      <c r="B5381" s="1">
        <v>43271</v>
      </c>
      <c r="C5381">
        <v>265.16000000000003</v>
      </c>
      <c r="D5381" s="1"/>
      <c r="F5381" s="1"/>
    </row>
    <row r="5382" spans="2:6">
      <c r="B5382" s="1">
        <v>43272</v>
      </c>
      <c r="C5382">
        <v>265.18</v>
      </c>
      <c r="D5382" s="1"/>
      <c r="F5382" s="1"/>
    </row>
    <row r="5383" spans="2:6">
      <c r="B5383" s="1">
        <v>43273</v>
      </c>
      <c r="C5383">
        <v>265.20999999999998</v>
      </c>
      <c r="D5383" s="1"/>
      <c r="F5383" s="1"/>
    </row>
    <row r="5384" spans="2:6">
      <c r="B5384" s="1">
        <v>43276</v>
      </c>
      <c r="C5384">
        <v>265.25</v>
      </c>
      <c r="D5384" s="1"/>
      <c r="F5384" s="1"/>
    </row>
    <row r="5385" spans="2:6">
      <c r="B5385" s="1">
        <v>43277</v>
      </c>
      <c r="C5385">
        <v>265.27</v>
      </c>
      <c r="D5385" s="1"/>
      <c r="F5385" s="1"/>
    </row>
    <row r="5386" spans="2:6">
      <c r="B5386" s="1">
        <v>43278</v>
      </c>
      <c r="C5386">
        <v>265.29000000000002</v>
      </c>
      <c r="D5386" s="1"/>
      <c r="F5386" s="1"/>
    </row>
    <row r="5387" spans="2:6">
      <c r="B5387" s="1">
        <v>43279</v>
      </c>
      <c r="C5387">
        <v>265.3</v>
      </c>
      <c r="D5387" s="1"/>
      <c r="F5387" s="1"/>
    </row>
    <row r="5388" spans="2:6">
      <c r="B5388" s="1">
        <v>43280</v>
      </c>
      <c r="C5388">
        <v>265.33</v>
      </c>
      <c r="D5388" s="1"/>
      <c r="F5388" s="1"/>
    </row>
    <row r="5389" spans="2:6">
      <c r="B5389" s="1">
        <v>43283</v>
      </c>
      <c r="C5389">
        <v>265.35000000000002</v>
      </c>
      <c r="D5389" s="1"/>
      <c r="F5389" s="1"/>
    </row>
    <row r="5390" spans="2:6">
      <c r="B5390" s="1">
        <v>43284</v>
      </c>
      <c r="C5390">
        <v>265.37</v>
      </c>
      <c r="D5390" s="1"/>
      <c r="F5390" s="1"/>
    </row>
    <row r="5391" spans="2:6">
      <c r="B5391" s="1">
        <v>43286</v>
      </c>
      <c r="C5391">
        <v>265.39999999999998</v>
      </c>
      <c r="D5391" s="1"/>
      <c r="F5391" s="1"/>
    </row>
    <row r="5392" spans="2:6">
      <c r="B5392" s="1">
        <v>43287</v>
      </c>
      <c r="C5392">
        <v>265.42</v>
      </c>
      <c r="D5392" s="1"/>
      <c r="F5392" s="1"/>
    </row>
    <row r="5393" spans="2:6">
      <c r="B5393" s="1">
        <v>43290</v>
      </c>
      <c r="C5393">
        <v>265.45999999999998</v>
      </c>
      <c r="D5393" s="1"/>
      <c r="F5393" s="1"/>
    </row>
    <row r="5394" spans="2:6">
      <c r="B5394" s="1">
        <v>43291</v>
      </c>
      <c r="C5394">
        <v>265.47000000000003</v>
      </c>
      <c r="D5394" s="1"/>
      <c r="F5394" s="1"/>
    </row>
    <row r="5395" spans="2:6">
      <c r="B5395" s="1">
        <v>43292</v>
      </c>
      <c r="C5395">
        <v>265.49</v>
      </c>
      <c r="D5395" s="1"/>
      <c r="F5395" s="1"/>
    </row>
    <row r="5396" spans="2:6">
      <c r="B5396" s="1">
        <v>43293</v>
      </c>
      <c r="C5396">
        <v>265.49</v>
      </c>
      <c r="D5396" s="1"/>
      <c r="F5396" s="1"/>
    </row>
    <row r="5397" spans="2:6">
      <c r="B5397" s="1">
        <v>43294</v>
      </c>
      <c r="C5397">
        <v>265.51</v>
      </c>
      <c r="D5397" s="1"/>
      <c r="F5397" s="1"/>
    </row>
    <row r="5398" spans="2:6">
      <c r="B5398" s="1">
        <v>43297</v>
      </c>
      <c r="C5398">
        <v>265.54000000000002</v>
      </c>
      <c r="D5398" s="1"/>
      <c r="F5398" s="1"/>
    </row>
    <row r="5399" spans="2:6">
      <c r="B5399" s="1">
        <v>43298</v>
      </c>
      <c r="C5399">
        <v>265.55</v>
      </c>
      <c r="D5399" s="1"/>
      <c r="F5399" s="1"/>
    </row>
    <row r="5400" spans="2:6">
      <c r="B5400" s="1">
        <v>43299</v>
      </c>
      <c r="C5400">
        <v>265.57</v>
      </c>
      <c r="D5400" s="1"/>
      <c r="F5400" s="1"/>
    </row>
    <row r="5401" spans="2:6">
      <c r="B5401" s="1">
        <v>43300</v>
      </c>
      <c r="C5401">
        <v>265.58999999999997</v>
      </c>
      <c r="D5401" s="1"/>
      <c r="F5401" s="1"/>
    </row>
    <row r="5402" spans="2:6">
      <c r="B5402" s="1">
        <v>43301</v>
      </c>
      <c r="C5402">
        <v>265.61</v>
      </c>
      <c r="D5402" s="1"/>
      <c r="F5402" s="1"/>
    </row>
    <row r="5403" spans="2:6">
      <c r="B5403" s="1">
        <v>43304</v>
      </c>
      <c r="C5403">
        <v>265.64999999999998</v>
      </c>
      <c r="D5403" s="1"/>
      <c r="F5403" s="1"/>
    </row>
    <row r="5404" spans="2:6">
      <c r="B5404" s="1">
        <v>43305</v>
      </c>
      <c r="C5404">
        <v>265.66000000000003</v>
      </c>
      <c r="D5404" s="1"/>
      <c r="F5404" s="1"/>
    </row>
    <row r="5405" spans="2:6">
      <c r="B5405" s="1">
        <v>43306</v>
      </c>
      <c r="C5405">
        <v>265.68</v>
      </c>
      <c r="D5405" s="1"/>
      <c r="F5405" s="1"/>
    </row>
    <row r="5406" spans="2:6">
      <c r="B5406" s="1">
        <v>43307</v>
      </c>
      <c r="C5406">
        <v>265.69</v>
      </c>
      <c r="D5406" s="1"/>
      <c r="F5406" s="1"/>
    </row>
    <row r="5407" spans="2:6">
      <c r="B5407" s="1">
        <v>43308</v>
      </c>
      <c r="C5407">
        <v>265.70999999999998</v>
      </c>
      <c r="D5407" s="1"/>
      <c r="F5407" s="1"/>
    </row>
    <row r="5408" spans="2:6">
      <c r="B5408" s="1">
        <v>43311</v>
      </c>
      <c r="C5408">
        <v>265.75</v>
      </c>
      <c r="D5408" s="1"/>
      <c r="F5408" s="1"/>
    </row>
    <row r="5409" spans="2:6">
      <c r="B5409" s="1">
        <v>43312</v>
      </c>
      <c r="C5409">
        <v>265.76</v>
      </c>
      <c r="D5409" s="1"/>
      <c r="F5409" s="1"/>
    </row>
    <row r="5410" spans="2:6">
      <c r="B5410" s="1">
        <v>43313</v>
      </c>
      <c r="C5410">
        <v>265.77</v>
      </c>
      <c r="D5410" s="1"/>
      <c r="F5410" s="1"/>
    </row>
    <row r="5411" spans="2:6">
      <c r="B5411" s="1">
        <v>43314</v>
      </c>
      <c r="C5411">
        <v>265.79000000000002</v>
      </c>
      <c r="D5411" s="1"/>
      <c r="F5411" s="1"/>
    </row>
    <row r="5412" spans="2:6">
      <c r="B5412" s="1">
        <v>43315</v>
      </c>
      <c r="C5412">
        <v>265.81</v>
      </c>
      <c r="D5412" s="1"/>
      <c r="F5412" s="1"/>
    </row>
    <row r="5413" spans="2:6">
      <c r="B5413" s="1">
        <v>43318</v>
      </c>
      <c r="C5413">
        <v>265.85000000000002</v>
      </c>
      <c r="D5413" s="1"/>
      <c r="F5413" s="1"/>
    </row>
    <row r="5414" spans="2:6">
      <c r="B5414" s="1">
        <v>43319</v>
      </c>
      <c r="C5414">
        <v>265.86</v>
      </c>
      <c r="D5414" s="1"/>
      <c r="F5414" s="1"/>
    </row>
    <row r="5415" spans="2:6">
      <c r="B5415" s="1">
        <v>43320</v>
      </c>
      <c r="C5415">
        <v>265.87</v>
      </c>
      <c r="D5415" s="1"/>
      <c r="F5415" s="1"/>
    </row>
    <row r="5416" spans="2:6">
      <c r="B5416" s="1">
        <v>43321</v>
      </c>
      <c r="C5416">
        <v>265.89</v>
      </c>
      <c r="D5416" s="1"/>
      <c r="F5416" s="1"/>
    </row>
    <row r="5417" spans="2:6">
      <c r="B5417" s="1">
        <v>43322</v>
      </c>
      <c r="C5417">
        <v>265.92</v>
      </c>
      <c r="D5417" s="1"/>
      <c r="F5417" s="1"/>
    </row>
    <row r="5418" spans="2:6">
      <c r="B5418" s="1">
        <v>43325</v>
      </c>
      <c r="C5418">
        <v>265.95999999999998</v>
      </c>
      <c r="D5418" s="1"/>
      <c r="F5418" s="1"/>
    </row>
    <row r="5419" spans="2:6">
      <c r="B5419" s="1">
        <v>43326</v>
      </c>
      <c r="C5419">
        <v>265.97000000000003</v>
      </c>
      <c r="D5419" s="1"/>
      <c r="F5419" s="1"/>
    </row>
    <row r="5420" spans="2:6">
      <c r="B5420" s="1">
        <v>43327</v>
      </c>
      <c r="C5420">
        <v>265.99</v>
      </c>
      <c r="D5420" s="1"/>
      <c r="F5420" s="1"/>
    </row>
    <row r="5421" spans="2:6">
      <c r="B5421" s="1">
        <v>43328</v>
      </c>
      <c r="C5421">
        <v>266.01</v>
      </c>
      <c r="D5421" s="1"/>
      <c r="F5421" s="1"/>
    </row>
    <row r="5422" spans="2:6">
      <c r="B5422" s="1">
        <v>43329</v>
      </c>
      <c r="C5422">
        <v>266.02999999999997</v>
      </c>
      <c r="D5422" s="1"/>
      <c r="F5422" s="1"/>
    </row>
    <row r="5423" spans="2:6">
      <c r="B5423" s="1">
        <v>43332</v>
      </c>
      <c r="C5423">
        <v>266.08</v>
      </c>
      <c r="D5423" s="1"/>
      <c r="F5423" s="1"/>
    </row>
    <row r="5424" spans="2:6">
      <c r="B5424" s="1">
        <v>43333</v>
      </c>
      <c r="C5424">
        <v>266.08999999999997</v>
      </c>
      <c r="D5424" s="1"/>
      <c r="F5424" s="1"/>
    </row>
    <row r="5425" spans="2:6">
      <c r="B5425" s="1">
        <v>43334</v>
      </c>
      <c r="C5425">
        <v>266.11</v>
      </c>
      <c r="D5425" s="1"/>
      <c r="F5425" s="1"/>
    </row>
    <row r="5426" spans="2:6">
      <c r="B5426" s="1">
        <v>43335</v>
      </c>
      <c r="C5426">
        <v>266.13</v>
      </c>
      <c r="D5426" s="1"/>
      <c r="F5426" s="1"/>
    </row>
    <row r="5427" spans="2:6">
      <c r="B5427" s="1">
        <v>43336</v>
      </c>
      <c r="C5427">
        <v>266.14</v>
      </c>
      <c r="D5427" s="1"/>
      <c r="F5427" s="1"/>
    </row>
    <row r="5428" spans="2:6">
      <c r="B5428" s="1">
        <v>43339</v>
      </c>
      <c r="C5428">
        <v>266.18</v>
      </c>
      <c r="D5428" s="1"/>
      <c r="F5428" s="1"/>
    </row>
    <row r="5429" spans="2:6">
      <c r="B5429" s="1">
        <v>43340</v>
      </c>
      <c r="C5429">
        <v>266.18</v>
      </c>
      <c r="D5429" s="1"/>
      <c r="F5429" s="1"/>
    </row>
    <row r="5430" spans="2:6">
      <c r="B5430" s="1">
        <v>43341</v>
      </c>
      <c r="C5430">
        <v>266.19</v>
      </c>
      <c r="D5430" s="1"/>
      <c r="F5430" s="1"/>
    </row>
    <row r="5431" spans="2:6">
      <c r="B5431" s="1">
        <v>43342</v>
      </c>
      <c r="C5431">
        <v>266.20999999999998</v>
      </c>
      <c r="D5431" s="1"/>
      <c r="F5431" s="1"/>
    </row>
    <row r="5432" spans="2:6">
      <c r="B5432" s="1">
        <v>43343</v>
      </c>
      <c r="C5432">
        <v>266.23</v>
      </c>
      <c r="D5432" s="1"/>
      <c r="F5432" s="1"/>
    </row>
    <row r="5433" spans="2:6">
      <c r="B5433" s="1">
        <v>43346</v>
      </c>
      <c r="C5433">
        <v>266.23</v>
      </c>
      <c r="D5433" s="1"/>
      <c r="F5433" s="1"/>
    </row>
    <row r="5434" spans="2:6">
      <c r="B5434" s="1">
        <v>43347</v>
      </c>
      <c r="C5434">
        <v>266.27999999999997</v>
      </c>
      <c r="D5434" s="1"/>
      <c r="F5434" s="1"/>
    </row>
    <row r="5435" spans="2:6">
      <c r="B5435" s="1">
        <v>43348</v>
      </c>
      <c r="C5435">
        <v>266.29000000000002</v>
      </c>
      <c r="D5435" s="1"/>
      <c r="F5435" s="1"/>
    </row>
    <row r="5436" spans="2:6">
      <c r="B5436" s="1">
        <v>43349</v>
      </c>
      <c r="C5436">
        <v>266.3</v>
      </c>
      <c r="D5436" s="1"/>
      <c r="F5436" s="1"/>
    </row>
    <row r="5437" spans="2:6">
      <c r="B5437" s="1">
        <v>43350</v>
      </c>
      <c r="C5437">
        <v>266.31</v>
      </c>
      <c r="D5437" s="1"/>
      <c r="F5437" s="1"/>
    </row>
    <row r="5438" spans="2:6">
      <c r="B5438" s="1">
        <v>43353</v>
      </c>
      <c r="C5438">
        <v>266.35000000000002</v>
      </c>
      <c r="D5438" s="1"/>
      <c r="F5438" s="1"/>
    </row>
    <row r="5439" spans="2:6">
      <c r="B5439" s="1">
        <v>43354</v>
      </c>
      <c r="C5439">
        <v>266.36</v>
      </c>
      <c r="D5439" s="1"/>
      <c r="F5439" s="1"/>
    </row>
    <row r="5440" spans="2:6">
      <c r="B5440" s="1">
        <v>43355</v>
      </c>
      <c r="C5440">
        <v>266.37</v>
      </c>
      <c r="D5440" s="1"/>
      <c r="F5440" s="1"/>
    </row>
    <row r="5441" spans="2:6">
      <c r="B5441" s="1">
        <v>43356</v>
      </c>
      <c r="C5441">
        <v>266.38</v>
      </c>
      <c r="D5441" s="1"/>
      <c r="F5441" s="1"/>
    </row>
    <row r="5442" spans="2:6">
      <c r="B5442" s="1">
        <v>43357</v>
      </c>
      <c r="C5442">
        <v>266.39</v>
      </c>
      <c r="D5442" s="1"/>
      <c r="F5442" s="1"/>
    </row>
    <row r="5443" spans="2:6">
      <c r="B5443" s="1">
        <v>43360</v>
      </c>
      <c r="C5443">
        <v>266.44</v>
      </c>
      <c r="D5443" s="1"/>
      <c r="F5443" s="1"/>
    </row>
    <row r="5444" spans="2:6">
      <c r="B5444" s="1">
        <v>43361</v>
      </c>
      <c r="C5444">
        <v>266.44</v>
      </c>
      <c r="D5444" s="1"/>
      <c r="F5444" s="1"/>
    </row>
    <row r="5445" spans="2:6">
      <c r="B5445" s="1">
        <v>43362</v>
      </c>
      <c r="C5445">
        <v>266.45</v>
      </c>
      <c r="D5445" s="1"/>
      <c r="F5445" s="1"/>
    </row>
    <row r="5446" spans="2:6">
      <c r="B5446" s="1">
        <v>43363</v>
      </c>
      <c r="C5446">
        <v>266.47000000000003</v>
      </c>
      <c r="D5446" s="1"/>
      <c r="F5446" s="1"/>
    </row>
    <row r="5447" spans="2:6">
      <c r="B5447" s="1">
        <v>43364</v>
      </c>
      <c r="C5447">
        <v>266.48</v>
      </c>
      <c r="D5447" s="1"/>
      <c r="F5447" s="1"/>
    </row>
    <row r="5448" spans="2:6">
      <c r="B5448" s="1">
        <v>43367</v>
      </c>
      <c r="C5448">
        <v>266.52</v>
      </c>
      <c r="D5448" s="1"/>
      <c r="F5448" s="1"/>
    </row>
    <row r="5449" spans="2:6">
      <c r="B5449" s="1">
        <v>43368</v>
      </c>
      <c r="C5449">
        <v>266.52999999999997</v>
      </c>
      <c r="D5449" s="1"/>
      <c r="F5449" s="1"/>
    </row>
    <row r="5450" spans="2:6">
      <c r="B5450" s="1">
        <v>43369</v>
      </c>
      <c r="C5450">
        <v>266.55</v>
      </c>
      <c r="D5450" s="1"/>
      <c r="F5450" s="1"/>
    </row>
    <row r="5451" spans="2:6">
      <c r="B5451" s="1">
        <v>43370</v>
      </c>
      <c r="C5451">
        <v>266.57</v>
      </c>
      <c r="D5451" s="1"/>
      <c r="F5451" s="1"/>
    </row>
    <row r="5452" spans="2:6">
      <c r="B5452" s="1">
        <v>43371</v>
      </c>
      <c r="C5452">
        <v>266.62</v>
      </c>
      <c r="D5452" s="1"/>
      <c r="F5452" s="1"/>
    </row>
    <row r="5453" spans="2:6">
      <c r="B5453" s="1">
        <v>43374</v>
      </c>
      <c r="C5453">
        <v>266.64</v>
      </c>
      <c r="D5453" s="1"/>
      <c r="F5453" s="1"/>
    </row>
    <row r="5454" spans="2:6">
      <c r="B5454" s="1">
        <v>43375</v>
      </c>
      <c r="C5454">
        <v>266.64999999999998</v>
      </c>
      <c r="D5454" s="1"/>
      <c r="F5454" s="1"/>
    </row>
    <row r="5455" spans="2:6">
      <c r="B5455" s="1">
        <v>43376</v>
      </c>
      <c r="C5455">
        <v>266.66000000000003</v>
      </c>
      <c r="D5455" s="1"/>
      <c r="F5455" s="1"/>
    </row>
    <row r="5456" spans="2:6">
      <c r="B5456" s="1">
        <v>43377</v>
      </c>
      <c r="C5456">
        <v>266.67</v>
      </c>
      <c r="D5456" s="1"/>
      <c r="F5456" s="1"/>
    </row>
    <row r="5457" spans="2:6">
      <c r="B5457" s="1">
        <v>43378</v>
      </c>
      <c r="C5457">
        <v>266.69</v>
      </c>
      <c r="D5457" s="1"/>
      <c r="F5457" s="1"/>
    </row>
    <row r="5458" spans="2:6">
      <c r="B5458" s="1">
        <v>43382</v>
      </c>
      <c r="C5458">
        <v>266.74</v>
      </c>
      <c r="D5458" s="1"/>
      <c r="F5458" s="1"/>
    </row>
    <row r="5459" spans="2:6">
      <c r="B5459" s="1">
        <v>43383</v>
      </c>
      <c r="C5459">
        <v>266.76</v>
      </c>
      <c r="D5459" s="1"/>
      <c r="F5459" s="1"/>
    </row>
    <row r="5460" spans="2:6">
      <c r="B5460" s="1">
        <v>43384</v>
      </c>
      <c r="C5460">
        <v>266.79000000000002</v>
      </c>
      <c r="D5460" s="1"/>
      <c r="F5460" s="1"/>
    </row>
    <row r="5461" spans="2:6">
      <c r="B5461" s="1">
        <v>43385</v>
      </c>
      <c r="C5461">
        <v>266.81</v>
      </c>
      <c r="D5461" s="1"/>
      <c r="F5461" s="1"/>
    </row>
    <row r="5462" spans="2:6">
      <c r="B5462" s="1">
        <v>43388</v>
      </c>
      <c r="C5462">
        <v>266.83999999999997</v>
      </c>
      <c r="D5462" s="1"/>
      <c r="F5462" s="1"/>
    </row>
    <row r="5463" spans="2:6">
      <c r="B5463" s="1">
        <v>43389</v>
      </c>
      <c r="C5463">
        <v>266.86</v>
      </c>
      <c r="D5463" s="1"/>
      <c r="F5463" s="1"/>
    </row>
    <row r="5464" spans="2:6">
      <c r="B5464" s="1">
        <v>43390</v>
      </c>
      <c r="C5464">
        <v>266.87</v>
      </c>
      <c r="D5464" s="1"/>
      <c r="F5464" s="1"/>
    </row>
    <row r="5465" spans="2:6">
      <c r="B5465" s="1">
        <v>43391</v>
      </c>
      <c r="C5465">
        <v>266.89</v>
      </c>
      <c r="D5465" s="1"/>
      <c r="F5465" s="1"/>
    </row>
    <row r="5466" spans="2:6">
      <c r="B5466" s="1">
        <v>43392</v>
      </c>
      <c r="C5466">
        <v>266.89999999999998</v>
      </c>
      <c r="D5466" s="1"/>
      <c r="F5466" s="1"/>
    </row>
    <row r="5467" spans="2:6">
      <c r="B5467" s="1">
        <v>43395</v>
      </c>
      <c r="C5467">
        <v>266.95</v>
      </c>
      <c r="D5467" s="1"/>
      <c r="F5467" s="1"/>
    </row>
    <row r="5468" spans="2:6">
      <c r="B5468" s="1">
        <v>43396</v>
      </c>
      <c r="C5468">
        <v>266.98</v>
      </c>
      <c r="D5468" s="1"/>
      <c r="F5468" s="1"/>
    </row>
    <row r="5469" spans="2:6">
      <c r="B5469" s="1">
        <v>43397</v>
      </c>
      <c r="C5469">
        <v>266.99</v>
      </c>
      <c r="D5469" s="1"/>
      <c r="F5469" s="1"/>
    </row>
    <row r="5470" spans="2:6">
      <c r="B5470" s="1">
        <v>43398</v>
      </c>
      <c r="C5470">
        <v>267.01</v>
      </c>
      <c r="D5470" s="1"/>
      <c r="F5470" s="1"/>
    </row>
    <row r="5471" spans="2:6">
      <c r="B5471" s="1">
        <v>43399</v>
      </c>
      <c r="C5471">
        <v>267.04000000000002</v>
      </c>
      <c r="D5471" s="1"/>
      <c r="F5471" s="1"/>
    </row>
    <row r="5472" spans="2:6">
      <c r="B5472" s="1">
        <v>43402</v>
      </c>
      <c r="C5472">
        <v>267.08</v>
      </c>
      <c r="D5472" s="1"/>
      <c r="F5472" s="1"/>
    </row>
    <row r="5473" spans="2:6">
      <c r="B5473" s="1">
        <v>43403</v>
      </c>
      <c r="C5473">
        <v>267.10000000000002</v>
      </c>
      <c r="D5473" s="1"/>
      <c r="F5473" s="1"/>
    </row>
    <row r="5474" spans="2:6">
      <c r="B5474" s="1">
        <v>43404</v>
      </c>
      <c r="C5474">
        <v>267.11</v>
      </c>
      <c r="D5474" s="1"/>
      <c r="F5474" s="1"/>
    </row>
    <row r="5475" spans="2:6">
      <c r="B5475" s="1">
        <v>43405</v>
      </c>
      <c r="C5475">
        <v>267.13</v>
      </c>
      <c r="D5475" s="1"/>
      <c r="F5475" s="1"/>
    </row>
    <row r="5476" spans="2:6">
      <c r="B5476" s="1">
        <v>43406</v>
      </c>
      <c r="C5476">
        <v>267.14</v>
      </c>
      <c r="D5476" s="1"/>
      <c r="F5476" s="1"/>
    </row>
    <row r="5477" spans="2:6">
      <c r="B5477" s="1">
        <v>43409</v>
      </c>
      <c r="C5477">
        <v>267.19</v>
      </c>
      <c r="D5477" s="1"/>
      <c r="F5477" s="1"/>
    </row>
    <row r="5478" spans="2:6">
      <c r="B5478" s="1">
        <v>43410</v>
      </c>
      <c r="C5478">
        <v>267.2</v>
      </c>
      <c r="D5478" s="1"/>
      <c r="F5478" s="1"/>
    </row>
    <row r="5479" spans="2:6">
      <c r="B5479" s="1">
        <v>43411</v>
      </c>
      <c r="C5479">
        <v>267.20999999999998</v>
      </c>
      <c r="D5479" s="1"/>
      <c r="F5479" s="1"/>
    </row>
    <row r="5480" spans="2:6">
      <c r="B5480" s="1">
        <v>43412</v>
      </c>
      <c r="C5480">
        <v>267.23</v>
      </c>
      <c r="D5480" s="1"/>
      <c r="F5480" s="1"/>
    </row>
    <row r="5481" spans="2:6">
      <c r="B5481" s="1">
        <v>43413</v>
      </c>
      <c r="C5481">
        <v>267.25</v>
      </c>
      <c r="D5481" s="1"/>
      <c r="F5481" s="1"/>
    </row>
    <row r="5482" spans="2:6">
      <c r="B5482" s="1">
        <v>43417</v>
      </c>
      <c r="C5482">
        <v>267.32</v>
      </c>
      <c r="D5482" s="1"/>
      <c r="F5482" s="1"/>
    </row>
    <row r="5483" spans="2:6">
      <c r="B5483" s="1">
        <v>43418</v>
      </c>
      <c r="C5483">
        <v>267.33999999999997</v>
      </c>
      <c r="D5483" s="1"/>
      <c r="F5483" s="1"/>
    </row>
    <row r="5484" spans="2:6">
      <c r="B5484" s="1">
        <v>43419</v>
      </c>
      <c r="C5484">
        <v>267.36</v>
      </c>
      <c r="D5484" s="1"/>
      <c r="F5484" s="1"/>
    </row>
    <row r="5485" spans="2:6">
      <c r="B5485" s="1">
        <v>43420</v>
      </c>
      <c r="C5485">
        <v>267.39999999999998</v>
      </c>
      <c r="D5485" s="1"/>
      <c r="F5485" s="1"/>
    </row>
    <row r="5486" spans="2:6">
      <c r="B5486" s="1">
        <v>43423</v>
      </c>
      <c r="C5486">
        <v>267.44</v>
      </c>
      <c r="D5486" s="1"/>
      <c r="F5486" s="1"/>
    </row>
    <row r="5487" spans="2:6">
      <c r="B5487" s="1">
        <v>43424</v>
      </c>
      <c r="C5487">
        <v>267.45999999999998</v>
      </c>
      <c r="D5487" s="1"/>
      <c r="F5487" s="1"/>
    </row>
    <row r="5488" spans="2:6">
      <c r="B5488" s="1">
        <v>43425</v>
      </c>
      <c r="C5488">
        <v>267.47000000000003</v>
      </c>
      <c r="D5488" s="1"/>
      <c r="F5488" s="1"/>
    </row>
    <row r="5489" spans="2:6">
      <c r="B5489" s="1">
        <v>43427</v>
      </c>
      <c r="C5489">
        <v>267.51</v>
      </c>
      <c r="D5489" s="1"/>
      <c r="F5489" s="1"/>
    </row>
    <row r="5490" spans="2:6">
      <c r="B5490" s="1">
        <v>43430</v>
      </c>
      <c r="C5490">
        <v>267.55</v>
      </c>
      <c r="D5490" s="1"/>
      <c r="F5490" s="1"/>
    </row>
    <row r="5491" spans="2:6">
      <c r="B5491" s="1">
        <v>43431</v>
      </c>
      <c r="C5491">
        <v>267.57</v>
      </c>
      <c r="D5491" s="1"/>
      <c r="F5491" s="1"/>
    </row>
    <row r="5492" spans="2:6">
      <c r="B5492" s="1">
        <v>43432</v>
      </c>
      <c r="C5492">
        <v>267.58999999999997</v>
      </c>
      <c r="D5492" s="1"/>
      <c r="F5492" s="1"/>
    </row>
    <row r="5493" spans="2:6">
      <c r="B5493" s="1">
        <v>43433</v>
      </c>
      <c r="C5493">
        <v>267.61</v>
      </c>
      <c r="D5493" s="1"/>
      <c r="F5493" s="1"/>
    </row>
    <row r="5494" spans="2:6">
      <c r="B5494" s="1">
        <v>43434</v>
      </c>
      <c r="C5494">
        <v>267.63</v>
      </c>
      <c r="D5494" s="1"/>
      <c r="F5494" s="1"/>
    </row>
    <row r="5495" spans="2:6">
      <c r="B5495" s="1">
        <v>43437</v>
      </c>
      <c r="C5495">
        <v>267.67</v>
      </c>
      <c r="D5495" s="1"/>
      <c r="F5495" s="1"/>
    </row>
    <row r="5496" spans="2:6">
      <c r="B5496" s="1">
        <v>43438</v>
      </c>
      <c r="C5496">
        <v>267.68</v>
      </c>
      <c r="D5496" s="1"/>
      <c r="F5496" s="1"/>
    </row>
    <row r="5497" spans="2:6">
      <c r="B5497" s="1">
        <v>43440</v>
      </c>
      <c r="C5497">
        <v>267.73</v>
      </c>
      <c r="D5497" s="1"/>
      <c r="F5497" s="1"/>
    </row>
    <row r="5498" spans="2:6">
      <c r="B5498" s="1">
        <v>43441</v>
      </c>
      <c r="C5498">
        <v>267.76</v>
      </c>
      <c r="D5498" s="1"/>
      <c r="F5498" s="1"/>
    </row>
    <row r="5499" spans="2:6">
      <c r="B5499" s="1">
        <v>43444</v>
      </c>
      <c r="C5499">
        <v>267.81</v>
      </c>
      <c r="D5499" s="1"/>
      <c r="F5499" s="1"/>
    </row>
    <row r="5500" spans="2:6">
      <c r="B5500" s="1">
        <v>43445</v>
      </c>
      <c r="C5500">
        <v>267.82</v>
      </c>
      <c r="D5500" s="1"/>
      <c r="F5500" s="1"/>
    </row>
    <row r="5501" spans="2:6">
      <c r="B5501" s="1">
        <v>43446</v>
      </c>
      <c r="C5501">
        <v>267.83999999999997</v>
      </c>
      <c r="D5501" s="1"/>
      <c r="F5501" s="1"/>
    </row>
    <row r="5502" spans="2:6">
      <c r="B5502" s="1">
        <v>43447</v>
      </c>
      <c r="C5502">
        <v>267.86</v>
      </c>
      <c r="D5502" s="1"/>
      <c r="F5502" s="1"/>
    </row>
    <row r="5503" spans="2:6">
      <c r="B5503" s="1">
        <v>43448</v>
      </c>
      <c r="C5503">
        <v>267.88</v>
      </c>
      <c r="D5503" s="1"/>
      <c r="F5503" s="1"/>
    </row>
    <row r="5504" spans="2:6">
      <c r="B5504" s="1">
        <v>43451</v>
      </c>
      <c r="C5504">
        <v>267.94</v>
      </c>
      <c r="D5504" s="1"/>
      <c r="F5504" s="1"/>
    </row>
    <row r="5505" spans="2:6">
      <c r="B5505" s="1">
        <v>43452</v>
      </c>
      <c r="C5505">
        <v>267.98</v>
      </c>
      <c r="D5505" s="1"/>
      <c r="F5505" s="1"/>
    </row>
    <row r="5506" spans="2:6">
      <c r="B5506" s="1">
        <v>43453</v>
      </c>
      <c r="C5506">
        <v>267.99</v>
      </c>
      <c r="D5506" s="1"/>
      <c r="F5506" s="1"/>
    </row>
    <row r="5507" spans="2:6">
      <c r="B5507" s="1">
        <v>43454</v>
      </c>
      <c r="C5507">
        <v>268.01</v>
      </c>
      <c r="D5507" s="1"/>
      <c r="F5507" s="1"/>
    </row>
    <row r="5508" spans="2:6">
      <c r="B5508" s="1">
        <v>43455</v>
      </c>
      <c r="C5508">
        <v>268.02999999999997</v>
      </c>
      <c r="D5508" s="1"/>
      <c r="F5508" s="1"/>
    </row>
    <row r="5509" spans="2:6">
      <c r="B5509" s="1">
        <v>43458</v>
      </c>
      <c r="C5509">
        <v>268.10000000000002</v>
      </c>
      <c r="D5509" s="1"/>
      <c r="F5509" s="1"/>
    </row>
    <row r="5510" spans="2:6">
      <c r="B5510" s="1">
        <v>43460</v>
      </c>
      <c r="C5510">
        <v>268.13</v>
      </c>
      <c r="D5510" s="1"/>
      <c r="F5510" s="1"/>
    </row>
    <row r="5511" spans="2:6">
      <c r="B5511" s="1">
        <v>43461</v>
      </c>
      <c r="C5511">
        <v>268.16000000000003</v>
      </c>
      <c r="D5511" s="1"/>
      <c r="F5511" s="1"/>
    </row>
    <row r="5512" spans="2:6">
      <c r="B5512" s="1">
        <v>43462</v>
      </c>
      <c r="C5512">
        <v>268.19</v>
      </c>
      <c r="D5512" s="1"/>
      <c r="F5512" s="1"/>
    </row>
    <row r="5513" spans="2:6">
      <c r="B5513" s="1">
        <v>43465</v>
      </c>
      <c r="C5513">
        <v>268.23</v>
      </c>
      <c r="D5513" s="1"/>
      <c r="F5513" s="1"/>
    </row>
    <row r="5514" spans="2:6">
      <c r="B5514" s="1">
        <v>43467</v>
      </c>
      <c r="C5514">
        <v>268.27999999999997</v>
      </c>
      <c r="D5514" s="1"/>
      <c r="F5514" s="1"/>
    </row>
    <row r="5515" spans="2:6">
      <c r="B5515" s="1">
        <v>43468</v>
      </c>
      <c r="C5515">
        <v>268.35000000000002</v>
      </c>
      <c r="D5515" s="1"/>
      <c r="F5515" s="1"/>
    </row>
    <row r="5516" spans="2:6">
      <c r="B5516" s="1">
        <v>43469</v>
      </c>
      <c r="C5516">
        <v>268.35000000000002</v>
      </c>
      <c r="D5516" s="1"/>
      <c r="F5516" s="1"/>
    </row>
    <row r="5517" spans="2:6">
      <c r="B5517" s="1">
        <v>43472</v>
      </c>
      <c r="C5517">
        <v>268.39</v>
      </c>
      <c r="D5517" s="1"/>
      <c r="F5517" s="1"/>
    </row>
    <row r="5518" spans="2:6">
      <c r="B5518" s="1">
        <v>43473</v>
      </c>
      <c r="C5518">
        <v>268.38</v>
      </c>
      <c r="D5518" s="1"/>
      <c r="F5518" s="1"/>
    </row>
    <row r="5519" spans="2:6">
      <c r="B5519" s="1">
        <v>43474</v>
      </c>
      <c r="C5519">
        <v>268.41000000000003</v>
      </c>
      <c r="D5519" s="1"/>
      <c r="F5519" s="1"/>
    </row>
    <row r="5520" spans="2:6">
      <c r="B5520" s="1">
        <v>43475</v>
      </c>
      <c r="C5520">
        <v>268.43</v>
      </c>
      <c r="D5520" s="1"/>
      <c r="F5520" s="1"/>
    </row>
    <row r="5521" spans="2:6">
      <c r="B5521" s="1">
        <v>43476</v>
      </c>
      <c r="C5521">
        <v>268.45999999999998</v>
      </c>
      <c r="D5521" s="1"/>
      <c r="F5521" s="1"/>
    </row>
    <row r="5522" spans="2:6">
      <c r="B5522" s="1">
        <v>43479</v>
      </c>
      <c r="C5522">
        <v>268.51</v>
      </c>
      <c r="D5522" s="1"/>
      <c r="F5522" s="1"/>
    </row>
    <row r="5523" spans="2:6">
      <c r="B5523" s="1">
        <v>43480</v>
      </c>
      <c r="C5523">
        <v>268.52999999999997</v>
      </c>
      <c r="D5523" s="1"/>
      <c r="F5523" s="1"/>
    </row>
    <row r="5524" spans="2:6">
      <c r="B5524" s="1">
        <v>43481</v>
      </c>
      <c r="C5524">
        <v>268.56</v>
      </c>
      <c r="D5524" s="1"/>
      <c r="F5524" s="1"/>
    </row>
    <row r="5525" spans="2:6">
      <c r="B5525" s="1">
        <v>43482</v>
      </c>
      <c r="C5525">
        <v>268.57</v>
      </c>
      <c r="D5525" s="1"/>
      <c r="F5525" s="1"/>
    </row>
    <row r="5526" spans="2:6">
      <c r="B5526" s="1">
        <v>43483</v>
      </c>
      <c r="C5526">
        <v>268.58999999999997</v>
      </c>
      <c r="D5526" s="1"/>
      <c r="F5526" s="1"/>
    </row>
    <row r="5527" spans="2:6">
      <c r="B5527" s="1">
        <v>43487</v>
      </c>
      <c r="C5527">
        <v>268.66000000000003</v>
      </c>
      <c r="D5527" s="1"/>
      <c r="F5527" s="1"/>
    </row>
    <row r="5528" spans="2:6">
      <c r="B5528" s="1">
        <v>43488</v>
      </c>
      <c r="C5528">
        <v>268.68</v>
      </c>
      <c r="D5528" s="1"/>
      <c r="F5528" s="1"/>
    </row>
    <row r="5529" spans="2:6">
      <c r="B5529" s="1">
        <v>43489</v>
      </c>
      <c r="C5529">
        <v>268.7</v>
      </c>
      <c r="D5529" s="1"/>
      <c r="F5529" s="1"/>
    </row>
    <row r="5530" spans="2:6">
      <c r="B5530" s="1">
        <v>43490</v>
      </c>
      <c r="C5530">
        <v>268.72000000000003</v>
      </c>
      <c r="D5530" s="1"/>
      <c r="F5530" s="1"/>
    </row>
    <row r="5531" spans="2:6">
      <c r="B5531" s="1">
        <v>43493</v>
      </c>
      <c r="C5531">
        <v>268.77</v>
      </c>
      <c r="D5531" s="1"/>
      <c r="F5531" s="1"/>
    </row>
    <row r="5532" spans="2:6">
      <c r="B5532" s="1">
        <v>43494</v>
      </c>
      <c r="C5532">
        <v>268.79000000000002</v>
      </c>
      <c r="D5532" s="1"/>
      <c r="F5532" s="1"/>
    </row>
    <row r="5533" spans="2:6">
      <c r="B5533" s="1">
        <v>43495</v>
      </c>
      <c r="C5533">
        <v>268.81</v>
      </c>
      <c r="D5533" s="1"/>
      <c r="F5533" s="1"/>
    </row>
    <row r="5534" spans="2:6">
      <c r="B5534" s="1">
        <v>43496</v>
      </c>
      <c r="C5534">
        <v>268.85000000000002</v>
      </c>
      <c r="D5534" s="1"/>
      <c r="F5534" s="1"/>
    </row>
    <row r="5535" spans="2:6">
      <c r="B5535" s="1">
        <v>43497</v>
      </c>
      <c r="C5535">
        <v>268.87</v>
      </c>
      <c r="D5535" s="1"/>
      <c r="F5535" s="1"/>
    </row>
    <row r="5536" spans="2:6">
      <c r="B5536" s="1">
        <v>43500</v>
      </c>
      <c r="C5536">
        <v>268.91000000000003</v>
      </c>
      <c r="D5536" s="1"/>
      <c r="F5536" s="1"/>
    </row>
    <row r="5537" spans="2:6">
      <c r="B5537" s="1">
        <v>43501</v>
      </c>
      <c r="C5537">
        <v>268.94</v>
      </c>
      <c r="D5537" s="1"/>
      <c r="F5537" s="1"/>
    </row>
    <row r="5538" spans="2:6">
      <c r="B5538" s="1">
        <v>43502</v>
      </c>
      <c r="C5538">
        <v>268.95999999999998</v>
      </c>
      <c r="D5538" s="1"/>
      <c r="F5538" s="1"/>
    </row>
    <row r="5539" spans="2:6">
      <c r="B5539" s="1">
        <v>43503</v>
      </c>
      <c r="C5539">
        <v>268.99</v>
      </c>
      <c r="D5539" s="1"/>
      <c r="F5539" s="1"/>
    </row>
    <row r="5540" spans="2:6">
      <c r="B5540" s="1">
        <v>43504</v>
      </c>
      <c r="C5540">
        <v>269.01</v>
      </c>
      <c r="D5540" s="1"/>
      <c r="F5540" s="1"/>
    </row>
    <row r="5541" spans="2:6">
      <c r="B5541" s="1">
        <v>43507</v>
      </c>
      <c r="C5541">
        <v>269.04000000000002</v>
      </c>
      <c r="D5541" s="1"/>
      <c r="F5541" s="1"/>
    </row>
    <row r="5542" spans="2:6">
      <c r="B5542" s="1">
        <v>43508</v>
      </c>
      <c r="C5542">
        <v>269.07</v>
      </c>
      <c r="D5542" s="1"/>
      <c r="F5542" s="1"/>
    </row>
    <row r="5543" spans="2:6">
      <c r="B5543" s="1">
        <v>43509</v>
      </c>
      <c r="C5543">
        <v>269.08</v>
      </c>
      <c r="D5543" s="1"/>
      <c r="F5543" s="1"/>
    </row>
    <row r="5544" spans="2:6">
      <c r="B5544" s="1">
        <v>43510</v>
      </c>
      <c r="C5544">
        <v>269.11</v>
      </c>
      <c r="D5544" s="1"/>
      <c r="F5544" s="1"/>
    </row>
    <row r="5545" spans="2:6">
      <c r="B5545" s="1">
        <v>43511</v>
      </c>
      <c r="C5545">
        <v>269.13</v>
      </c>
      <c r="D5545" s="1"/>
      <c r="F5545" s="1"/>
    </row>
    <row r="5546" spans="2:6">
      <c r="B5546" s="1">
        <v>43515</v>
      </c>
      <c r="C5546">
        <v>269.19</v>
      </c>
      <c r="D5546" s="1"/>
      <c r="F5546" s="1"/>
    </row>
    <row r="5547" spans="2:6">
      <c r="B5547" s="1">
        <v>43516</v>
      </c>
      <c r="C5547">
        <v>269.20999999999998</v>
      </c>
      <c r="D5547" s="1"/>
      <c r="F5547" s="1"/>
    </row>
    <row r="5548" spans="2:6">
      <c r="B5548" s="1">
        <v>43517</v>
      </c>
      <c r="C5548">
        <v>269.23</v>
      </c>
      <c r="D5548" s="1"/>
      <c r="F5548" s="1"/>
    </row>
    <row r="5549" spans="2:6">
      <c r="B5549" s="1">
        <v>43518</v>
      </c>
      <c r="C5549">
        <v>269.25</v>
      </c>
      <c r="D5549" s="1"/>
      <c r="F5549" s="1"/>
    </row>
    <row r="5550" spans="2:6">
      <c r="B5550" s="1">
        <v>43521</v>
      </c>
      <c r="C5550">
        <v>269.29000000000002</v>
      </c>
      <c r="D5550" s="1"/>
      <c r="F5550" s="1"/>
    </row>
    <row r="5551" spans="2:6">
      <c r="B5551" s="1">
        <v>43522</v>
      </c>
      <c r="C5551">
        <v>269.32</v>
      </c>
      <c r="D5551" s="1"/>
      <c r="F5551" s="1"/>
    </row>
    <row r="5552" spans="2:6">
      <c r="B5552" s="1">
        <v>43523</v>
      </c>
      <c r="C5552">
        <v>269.33999999999997</v>
      </c>
      <c r="D5552" s="1"/>
      <c r="F5552" s="1"/>
    </row>
    <row r="5553" spans="2:6">
      <c r="B5553" s="1">
        <v>43524</v>
      </c>
      <c r="C5553">
        <v>269.35000000000002</v>
      </c>
      <c r="D5553" s="1"/>
      <c r="F5553" s="1"/>
    </row>
    <row r="5554" spans="2:6">
      <c r="B5554" s="1">
        <v>43525</v>
      </c>
      <c r="C5554">
        <v>269.37</v>
      </c>
      <c r="D5554" s="1"/>
      <c r="F5554" s="1"/>
    </row>
    <row r="5555" spans="2:6">
      <c r="B5555" s="1">
        <v>43528</v>
      </c>
      <c r="C5555">
        <v>269.42</v>
      </c>
      <c r="D5555" s="1"/>
      <c r="F5555" s="1"/>
    </row>
    <row r="5556" spans="2:6">
      <c r="B5556" s="1">
        <v>43529</v>
      </c>
      <c r="C5556">
        <v>269.43</v>
      </c>
      <c r="D5556" s="1"/>
      <c r="F5556" s="1"/>
    </row>
    <row r="5557" spans="2:6">
      <c r="B5557" s="1">
        <v>43530</v>
      </c>
      <c r="C5557">
        <v>269.45999999999998</v>
      </c>
      <c r="D5557" s="1"/>
      <c r="F5557" s="1"/>
    </row>
    <row r="5558" spans="2:6">
      <c r="B5558" s="1">
        <v>43531</v>
      </c>
      <c r="C5558">
        <v>269.48</v>
      </c>
      <c r="D5558" s="1"/>
      <c r="F5558" s="1"/>
    </row>
    <row r="5559" spans="2:6">
      <c r="B5559" s="1">
        <v>43532</v>
      </c>
      <c r="C5559">
        <v>269.51</v>
      </c>
      <c r="D5559" s="1"/>
      <c r="F5559" s="1"/>
    </row>
    <row r="5560" spans="2:6">
      <c r="B5560" s="1">
        <v>43535</v>
      </c>
      <c r="C5560">
        <v>269.55</v>
      </c>
      <c r="D5560" s="1"/>
      <c r="F5560" s="1"/>
    </row>
    <row r="5561" spans="2:6">
      <c r="B5561" s="1">
        <v>43536</v>
      </c>
      <c r="C5561">
        <v>269.58</v>
      </c>
      <c r="D5561" s="1"/>
      <c r="F5561" s="1"/>
    </row>
    <row r="5562" spans="2:6">
      <c r="B5562" s="1">
        <v>43537</v>
      </c>
      <c r="C5562">
        <v>269.58999999999997</v>
      </c>
      <c r="D5562" s="1"/>
      <c r="F5562" s="1"/>
    </row>
    <row r="5563" spans="2:6">
      <c r="B5563" s="1">
        <v>43538</v>
      </c>
      <c r="C5563">
        <v>269.61</v>
      </c>
      <c r="D5563" s="1"/>
      <c r="F5563" s="1"/>
    </row>
    <row r="5564" spans="2:6">
      <c r="B5564" s="1">
        <v>43539</v>
      </c>
      <c r="C5564">
        <v>269.64</v>
      </c>
      <c r="D5564" s="1"/>
      <c r="F5564" s="1"/>
    </row>
    <row r="5565" spans="2:6">
      <c r="B5565" s="1">
        <v>43542</v>
      </c>
      <c r="C5565">
        <v>269.69</v>
      </c>
      <c r="D5565" s="1"/>
      <c r="F5565" s="1"/>
    </row>
    <row r="5566" spans="2:6">
      <c r="B5566" s="1">
        <v>43543</v>
      </c>
      <c r="C5566">
        <v>269.70999999999998</v>
      </c>
      <c r="D5566" s="1"/>
      <c r="F5566" s="1"/>
    </row>
    <row r="5567" spans="2:6">
      <c r="B5567" s="1">
        <v>43544</v>
      </c>
      <c r="C5567">
        <v>269.74</v>
      </c>
      <c r="D5567" s="1"/>
      <c r="F5567" s="1"/>
    </row>
    <row r="5568" spans="2:6">
      <c r="B5568" s="1">
        <v>43545</v>
      </c>
      <c r="C5568">
        <v>269.76</v>
      </c>
      <c r="D5568" s="1"/>
      <c r="F5568" s="1"/>
    </row>
    <row r="5569" spans="2:6">
      <c r="B5569" s="1">
        <v>43546</v>
      </c>
      <c r="C5569">
        <v>269.8</v>
      </c>
      <c r="D5569" s="1"/>
      <c r="F5569" s="1"/>
    </row>
    <row r="5570" spans="2:6">
      <c r="B5570" s="1">
        <v>43549</v>
      </c>
      <c r="C5570">
        <v>269.86</v>
      </c>
      <c r="D5570" s="1"/>
      <c r="F5570" s="1"/>
    </row>
    <row r="5571" spans="2:6">
      <c r="B5571" s="1">
        <v>43550</v>
      </c>
      <c r="C5571">
        <v>269.88</v>
      </c>
      <c r="D5571" s="1"/>
      <c r="F5571" s="1"/>
    </row>
    <row r="5572" spans="2:6">
      <c r="B5572" s="1">
        <v>43551</v>
      </c>
      <c r="C5572">
        <v>269.92</v>
      </c>
      <c r="D5572" s="1"/>
      <c r="F5572" s="1"/>
    </row>
    <row r="5573" spans="2:6">
      <c r="B5573" s="1">
        <v>43552</v>
      </c>
      <c r="C5573">
        <v>269.95</v>
      </c>
      <c r="D5573" s="1"/>
      <c r="F5573" s="1"/>
    </row>
    <row r="5574" spans="2:6">
      <c r="B5574" s="1">
        <v>43553</v>
      </c>
      <c r="C5574">
        <v>270</v>
      </c>
      <c r="D5574" s="1"/>
      <c r="F5574" s="1"/>
    </row>
    <row r="5575" spans="2:6">
      <c r="B5575" s="1">
        <v>43556</v>
      </c>
      <c r="C5575">
        <v>270.02</v>
      </c>
      <c r="D5575" s="1"/>
      <c r="F5575" s="1"/>
    </row>
    <row r="5576" spans="2:6">
      <c r="B5576" s="1">
        <v>43557</v>
      </c>
      <c r="C5576">
        <v>270.04000000000002</v>
      </c>
      <c r="D5576" s="1"/>
      <c r="F5576" s="1"/>
    </row>
    <row r="5577" spans="2:6">
      <c r="B5577" s="1">
        <v>43558</v>
      </c>
      <c r="C5577">
        <v>270.05</v>
      </c>
      <c r="D5577" s="1"/>
      <c r="F5577" s="1"/>
    </row>
    <row r="5578" spans="2:6">
      <c r="B5578" s="1">
        <v>43559</v>
      </c>
      <c r="C5578">
        <v>270.07</v>
      </c>
      <c r="D5578" s="1"/>
      <c r="F5578" s="1"/>
    </row>
    <row r="5579" spans="2:6">
      <c r="B5579" s="1">
        <v>43560</v>
      </c>
      <c r="C5579">
        <v>270.08</v>
      </c>
      <c r="D5579" s="1"/>
      <c r="F5579" s="1"/>
    </row>
    <row r="5580" spans="2:6">
      <c r="B5580" s="1">
        <v>43563</v>
      </c>
      <c r="C5580">
        <v>270.12</v>
      </c>
      <c r="D5580" s="1"/>
      <c r="F5580" s="1"/>
    </row>
    <row r="5581" spans="2:6">
      <c r="B5581" s="1">
        <v>43564</v>
      </c>
      <c r="C5581">
        <v>270.14</v>
      </c>
      <c r="D5581" s="1"/>
      <c r="F5581" s="1"/>
    </row>
    <row r="5582" spans="2:6">
      <c r="B5582" s="1">
        <v>43565</v>
      </c>
      <c r="C5582">
        <v>270.16000000000003</v>
      </c>
      <c r="D5582" s="1"/>
      <c r="F5582" s="1"/>
    </row>
    <row r="5583" spans="2:6">
      <c r="B5583" s="1">
        <v>43566</v>
      </c>
      <c r="C5583">
        <v>270.18</v>
      </c>
      <c r="D5583" s="1"/>
      <c r="F5583" s="1"/>
    </row>
    <row r="5584" spans="2:6">
      <c r="B5584" s="1">
        <v>43567</v>
      </c>
      <c r="C5584">
        <v>270.19</v>
      </c>
      <c r="D5584" s="1"/>
      <c r="F5584" s="1"/>
    </row>
    <row r="5585" spans="2:6">
      <c r="B5585" s="1">
        <v>43570</v>
      </c>
      <c r="C5585">
        <v>270.24</v>
      </c>
      <c r="D5585" s="1"/>
      <c r="F5585" s="1"/>
    </row>
    <row r="5586" spans="2:6">
      <c r="B5586" s="1">
        <v>43571</v>
      </c>
      <c r="C5586">
        <v>270.26</v>
      </c>
      <c r="D5586" s="1"/>
      <c r="F5586" s="1"/>
    </row>
    <row r="5587" spans="2:6">
      <c r="B5587" s="1">
        <v>43572</v>
      </c>
      <c r="C5587">
        <v>270.27</v>
      </c>
      <c r="D5587" s="1"/>
      <c r="F5587" s="1"/>
    </row>
    <row r="5588" spans="2:6">
      <c r="B5588" s="1">
        <v>43573</v>
      </c>
      <c r="C5588">
        <v>270.29000000000002</v>
      </c>
      <c r="D5588" s="1"/>
      <c r="F5588" s="1"/>
    </row>
    <row r="5589" spans="2:6">
      <c r="B5589" s="1">
        <v>43577</v>
      </c>
      <c r="C5589">
        <v>270.36</v>
      </c>
      <c r="D5589" s="1"/>
      <c r="F5589" s="1"/>
    </row>
    <row r="5590" spans="2:6">
      <c r="B5590" s="1">
        <v>43578</v>
      </c>
      <c r="C5590">
        <v>270.38</v>
      </c>
      <c r="D5590" s="1"/>
      <c r="F5590" s="1"/>
    </row>
    <row r="5591" spans="2:6">
      <c r="B5591" s="1">
        <v>43579</v>
      </c>
      <c r="C5591">
        <v>270.41000000000003</v>
      </c>
      <c r="D5591" s="1"/>
      <c r="F5591" s="1"/>
    </row>
    <row r="5592" spans="2:6">
      <c r="B5592" s="1">
        <v>43580</v>
      </c>
      <c r="C5592">
        <v>270.43</v>
      </c>
      <c r="D5592" s="1"/>
      <c r="F5592" s="1"/>
    </row>
    <row r="5593" spans="2:6">
      <c r="B5593" s="1">
        <v>43581</v>
      </c>
      <c r="C5593">
        <v>270.45999999999998</v>
      </c>
      <c r="D5593" s="1"/>
      <c r="F5593" s="1"/>
    </row>
    <row r="5594" spans="2:6">
      <c r="B5594" s="1">
        <v>43584</v>
      </c>
      <c r="C5594">
        <v>270.5</v>
      </c>
      <c r="D5594" s="1"/>
      <c r="F5594" s="1"/>
    </row>
    <row r="5595" spans="2:6">
      <c r="B5595" s="1">
        <v>43585</v>
      </c>
      <c r="C5595">
        <v>270.52999999999997</v>
      </c>
      <c r="D5595" s="1"/>
      <c r="F5595" s="1"/>
    </row>
    <row r="5596" spans="2:6">
      <c r="B5596" s="1">
        <v>43586</v>
      </c>
      <c r="C5596">
        <v>270.55</v>
      </c>
      <c r="D5596" s="1"/>
      <c r="F5596" s="1"/>
    </row>
    <row r="5597" spans="2:6">
      <c r="B5597" s="1">
        <v>43587</v>
      </c>
      <c r="C5597">
        <v>270.56</v>
      </c>
      <c r="D5597" s="1"/>
      <c r="F5597" s="1"/>
    </row>
    <row r="5598" spans="2:6">
      <c r="B5598" s="1">
        <v>43588</v>
      </c>
      <c r="C5598">
        <v>270.58</v>
      </c>
      <c r="D5598" s="1"/>
      <c r="F5598" s="1"/>
    </row>
    <row r="5599" spans="2:6">
      <c r="B5599" s="1">
        <v>43591</v>
      </c>
      <c r="C5599">
        <v>270.63</v>
      </c>
      <c r="D5599" s="1"/>
      <c r="F5599" s="1"/>
    </row>
    <row r="5600" spans="2:6">
      <c r="B5600" s="1">
        <v>43592</v>
      </c>
      <c r="C5600">
        <v>270.64999999999998</v>
      </c>
      <c r="D5600" s="1"/>
      <c r="F5600" s="1"/>
    </row>
    <row r="5601" spans="2:6">
      <c r="B5601" s="1">
        <v>43593</v>
      </c>
      <c r="C5601">
        <v>270.67</v>
      </c>
      <c r="D5601" s="1"/>
      <c r="F5601" s="1"/>
    </row>
    <row r="5602" spans="2:6">
      <c r="B5602" s="1">
        <v>43594</v>
      </c>
      <c r="C5602">
        <v>270.69</v>
      </c>
      <c r="D5602" s="1"/>
      <c r="F5602" s="1"/>
    </row>
    <row r="5603" spans="2:6">
      <c r="B5603" s="1">
        <v>43595</v>
      </c>
      <c r="C5603">
        <v>270.70999999999998</v>
      </c>
      <c r="D5603" s="1"/>
      <c r="F5603" s="1"/>
    </row>
    <row r="5604" spans="2:6">
      <c r="B5604" s="1">
        <v>43598</v>
      </c>
      <c r="C5604">
        <v>270.77999999999997</v>
      </c>
      <c r="D5604" s="1"/>
      <c r="F5604" s="1"/>
    </row>
    <row r="5605" spans="2:6">
      <c r="B5605" s="1">
        <v>43599</v>
      </c>
      <c r="C5605">
        <v>270.8</v>
      </c>
      <c r="D5605" s="1"/>
      <c r="F5605" s="1"/>
    </row>
    <row r="5606" spans="2:6">
      <c r="B5606" s="1">
        <v>43600</v>
      </c>
      <c r="C5606">
        <v>270.82</v>
      </c>
      <c r="D5606" s="1"/>
      <c r="F5606" s="1"/>
    </row>
    <row r="5607" spans="2:6">
      <c r="B5607" s="1">
        <v>43601</v>
      </c>
      <c r="C5607">
        <v>270.83999999999997</v>
      </c>
      <c r="D5607" s="1"/>
      <c r="F5607" s="1"/>
    </row>
    <row r="5608" spans="2:6">
      <c r="B5608" s="1">
        <v>43602</v>
      </c>
      <c r="C5608">
        <v>270.86</v>
      </c>
      <c r="D5608" s="1"/>
      <c r="F5608" s="1"/>
    </row>
    <row r="5609" spans="2:6">
      <c r="B5609" s="1">
        <v>43605</v>
      </c>
      <c r="C5609">
        <v>270.91000000000003</v>
      </c>
      <c r="D5609" s="1"/>
      <c r="F5609" s="1"/>
    </row>
    <row r="5610" spans="2:6">
      <c r="B5610" s="1">
        <v>43606</v>
      </c>
      <c r="C5610">
        <v>270.92</v>
      </c>
      <c r="D5610" s="1"/>
      <c r="F5610" s="1"/>
    </row>
    <row r="5611" spans="2:6">
      <c r="B5611" s="1">
        <v>43607</v>
      </c>
      <c r="C5611">
        <v>270.94</v>
      </c>
      <c r="D5611" s="1"/>
      <c r="F5611" s="1"/>
    </row>
    <row r="5612" spans="2:6">
      <c r="B5612" s="1">
        <v>43608</v>
      </c>
      <c r="C5612">
        <v>270.98</v>
      </c>
      <c r="D5612" s="1"/>
      <c r="F5612" s="1"/>
    </row>
    <row r="5613" spans="2:6">
      <c r="B5613" s="1">
        <v>43609</v>
      </c>
      <c r="C5613">
        <v>271</v>
      </c>
      <c r="D5613" s="1"/>
      <c r="F5613" s="1"/>
    </row>
    <row r="5614" spans="2:6">
      <c r="B5614" s="1">
        <v>43613</v>
      </c>
      <c r="C5614">
        <v>271.07</v>
      </c>
      <c r="D5614" s="1"/>
      <c r="F5614" s="1"/>
    </row>
    <row r="5615" spans="2:6">
      <c r="B5615" s="1">
        <v>43614</v>
      </c>
      <c r="C5615">
        <v>271.10000000000002</v>
      </c>
      <c r="D5615" s="1"/>
      <c r="F5615" s="1"/>
    </row>
    <row r="5616" spans="2:6">
      <c r="B5616" s="1">
        <v>43615</v>
      </c>
      <c r="C5616">
        <v>271.11</v>
      </c>
      <c r="D5616" s="1"/>
      <c r="F5616" s="1"/>
    </row>
    <row r="5617" spans="2:6">
      <c r="B5617" s="1">
        <v>43616</v>
      </c>
      <c r="C5617">
        <v>271.17</v>
      </c>
      <c r="D5617" s="1"/>
      <c r="F5617" s="1"/>
    </row>
    <row r="5618" spans="2:6">
      <c r="B5618" s="1">
        <v>43619</v>
      </c>
      <c r="C5618">
        <v>271.27</v>
      </c>
      <c r="D5618" s="1"/>
      <c r="F5618" s="1"/>
    </row>
    <row r="5619" spans="2:6">
      <c r="B5619" s="1">
        <v>43620</v>
      </c>
      <c r="C5619">
        <v>271.3</v>
      </c>
      <c r="D5619" s="1"/>
      <c r="F5619" s="1"/>
    </row>
    <row r="5620" spans="2:6">
      <c r="B5620" s="1">
        <v>43621</v>
      </c>
      <c r="C5620">
        <v>271.37</v>
      </c>
      <c r="D5620" s="1"/>
      <c r="F5620" s="1"/>
    </row>
    <row r="5621" spans="2:6">
      <c r="B5621" s="1">
        <v>43622</v>
      </c>
      <c r="C5621">
        <v>271.39999999999998</v>
      </c>
      <c r="D5621" s="1"/>
      <c r="F5621" s="1"/>
    </row>
    <row r="5622" spans="2:6">
      <c r="B5622" s="1">
        <v>43623</v>
      </c>
      <c r="C5622">
        <v>271.45999999999998</v>
      </c>
      <c r="D5622" s="1"/>
      <c r="F5622" s="1"/>
    </row>
    <row r="5623" spans="2:6">
      <c r="B5623" s="1">
        <v>43626</v>
      </c>
      <c r="C5623">
        <v>271.49</v>
      </c>
      <c r="D5623" s="1"/>
      <c r="F5623" s="1"/>
    </row>
    <row r="5624" spans="2:6">
      <c r="B5624" s="1">
        <v>43627</v>
      </c>
      <c r="C5624">
        <v>271.49</v>
      </c>
      <c r="D5624" s="1"/>
      <c r="F5624" s="1"/>
    </row>
    <row r="5625" spans="2:6">
      <c r="B5625" s="1">
        <v>43628</v>
      </c>
      <c r="C5625">
        <v>271.52</v>
      </c>
      <c r="D5625" s="1"/>
      <c r="F5625" s="1"/>
    </row>
    <row r="5626" spans="2:6">
      <c r="B5626" s="1">
        <v>43629</v>
      </c>
      <c r="C5626">
        <v>271.57</v>
      </c>
      <c r="D5626" s="1"/>
      <c r="F5626" s="1"/>
    </row>
    <row r="5627" spans="2:6">
      <c r="B5627" s="1">
        <v>43630</v>
      </c>
      <c r="C5627">
        <v>271.60000000000002</v>
      </c>
      <c r="D5627" s="1"/>
      <c r="F5627" s="1"/>
    </row>
    <row r="5628" spans="2:6">
      <c r="B5628" s="1">
        <v>43633</v>
      </c>
      <c r="C5628">
        <v>271.63</v>
      </c>
      <c r="D5628" s="1"/>
      <c r="F5628" s="1"/>
    </row>
    <row r="5629" spans="2:6">
      <c r="B5629" s="1">
        <v>43634</v>
      </c>
      <c r="C5629">
        <v>271.64999999999998</v>
      </c>
      <c r="D5629" s="1"/>
      <c r="F5629" s="1"/>
    </row>
    <row r="5630" spans="2:6">
      <c r="B5630" s="1">
        <v>43635</v>
      </c>
      <c r="C5630">
        <v>271.7</v>
      </c>
      <c r="D5630" s="1"/>
      <c r="F5630" s="1"/>
    </row>
    <row r="5631" spans="2:6">
      <c r="B5631" s="1">
        <v>43636</v>
      </c>
      <c r="C5631">
        <v>271.77999999999997</v>
      </c>
      <c r="D5631" s="1"/>
      <c r="F5631" s="1"/>
    </row>
    <row r="5632" spans="2:6">
      <c r="B5632" s="1">
        <v>43637</v>
      </c>
      <c r="C5632">
        <v>271.77999999999997</v>
      </c>
      <c r="D5632" s="1"/>
      <c r="F5632" s="1"/>
    </row>
    <row r="5633" spans="2:6">
      <c r="B5633" s="1">
        <v>43640</v>
      </c>
      <c r="C5633">
        <v>271.83</v>
      </c>
      <c r="D5633" s="1"/>
      <c r="F5633" s="1"/>
    </row>
    <row r="5634" spans="2:6">
      <c r="B5634" s="1">
        <v>43641</v>
      </c>
      <c r="C5634">
        <v>271.83999999999997</v>
      </c>
      <c r="D5634" s="1"/>
      <c r="F5634" s="1"/>
    </row>
    <row r="5635" spans="2:6">
      <c r="B5635" s="1">
        <v>43642</v>
      </c>
      <c r="C5635">
        <v>271.83999999999997</v>
      </c>
      <c r="D5635" s="1"/>
      <c r="F5635" s="1"/>
    </row>
    <row r="5636" spans="2:6">
      <c r="B5636" s="1">
        <v>43643</v>
      </c>
      <c r="C5636">
        <v>271.86</v>
      </c>
      <c r="D5636" s="1"/>
      <c r="F5636" s="1"/>
    </row>
    <row r="5637" spans="2:6">
      <c r="B5637" s="1">
        <v>43644</v>
      </c>
      <c r="C5637">
        <v>271.92</v>
      </c>
      <c r="D5637" s="1"/>
      <c r="F5637" s="1"/>
    </row>
    <row r="5638" spans="2:6">
      <c r="B5638" s="1">
        <v>43647</v>
      </c>
      <c r="C5638">
        <v>271.91000000000003</v>
      </c>
      <c r="D5638" s="1"/>
      <c r="F5638" s="1"/>
    </row>
    <row r="5639" spans="2:6">
      <c r="B5639" s="1">
        <v>43648</v>
      </c>
      <c r="C5639">
        <v>271.94</v>
      </c>
      <c r="D5639" s="1"/>
      <c r="F5639" s="1"/>
    </row>
    <row r="5640" spans="2:6">
      <c r="B5640" s="1">
        <v>43649</v>
      </c>
      <c r="C5640">
        <v>271.95</v>
      </c>
      <c r="D5640" s="1"/>
      <c r="F5640" s="1"/>
    </row>
    <row r="5641" spans="2:6">
      <c r="B5641" s="1">
        <v>43651</v>
      </c>
      <c r="C5641">
        <v>271.94</v>
      </c>
      <c r="D5641" s="1"/>
      <c r="F5641" s="1"/>
    </row>
    <row r="5642" spans="2:6">
      <c r="B5642" s="1">
        <v>43654</v>
      </c>
      <c r="C5642">
        <v>271.98</v>
      </c>
      <c r="D5642" s="1"/>
      <c r="F5642" s="1"/>
    </row>
    <row r="5643" spans="2:6">
      <c r="B5643" s="1">
        <v>43655</v>
      </c>
      <c r="C5643">
        <v>271.98</v>
      </c>
      <c r="D5643" s="1"/>
      <c r="F5643" s="1"/>
    </row>
    <row r="5644" spans="2:6">
      <c r="B5644" s="1">
        <v>43656</v>
      </c>
      <c r="C5644">
        <v>272.05</v>
      </c>
      <c r="D5644" s="1"/>
      <c r="F5644" s="1"/>
    </row>
    <row r="5645" spans="2:6">
      <c r="B5645" s="1">
        <v>43657</v>
      </c>
      <c r="C5645">
        <v>272.06</v>
      </c>
      <c r="D5645" s="1"/>
      <c r="F5645" s="1"/>
    </row>
    <row r="5646" spans="2:6">
      <c r="B5646" s="1">
        <v>43658</v>
      </c>
      <c r="C5646">
        <v>272.08</v>
      </c>
      <c r="D5646" s="1"/>
      <c r="F5646" s="1"/>
    </row>
    <row r="5647" spans="2:6">
      <c r="B5647" s="1">
        <v>43661</v>
      </c>
      <c r="C5647">
        <v>272.12</v>
      </c>
      <c r="D5647" s="1"/>
      <c r="F5647" s="1"/>
    </row>
    <row r="5648" spans="2:6">
      <c r="B5648" s="1">
        <v>43662</v>
      </c>
      <c r="C5648">
        <v>272.13</v>
      </c>
      <c r="D5648" s="1"/>
      <c r="F5648" s="1"/>
    </row>
    <row r="5649" spans="2:6">
      <c r="B5649" s="1">
        <v>43663</v>
      </c>
      <c r="C5649">
        <v>272.17</v>
      </c>
      <c r="D5649" s="1"/>
      <c r="F5649" s="1"/>
    </row>
    <row r="5650" spans="2:6">
      <c r="B5650" s="1">
        <v>43664</v>
      </c>
      <c r="C5650">
        <v>272.22000000000003</v>
      </c>
      <c r="D5650" s="1"/>
      <c r="F5650" s="1"/>
    </row>
    <row r="5651" spans="2:6">
      <c r="B5651" s="1">
        <v>43665</v>
      </c>
      <c r="C5651">
        <v>272.22000000000003</v>
      </c>
      <c r="D5651" s="1"/>
      <c r="F5651" s="1"/>
    </row>
    <row r="5652" spans="2:6">
      <c r="B5652" s="1">
        <v>43668</v>
      </c>
      <c r="C5652">
        <v>272.25</v>
      </c>
      <c r="D5652" s="1"/>
      <c r="F5652" s="1"/>
    </row>
    <row r="5653" spans="2:6">
      <c r="B5653" s="1">
        <v>43669</v>
      </c>
      <c r="C5653">
        <v>272.26</v>
      </c>
      <c r="D5653" s="1"/>
      <c r="F5653" s="1"/>
    </row>
    <row r="5654" spans="2:6">
      <c r="B5654" s="1">
        <v>43670</v>
      </c>
      <c r="C5654">
        <v>272.27</v>
      </c>
      <c r="D5654" s="1"/>
      <c r="F5654" s="1"/>
    </row>
    <row r="5655" spans="2:6">
      <c r="B5655" s="1">
        <v>43671</v>
      </c>
      <c r="C5655">
        <v>272.26</v>
      </c>
      <c r="D5655" s="1"/>
      <c r="F5655" s="1"/>
    </row>
    <row r="5656" spans="2:6">
      <c r="B5656" s="1">
        <v>43672</v>
      </c>
      <c r="C5656">
        <v>272.27</v>
      </c>
      <c r="D5656" s="1"/>
      <c r="F5656" s="1"/>
    </row>
    <row r="5657" spans="2:6">
      <c r="B5657" s="1">
        <v>43675</v>
      </c>
      <c r="C5657">
        <v>272.32</v>
      </c>
      <c r="D5657" s="1"/>
      <c r="F5657" s="1"/>
    </row>
    <row r="5658" spans="2:6">
      <c r="B5658" s="1">
        <v>43676</v>
      </c>
      <c r="C5658">
        <v>272.33999999999997</v>
      </c>
      <c r="D5658" s="1"/>
      <c r="F5658" s="1"/>
    </row>
    <row r="5659" spans="2:6">
      <c r="B5659" s="1">
        <v>43677</v>
      </c>
      <c r="C5659">
        <v>272.33999999999997</v>
      </c>
      <c r="D5659" s="1"/>
      <c r="F5659" s="1"/>
    </row>
    <row r="5660" spans="2:6">
      <c r="B5660" s="1">
        <v>43678</v>
      </c>
      <c r="C5660">
        <v>272.43</v>
      </c>
      <c r="D5660" s="1"/>
      <c r="F5660" s="1"/>
    </row>
    <row r="5661" spans="2:6">
      <c r="B5661" s="1">
        <v>43679</v>
      </c>
      <c r="C5661">
        <v>272.48</v>
      </c>
      <c r="D5661" s="1"/>
      <c r="F5661" s="1"/>
    </row>
    <row r="5662" spans="2:6">
      <c r="B5662" s="1">
        <v>43682</v>
      </c>
      <c r="C5662">
        <v>272.58</v>
      </c>
      <c r="D5662" s="1"/>
      <c r="F5662" s="1"/>
    </row>
    <row r="5663" spans="2:6">
      <c r="B5663" s="1">
        <v>43683</v>
      </c>
      <c r="C5663">
        <v>272.58</v>
      </c>
      <c r="D5663" s="1"/>
      <c r="F5663" s="1"/>
    </row>
    <row r="5664" spans="2:6">
      <c r="B5664" s="1">
        <v>43684</v>
      </c>
      <c r="C5664">
        <v>272.64999999999998</v>
      </c>
      <c r="D5664" s="1"/>
      <c r="F5664" s="1"/>
    </row>
    <row r="5665" spans="2:6">
      <c r="B5665" s="1">
        <v>43685</v>
      </c>
      <c r="C5665">
        <v>272.64</v>
      </c>
      <c r="D5665" s="1"/>
      <c r="F5665" s="1"/>
    </row>
    <row r="5666" spans="2:6">
      <c r="B5666" s="1">
        <v>43686</v>
      </c>
      <c r="C5666">
        <v>272.67</v>
      </c>
      <c r="D5666" s="1"/>
      <c r="F5666" s="1"/>
    </row>
    <row r="5667" spans="2:6">
      <c r="B5667" s="1">
        <v>43689</v>
      </c>
      <c r="C5667">
        <v>272.72000000000003</v>
      </c>
      <c r="D5667" s="1"/>
      <c r="F5667" s="1"/>
    </row>
    <row r="5668" spans="2:6">
      <c r="B5668" s="1">
        <v>43690</v>
      </c>
      <c r="C5668">
        <v>272.69</v>
      </c>
      <c r="D5668" s="1"/>
      <c r="F5668" s="1"/>
    </row>
    <row r="5669" spans="2:6">
      <c r="B5669" s="1">
        <v>43691</v>
      </c>
      <c r="C5669">
        <v>272.76</v>
      </c>
      <c r="D5669" s="1"/>
      <c r="F5669" s="1"/>
    </row>
    <row r="5670" spans="2:6">
      <c r="B5670" s="1">
        <v>43692</v>
      </c>
      <c r="C5670">
        <v>272.83</v>
      </c>
      <c r="D5670" s="1"/>
      <c r="F5670" s="1"/>
    </row>
    <row r="5671" spans="2:6">
      <c r="B5671" s="1">
        <v>43693</v>
      </c>
      <c r="C5671">
        <v>272.86</v>
      </c>
      <c r="D5671" s="1"/>
      <c r="F5671" s="1"/>
    </row>
    <row r="5672" spans="2:6">
      <c r="B5672" s="1">
        <v>43696</v>
      </c>
      <c r="C5672">
        <v>272.87</v>
      </c>
      <c r="D5672" s="1"/>
      <c r="F5672" s="1"/>
    </row>
    <row r="5673" spans="2:6">
      <c r="B5673" s="1">
        <v>43697</v>
      </c>
      <c r="C5673">
        <v>272.89</v>
      </c>
      <c r="D5673" s="1"/>
      <c r="F5673" s="1"/>
    </row>
    <row r="5674" spans="2:6">
      <c r="B5674" s="1">
        <v>43698</v>
      </c>
      <c r="C5674">
        <v>272.88</v>
      </c>
      <c r="D5674" s="1"/>
      <c r="F5674" s="1"/>
    </row>
    <row r="5675" spans="2:6">
      <c r="B5675" s="1">
        <v>43699</v>
      </c>
      <c r="C5675">
        <v>272.88</v>
      </c>
      <c r="D5675" s="1"/>
      <c r="F5675" s="1"/>
    </row>
    <row r="5676" spans="2:6">
      <c r="B5676" s="1">
        <v>43700</v>
      </c>
      <c r="C5676">
        <v>272.93</v>
      </c>
      <c r="D5676" s="1"/>
      <c r="F5676" s="1"/>
    </row>
    <row r="5677" spans="2:6">
      <c r="B5677" s="1">
        <v>43703</v>
      </c>
      <c r="C5677">
        <v>272.95</v>
      </c>
      <c r="D5677" s="1"/>
      <c r="F5677" s="1"/>
    </row>
    <row r="5678" spans="2:6">
      <c r="B5678" s="1">
        <v>43704</v>
      </c>
      <c r="C5678">
        <v>272.95999999999998</v>
      </c>
      <c r="D5678" s="1"/>
      <c r="F5678" s="1"/>
    </row>
    <row r="5679" spans="2:6">
      <c r="B5679" s="1">
        <v>43705</v>
      </c>
      <c r="C5679">
        <v>272.97000000000003</v>
      </c>
      <c r="D5679" s="1"/>
      <c r="F5679" s="1"/>
    </row>
    <row r="5680" spans="2:6">
      <c r="B5680" s="1">
        <v>43706</v>
      </c>
      <c r="C5680">
        <v>272.98</v>
      </c>
      <c r="D5680" s="1"/>
      <c r="F5680" s="1"/>
    </row>
    <row r="5681" spans="2:6">
      <c r="B5681" s="1">
        <v>43707</v>
      </c>
      <c r="C5681">
        <v>273</v>
      </c>
      <c r="D5681" s="1"/>
      <c r="F5681" s="1"/>
    </row>
    <row r="5682" spans="2:6">
      <c r="B5682" s="1">
        <v>43710</v>
      </c>
      <c r="C5682">
        <v>273</v>
      </c>
      <c r="D5682" s="1"/>
      <c r="F5682" s="1"/>
    </row>
    <row r="5683" spans="2:6">
      <c r="B5683" s="1">
        <v>43711</v>
      </c>
      <c r="C5683">
        <v>273.06</v>
      </c>
      <c r="D5683" s="1"/>
      <c r="F5683" s="1"/>
    </row>
    <row r="5684" spans="2:6">
      <c r="B5684" s="1">
        <v>43712</v>
      </c>
      <c r="C5684">
        <v>273.10000000000002</v>
      </c>
      <c r="D5684" s="1"/>
      <c r="F5684" s="1"/>
    </row>
    <row r="5685" spans="2:6">
      <c r="B5685" s="1">
        <v>43713</v>
      </c>
      <c r="C5685">
        <v>273.08</v>
      </c>
      <c r="D5685" s="1"/>
      <c r="F5685" s="1"/>
    </row>
    <row r="5686" spans="2:6">
      <c r="B5686" s="1">
        <v>43714</v>
      </c>
      <c r="C5686">
        <v>273.11</v>
      </c>
      <c r="D5686" s="1"/>
      <c r="F5686" s="1"/>
    </row>
    <row r="5687" spans="2:6">
      <c r="B5687" s="1">
        <v>43717</v>
      </c>
      <c r="C5687">
        <v>273.14</v>
      </c>
      <c r="D5687" s="1"/>
      <c r="F5687" s="1"/>
    </row>
    <row r="5688" spans="2:6">
      <c r="B5688" s="1">
        <v>43718</v>
      </c>
      <c r="C5688">
        <v>273.12</v>
      </c>
      <c r="D5688" s="1"/>
      <c r="F5688" s="1"/>
    </row>
    <row r="5689" spans="2:6">
      <c r="B5689" s="1">
        <v>43719</v>
      </c>
      <c r="C5689">
        <v>273.14</v>
      </c>
      <c r="D5689" s="1"/>
      <c r="F5689" s="1"/>
    </row>
    <row r="5690" spans="2:6">
      <c r="B5690" s="1">
        <v>43720</v>
      </c>
      <c r="C5690">
        <v>273.14</v>
      </c>
      <c r="D5690" s="1"/>
      <c r="F5690" s="1"/>
    </row>
    <row r="5691" spans="2:6">
      <c r="B5691" s="1">
        <v>43721</v>
      </c>
      <c r="C5691">
        <v>273.13</v>
      </c>
      <c r="D5691" s="1"/>
      <c r="F5691" s="1"/>
    </row>
    <row r="5692" spans="2:6">
      <c r="B5692" s="1">
        <v>43724</v>
      </c>
      <c r="C5692">
        <v>273.16000000000003</v>
      </c>
      <c r="D5692" s="1"/>
      <c r="F5692" s="1"/>
    </row>
    <row r="5693" spans="2:6">
      <c r="B5693" s="1">
        <v>43725</v>
      </c>
      <c r="C5693">
        <v>273.16000000000003</v>
      </c>
      <c r="D5693" s="1"/>
      <c r="F5693" s="1"/>
    </row>
    <row r="5694" spans="2:6">
      <c r="B5694" s="1">
        <v>43726</v>
      </c>
      <c r="C5694">
        <v>273.2</v>
      </c>
      <c r="D5694" s="1"/>
      <c r="F5694" s="1"/>
    </row>
    <row r="5695" spans="2:6">
      <c r="B5695" s="1">
        <v>43727</v>
      </c>
      <c r="C5695">
        <v>273.2</v>
      </c>
      <c r="D5695" s="1"/>
      <c r="F5695" s="1"/>
    </row>
    <row r="5696" spans="2:6">
      <c r="B5696" s="1">
        <v>43728</v>
      </c>
      <c r="C5696">
        <v>273.24</v>
      </c>
      <c r="D5696" s="1"/>
      <c r="F5696" s="1"/>
    </row>
    <row r="5697" spans="2:6">
      <c r="B5697" s="1">
        <v>43731</v>
      </c>
      <c r="C5697">
        <v>273.29000000000002</v>
      </c>
      <c r="D5697" s="1"/>
      <c r="F5697" s="1"/>
    </row>
    <row r="5698" spans="2:6">
      <c r="B5698" s="1">
        <v>43732</v>
      </c>
      <c r="C5698">
        <v>273.32</v>
      </c>
      <c r="D5698" s="1"/>
      <c r="F5698" s="1"/>
    </row>
    <row r="5699" spans="2:6">
      <c r="B5699" s="1">
        <v>43733</v>
      </c>
      <c r="C5699">
        <v>273.33</v>
      </c>
      <c r="D5699" s="1"/>
      <c r="F5699" s="1"/>
    </row>
    <row r="5700" spans="2:6">
      <c r="B5700" s="1">
        <v>43734</v>
      </c>
      <c r="C5700">
        <v>273.37</v>
      </c>
      <c r="D5700" s="1"/>
      <c r="F5700" s="1"/>
    </row>
    <row r="5701" spans="2:6">
      <c r="B5701" s="1">
        <v>43735</v>
      </c>
      <c r="C5701">
        <v>273.39999999999998</v>
      </c>
      <c r="D5701" s="1"/>
      <c r="F5701" s="1"/>
    </row>
    <row r="5702" spans="2:6">
      <c r="B5702" s="1">
        <v>43738</v>
      </c>
      <c r="C5702">
        <v>273.45</v>
      </c>
      <c r="D5702" s="1"/>
      <c r="F5702" s="1"/>
    </row>
    <row r="5703" spans="2:6">
      <c r="B5703" s="1">
        <v>43739</v>
      </c>
      <c r="C5703">
        <v>273.5</v>
      </c>
      <c r="D5703" s="1"/>
      <c r="F5703" s="1"/>
    </row>
    <row r="5704" spans="2:6">
      <c r="B5704" s="1">
        <v>43740</v>
      </c>
      <c r="C5704">
        <v>273.57</v>
      </c>
      <c r="D5704" s="1"/>
      <c r="F5704" s="1"/>
    </row>
    <row r="5705" spans="2:6">
      <c r="B5705" s="1">
        <v>43741</v>
      </c>
      <c r="C5705">
        <v>273.64999999999998</v>
      </c>
      <c r="D5705" s="1"/>
      <c r="F5705" s="1"/>
    </row>
    <row r="5706" spans="2:6">
      <c r="B5706" s="1">
        <v>43742</v>
      </c>
      <c r="C5706">
        <v>273.68</v>
      </c>
      <c r="D5706" s="1"/>
      <c r="F5706" s="1"/>
    </row>
    <row r="5707" spans="2:6">
      <c r="B5707" s="1">
        <v>43745</v>
      </c>
      <c r="C5707">
        <v>273.69</v>
      </c>
      <c r="D5707" s="1"/>
      <c r="F5707" s="1"/>
    </row>
    <row r="5708" spans="2:6">
      <c r="B5708" s="1">
        <v>43746</v>
      </c>
      <c r="C5708">
        <v>273.72000000000003</v>
      </c>
      <c r="D5708" s="1"/>
      <c r="F5708" s="1"/>
    </row>
    <row r="5709" spans="2:6">
      <c r="B5709" s="1">
        <v>43747</v>
      </c>
      <c r="C5709">
        <v>273.75</v>
      </c>
      <c r="D5709" s="1"/>
      <c r="F5709" s="1"/>
    </row>
    <row r="5710" spans="2:6">
      <c r="B5710" s="1">
        <v>43748</v>
      </c>
      <c r="C5710">
        <v>273.76</v>
      </c>
      <c r="D5710" s="1"/>
      <c r="F5710" s="1"/>
    </row>
    <row r="5711" spans="2:6">
      <c r="B5711" s="1">
        <v>43749</v>
      </c>
      <c r="C5711">
        <v>273.76</v>
      </c>
      <c r="D5711" s="1"/>
      <c r="F5711" s="1"/>
    </row>
    <row r="5712" spans="2:6">
      <c r="B5712" s="1">
        <v>43753</v>
      </c>
      <c r="C5712">
        <v>273.82</v>
      </c>
      <c r="D5712" s="1"/>
      <c r="F5712" s="1"/>
    </row>
    <row r="5713" spans="2:6">
      <c r="B5713" s="1">
        <v>43754</v>
      </c>
      <c r="C5713">
        <v>273.87</v>
      </c>
      <c r="D5713" s="1"/>
      <c r="F5713" s="1"/>
    </row>
    <row r="5714" spans="2:6">
      <c r="B5714" s="1">
        <v>43755</v>
      </c>
      <c r="C5714">
        <v>273.88</v>
      </c>
      <c r="D5714" s="1"/>
      <c r="F5714" s="1"/>
    </row>
    <row r="5715" spans="2:6">
      <c r="B5715" s="1">
        <v>43756</v>
      </c>
      <c r="C5715">
        <v>273.89999999999998</v>
      </c>
      <c r="D5715" s="1"/>
      <c r="F5715" s="1"/>
    </row>
    <row r="5716" spans="2:6">
      <c r="B5716" s="1">
        <v>43759</v>
      </c>
      <c r="C5716">
        <v>273.92</v>
      </c>
      <c r="D5716" s="1"/>
      <c r="F5716" s="1"/>
    </row>
    <row r="5717" spans="2:6">
      <c r="B5717" s="1">
        <v>43760</v>
      </c>
      <c r="C5717">
        <v>273.94</v>
      </c>
      <c r="D5717" s="1"/>
      <c r="F5717" s="1"/>
    </row>
    <row r="5718" spans="2:6">
      <c r="B5718" s="1">
        <v>43761</v>
      </c>
      <c r="C5718">
        <v>273.95</v>
      </c>
      <c r="D5718" s="1"/>
      <c r="F5718" s="1"/>
    </row>
    <row r="5719" spans="2:6">
      <c r="B5719" s="1">
        <v>43762</v>
      </c>
      <c r="C5719">
        <v>273.95999999999998</v>
      </c>
      <c r="D5719" s="1"/>
      <c r="F5719" s="1"/>
    </row>
    <row r="5720" spans="2:6">
      <c r="B5720" s="1">
        <v>43763</v>
      </c>
      <c r="C5720">
        <v>273.95999999999998</v>
      </c>
      <c r="D5720" s="1"/>
      <c r="F5720" s="1"/>
    </row>
    <row r="5721" spans="2:6">
      <c r="B5721" s="1">
        <v>43766</v>
      </c>
      <c r="C5721">
        <v>274</v>
      </c>
      <c r="D5721" s="1"/>
      <c r="F5721" s="1"/>
    </row>
    <row r="5722" spans="2:6">
      <c r="B5722" s="1">
        <v>43767</v>
      </c>
      <c r="C5722">
        <v>274.02</v>
      </c>
      <c r="D5722" s="1"/>
      <c r="F5722" s="1"/>
    </row>
    <row r="5723" spans="2:6">
      <c r="B5723" s="1">
        <v>43768</v>
      </c>
      <c r="C5723">
        <v>274.04000000000002</v>
      </c>
      <c r="D5723" s="1"/>
      <c r="F5723" s="1"/>
    </row>
    <row r="5724" spans="2:6">
      <c r="B5724" s="1">
        <v>43769</v>
      </c>
      <c r="C5724">
        <v>274.11</v>
      </c>
      <c r="D5724" s="1"/>
      <c r="F5724" s="1"/>
    </row>
    <row r="5725" spans="2:6">
      <c r="B5725" s="1">
        <v>43770</v>
      </c>
      <c r="C5725">
        <v>274.12</v>
      </c>
      <c r="D5725" s="1"/>
      <c r="F5725" s="1"/>
    </row>
    <row r="5726" spans="2:6">
      <c r="B5726" s="1">
        <v>43773</v>
      </c>
      <c r="C5726">
        <v>274.14</v>
      </c>
      <c r="D5726" s="1"/>
      <c r="F5726" s="1"/>
    </row>
    <row r="5727" spans="2:6">
      <c r="B5727" s="1">
        <v>43774</v>
      </c>
      <c r="C5727">
        <v>274.14</v>
      </c>
      <c r="D5727" s="1"/>
      <c r="F5727" s="1"/>
    </row>
    <row r="5728" spans="2:6">
      <c r="B5728" s="1">
        <v>43775</v>
      </c>
      <c r="C5728">
        <v>274.16000000000003</v>
      </c>
      <c r="D5728" s="1"/>
      <c r="F5728" s="1"/>
    </row>
    <row r="5729" spans="2:6">
      <c r="B5729" s="1">
        <v>43776</v>
      </c>
      <c r="C5729">
        <v>274.16000000000003</v>
      </c>
      <c r="D5729" s="1"/>
      <c r="F5729" s="1"/>
    </row>
    <row r="5730" spans="2:6">
      <c r="B5730" s="1">
        <v>43777</v>
      </c>
      <c r="C5730">
        <v>274.17</v>
      </c>
      <c r="D5730" s="1"/>
      <c r="F5730" s="1"/>
    </row>
    <row r="5731" spans="2:6">
      <c r="B5731" s="1">
        <v>43781</v>
      </c>
      <c r="C5731">
        <v>274.22000000000003</v>
      </c>
      <c r="D5731" s="1"/>
      <c r="F5731" s="1"/>
    </row>
    <row r="5732" spans="2:6">
      <c r="B5732" s="1">
        <v>43782</v>
      </c>
      <c r="C5732">
        <v>274.24</v>
      </c>
      <c r="D5732" s="1"/>
      <c r="F5732" s="1"/>
    </row>
    <row r="5733" spans="2:6">
      <c r="B5733" s="1">
        <v>43783</v>
      </c>
      <c r="C5733">
        <v>274.25</v>
      </c>
      <c r="D5733" s="1"/>
      <c r="F5733" s="1"/>
    </row>
    <row r="5734" spans="2:6">
      <c r="B5734" s="1">
        <v>43784</v>
      </c>
      <c r="C5734">
        <v>274.26</v>
      </c>
      <c r="D5734" s="1"/>
      <c r="F5734" s="1"/>
    </row>
    <row r="5735" spans="2:6">
      <c r="B5735" s="1">
        <v>43787</v>
      </c>
      <c r="C5735">
        <v>274.3</v>
      </c>
      <c r="D5735" s="1"/>
      <c r="F5735" s="1"/>
    </row>
    <row r="5736" spans="2:6">
      <c r="B5736" s="1">
        <v>43788</v>
      </c>
      <c r="C5736">
        <v>274.31</v>
      </c>
      <c r="D5736" s="1"/>
      <c r="F5736" s="1"/>
    </row>
    <row r="5737" spans="2:6">
      <c r="B5737" s="1">
        <v>43789</v>
      </c>
      <c r="C5737">
        <v>274.32</v>
      </c>
      <c r="D5737" s="1"/>
      <c r="F5737" s="1"/>
    </row>
    <row r="5738" spans="2:6">
      <c r="B5738" s="1">
        <v>43790</v>
      </c>
      <c r="C5738">
        <v>274.33</v>
      </c>
      <c r="D5738" s="1"/>
      <c r="F5738" s="1"/>
    </row>
    <row r="5739" spans="2:6">
      <c r="B5739" s="1">
        <v>43791</v>
      </c>
      <c r="C5739">
        <v>274.33</v>
      </c>
      <c r="D5739" s="1"/>
      <c r="F5739" s="1"/>
    </row>
    <row r="5740" spans="2:6">
      <c r="B5740" s="1">
        <v>43794</v>
      </c>
      <c r="C5740">
        <v>274.36</v>
      </c>
      <c r="D5740" s="1"/>
      <c r="F5740" s="1"/>
    </row>
    <row r="5741" spans="2:6">
      <c r="B5741" s="1">
        <v>43795</v>
      </c>
      <c r="C5741">
        <v>274.37</v>
      </c>
      <c r="D5741" s="1"/>
      <c r="F5741" s="1"/>
    </row>
    <row r="5742" spans="2:6">
      <c r="B5742" s="1">
        <v>43796</v>
      </c>
      <c r="C5742">
        <v>274.37</v>
      </c>
      <c r="D5742" s="1"/>
      <c r="F5742" s="1"/>
    </row>
    <row r="5743" spans="2:6">
      <c r="B5743" s="1">
        <v>43798</v>
      </c>
      <c r="C5743">
        <v>274.41000000000003</v>
      </c>
      <c r="D5743" s="1"/>
      <c r="F5743" s="1"/>
    </row>
    <row r="5744" spans="2:6">
      <c r="B5744" s="1">
        <v>43801</v>
      </c>
      <c r="C5744">
        <v>274.44</v>
      </c>
      <c r="D5744" s="1"/>
      <c r="F5744" s="1"/>
    </row>
    <row r="5745" spans="2:6">
      <c r="B5745" s="1">
        <v>43802</v>
      </c>
      <c r="C5745">
        <v>274.48</v>
      </c>
      <c r="D5745" s="1"/>
      <c r="F5745" s="1"/>
    </row>
    <row r="5746" spans="2:6">
      <c r="B5746" s="1">
        <v>43803</v>
      </c>
      <c r="C5746">
        <v>274.5</v>
      </c>
      <c r="D5746" s="1"/>
      <c r="F5746" s="1"/>
    </row>
    <row r="5747" spans="2:6">
      <c r="B5747" s="1">
        <v>43804</v>
      </c>
      <c r="C5747">
        <v>274.52</v>
      </c>
      <c r="D5747" s="1"/>
      <c r="F5747" s="1"/>
    </row>
    <row r="5748" spans="2:6">
      <c r="B5748" s="1">
        <v>43805</v>
      </c>
      <c r="C5748">
        <v>274.52999999999997</v>
      </c>
      <c r="D5748" s="1"/>
      <c r="F5748" s="1"/>
    </row>
    <row r="5749" spans="2:6">
      <c r="B5749" s="1">
        <v>43808</v>
      </c>
      <c r="C5749">
        <v>274.57</v>
      </c>
      <c r="D5749" s="1"/>
      <c r="F5749" s="1"/>
    </row>
    <row r="5750" spans="2:6">
      <c r="B5750" s="1">
        <v>43809</v>
      </c>
      <c r="C5750">
        <v>274.58</v>
      </c>
      <c r="D5750" s="1"/>
      <c r="F5750" s="1"/>
    </row>
    <row r="5751" spans="2:6">
      <c r="B5751" s="1">
        <v>43810</v>
      </c>
      <c r="C5751">
        <v>274.58999999999997</v>
      </c>
      <c r="D5751" s="1"/>
      <c r="F5751" s="1"/>
    </row>
    <row r="5752" spans="2:6">
      <c r="B5752" s="1">
        <v>43811</v>
      </c>
      <c r="C5752">
        <v>274.58</v>
      </c>
      <c r="D5752" s="1"/>
      <c r="F5752" s="1"/>
    </row>
    <row r="5753" spans="2:6">
      <c r="B5753" s="1">
        <v>43812</v>
      </c>
      <c r="C5753">
        <v>274.60000000000002</v>
      </c>
      <c r="D5753" s="1"/>
      <c r="F5753" s="1"/>
    </row>
    <row r="5754" spans="2:6">
      <c r="B5754" s="1">
        <v>43815</v>
      </c>
      <c r="C5754">
        <v>274.63</v>
      </c>
      <c r="D5754" s="1"/>
      <c r="F5754" s="1"/>
    </row>
    <row r="5755" spans="2:6">
      <c r="B5755" s="1">
        <v>43816</v>
      </c>
      <c r="C5755">
        <v>274.64999999999998</v>
      </c>
      <c r="D5755" s="1"/>
      <c r="F5755" s="1"/>
    </row>
    <row r="5756" spans="2:6">
      <c r="B5756" s="1">
        <v>43817</v>
      </c>
      <c r="C5756">
        <v>274.66000000000003</v>
      </c>
      <c r="D5756" s="1"/>
      <c r="F5756" s="1"/>
    </row>
    <row r="5757" spans="2:6">
      <c r="B5757" s="1">
        <v>43818</v>
      </c>
      <c r="C5757">
        <v>274.67</v>
      </c>
      <c r="D5757" s="1"/>
      <c r="F5757" s="1"/>
    </row>
    <row r="5758" spans="2:6">
      <c r="B5758" s="1">
        <v>43819</v>
      </c>
      <c r="C5758">
        <v>274.68</v>
      </c>
      <c r="D5758" s="1"/>
      <c r="F5758" s="1"/>
    </row>
    <row r="5759" spans="2:6">
      <c r="B5759" s="1">
        <v>43822</v>
      </c>
      <c r="C5759">
        <v>274.70999999999998</v>
      </c>
      <c r="D5759" s="1"/>
      <c r="F5759" s="1"/>
    </row>
    <row r="5760" spans="2:6">
      <c r="B5760" s="1">
        <v>43823</v>
      </c>
      <c r="C5760">
        <v>274.72000000000003</v>
      </c>
      <c r="D5760" s="1"/>
      <c r="F5760" s="1"/>
    </row>
    <row r="5761" spans="2:6">
      <c r="B5761" s="1">
        <v>43825</v>
      </c>
      <c r="C5761">
        <v>274.75</v>
      </c>
      <c r="D5761" s="1"/>
      <c r="F5761" s="1"/>
    </row>
    <row r="5762" spans="2:6">
      <c r="B5762" s="1">
        <v>43826</v>
      </c>
      <c r="C5762">
        <v>274.77</v>
      </c>
      <c r="D5762" s="1"/>
      <c r="F5762" s="1"/>
    </row>
    <row r="5763" spans="2:6">
      <c r="B5763" s="1">
        <v>43829</v>
      </c>
      <c r="C5763">
        <v>274.81</v>
      </c>
      <c r="D5763" s="1"/>
      <c r="F5763" s="1"/>
    </row>
    <row r="5764" spans="2:6">
      <c r="B5764" s="1">
        <v>43830</v>
      </c>
      <c r="C5764">
        <v>274.82</v>
      </c>
      <c r="D5764" s="1"/>
      <c r="F5764" s="1"/>
    </row>
    <row r="5765" spans="2:6">
      <c r="B5765" s="1"/>
      <c r="D5765" s="1"/>
      <c r="F5765" s="1"/>
    </row>
    <row r="5766" spans="2:6">
      <c r="B5766" s="1"/>
      <c r="D5766" s="1"/>
      <c r="F5766" s="1"/>
    </row>
    <row r="5767" spans="2:6">
      <c r="B5767" s="1"/>
      <c r="D5767" s="1"/>
      <c r="F5767" s="1"/>
    </row>
    <row r="5768" spans="2:6">
      <c r="B5768" s="1"/>
      <c r="D5768" s="1"/>
      <c r="F5768" s="1"/>
    </row>
    <row r="5769" spans="2:6">
      <c r="D5769" s="1"/>
      <c r="F5769" s="1"/>
    </row>
    <row r="5770" spans="2:6">
      <c r="D5770" s="1"/>
      <c r="F5770" s="1"/>
    </row>
    <row r="5771" spans="2:6">
      <c r="D5771" s="1"/>
      <c r="F5771" s="1"/>
    </row>
    <row r="5772" spans="2:6">
      <c r="D5772" s="1"/>
      <c r="F5772" s="1"/>
    </row>
    <row r="5773" spans="2:6">
      <c r="D5773" s="1"/>
      <c r="F5773" s="1"/>
    </row>
    <row r="5774" spans="2:6">
      <c r="D5774" s="1"/>
      <c r="F5774" s="1"/>
    </row>
    <row r="5775" spans="2:6">
      <c r="D5775" s="1"/>
      <c r="F5775" s="1"/>
    </row>
    <row r="5776" spans="2:6">
      <c r="D5776" s="1"/>
      <c r="F5776" s="1"/>
    </row>
    <row r="5777" spans="4:6">
      <c r="D5777" s="1"/>
      <c r="F5777" s="1"/>
    </row>
    <row r="5778" spans="4:6">
      <c r="D5778" s="1"/>
      <c r="F5778" s="1"/>
    </row>
    <row r="5779" spans="4:6">
      <c r="D5779" s="1"/>
      <c r="F5779" s="1"/>
    </row>
    <row r="5780" spans="4:6">
      <c r="D5780" s="1"/>
      <c r="F5780" s="1"/>
    </row>
    <row r="5781" spans="4:6">
      <c r="D5781" s="1"/>
      <c r="F5781" s="1"/>
    </row>
    <row r="5782" spans="4:6">
      <c r="D5782" s="1"/>
      <c r="F5782" s="1"/>
    </row>
    <row r="5783" spans="4:6">
      <c r="D5783" s="1"/>
      <c r="F5783" s="1"/>
    </row>
    <row r="5784" spans="4:6">
      <c r="D5784" s="1"/>
      <c r="F5784" s="1"/>
    </row>
    <row r="5785" spans="4:6">
      <c r="D5785" s="1"/>
      <c r="F5785" s="1"/>
    </row>
    <row r="5786" spans="4:6">
      <c r="D5786" s="1"/>
      <c r="F5786" s="1"/>
    </row>
    <row r="5787" spans="4:6">
      <c r="D5787" s="1"/>
      <c r="F5787" s="1"/>
    </row>
    <row r="5788" spans="4:6">
      <c r="D5788" s="1"/>
      <c r="F5788" s="1"/>
    </row>
    <row r="5789" spans="4:6">
      <c r="D5789" s="1"/>
      <c r="F5789" s="1"/>
    </row>
    <row r="5790" spans="4:6">
      <c r="D5790" s="1"/>
      <c r="F5790" s="1"/>
    </row>
    <row r="5791" spans="4:6">
      <c r="D5791" s="1"/>
      <c r="F5791" s="1"/>
    </row>
    <row r="5792" spans="4:6">
      <c r="D5792" s="1"/>
      <c r="F5792" s="1"/>
    </row>
    <row r="5793" spans="4:6">
      <c r="D5793" s="1"/>
      <c r="F5793" s="1"/>
    </row>
    <row r="5794" spans="4:6">
      <c r="D5794" s="1"/>
      <c r="F5794" s="1"/>
    </row>
    <row r="5795" spans="4:6">
      <c r="D5795" s="1"/>
      <c r="F5795" s="1"/>
    </row>
    <row r="5796" spans="4:6">
      <c r="D5796" s="1"/>
      <c r="F5796" s="1"/>
    </row>
    <row r="5797" spans="4:6">
      <c r="D5797" s="1"/>
      <c r="F5797" s="1"/>
    </row>
    <row r="5798" spans="4:6">
      <c r="D5798" s="1"/>
      <c r="F5798" s="1"/>
    </row>
    <row r="5799" spans="4:6">
      <c r="D5799" s="1"/>
      <c r="F5799" s="1"/>
    </row>
    <row r="5800" spans="4:6">
      <c r="D5800" s="1"/>
      <c r="F5800" s="1"/>
    </row>
    <row r="5801" spans="4:6">
      <c r="D5801" s="1"/>
      <c r="F5801" s="1"/>
    </row>
    <row r="5802" spans="4:6">
      <c r="D5802" s="1"/>
      <c r="F5802" s="1"/>
    </row>
    <row r="5803" spans="4:6">
      <c r="D5803" s="1"/>
      <c r="F5803" s="1"/>
    </row>
    <row r="5804" spans="4:6">
      <c r="D5804" s="1"/>
      <c r="F5804" s="1"/>
    </row>
    <row r="5805" spans="4:6">
      <c r="D5805" s="1"/>
      <c r="F5805" s="1"/>
    </row>
    <row r="5806" spans="4:6">
      <c r="D5806" s="1"/>
      <c r="F5806" s="1"/>
    </row>
    <row r="5807" spans="4:6">
      <c r="D5807" s="1"/>
      <c r="F5807" s="1"/>
    </row>
    <row r="5808" spans="4:6">
      <c r="D5808" s="1"/>
      <c r="F5808" s="1"/>
    </row>
    <row r="5809" spans="4:6">
      <c r="D5809" s="1"/>
      <c r="F5809" s="1"/>
    </row>
    <row r="5810" spans="4:6">
      <c r="D5810" s="1"/>
      <c r="F5810" s="1"/>
    </row>
    <row r="5811" spans="4:6">
      <c r="D5811" s="1"/>
      <c r="F5811" s="1"/>
    </row>
    <row r="5812" spans="4:6">
      <c r="D5812" s="1"/>
      <c r="F5812" s="1"/>
    </row>
    <row r="5813" spans="4:6">
      <c r="D5813" s="1"/>
      <c r="F5813" s="1"/>
    </row>
    <row r="5814" spans="4:6">
      <c r="D5814" s="1"/>
      <c r="F5814" s="1"/>
    </row>
    <row r="5815" spans="4:6">
      <c r="D5815" s="1"/>
      <c r="F5815" s="1"/>
    </row>
    <row r="5816" spans="4:6">
      <c r="D5816" s="1"/>
      <c r="F5816" s="1"/>
    </row>
    <row r="5817" spans="4:6">
      <c r="D5817" s="1"/>
      <c r="F5817" s="1"/>
    </row>
    <row r="5818" spans="4:6">
      <c r="D5818" s="1"/>
      <c r="F5818" s="1"/>
    </row>
    <row r="5819" spans="4:6">
      <c r="D5819" s="1"/>
      <c r="F5819" s="1"/>
    </row>
    <row r="5820" spans="4:6">
      <c r="D5820" s="1"/>
      <c r="F5820" s="1"/>
    </row>
    <row r="5821" spans="4:6">
      <c r="D5821" s="1"/>
      <c r="F5821" s="1"/>
    </row>
    <row r="5822" spans="4:6">
      <c r="D5822" s="1"/>
      <c r="F5822" s="1"/>
    </row>
    <row r="5823" spans="4:6">
      <c r="D5823" s="1"/>
      <c r="F5823" s="1"/>
    </row>
    <row r="5824" spans="4:6">
      <c r="D5824" s="1"/>
      <c r="F5824" s="1"/>
    </row>
    <row r="5825" spans="4:6">
      <c r="D5825" s="1"/>
      <c r="F5825" s="1"/>
    </row>
    <row r="5826" spans="4:6">
      <c r="D5826" s="1"/>
      <c r="F5826" s="1"/>
    </row>
    <row r="5827" spans="4:6">
      <c r="D5827" s="1"/>
      <c r="F5827" s="1"/>
    </row>
    <row r="5828" spans="4:6">
      <c r="D5828" s="1"/>
      <c r="F5828" s="1"/>
    </row>
    <row r="5829" spans="4:6">
      <c r="D5829" s="1"/>
      <c r="F5829" s="1"/>
    </row>
    <row r="5830" spans="4:6">
      <c r="D5830" s="1"/>
      <c r="F5830" s="1"/>
    </row>
    <row r="5831" spans="4:6">
      <c r="D5831" s="1"/>
      <c r="F5831" s="1"/>
    </row>
    <row r="5832" spans="4:6">
      <c r="D5832" s="1"/>
      <c r="F5832" s="1"/>
    </row>
    <row r="5833" spans="4:6">
      <c r="D5833" s="1"/>
      <c r="F5833" s="1"/>
    </row>
    <row r="5834" spans="4:6">
      <c r="D5834" s="1"/>
      <c r="F5834" s="1"/>
    </row>
    <row r="5835" spans="4:6">
      <c r="D5835" s="1"/>
      <c r="F5835" s="1"/>
    </row>
    <row r="5836" spans="4:6">
      <c r="D5836" s="1"/>
      <c r="F5836" s="1"/>
    </row>
    <row r="5837" spans="4:6">
      <c r="D5837" s="1"/>
      <c r="F5837" s="1"/>
    </row>
    <row r="5838" spans="4:6">
      <c r="D5838" s="1"/>
      <c r="F5838" s="1"/>
    </row>
    <row r="5839" spans="4:6">
      <c r="D5839" s="1"/>
      <c r="F5839" s="1"/>
    </row>
    <row r="5840" spans="4:6">
      <c r="D5840" s="1"/>
      <c r="F5840" s="1"/>
    </row>
    <row r="5841" spans="4:6">
      <c r="D5841" s="1"/>
      <c r="F5841" s="1"/>
    </row>
    <row r="5842" spans="4:6">
      <c r="D5842" s="1"/>
      <c r="F5842" s="1"/>
    </row>
    <row r="5843" spans="4:6">
      <c r="D5843" s="1"/>
      <c r="F5843" s="1"/>
    </row>
    <row r="5844" spans="4:6">
      <c r="D5844" s="1"/>
      <c r="F5844" s="1"/>
    </row>
    <row r="5845" spans="4:6">
      <c r="D5845" s="1"/>
      <c r="F5845" s="1"/>
    </row>
    <row r="5846" spans="4:6">
      <c r="D5846" s="1"/>
      <c r="F5846" s="1"/>
    </row>
    <row r="5847" spans="4:6">
      <c r="D5847" s="1"/>
      <c r="F5847" s="1"/>
    </row>
    <row r="5848" spans="4:6">
      <c r="D5848" s="1"/>
      <c r="F5848" s="1"/>
    </row>
    <row r="5849" spans="4:6">
      <c r="D5849" s="1"/>
      <c r="F5849" s="1"/>
    </row>
    <row r="5850" spans="4:6">
      <c r="D5850" s="1"/>
      <c r="F5850" s="1"/>
    </row>
    <row r="5851" spans="4:6">
      <c r="D5851" s="1"/>
      <c r="F5851" s="1"/>
    </row>
    <row r="5852" spans="4:6">
      <c r="D5852" s="1"/>
      <c r="F5852" s="1"/>
    </row>
    <row r="5853" spans="4:6">
      <c r="D5853" s="1"/>
      <c r="F5853" s="1"/>
    </row>
    <row r="5854" spans="4:6">
      <c r="D5854" s="1"/>
      <c r="F5854" s="1"/>
    </row>
    <row r="5855" spans="4:6">
      <c r="D5855" s="1"/>
      <c r="F5855" s="1"/>
    </row>
    <row r="5856" spans="4:6">
      <c r="D5856" s="1"/>
      <c r="F5856" s="1"/>
    </row>
    <row r="5857" spans="4:6">
      <c r="D5857" s="1"/>
      <c r="F5857" s="1"/>
    </row>
    <row r="5858" spans="4:6">
      <c r="D5858" s="1"/>
      <c r="F5858" s="1"/>
    </row>
    <row r="5859" spans="4:6">
      <c r="D5859" s="1"/>
      <c r="F5859" s="1"/>
    </row>
    <row r="5860" spans="4:6">
      <c r="D5860" s="1"/>
      <c r="F5860" s="1"/>
    </row>
    <row r="5861" spans="4:6">
      <c r="D5861" s="1"/>
      <c r="F5861" s="1"/>
    </row>
    <row r="5862" spans="4:6">
      <c r="D5862" s="1"/>
      <c r="F5862" s="1"/>
    </row>
    <row r="5863" spans="4:6">
      <c r="D5863" s="1"/>
      <c r="F5863" s="1"/>
    </row>
    <row r="5864" spans="4:6">
      <c r="D5864" s="1"/>
      <c r="F5864" s="1"/>
    </row>
    <row r="5865" spans="4:6">
      <c r="D5865" s="1"/>
      <c r="F5865" s="1"/>
    </row>
    <row r="5866" spans="4:6">
      <c r="D5866" s="1"/>
      <c r="F5866" s="1"/>
    </row>
    <row r="5867" spans="4:6">
      <c r="D5867" s="1"/>
      <c r="F5867" s="1"/>
    </row>
    <row r="5868" spans="4:6">
      <c r="D5868" s="1"/>
      <c r="F5868" s="1"/>
    </row>
    <row r="5869" spans="4:6">
      <c r="D5869" s="1"/>
      <c r="F5869" s="1"/>
    </row>
    <row r="5870" spans="4:6">
      <c r="D5870" s="1"/>
      <c r="F5870" s="1"/>
    </row>
    <row r="5871" spans="4:6">
      <c r="D5871" s="1"/>
      <c r="F5871" s="1"/>
    </row>
    <row r="5872" spans="4:6">
      <c r="D5872" s="1"/>
      <c r="F5872" s="1"/>
    </row>
    <row r="5873" spans="4:6">
      <c r="D5873" s="1"/>
      <c r="F5873" s="1"/>
    </row>
    <row r="5874" spans="4:6">
      <c r="D5874" s="1"/>
      <c r="F5874" s="1"/>
    </row>
    <row r="5875" spans="4:6">
      <c r="D5875" s="1"/>
      <c r="F5875" s="1"/>
    </row>
    <row r="5876" spans="4:6">
      <c r="D5876" s="1"/>
      <c r="F5876" s="1"/>
    </row>
    <row r="5877" spans="4:6">
      <c r="D5877" s="1"/>
      <c r="F5877" s="1"/>
    </row>
    <row r="5878" spans="4:6">
      <c r="D5878" s="1"/>
      <c r="F5878" s="1"/>
    </row>
    <row r="5879" spans="4:6">
      <c r="D5879" s="1"/>
      <c r="F5879" s="1"/>
    </row>
    <row r="5880" spans="4:6">
      <c r="D5880" s="1"/>
      <c r="F5880" s="1"/>
    </row>
    <row r="5881" spans="4:6">
      <c r="D5881" s="1"/>
      <c r="F5881" s="1"/>
    </row>
    <row r="5882" spans="4:6">
      <c r="D5882" s="1"/>
      <c r="F5882" s="1"/>
    </row>
    <row r="5883" spans="4:6">
      <c r="D5883" s="1"/>
      <c r="F5883" s="1"/>
    </row>
    <row r="5884" spans="4:6">
      <c r="D5884" s="1"/>
      <c r="F5884" s="1"/>
    </row>
    <row r="5885" spans="4:6">
      <c r="D5885" s="1"/>
      <c r="F5885" s="1"/>
    </row>
    <row r="5886" spans="4:6">
      <c r="D5886" s="1"/>
      <c r="F5886" s="1"/>
    </row>
    <row r="5887" spans="4:6">
      <c r="D5887" s="1"/>
      <c r="F5887" s="1"/>
    </row>
    <row r="5888" spans="4:6">
      <c r="D5888" s="1"/>
      <c r="F5888" s="1"/>
    </row>
    <row r="5889" spans="4:6">
      <c r="D5889" s="1"/>
      <c r="F5889" s="1"/>
    </row>
    <row r="5890" spans="4:6">
      <c r="D5890" s="1"/>
      <c r="F5890" s="1"/>
    </row>
    <row r="5891" spans="4:6">
      <c r="D5891" s="1"/>
      <c r="F5891" s="1"/>
    </row>
    <row r="5892" spans="4:6">
      <c r="D5892" s="1"/>
      <c r="F5892" s="1"/>
    </row>
    <row r="5893" spans="4:6">
      <c r="D5893" s="1"/>
      <c r="F5893" s="1"/>
    </row>
    <row r="5894" spans="4:6">
      <c r="D5894" s="1"/>
      <c r="F5894" s="1"/>
    </row>
    <row r="5895" spans="4:6">
      <c r="D5895" s="1"/>
      <c r="F5895" s="1"/>
    </row>
    <row r="5896" spans="4:6">
      <c r="D5896" s="1"/>
      <c r="F5896" s="1"/>
    </row>
    <row r="5897" spans="4:6">
      <c r="D5897" s="1"/>
      <c r="F5897" s="1"/>
    </row>
    <row r="5898" spans="4:6">
      <c r="D5898" s="1"/>
      <c r="F5898" s="1"/>
    </row>
    <row r="5899" spans="4:6">
      <c r="D5899" s="1"/>
      <c r="F5899" s="1"/>
    </row>
    <row r="5900" spans="4:6">
      <c r="D5900" s="1"/>
      <c r="F5900" s="1"/>
    </row>
    <row r="5901" spans="4:6">
      <c r="D5901" s="1"/>
      <c r="F5901" s="1"/>
    </row>
    <row r="5902" spans="4:6">
      <c r="D5902" s="1"/>
      <c r="F5902" s="1"/>
    </row>
    <row r="5903" spans="4:6">
      <c r="D5903" s="1"/>
      <c r="F5903" s="1"/>
    </row>
    <row r="5904" spans="4:6">
      <c r="D5904" s="1"/>
      <c r="F5904" s="1"/>
    </row>
    <row r="5905" spans="4:6">
      <c r="D5905" s="1"/>
      <c r="F5905" s="1"/>
    </row>
    <row r="5906" spans="4:6">
      <c r="D5906" s="1"/>
      <c r="F5906" s="1"/>
    </row>
    <row r="5907" spans="4:6">
      <c r="D5907" s="1"/>
      <c r="F5907" s="1"/>
    </row>
    <row r="5908" spans="4:6">
      <c r="D5908" s="1"/>
      <c r="F5908" s="1"/>
    </row>
    <row r="5909" spans="4:6">
      <c r="D5909" s="1"/>
      <c r="F5909" s="1"/>
    </row>
    <row r="5910" spans="4:6">
      <c r="D5910" s="1"/>
      <c r="F5910" s="1"/>
    </row>
    <row r="5911" spans="4:6">
      <c r="D5911" s="1"/>
      <c r="F5911" s="1"/>
    </row>
    <row r="5912" spans="4:6">
      <c r="D5912" s="1"/>
      <c r="F5912" s="1"/>
    </row>
    <row r="5913" spans="4:6">
      <c r="D5913" s="1"/>
      <c r="F5913" s="1"/>
    </row>
    <row r="5914" spans="4:6">
      <c r="D5914" s="1"/>
      <c r="F5914" s="1"/>
    </row>
    <row r="5915" spans="4:6">
      <c r="D5915" s="1"/>
      <c r="F5915" s="1"/>
    </row>
    <row r="5916" spans="4:6">
      <c r="D5916" s="1"/>
      <c r="F5916" s="1"/>
    </row>
    <row r="5917" spans="4:6">
      <c r="D5917" s="1"/>
      <c r="F5917" s="1"/>
    </row>
    <row r="5918" spans="4:6">
      <c r="D5918" s="1"/>
      <c r="F5918" s="1"/>
    </row>
    <row r="5919" spans="4:6">
      <c r="D5919" s="1"/>
      <c r="F5919" s="1"/>
    </row>
    <row r="5920" spans="4:6">
      <c r="D5920" s="1"/>
      <c r="F5920" s="1"/>
    </row>
    <row r="5921" spans="4:6">
      <c r="D5921" s="1"/>
      <c r="F5921" s="1"/>
    </row>
    <row r="5922" spans="4:6">
      <c r="D5922" s="1"/>
      <c r="F5922" s="1"/>
    </row>
    <row r="5923" spans="4:6">
      <c r="D5923" s="1"/>
      <c r="F5923" s="1"/>
    </row>
    <row r="5924" spans="4:6">
      <c r="D5924" s="1"/>
      <c r="F5924" s="1"/>
    </row>
    <row r="5925" spans="4:6">
      <c r="D5925" s="1"/>
      <c r="F5925" s="1"/>
    </row>
    <row r="5926" spans="4:6">
      <c r="D5926" s="1"/>
      <c r="F5926" s="1"/>
    </row>
    <row r="5927" spans="4:6">
      <c r="D5927" s="1"/>
      <c r="F5927" s="1"/>
    </row>
    <row r="5928" spans="4:6">
      <c r="D5928" s="1"/>
      <c r="F5928" s="1"/>
    </row>
    <row r="5929" spans="4:6">
      <c r="D5929" s="1"/>
      <c r="F5929" s="1"/>
    </row>
    <row r="5930" spans="4:6">
      <c r="D5930" s="1"/>
      <c r="F5930" s="1"/>
    </row>
    <row r="5931" spans="4:6">
      <c r="D5931" s="1"/>
      <c r="F5931" s="1"/>
    </row>
    <row r="5932" spans="4:6">
      <c r="D5932" s="1"/>
      <c r="F5932" s="1"/>
    </row>
    <row r="5933" spans="4:6">
      <c r="D5933" s="1"/>
      <c r="F5933" s="1"/>
    </row>
    <row r="5934" spans="4:6">
      <c r="D5934" s="1"/>
      <c r="F5934" s="1"/>
    </row>
    <row r="5935" spans="4:6">
      <c r="D5935" s="1"/>
      <c r="F5935" s="1"/>
    </row>
    <row r="5936" spans="4:6">
      <c r="D5936" s="1"/>
      <c r="F5936" s="1"/>
    </row>
    <row r="5937" spans="4:6">
      <c r="D5937" s="1"/>
      <c r="F5937" s="1"/>
    </row>
    <row r="5938" spans="4:6">
      <c r="D5938" s="1"/>
      <c r="F5938" s="1"/>
    </row>
    <row r="5939" spans="4:6">
      <c r="D5939" s="1"/>
      <c r="F5939" s="1"/>
    </row>
    <row r="5940" spans="4:6">
      <c r="D5940" s="1"/>
      <c r="F5940" s="1"/>
    </row>
    <row r="5941" spans="4:6">
      <c r="D5941" s="1"/>
      <c r="F5941" s="1"/>
    </row>
    <row r="5942" spans="4:6">
      <c r="D5942" s="1"/>
      <c r="F5942" s="1"/>
    </row>
    <row r="5943" spans="4:6">
      <c r="D5943" s="1"/>
      <c r="F5943" s="1"/>
    </row>
    <row r="5944" spans="4:6">
      <c r="D5944" s="1"/>
      <c r="F5944" s="1"/>
    </row>
    <row r="5945" spans="4:6">
      <c r="D5945" s="1"/>
      <c r="F5945" s="1"/>
    </row>
    <row r="5946" spans="4:6">
      <c r="D5946" s="1"/>
      <c r="F5946" s="1"/>
    </row>
    <row r="5947" spans="4:6">
      <c r="D5947" s="1"/>
      <c r="F5947" s="1"/>
    </row>
    <row r="5948" spans="4:6">
      <c r="D5948" s="1"/>
      <c r="F5948" s="1"/>
    </row>
    <row r="5949" spans="4:6">
      <c r="D5949" s="1"/>
      <c r="F5949" s="1"/>
    </row>
    <row r="5950" spans="4:6">
      <c r="D5950" s="1"/>
      <c r="F5950" s="1"/>
    </row>
    <row r="5951" spans="4:6">
      <c r="D5951" s="1"/>
      <c r="F5951" s="1"/>
    </row>
    <row r="5952" spans="4:6">
      <c r="D5952" s="1"/>
      <c r="F5952" s="1"/>
    </row>
    <row r="5953" spans="4:6">
      <c r="D5953" s="1"/>
      <c r="F5953" s="1"/>
    </row>
    <row r="5954" spans="4:6">
      <c r="D5954" s="1"/>
      <c r="F5954" s="1"/>
    </row>
    <row r="5955" spans="4:6">
      <c r="D5955" s="1"/>
      <c r="F5955" s="1"/>
    </row>
    <row r="5956" spans="4:6">
      <c r="D5956" s="1"/>
      <c r="F5956" s="1"/>
    </row>
    <row r="5957" spans="4:6">
      <c r="D5957" s="1"/>
      <c r="F5957" s="1"/>
    </row>
    <row r="5958" spans="4:6">
      <c r="D5958" s="1"/>
      <c r="F5958" s="1"/>
    </row>
    <row r="5959" spans="4:6">
      <c r="D5959" s="1"/>
      <c r="F5959" s="1"/>
    </row>
    <row r="5960" spans="4:6">
      <c r="D5960" s="1"/>
      <c r="F5960" s="1"/>
    </row>
    <row r="5961" spans="4:6">
      <c r="D5961" s="1"/>
      <c r="F5961" s="1"/>
    </row>
    <row r="5962" spans="4:6">
      <c r="D5962" s="1"/>
      <c r="F5962" s="1"/>
    </row>
    <row r="5963" spans="4:6">
      <c r="D5963" s="1"/>
      <c r="F5963" s="1"/>
    </row>
    <row r="5964" spans="4:6">
      <c r="D5964" s="1"/>
      <c r="F5964" s="1"/>
    </row>
    <row r="5965" spans="4:6">
      <c r="D5965" s="1"/>
      <c r="F5965" s="1"/>
    </row>
    <row r="5966" spans="4:6">
      <c r="D5966" s="1"/>
      <c r="F5966" s="1"/>
    </row>
    <row r="5967" spans="4:6">
      <c r="D5967" s="1"/>
      <c r="F5967" s="1"/>
    </row>
    <row r="5968" spans="4:6">
      <c r="D5968" s="1"/>
      <c r="F5968" s="1"/>
    </row>
    <row r="5969" spans="4:6">
      <c r="D5969" s="1"/>
      <c r="F5969" s="1"/>
    </row>
    <row r="5970" spans="4:6">
      <c r="D5970" s="1"/>
      <c r="F5970" s="1"/>
    </row>
    <row r="5971" spans="4:6">
      <c r="D5971" s="1"/>
      <c r="F5971" s="1"/>
    </row>
    <row r="5972" spans="4:6">
      <c r="D5972" s="1"/>
      <c r="F5972" s="1"/>
    </row>
    <row r="5973" spans="4:6">
      <c r="D5973" s="1"/>
      <c r="F5973" s="1"/>
    </row>
    <row r="5974" spans="4:6">
      <c r="D5974" s="1"/>
      <c r="F5974" s="1"/>
    </row>
    <row r="5975" spans="4:6">
      <c r="D5975" s="1"/>
      <c r="F5975" s="1"/>
    </row>
    <row r="5976" spans="4:6">
      <c r="D5976" s="1"/>
      <c r="F5976" s="1"/>
    </row>
    <row r="5977" spans="4:6">
      <c r="D5977" s="1"/>
      <c r="F5977" s="1"/>
    </row>
    <row r="5978" spans="4:6">
      <c r="D5978" s="1"/>
      <c r="F5978" s="1"/>
    </row>
    <row r="5979" spans="4:6">
      <c r="D5979" s="1"/>
      <c r="F5979" s="1"/>
    </row>
    <row r="5980" spans="4:6">
      <c r="D5980" s="1"/>
      <c r="F5980" s="1"/>
    </row>
    <row r="5981" spans="4:6">
      <c r="D5981" s="1"/>
      <c r="F5981" s="1"/>
    </row>
    <row r="5982" spans="4:6">
      <c r="D5982" s="1"/>
      <c r="F5982" s="1"/>
    </row>
    <row r="5983" spans="4:6">
      <c r="D5983" s="1"/>
      <c r="F5983" s="1"/>
    </row>
    <row r="5984" spans="4:6">
      <c r="D5984" s="1"/>
      <c r="F5984" s="1"/>
    </row>
    <row r="5985" spans="4:6">
      <c r="D5985" s="1"/>
      <c r="F5985" s="1"/>
    </row>
    <row r="5986" spans="4:6">
      <c r="D5986" s="1"/>
      <c r="F5986" s="1"/>
    </row>
    <row r="5987" spans="4:6">
      <c r="D5987" s="1"/>
      <c r="F5987" s="1"/>
    </row>
    <row r="5988" spans="4:6">
      <c r="D5988" s="1"/>
      <c r="F5988" s="1"/>
    </row>
    <row r="5989" spans="4:6">
      <c r="D5989" s="1"/>
      <c r="F5989" s="1"/>
    </row>
    <row r="5990" spans="4:6">
      <c r="D5990" s="1"/>
      <c r="F5990" s="1"/>
    </row>
    <row r="5991" spans="4:6">
      <c r="D5991" s="1"/>
      <c r="F5991" s="1"/>
    </row>
    <row r="5992" spans="4:6">
      <c r="D5992" s="1"/>
      <c r="F5992" s="1"/>
    </row>
    <row r="5993" spans="4:6">
      <c r="D5993" s="1"/>
      <c r="F5993" s="1"/>
    </row>
    <row r="5994" spans="4:6">
      <c r="D5994" s="1"/>
      <c r="F5994" s="1"/>
    </row>
    <row r="5995" spans="4:6">
      <c r="D5995" s="1"/>
      <c r="F5995" s="1"/>
    </row>
    <row r="5996" spans="4:6">
      <c r="D5996" s="1"/>
      <c r="F5996" s="1"/>
    </row>
    <row r="5997" spans="4:6">
      <c r="D5997" s="1"/>
      <c r="F5997" s="1"/>
    </row>
    <row r="5998" spans="4:6">
      <c r="D5998" s="1"/>
      <c r="F5998" s="1"/>
    </row>
    <row r="5999" spans="4:6">
      <c r="D5999" s="1"/>
      <c r="F5999" s="1"/>
    </row>
    <row r="6000" spans="4:6">
      <c r="D6000" s="1"/>
      <c r="F6000" s="1"/>
    </row>
    <row r="6001" spans="4:6">
      <c r="D6001" s="1"/>
      <c r="F6001" s="1"/>
    </row>
    <row r="6002" spans="4:6">
      <c r="D6002" s="1"/>
      <c r="F6002" s="1"/>
    </row>
    <row r="6003" spans="4:6">
      <c r="D6003" s="1"/>
      <c r="F6003" s="1"/>
    </row>
    <row r="6004" spans="4:6">
      <c r="D6004" s="1"/>
      <c r="F6004" s="1"/>
    </row>
    <row r="6005" spans="4:6">
      <c r="D6005" s="1"/>
      <c r="F6005" s="1"/>
    </row>
    <row r="6006" spans="4:6">
      <c r="D6006" s="1"/>
      <c r="F6006" s="1"/>
    </row>
    <row r="6007" spans="4:6">
      <c r="D6007" s="1"/>
      <c r="F6007" s="1"/>
    </row>
    <row r="6008" spans="4:6">
      <c r="D6008" s="1"/>
      <c r="F6008" s="1"/>
    </row>
    <row r="6009" spans="4:6">
      <c r="D6009" s="1"/>
      <c r="F6009" s="1"/>
    </row>
    <row r="6010" spans="4:6">
      <c r="D6010" s="1"/>
      <c r="F6010" s="1"/>
    </row>
    <row r="6011" spans="4:6">
      <c r="D6011" s="1"/>
      <c r="F6011" s="1"/>
    </row>
    <row r="6012" spans="4:6">
      <c r="D6012" s="1"/>
      <c r="F6012" s="1"/>
    </row>
    <row r="6013" spans="4:6">
      <c r="D6013" s="1"/>
      <c r="F6013" s="1"/>
    </row>
    <row r="6014" spans="4:6">
      <c r="D6014" s="1"/>
      <c r="F6014" s="1"/>
    </row>
    <row r="6015" spans="4:6">
      <c r="D6015" s="1"/>
      <c r="F6015" s="1"/>
    </row>
    <row r="6016" spans="4:6">
      <c r="D6016" s="1"/>
      <c r="F6016" s="1"/>
    </row>
    <row r="6017" spans="4:6">
      <c r="D6017" s="1"/>
      <c r="F6017" s="1"/>
    </row>
    <row r="6018" spans="4:6">
      <c r="D6018" s="1"/>
      <c r="F6018" s="1"/>
    </row>
    <row r="6019" spans="4:6">
      <c r="D6019" s="1"/>
      <c r="F6019" s="1"/>
    </row>
    <row r="6020" spans="4:6">
      <c r="D6020" s="1"/>
      <c r="F6020" s="1"/>
    </row>
    <row r="6021" spans="4:6">
      <c r="D6021" s="1"/>
      <c r="F6021" s="1"/>
    </row>
    <row r="6022" spans="4:6">
      <c r="D6022" s="1"/>
      <c r="F6022" s="1"/>
    </row>
    <row r="6023" spans="4:6">
      <c r="D6023" s="1"/>
      <c r="F6023" s="1"/>
    </row>
    <row r="6024" spans="4:6">
      <c r="D6024" s="1"/>
      <c r="F6024" s="1"/>
    </row>
    <row r="6025" spans="4:6">
      <c r="D6025" s="1"/>
      <c r="F6025" s="1"/>
    </row>
    <row r="6026" spans="4:6">
      <c r="D6026" s="1"/>
      <c r="F6026" s="1"/>
    </row>
    <row r="6027" spans="4:6">
      <c r="D6027" s="1"/>
      <c r="F6027" s="1"/>
    </row>
    <row r="6028" spans="4:6">
      <c r="D6028" s="1"/>
      <c r="F6028" s="1"/>
    </row>
    <row r="6029" spans="4:6">
      <c r="D6029" s="1"/>
      <c r="F6029" s="1"/>
    </row>
    <row r="6030" spans="4:6">
      <c r="D6030" s="1"/>
      <c r="F6030" s="1"/>
    </row>
    <row r="6031" spans="4:6">
      <c r="D6031" s="1"/>
      <c r="F6031" s="1"/>
    </row>
    <row r="6032" spans="4:6">
      <c r="D6032" s="1"/>
      <c r="F6032" s="1"/>
    </row>
    <row r="6033" spans="4:6">
      <c r="D6033" s="1"/>
      <c r="F6033" s="1"/>
    </row>
    <row r="6034" spans="4:6">
      <c r="D6034" s="1"/>
      <c r="F6034" s="1"/>
    </row>
    <row r="6035" spans="4:6">
      <c r="D6035" s="1"/>
      <c r="F6035" s="1"/>
    </row>
    <row r="6036" spans="4:6">
      <c r="D6036" s="1"/>
      <c r="F6036" s="1"/>
    </row>
    <row r="6037" spans="4:6">
      <c r="D6037" s="1"/>
      <c r="F6037" s="1"/>
    </row>
    <row r="6038" spans="4:6">
      <c r="D6038" s="1"/>
      <c r="F6038" s="1"/>
    </row>
    <row r="6039" spans="4:6">
      <c r="D6039" s="1"/>
      <c r="F6039" s="1"/>
    </row>
    <row r="6040" spans="4:6">
      <c r="D6040" s="1"/>
      <c r="F6040" s="1"/>
    </row>
    <row r="6041" spans="4:6">
      <c r="D6041" s="1"/>
      <c r="F6041" s="1"/>
    </row>
    <row r="6042" spans="4:6">
      <c r="D6042" s="1"/>
      <c r="F6042" s="1"/>
    </row>
    <row r="6043" spans="4:6">
      <c r="D6043" s="1"/>
      <c r="F6043" s="1"/>
    </row>
    <row r="6044" spans="4:6">
      <c r="D6044" s="1"/>
      <c r="F6044" s="1"/>
    </row>
    <row r="6045" spans="4:6">
      <c r="D6045" s="1"/>
      <c r="F6045" s="1"/>
    </row>
    <row r="6046" spans="4:6">
      <c r="D6046" s="1"/>
      <c r="F6046" s="1"/>
    </row>
    <row r="6047" spans="4:6">
      <c r="D6047" s="1"/>
      <c r="F6047" s="1"/>
    </row>
    <row r="6048" spans="4:6">
      <c r="D6048" s="1"/>
      <c r="F6048" s="1"/>
    </row>
    <row r="6049" spans="4:6">
      <c r="D6049" s="1"/>
      <c r="F6049" s="1"/>
    </row>
    <row r="6050" spans="4:6">
      <c r="D6050" s="1"/>
      <c r="F6050" s="1"/>
    </row>
    <row r="6051" spans="4:6">
      <c r="D6051" s="1"/>
      <c r="F6051" s="1"/>
    </row>
    <row r="6052" spans="4:6">
      <c r="D6052" s="1"/>
      <c r="F6052" s="1"/>
    </row>
    <row r="6053" spans="4:6">
      <c r="D6053" s="1"/>
      <c r="F6053" s="1"/>
    </row>
    <row r="6054" spans="4:6">
      <c r="D6054" s="1"/>
      <c r="F6054" s="1"/>
    </row>
    <row r="6055" spans="4:6">
      <c r="D6055" s="1"/>
      <c r="F6055" s="1"/>
    </row>
    <row r="6056" spans="4:6">
      <c r="D6056" s="1"/>
      <c r="F6056" s="1"/>
    </row>
    <row r="6057" spans="4:6">
      <c r="D6057" s="1"/>
      <c r="F6057" s="1"/>
    </row>
    <row r="6058" spans="4:6">
      <c r="D6058" s="1"/>
      <c r="F6058" s="1"/>
    </row>
    <row r="6059" spans="4:6">
      <c r="D6059" s="1"/>
      <c r="F6059" s="1"/>
    </row>
    <row r="6060" spans="4:6">
      <c r="D6060" s="1"/>
      <c r="F6060" s="1"/>
    </row>
    <row r="6061" spans="4:6">
      <c r="D6061" s="1"/>
      <c r="F6061" s="1"/>
    </row>
    <row r="6062" spans="4:6">
      <c r="D6062" s="1"/>
      <c r="F6062" s="1"/>
    </row>
    <row r="6063" spans="4:6">
      <c r="D6063" s="1"/>
      <c r="F6063" s="1"/>
    </row>
    <row r="6064" spans="4:6">
      <c r="D6064" s="1"/>
      <c r="F6064" s="1"/>
    </row>
    <row r="6065" spans="4:6">
      <c r="D6065" s="1"/>
      <c r="F6065" s="1"/>
    </row>
    <row r="6066" spans="4:6">
      <c r="D6066" s="1"/>
      <c r="F6066" s="1"/>
    </row>
    <row r="6067" spans="4:6">
      <c r="D6067" s="1"/>
      <c r="F6067" s="1"/>
    </row>
    <row r="6068" spans="4:6">
      <c r="D6068" s="1"/>
      <c r="F6068" s="1"/>
    </row>
    <row r="6069" spans="4:6">
      <c r="D6069" s="1"/>
      <c r="F6069" s="1"/>
    </row>
    <row r="6070" spans="4:6">
      <c r="D6070" s="1"/>
      <c r="F6070" s="1"/>
    </row>
    <row r="6071" spans="4:6">
      <c r="D6071" s="1"/>
      <c r="F6071" s="1"/>
    </row>
    <row r="6072" spans="4:6">
      <c r="D6072" s="1"/>
      <c r="F6072" s="1"/>
    </row>
    <row r="6073" spans="4:6">
      <c r="D6073" s="1"/>
      <c r="F6073" s="1"/>
    </row>
    <row r="6074" spans="4:6">
      <c r="D6074" s="1"/>
      <c r="F6074" s="1"/>
    </row>
    <row r="6075" spans="4:6">
      <c r="D6075" s="1"/>
      <c r="F6075" s="1"/>
    </row>
    <row r="6076" spans="4:6">
      <c r="D6076" s="1"/>
      <c r="F6076" s="1"/>
    </row>
    <row r="6077" spans="4:6">
      <c r="D6077" s="1"/>
      <c r="F6077" s="1"/>
    </row>
    <row r="6078" spans="4:6">
      <c r="D6078" s="1"/>
      <c r="F6078" s="1"/>
    </row>
    <row r="6079" spans="4:6">
      <c r="D6079" s="1"/>
      <c r="F6079" s="1"/>
    </row>
    <row r="6080" spans="4:6">
      <c r="D6080" s="1"/>
      <c r="F6080" s="1"/>
    </row>
    <row r="6081" spans="4:6">
      <c r="D6081" s="1"/>
      <c r="F6081" s="1"/>
    </row>
    <row r="6082" spans="4:6">
      <c r="D6082" s="1"/>
      <c r="F6082" s="1"/>
    </row>
    <row r="6083" spans="4:6">
      <c r="D6083" s="1"/>
      <c r="F6083" s="1"/>
    </row>
    <row r="6084" spans="4:6">
      <c r="D6084" s="1"/>
      <c r="F6084" s="1"/>
    </row>
    <row r="6085" spans="4:6">
      <c r="D6085" s="1"/>
      <c r="F6085" s="1"/>
    </row>
    <row r="6086" spans="4:6">
      <c r="D6086" s="1"/>
      <c r="F6086" s="1"/>
    </row>
    <row r="6087" spans="4:6">
      <c r="D6087" s="1"/>
      <c r="F6087" s="1"/>
    </row>
    <row r="6088" spans="4:6">
      <c r="D6088" s="1"/>
      <c r="F6088" s="1"/>
    </row>
    <row r="6089" spans="4:6">
      <c r="D6089" s="1"/>
      <c r="F6089" s="1"/>
    </row>
    <row r="6090" spans="4:6">
      <c r="D6090" s="1"/>
      <c r="F6090" s="1"/>
    </row>
    <row r="6091" spans="4:6">
      <c r="D6091" s="1"/>
      <c r="F6091" s="1"/>
    </row>
    <row r="6092" spans="4:6">
      <c r="D6092" s="1"/>
      <c r="F6092" s="1"/>
    </row>
    <row r="6093" spans="4:6">
      <c r="D6093" s="1"/>
      <c r="F6093" s="1"/>
    </row>
    <row r="6094" spans="4:6">
      <c r="D6094" s="1"/>
      <c r="F6094" s="1"/>
    </row>
    <row r="6095" spans="4:6">
      <c r="D6095" s="1"/>
      <c r="F6095" s="1"/>
    </row>
    <row r="6096" spans="4:6">
      <c r="D6096" s="1"/>
      <c r="F6096" s="1"/>
    </row>
    <row r="6097" spans="4:6">
      <c r="D6097" s="1"/>
      <c r="F6097" s="1"/>
    </row>
    <row r="6098" spans="4:6">
      <c r="D6098" s="1"/>
      <c r="F6098" s="1"/>
    </row>
    <row r="6099" spans="4:6">
      <c r="D6099" s="1"/>
      <c r="F6099" s="1"/>
    </row>
    <row r="6100" spans="4:6">
      <c r="D6100" s="1"/>
      <c r="F6100" s="1"/>
    </row>
    <row r="6101" spans="4:6">
      <c r="D6101" s="1"/>
      <c r="F6101" s="1"/>
    </row>
    <row r="6102" spans="4:6">
      <c r="D6102" s="1"/>
      <c r="F6102" s="1"/>
    </row>
    <row r="6103" spans="4:6">
      <c r="D6103" s="1"/>
      <c r="F6103" s="1"/>
    </row>
    <row r="6104" spans="4:6">
      <c r="D6104" s="1"/>
      <c r="F6104" s="1"/>
    </row>
    <row r="6105" spans="4:6">
      <c r="D6105" s="1"/>
      <c r="F6105" s="1"/>
    </row>
    <row r="6106" spans="4:6">
      <c r="D6106" s="1"/>
      <c r="F6106" s="1"/>
    </row>
    <row r="6107" spans="4:6">
      <c r="D6107" s="1"/>
      <c r="F6107" s="1"/>
    </row>
    <row r="6108" spans="4:6">
      <c r="D6108" s="1"/>
      <c r="F6108" s="1"/>
    </row>
    <row r="6109" spans="4:6">
      <c r="D6109" s="1"/>
      <c r="F6109" s="1"/>
    </row>
    <row r="6110" spans="4:6">
      <c r="D6110" s="1"/>
      <c r="F6110" s="1"/>
    </row>
    <row r="6111" spans="4:6">
      <c r="D6111" s="1"/>
      <c r="F6111" s="1"/>
    </row>
    <row r="6112" spans="4:6">
      <c r="D6112" s="1"/>
      <c r="F6112" s="1"/>
    </row>
    <row r="6113" spans="4:6">
      <c r="D6113" s="1"/>
      <c r="F6113" s="1"/>
    </row>
    <row r="6114" spans="4:6">
      <c r="D6114" s="1"/>
      <c r="F6114" s="1"/>
    </row>
    <row r="6115" spans="4:6">
      <c r="D6115" s="1"/>
      <c r="F6115" s="1"/>
    </row>
    <row r="6116" spans="4:6">
      <c r="D6116" s="1"/>
      <c r="F6116" s="1"/>
    </row>
    <row r="6117" spans="4:6">
      <c r="D6117" s="1"/>
      <c r="F6117" s="1"/>
    </row>
    <row r="6118" spans="4:6">
      <c r="D6118" s="1"/>
      <c r="F6118" s="1"/>
    </row>
    <row r="6119" spans="4:6">
      <c r="D6119" s="1"/>
      <c r="F6119" s="1"/>
    </row>
    <row r="6120" spans="4:6">
      <c r="D6120" s="1"/>
      <c r="F6120" s="1"/>
    </row>
    <row r="6121" spans="4:6">
      <c r="D6121" s="1"/>
      <c r="F6121" s="1"/>
    </row>
    <row r="6122" spans="4:6">
      <c r="D6122" s="1"/>
      <c r="F6122" s="1"/>
    </row>
    <row r="6123" spans="4:6">
      <c r="D6123" s="1"/>
      <c r="F6123" s="1"/>
    </row>
    <row r="6124" spans="4:6">
      <c r="D6124" s="1"/>
      <c r="F6124" s="1"/>
    </row>
    <row r="6125" spans="4:6">
      <c r="D6125" s="1"/>
      <c r="F6125" s="1"/>
    </row>
    <row r="6126" spans="4:6">
      <c r="D6126" s="1"/>
      <c r="F6126" s="1"/>
    </row>
    <row r="6127" spans="4:6">
      <c r="D6127" s="1"/>
      <c r="F6127" s="1"/>
    </row>
    <row r="6128" spans="4:6">
      <c r="D6128" s="1"/>
      <c r="F6128" s="1"/>
    </row>
    <row r="6129" spans="4:6">
      <c r="D6129" s="1"/>
      <c r="F6129" s="1"/>
    </row>
    <row r="6130" spans="4:6">
      <c r="D6130" s="1"/>
      <c r="F6130" s="1"/>
    </row>
    <row r="6131" spans="4:6">
      <c r="D6131" s="1"/>
      <c r="F6131" s="1"/>
    </row>
    <row r="6132" spans="4:6">
      <c r="D6132" s="1"/>
      <c r="F6132" s="1"/>
    </row>
    <row r="6133" spans="4:6">
      <c r="D6133" s="1"/>
      <c r="F6133" s="1"/>
    </row>
    <row r="6134" spans="4:6">
      <c r="D6134" s="1"/>
      <c r="F6134" s="1"/>
    </row>
    <row r="6135" spans="4:6">
      <c r="D6135" s="1"/>
      <c r="F6135" s="1"/>
    </row>
    <row r="6136" spans="4:6">
      <c r="D6136" s="1"/>
      <c r="F6136" s="1"/>
    </row>
    <row r="6137" spans="4:6">
      <c r="D6137" s="1"/>
      <c r="F6137" s="1"/>
    </row>
    <row r="6138" spans="4:6">
      <c r="D6138" s="1"/>
      <c r="F6138" s="1"/>
    </row>
    <row r="6139" spans="4:6">
      <c r="D6139" s="1"/>
      <c r="F6139" s="1"/>
    </row>
    <row r="6140" spans="4:6">
      <c r="D6140" s="1"/>
      <c r="F6140" s="1"/>
    </row>
    <row r="6141" spans="4:6">
      <c r="D6141" s="1"/>
      <c r="F6141" s="1"/>
    </row>
    <row r="6142" spans="4:6">
      <c r="D6142" s="1"/>
      <c r="F6142" s="1"/>
    </row>
    <row r="6143" spans="4:6">
      <c r="D6143" s="1"/>
      <c r="F6143" s="1"/>
    </row>
    <row r="6144" spans="4:6">
      <c r="D6144" s="1"/>
      <c r="F6144" s="1"/>
    </row>
    <row r="6145" spans="4:6">
      <c r="D6145" s="1"/>
      <c r="F6145" s="1"/>
    </row>
    <row r="6146" spans="4:6">
      <c r="D6146" s="1"/>
      <c r="F6146" s="1"/>
    </row>
    <row r="6147" spans="4:6">
      <c r="D6147" s="1"/>
      <c r="F6147" s="1"/>
    </row>
    <row r="6148" spans="4:6">
      <c r="D6148" s="1"/>
      <c r="F6148" s="1"/>
    </row>
    <row r="6149" spans="4:6">
      <c r="D6149" s="1"/>
      <c r="F6149" s="1"/>
    </row>
    <row r="6150" spans="4:6">
      <c r="D6150" s="1"/>
      <c r="F6150" s="1"/>
    </row>
    <row r="6151" spans="4:6">
      <c r="D6151" s="1"/>
      <c r="F6151" s="1"/>
    </row>
    <row r="6152" spans="4:6">
      <c r="D6152" s="1"/>
      <c r="F6152" s="1"/>
    </row>
    <row r="6153" spans="4:6">
      <c r="D6153" s="1"/>
      <c r="F6153" s="1"/>
    </row>
    <row r="6154" spans="4:6">
      <c r="D6154" s="1"/>
      <c r="F6154" s="1"/>
    </row>
    <row r="6155" spans="4:6">
      <c r="D6155" s="1"/>
      <c r="F6155" s="1"/>
    </row>
    <row r="6156" spans="4:6">
      <c r="D6156" s="1"/>
      <c r="F6156" s="1"/>
    </row>
    <row r="6157" spans="4:6">
      <c r="D6157" s="1"/>
      <c r="F6157" s="1"/>
    </row>
    <row r="6158" spans="4:6">
      <c r="D6158" s="1"/>
      <c r="F6158" s="1"/>
    </row>
    <row r="6159" spans="4:6">
      <c r="D6159" s="1"/>
      <c r="F6159" s="1"/>
    </row>
    <row r="6160" spans="4:6">
      <c r="D6160" s="1"/>
      <c r="F6160" s="1"/>
    </row>
    <row r="6161" spans="4:6">
      <c r="D6161" s="1"/>
      <c r="F6161" s="1"/>
    </row>
    <row r="6162" spans="4:6">
      <c r="D6162" s="1"/>
      <c r="F6162" s="1"/>
    </row>
    <row r="6163" spans="4:6">
      <c r="D6163" s="1"/>
      <c r="F6163" s="1"/>
    </row>
    <row r="6164" spans="4:6">
      <c r="D6164" s="1"/>
      <c r="F6164" s="1"/>
    </row>
    <row r="6165" spans="4:6">
      <c r="D6165" s="1"/>
      <c r="F6165" s="1"/>
    </row>
    <row r="6166" spans="4:6">
      <c r="D6166" s="1"/>
      <c r="F6166" s="1"/>
    </row>
    <row r="6167" spans="4:6">
      <c r="D6167" s="1"/>
      <c r="F6167" s="1"/>
    </row>
    <row r="6168" spans="4:6">
      <c r="D6168" s="1"/>
      <c r="F6168" s="1"/>
    </row>
    <row r="6169" spans="4:6">
      <c r="D6169" s="1"/>
      <c r="F6169" s="1"/>
    </row>
    <row r="6170" spans="4:6">
      <c r="D6170" s="1"/>
      <c r="F6170" s="1"/>
    </row>
    <row r="6171" spans="4:6">
      <c r="D6171" s="1"/>
      <c r="F6171" s="1"/>
    </row>
    <row r="6172" spans="4:6">
      <c r="D6172" s="1"/>
      <c r="F6172" s="1"/>
    </row>
    <row r="6173" spans="4:6">
      <c r="D6173" s="1"/>
      <c r="F6173" s="1"/>
    </row>
    <row r="6174" spans="4:6">
      <c r="D6174" s="1"/>
      <c r="F6174" s="1"/>
    </row>
    <row r="6175" spans="4:6">
      <c r="D6175" s="1"/>
      <c r="F6175" s="1"/>
    </row>
    <row r="6176" spans="4:6">
      <c r="D6176" s="1"/>
      <c r="F6176" s="1"/>
    </row>
    <row r="6177" spans="4:6">
      <c r="D6177" s="1"/>
      <c r="F6177" s="1"/>
    </row>
    <row r="6178" spans="4:6">
      <c r="D6178" s="1"/>
      <c r="F6178" s="1"/>
    </row>
    <row r="6179" spans="4:6">
      <c r="D6179" s="1"/>
      <c r="F6179" s="1"/>
    </row>
    <row r="6180" spans="4:6">
      <c r="D6180" s="1"/>
      <c r="F6180" s="1"/>
    </row>
    <row r="6181" spans="4:6">
      <c r="D6181" s="1"/>
      <c r="F6181" s="1"/>
    </row>
    <row r="6182" spans="4:6">
      <c r="D6182" s="1"/>
      <c r="F6182" s="1"/>
    </row>
    <row r="6183" spans="4:6">
      <c r="D6183" s="1"/>
      <c r="F6183" s="1"/>
    </row>
    <row r="6184" spans="4:6">
      <c r="D6184" s="1"/>
      <c r="F6184" s="1"/>
    </row>
    <row r="6185" spans="4:6">
      <c r="D6185" s="1"/>
      <c r="F6185" s="1"/>
    </row>
    <row r="6186" spans="4:6">
      <c r="D6186" s="1"/>
      <c r="F6186" s="1"/>
    </row>
    <row r="6187" spans="4:6">
      <c r="D6187" s="1"/>
      <c r="F6187" s="1"/>
    </row>
    <row r="6188" spans="4:6">
      <c r="D6188" s="1"/>
      <c r="F6188" s="1"/>
    </row>
    <row r="6189" spans="4:6">
      <c r="D6189" s="1"/>
      <c r="F6189" s="1"/>
    </row>
    <row r="6190" spans="4:6">
      <c r="D6190" s="1"/>
      <c r="F6190" s="1"/>
    </row>
    <row r="6191" spans="4:6">
      <c r="D6191" s="1"/>
      <c r="F6191" s="1"/>
    </row>
    <row r="6192" spans="4:6">
      <c r="D6192" s="1"/>
      <c r="F6192" s="1"/>
    </row>
    <row r="6193" spans="4:6">
      <c r="D6193" s="1"/>
      <c r="F6193" s="1"/>
    </row>
    <row r="6194" spans="4:6">
      <c r="D6194" s="1"/>
      <c r="F6194" s="1"/>
    </row>
    <row r="6195" spans="4:6">
      <c r="D6195" s="1"/>
      <c r="F6195" s="1"/>
    </row>
    <row r="6196" spans="4:6">
      <c r="D6196" s="1"/>
      <c r="F6196" s="1"/>
    </row>
    <row r="6197" spans="4:6">
      <c r="D6197" s="1"/>
      <c r="F6197" s="1"/>
    </row>
    <row r="6198" spans="4:6">
      <c r="D6198" s="1"/>
      <c r="F6198" s="1"/>
    </row>
    <row r="6199" spans="4:6">
      <c r="D6199" s="1"/>
      <c r="F6199" s="1"/>
    </row>
    <row r="6200" spans="4:6">
      <c r="D6200" s="1"/>
      <c r="F6200" s="1"/>
    </row>
    <row r="6201" spans="4:6">
      <c r="D6201" s="1"/>
      <c r="F6201" s="1"/>
    </row>
    <row r="6202" spans="4:6">
      <c r="D6202" s="1"/>
      <c r="F6202" s="1"/>
    </row>
    <row r="6203" spans="4:6">
      <c r="D6203" s="1"/>
      <c r="F6203" s="1"/>
    </row>
    <row r="6204" spans="4:6">
      <c r="D6204" s="1"/>
      <c r="F6204" s="1"/>
    </row>
    <row r="6205" spans="4:6">
      <c r="D6205" s="1"/>
      <c r="F6205" s="1"/>
    </row>
    <row r="6206" spans="4:6">
      <c r="D6206" s="1"/>
      <c r="F6206" s="1"/>
    </row>
    <row r="6207" spans="4:6">
      <c r="D6207" s="1"/>
      <c r="F6207" s="1"/>
    </row>
    <row r="6208" spans="4:6">
      <c r="D6208" s="1"/>
      <c r="F6208" s="1"/>
    </row>
    <row r="6209" spans="4:6">
      <c r="D6209" s="1"/>
      <c r="F6209" s="1"/>
    </row>
    <row r="6210" spans="4:6">
      <c r="D6210" s="1"/>
      <c r="F6210" s="1"/>
    </row>
    <row r="6211" spans="4:6">
      <c r="D6211" s="1"/>
      <c r="F6211" s="1"/>
    </row>
    <row r="6212" spans="4:6">
      <c r="D6212" s="1"/>
      <c r="F6212" s="1"/>
    </row>
    <row r="6213" spans="4:6">
      <c r="D6213" s="1"/>
      <c r="F6213" s="1"/>
    </row>
    <row r="6214" spans="4:6">
      <c r="D6214" s="1"/>
      <c r="F6214" s="1"/>
    </row>
    <row r="6215" spans="4:6">
      <c r="D6215" s="1"/>
      <c r="F6215" s="1"/>
    </row>
    <row r="6216" spans="4:6">
      <c r="D6216" s="1"/>
      <c r="F6216" s="1"/>
    </row>
    <row r="6217" spans="4:6">
      <c r="D6217" s="1"/>
      <c r="F6217" s="1"/>
    </row>
    <row r="6218" spans="4:6">
      <c r="D6218" s="1"/>
      <c r="F6218" s="1"/>
    </row>
    <row r="6219" spans="4:6">
      <c r="D6219" s="1"/>
      <c r="F6219" s="1"/>
    </row>
    <row r="6220" spans="4:6">
      <c r="D6220" s="1"/>
      <c r="F6220" s="1"/>
    </row>
    <row r="6221" spans="4:6">
      <c r="D6221" s="1"/>
      <c r="F6221" s="1"/>
    </row>
    <row r="6222" spans="4:6">
      <c r="D6222" s="1"/>
      <c r="F6222" s="1"/>
    </row>
    <row r="6223" spans="4:6">
      <c r="D6223" s="1"/>
      <c r="F6223" s="1"/>
    </row>
    <row r="6224" spans="4:6">
      <c r="D6224" s="1"/>
      <c r="F6224" s="1"/>
    </row>
    <row r="6225" spans="4:6">
      <c r="D6225" s="1"/>
      <c r="F6225" s="1"/>
    </row>
    <row r="6226" spans="4:6">
      <c r="D6226" s="1"/>
      <c r="F6226" s="1"/>
    </row>
    <row r="6227" spans="4:6">
      <c r="D6227" s="1"/>
      <c r="F6227" s="1"/>
    </row>
    <row r="6228" spans="4:6">
      <c r="D6228" s="1"/>
      <c r="F6228" s="1"/>
    </row>
    <row r="6229" spans="4:6">
      <c r="D6229" s="1"/>
      <c r="F6229" s="1"/>
    </row>
    <row r="6230" spans="4:6">
      <c r="D6230" s="1"/>
      <c r="F6230" s="1"/>
    </row>
    <row r="6231" spans="4:6">
      <c r="D6231" s="1"/>
      <c r="F6231" s="1"/>
    </row>
    <row r="6232" spans="4:6">
      <c r="D6232" s="1"/>
      <c r="F6232" s="1"/>
    </row>
    <row r="6233" spans="4:6">
      <c r="D6233" s="1"/>
      <c r="F6233" s="1"/>
    </row>
    <row r="6234" spans="4:6">
      <c r="D6234" s="1"/>
      <c r="F6234" s="1"/>
    </row>
    <row r="6235" spans="4:6">
      <c r="D6235" s="1"/>
      <c r="F6235" s="1"/>
    </row>
    <row r="6236" spans="4:6">
      <c r="D6236" s="1"/>
      <c r="F6236" s="1"/>
    </row>
    <row r="6237" spans="4:6">
      <c r="D6237" s="1"/>
      <c r="F6237" s="1"/>
    </row>
    <row r="6238" spans="4:6">
      <c r="D6238" s="1"/>
      <c r="F6238" s="1"/>
    </row>
    <row r="6239" spans="4:6">
      <c r="D6239" s="1"/>
      <c r="F6239" s="1"/>
    </row>
    <row r="6240" spans="4:6">
      <c r="D6240" s="1"/>
      <c r="F6240" s="1"/>
    </row>
    <row r="6241" spans="4:6">
      <c r="D6241" s="1"/>
      <c r="F6241" s="1"/>
    </row>
    <row r="6242" spans="4:6">
      <c r="D6242" s="1"/>
      <c r="F6242" s="1"/>
    </row>
    <row r="6243" spans="4:6">
      <c r="D6243" s="1"/>
      <c r="F6243" s="1"/>
    </row>
    <row r="6244" spans="4:6">
      <c r="D6244" s="1"/>
      <c r="F6244" s="1"/>
    </row>
    <row r="6245" spans="4:6">
      <c r="D6245" s="1"/>
      <c r="F6245" s="1"/>
    </row>
    <row r="6246" spans="4:6">
      <c r="D6246" s="1"/>
      <c r="F6246" s="1"/>
    </row>
    <row r="6247" spans="4:6">
      <c r="D6247" s="1"/>
      <c r="F6247" s="1"/>
    </row>
    <row r="6248" spans="4:6">
      <c r="D6248" s="1"/>
      <c r="F6248" s="1"/>
    </row>
    <row r="6249" spans="4:6">
      <c r="D6249" s="1"/>
      <c r="F6249" s="1"/>
    </row>
    <row r="6250" spans="4:6">
      <c r="D6250" s="1"/>
      <c r="F6250" s="1"/>
    </row>
    <row r="6251" spans="4:6">
      <c r="D6251" s="1"/>
      <c r="F6251" s="1"/>
    </row>
    <row r="6252" spans="4:6">
      <c r="D6252" s="1"/>
      <c r="F6252" s="1"/>
    </row>
    <row r="6253" spans="4:6">
      <c r="D6253" s="1"/>
      <c r="F6253" s="1"/>
    </row>
    <row r="6254" spans="4:6">
      <c r="D6254" s="1"/>
      <c r="F6254" s="1"/>
    </row>
    <row r="6255" spans="4:6">
      <c r="D6255" s="1"/>
      <c r="F6255" s="1"/>
    </row>
    <row r="6256" spans="4:6">
      <c r="D6256" s="1"/>
      <c r="F6256" s="1"/>
    </row>
    <row r="6257" spans="4:6">
      <c r="D6257" s="1"/>
      <c r="F6257" s="1"/>
    </row>
    <row r="6258" spans="4:6">
      <c r="D6258" s="1"/>
      <c r="F6258" s="1"/>
    </row>
    <row r="6259" spans="4:6">
      <c r="D6259" s="1"/>
      <c r="F6259" s="1"/>
    </row>
    <row r="6260" spans="4:6">
      <c r="D6260" s="1"/>
      <c r="F6260" s="1"/>
    </row>
    <row r="6261" spans="4:6">
      <c r="D6261" s="1"/>
      <c r="F6261" s="1"/>
    </row>
    <row r="6262" spans="4:6">
      <c r="D6262" s="1"/>
      <c r="F6262" s="1"/>
    </row>
    <row r="6263" spans="4:6">
      <c r="D6263" s="1"/>
      <c r="F6263" s="1"/>
    </row>
    <row r="6264" spans="4:6">
      <c r="D6264" s="1"/>
      <c r="F6264" s="1"/>
    </row>
    <row r="6265" spans="4:6">
      <c r="D6265" s="1"/>
      <c r="F6265" s="1"/>
    </row>
    <row r="6266" spans="4:6">
      <c r="D6266" s="1"/>
      <c r="F6266" s="1"/>
    </row>
    <row r="6267" spans="4:6">
      <c r="D6267" s="1"/>
      <c r="F6267" s="1"/>
    </row>
    <row r="6268" spans="4:6">
      <c r="D6268" s="1"/>
      <c r="F6268" s="1"/>
    </row>
    <row r="6269" spans="4:6">
      <c r="D6269" s="1"/>
      <c r="F6269" s="1"/>
    </row>
    <row r="6270" spans="4:6">
      <c r="D6270" s="1"/>
      <c r="F6270" s="1"/>
    </row>
    <row r="6271" spans="4:6">
      <c r="D6271" s="1"/>
      <c r="F6271" s="1"/>
    </row>
    <row r="6272" spans="4:6">
      <c r="D6272" s="1"/>
      <c r="F6272" s="1"/>
    </row>
    <row r="6273" spans="4:6">
      <c r="D6273" s="1"/>
      <c r="F6273" s="1"/>
    </row>
    <row r="6274" spans="4:6">
      <c r="D6274" s="1"/>
      <c r="F6274" s="1"/>
    </row>
    <row r="6275" spans="4:6">
      <c r="D6275" s="1"/>
      <c r="F6275" s="1"/>
    </row>
    <row r="6276" spans="4:6">
      <c r="D6276" s="1"/>
      <c r="F6276" s="1"/>
    </row>
    <row r="6277" spans="4:6">
      <c r="D6277" s="1"/>
      <c r="F6277" s="1"/>
    </row>
    <row r="6278" spans="4:6">
      <c r="D6278" s="1"/>
      <c r="F6278" s="1"/>
    </row>
    <row r="6279" spans="4:6">
      <c r="D6279" s="1"/>
      <c r="F6279" s="1"/>
    </row>
    <row r="6280" spans="4:6">
      <c r="D6280" s="1"/>
      <c r="F6280" s="1"/>
    </row>
    <row r="6281" spans="4:6">
      <c r="D6281" s="1"/>
      <c r="F6281" s="1"/>
    </row>
    <row r="6282" spans="4:6">
      <c r="D6282" s="1"/>
      <c r="F6282" s="1"/>
    </row>
    <row r="6283" spans="4:6">
      <c r="D6283" s="1"/>
      <c r="F6283" s="1"/>
    </row>
    <row r="6284" spans="4:6">
      <c r="D6284" s="1"/>
      <c r="F6284" s="1"/>
    </row>
    <row r="6285" spans="4:6">
      <c r="D6285" s="1"/>
      <c r="F6285" s="1"/>
    </row>
    <row r="6286" spans="4:6">
      <c r="D6286" s="1"/>
      <c r="F6286" s="1"/>
    </row>
    <row r="6287" spans="4:6">
      <c r="D6287" s="1"/>
      <c r="F6287" s="1"/>
    </row>
    <row r="6288" spans="4:6">
      <c r="D6288" s="1"/>
      <c r="F6288" s="1"/>
    </row>
    <row r="6289" spans="4:6">
      <c r="D6289" s="1"/>
      <c r="F6289" s="1"/>
    </row>
    <row r="6290" spans="4:6">
      <c r="D6290" s="1"/>
      <c r="F6290" s="1"/>
    </row>
    <row r="6291" spans="4:6">
      <c r="D6291" s="1"/>
      <c r="F6291" s="1"/>
    </row>
    <row r="6292" spans="4:6">
      <c r="D6292" s="1"/>
      <c r="F6292" s="1"/>
    </row>
    <row r="6293" spans="4:6">
      <c r="D6293" s="1"/>
      <c r="F6293" s="1"/>
    </row>
    <row r="6294" spans="4:6">
      <c r="D6294" s="1"/>
      <c r="F6294" s="1"/>
    </row>
    <row r="6295" spans="4:6">
      <c r="D6295" s="1"/>
      <c r="F6295" s="1"/>
    </row>
    <row r="6296" spans="4:6">
      <c r="D6296" s="1"/>
      <c r="F6296" s="1"/>
    </row>
    <row r="6297" spans="4:6">
      <c r="D6297" s="1"/>
      <c r="F6297" s="1"/>
    </row>
    <row r="6298" spans="4:6">
      <c r="D6298" s="1"/>
      <c r="F6298" s="1"/>
    </row>
    <row r="6299" spans="4:6">
      <c r="D6299" s="1"/>
      <c r="F6299" s="1"/>
    </row>
    <row r="6300" spans="4:6">
      <c r="D6300" s="1"/>
      <c r="F6300" s="1"/>
    </row>
    <row r="6301" spans="4:6">
      <c r="D6301" s="1"/>
      <c r="F6301" s="1"/>
    </row>
    <row r="6302" spans="4:6">
      <c r="D6302" s="1"/>
      <c r="F6302" s="1"/>
    </row>
    <row r="6303" spans="4:6">
      <c r="D6303" s="1"/>
      <c r="F6303" s="1"/>
    </row>
    <row r="6304" spans="4:6">
      <c r="D6304" s="1"/>
      <c r="F6304" s="1"/>
    </row>
    <row r="6305" spans="4:6">
      <c r="D6305" s="1"/>
      <c r="F6305" s="1"/>
    </row>
    <row r="6306" spans="4:6">
      <c r="D6306" s="1"/>
      <c r="F6306" s="1"/>
    </row>
    <row r="6307" spans="4:6">
      <c r="D6307" s="1"/>
      <c r="F6307" s="1"/>
    </row>
    <row r="6308" spans="4:6">
      <c r="D6308" s="1"/>
      <c r="F6308" s="1"/>
    </row>
    <row r="6309" spans="4:6">
      <c r="D6309" s="1"/>
      <c r="F6309" s="1"/>
    </row>
    <row r="6310" spans="4:6">
      <c r="D6310" s="1"/>
      <c r="F6310" s="1"/>
    </row>
    <row r="6311" spans="4:6">
      <c r="D6311" s="1"/>
      <c r="F6311" s="1"/>
    </row>
    <row r="6312" spans="4:6">
      <c r="D6312" s="1"/>
      <c r="F6312" s="1"/>
    </row>
    <row r="6313" spans="4:6">
      <c r="D6313" s="1"/>
      <c r="F6313" s="1"/>
    </row>
    <row r="6314" spans="4:6">
      <c r="D6314" s="1"/>
      <c r="F6314" s="1"/>
    </row>
    <row r="6315" spans="4:6">
      <c r="D6315" s="1"/>
      <c r="F6315" s="1"/>
    </row>
    <row r="6316" spans="4:6">
      <c r="D6316" s="1"/>
      <c r="F6316" s="1"/>
    </row>
    <row r="6317" spans="4:6">
      <c r="D6317" s="1"/>
      <c r="F6317" s="1"/>
    </row>
    <row r="6318" spans="4:6">
      <c r="D6318" s="1"/>
      <c r="F6318" s="1"/>
    </row>
    <row r="6319" spans="4:6">
      <c r="D6319" s="1"/>
      <c r="F6319" s="1"/>
    </row>
    <row r="6320" spans="4:6">
      <c r="D6320" s="1"/>
      <c r="F6320" s="1"/>
    </row>
    <row r="6321" spans="4:6">
      <c r="D6321" s="1"/>
      <c r="F6321" s="1"/>
    </row>
    <row r="6322" spans="4:6">
      <c r="D6322" s="1"/>
      <c r="F6322" s="1"/>
    </row>
    <row r="6323" spans="4:6">
      <c r="D6323" s="1"/>
      <c r="F6323" s="1"/>
    </row>
    <row r="6324" spans="4:6">
      <c r="D6324" s="1"/>
      <c r="F6324" s="1"/>
    </row>
    <row r="6325" spans="4:6">
      <c r="D6325" s="1"/>
      <c r="F6325" s="1"/>
    </row>
    <row r="6326" spans="4:6">
      <c r="D6326" s="1"/>
      <c r="F6326" s="1"/>
    </row>
    <row r="6327" spans="4:6">
      <c r="D6327" s="1"/>
      <c r="F6327" s="1"/>
    </row>
    <row r="6328" spans="4:6">
      <c r="D6328" s="1"/>
      <c r="F6328" s="1"/>
    </row>
    <row r="6329" spans="4:6">
      <c r="D6329" s="1"/>
      <c r="F6329" s="1"/>
    </row>
    <row r="6330" spans="4:6">
      <c r="D6330" s="1"/>
      <c r="F6330" s="1"/>
    </row>
    <row r="6331" spans="4:6">
      <c r="D6331" s="1"/>
      <c r="F6331" s="1"/>
    </row>
    <row r="6332" spans="4:6">
      <c r="D6332" s="1"/>
      <c r="F6332" s="1"/>
    </row>
    <row r="6333" spans="4:6">
      <c r="D6333" s="1"/>
      <c r="F6333" s="1"/>
    </row>
    <row r="6334" spans="4:6">
      <c r="D6334" s="1"/>
      <c r="F6334" s="1"/>
    </row>
    <row r="6335" spans="4:6">
      <c r="D6335" s="1"/>
      <c r="F6335" s="1"/>
    </row>
    <row r="6336" spans="4:6">
      <c r="D6336" s="1"/>
      <c r="F6336" s="1"/>
    </row>
    <row r="6337" spans="4:6">
      <c r="D6337" s="1"/>
      <c r="F6337" s="1"/>
    </row>
    <row r="6338" spans="4:6">
      <c r="D6338" s="1"/>
      <c r="F6338" s="1"/>
    </row>
    <row r="6339" spans="4:6">
      <c r="D6339" s="1"/>
      <c r="F6339" s="1"/>
    </row>
    <row r="6340" spans="4:6">
      <c r="D6340" s="1"/>
      <c r="F6340" s="1"/>
    </row>
    <row r="6341" spans="4:6">
      <c r="D6341" s="1"/>
      <c r="F6341" s="1"/>
    </row>
    <row r="6342" spans="4:6">
      <c r="D6342" s="1"/>
      <c r="F6342" s="1"/>
    </row>
    <row r="6343" spans="4:6">
      <c r="D6343" s="1"/>
      <c r="F6343" s="1"/>
    </row>
    <row r="6344" spans="4:6">
      <c r="D6344" s="1"/>
      <c r="F6344" s="1"/>
    </row>
    <row r="6345" spans="4:6">
      <c r="D6345" s="1"/>
      <c r="F6345" s="1"/>
    </row>
    <row r="6346" spans="4:6">
      <c r="D6346" s="1"/>
      <c r="F6346" s="1"/>
    </row>
    <row r="6347" spans="4:6">
      <c r="D6347" s="1"/>
      <c r="F6347" s="1"/>
    </row>
    <row r="6348" spans="4:6">
      <c r="D6348" s="1"/>
      <c r="F6348" s="1"/>
    </row>
    <row r="6349" spans="4:6">
      <c r="D6349" s="1"/>
      <c r="F6349" s="1"/>
    </row>
    <row r="6350" spans="4:6">
      <c r="D6350" s="1"/>
      <c r="F6350" s="1"/>
    </row>
    <row r="6351" spans="4:6">
      <c r="D6351" s="1"/>
      <c r="F6351" s="1"/>
    </row>
    <row r="6352" spans="4:6">
      <c r="D6352" s="1"/>
      <c r="F6352" s="1"/>
    </row>
    <row r="6353" spans="4:6">
      <c r="D6353" s="1"/>
      <c r="F6353" s="1"/>
    </row>
    <row r="6354" spans="4:6">
      <c r="D6354" s="1"/>
      <c r="F6354" s="1"/>
    </row>
    <row r="6355" spans="4:6">
      <c r="D6355" s="1"/>
      <c r="F6355" s="1"/>
    </row>
    <row r="6356" spans="4:6">
      <c r="D6356" s="1"/>
      <c r="F6356" s="1"/>
    </row>
    <row r="6357" spans="4:6">
      <c r="D6357" s="1"/>
      <c r="F6357" s="1"/>
    </row>
    <row r="6358" spans="4:6">
      <c r="D6358" s="1"/>
      <c r="F6358" s="1"/>
    </row>
    <row r="6359" spans="4:6">
      <c r="D6359" s="1"/>
      <c r="F6359" s="1"/>
    </row>
    <row r="6360" spans="4:6">
      <c r="D6360" s="1"/>
      <c r="F6360" s="1"/>
    </row>
    <row r="6361" spans="4:6">
      <c r="D6361" s="1"/>
      <c r="F6361" s="1"/>
    </row>
    <row r="6362" spans="4:6">
      <c r="D6362" s="1"/>
      <c r="F6362" s="1"/>
    </row>
    <row r="6363" spans="4:6">
      <c r="D6363" s="1"/>
      <c r="F6363" s="1"/>
    </row>
    <row r="6364" spans="4:6">
      <c r="D6364" s="1"/>
      <c r="F6364" s="1"/>
    </row>
    <row r="6365" spans="4:6">
      <c r="D6365" s="1"/>
      <c r="F6365" s="1"/>
    </row>
    <row r="6366" spans="4:6">
      <c r="D6366" s="1"/>
      <c r="F6366" s="1"/>
    </row>
    <row r="6367" spans="4:6">
      <c r="D6367" s="1"/>
      <c r="F6367" s="1"/>
    </row>
    <row r="6368" spans="4:6">
      <c r="D6368" s="1"/>
      <c r="F6368" s="1"/>
    </row>
    <row r="6369" spans="4:6">
      <c r="D6369" s="1"/>
      <c r="F6369" s="1"/>
    </row>
    <row r="6370" spans="4:6">
      <c r="D6370" s="1"/>
      <c r="F6370" s="1"/>
    </row>
    <row r="6371" spans="4:6">
      <c r="D6371" s="1"/>
      <c r="F6371" s="1"/>
    </row>
    <row r="6372" spans="4:6">
      <c r="D6372" s="1"/>
      <c r="F6372" s="1"/>
    </row>
    <row r="6373" spans="4:6">
      <c r="D6373" s="1"/>
      <c r="F6373" s="1"/>
    </row>
    <row r="6374" spans="4:6">
      <c r="D6374" s="1"/>
      <c r="F6374" s="1"/>
    </row>
    <row r="6375" spans="4:6">
      <c r="D6375" s="1"/>
      <c r="F6375" s="1"/>
    </row>
    <row r="6376" spans="4:6">
      <c r="D6376" s="1"/>
      <c r="F6376" s="1"/>
    </row>
    <row r="6377" spans="4:6">
      <c r="D6377" s="1"/>
      <c r="F6377" s="1"/>
    </row>
    <row r="6378" spans="4:6">
      <c r="D6378" s="1"/>
      <c r="F6378" s="1"/>
    </row>
    <row r="6379" spans="4:6">
      <c r="D6379" s="1"/>
      <c r="F6379" s="1"/>
    </row>
    <row r="6380" spans="4:6">
      <c r="D6380" s="1"/>
      <c r="F6380" s="1"/>
    </row>
    <row r="6381" spans="4:6">
      <c r="D6381" s="1"/>
      <c r="F6381" s="1"/>
    </row>
    <row r="6382" spans="4:6">
      <c r="D6382" s="1"/>
      <c r="F6382" s="1"/>
    </row>
    <row r="6383" spans="4:6">
      <c r="D6383" s="1"/>
      <c r="F6383" s="1"/>
    </row>
    <row r="6384" spans="4:6">
      <c r="D6384" s="1"/>
      <c r="F6384" s="1"/>
    </row>
    <row r="6385" spans="4:6">
      <c r="D6385" s="1"/>
      <c r="F6385" s="1"/>
    </row>
    <row r="6386" spans="4:6">
      <c r="D6386" s="1"/>
      <c r="F6386" s="1"/>
    </row>
    <row r="6387" spans="4:6">
      <c r="D6387" s="1"/>
      <c r="F6387" s="1"/>
    </row>
    <row r="6388" spans="4:6">
      <c r="D6388" s="1"/>
      <c r="F6388" s="1"/>
    </row>
    <row r="6389" spans="4:6">
      <c r="D6389" s="1"/>
      <c r="F6389" s="1"/>
    </row>
    <row r="6390" spans="4:6">
      <c r="D6390" s="1"/>
      <c r="F6390" s="1"/>
    </row>
    <row r="6391" spans="4:6">
      <c r="D6391" s="1"/>
      <c r="F6391" s="1"/>
    </row>
    <row r="6392" spans="4:6">
      <c r="D6392" s="1"/>
      <c r="F6392" s="1"/>
    </row>
    <row r="6393" spans="4:6">
      <c r="D6393" s="1"/>
      <c r="F6393" s="1"/>
    </row>
    <row r="6394" spans="4:6">
      <c r="D6394" s="1"/>
      <c r="F6394" s="1"/>
    </row>
    <row r="6395" spans="4:6">
      <c r="D6395" s="1"/>
      <c r="F6395" s="1"/>
    </row>
    <row r="6396" spans="4:6">
      <c r="D6396" s="1"/>
      <c r="F6396" s="1"/>
    </row>
    <row r="6397" spans="4:6">
      <c r="D6397" s="1"/>
      <c r="F6397" s="1"/>
    </row>
    <row r="6398" spans="4:6">
      <c r="D6398" s="1"/>
      <c r="F6398" s="1"/>
    </row>
    <row r="6399" spans="4:6">
      <c r="D6399" s="1"/>
      <c r="F6399" s="1"/>
    </row>
    <row r="6400" spans="4:6">
      <c r="D6400" s="1"/>
      <c r="F6400" s="1"/>
    </row>
    <row r="6401" spans="4:6">
      <c r="D6401" s="1"/>
      <c r="F6401" s="1"/>
    </row>
    <row r="6402" spans="4:6">
      <c r="D6402" s="1"/>
      <c r="F6402" s="1"/>
    </row>
    <row r="6403" spans="4:6">
      <c r="D6403" s="1"/>
      <c r="F6403" s="1"/>
    </row>
    <row r="6404" spans="4:6">
      <c r="D6404" s="1"/>
      <c r="F6404" s="1"/>
    </row>
    <row r="6405" spans="4:6">
      <c r="D6405" s="1"/>
      <c r="F6405" s="1"/>
    </row>
    <row r="6406" spans="4:6">
      <c r="D6406" s="1"/>
      <c r="F6406" s="1"/>
    </row>
    <row r="6407" spans="4:6">
      <c r="D6407" s="1"/>
      <c r="F6407" s="1"/>
    </row>
    <row r="6408" spans="4:6">
      <c r="D6408" s="1"/>
      <c r="F6408" s="1"/>
    </row>
    <row r="6409" spans="4:6">
      <c r="D6409" s="1"/>
      <c r="F6409" s="1"/>
    </row>
    <row r="6410" spans="4:6">
      <c r="D6410" s="1"/>
      <c r="F6410" s="1"/>
    </row>
    <row r="6411" spans="4:6">
      <c r="D6411" s="1"/>
      <c r="F6411" s="1"/>
    </row>
    <row r="6412" spans="4:6">
      <c r="D6412" s="1"/>
      <c r="F6412" s="1"/>
    </row>
    <row r="6413" spans="4:6">
      <c r="D6413" s="1"/>
      <c r="F6413" s="1"/>
    </row>
    <row r="6414" spans="4:6">
      <c r="D6414" s="1"/>
      <c r="F6414" s="1"/>
    </row>
    <row r="6415" spans="4:6">
      <c r="D6415" s="1"/>
      <c r="F6415" s="1"/>
    </row>
    <row r="6416" spans="4:6">
      <c r="D6416" s="1"/>
      <c r="F6416" s="1"/>
    </row>
    <row r="6417" spans="4:6">
      <c r="D6417" s="1"/>
      <c r="F6417" s="1"/>
    </row>
    <row r="6418" spans="4:6">
      <c r="D6418" s="1"/>
      <c r="F6418" s="1"/>
    </row>
    <row r="6419" spans="4:6">
      <c r="D6419" s="1"/>
      <c r="F6419" s="1"/>
    </row>
    <row r="6420" spans="4:6">
      <c r="D6420" s="1"/>
      <c r="F6420" s="1"/>
    </row>
    <row r="6421" spans="4:6">
      <c r="D6421" s="1"/>
      <c r="F6421" s="1"/>
    </row>
    <row r="6422" spans="4:6">
      <c r="D6422" s="1"/>
      <c r="F6422" s="1"/>
    </row>
    <row r="6423" spans="4:6">
      <c r="D6423" s="1"/>
      <c r="F6423" s="1"/>
    </row>
    <row r="6424" spans="4:6">
      <c r="D6424" s="1"/>
      <c r="F6424" s="1"/>
    </row>
    <row r="6425" spans="4:6">
      <c r="D6425" s="1"/>
      <c r="F6425" s="1"/>
    </row>
    <row r="6426" spans="4:6">
      <c r="D6426" s="1"/>
      <c r="F6426" s="1"/>
    </row>
    <row r="6427" spans="4:6">
      <c r="D6427" s="1"/>
      <c r="F6427" s="1"/>
    </row>
    <row r="6428" spans="4:6">
      <c r="D6428" s="1"/>
      <c r="F6428" s="1"/>
    </row>
    <row r="6429" spans="4:6">
      <c r="D6429" s="1"/>
      <c r="F6429" s="1"/>
    </row>
    <row r="6430" spans="4:6">
      <c r="D6430" s="1"/>
      <c r="F6430" s="1"/>
    </row>
    <row r="6431" spans="4:6">
      <c r="D6431" s="1"/>
      <c r="F6431" s="1"/>
    </row>
    <row r="6432" spans="4:6">
      <c r="D6432" s="1"/>
      <c r="F6432" s="1"/>
    </row>
    <row r="6433" spans="4:6">
      <c r="D6433" s="1"/>
      <c r="F6433" s="1"/>
    </row>
    <row r="6434" spans="4:6">
      <c r="D6434" s="1"/>
      <c r="F6434" s="1"/>
    </row>
    <row r="6435" spans="4:6">
      <c r="D6435" s="1"/>
      <c r="F6435" s="1"/>
    </row>
    <row r="6436" spans="4:6">
      <c r="D6436" s="1"/>
      <c r="F6436" s="1"/>
    </row>
    <row r="6437" spans="4:6">
      <c r="D6437" s="1"/>
      <c r="F6437" s="1"/>
    </row>
    <row r="6438" spans="4:6">
      <c r="D6438" s="1"/>
      <c r="F6438" s="1"/>
    </row>
    <row r="6439" spans="4:6">
      <c r="D6439" s="1"/>
      <c r="F6439" s="1"/>
    </row>
    <row r="6440" spans="4:6">
      <c r="D6440" s="1"/>
      <c r="F6440" s="1"/>
    </row>
    <row r="6441" spans="4:6">
      <c r="D6441" s="1"/>
      <c r="F6441" s="1"/>
    </row>
    <row r="6442" spans="4:6">
      <c r="D6442" s="1"/>
      <c r="F6442" s="1"/>
    </row>
    <row r="6443" spans="4:6">
      <c r="D6443" s="1"/>
      <c r="F6443" s="1"/>
    </row>
    <row r="6444" spans="4:6">
      <c r="D6444" s="1"/>
      <c r="F6444" s="1"/>
    </row>
    <row r="6445" spans="4:6">
      <c r="D6445" s="1"/>
      <c r="F6445" s="1"/>
    </row>
    <row r="6446" spans="4:6">
      <c r="D6446" s="1"/>
      <c r="F6446" s="1"/>
    </row>
    <row r="6447" spans="4:6">
      <c r="D6447" s="1"/>
      <c r="F6447" s="1"/>
    </row>
    <row r="6448" spans="4:6">
      <c r="D6448" s="1"/>
      <c r="F6448" s="1"/>
    </row>
    <row r="6449" spans="4:6">
      <c r="D6449" s="1"/>
      <c r="F6449" s="1"/>
    </row>
    <row r="6450" spans="4:6">
      <c r="D6450" s="1"/>
      <c r="F6450" s="1"/>
    </row>
    <row r="6451" spans="4:6">
      <c r="D6451" s="1"/>
      <c r="F6451" s="1"/>
    </row>
    <row r="6452" spans="4:6">
      <c r="D6452" s="1"/>
      <c r="F6452" s="1"/>
    </row>
    <row r="6453" spans="4:6">
      <c r="D6453" s="1"/>
      <c r="F6453" s="1"/>
    </row>
    <row r="6454" spans="4:6">
      <c r="D6454" s="1"/>
      <c r="F6454" s="1"/>
    </row>
    <row r="6455" spans="4:6">
      <c r="D6455" s="1"/>
      <c r="F6455" s="1"/>
    </row>
    <row r="6456" spans="4:6">
      <c r="D6456" s="1"/>
      <c r="F6456" s="1"/>
    </row>
    <row r="6457" spans="4:6">
      <c r="D6457" s="1"/>
      <c r="F6457" s="1"/>
    </row>
    <row r="6458" spans="4:6">
      <c r="D6458" s="1"/>
      <c r="F6458" s="1"/>
    </row>
    <row r="6459" spans="4:6">
      <c r="D6459" s="1"/>
      <c r="F6459" s="1"/>
    </row>
    <row r="6460" spans="4:6">
      <c r="D6460" s="1"/>
      <c r="F6460" s="1"/>
    </row>
    <row r="6461" spans="4:6">
      <c r="D6461" s="1"/>
      <c r="F6461" s="1"/>
    </row>
    <row r="6462" spans="4:6">
      <c r="D6462" s="1"/>
      <c r="F6462" s="1"/>
    </row>
    <row r="6463" spans="4:6">
      <c r="D6463" s="1"/>
      <c r="F6463" s="1"/>
    </row>
    <row r="6464" spans="4:6">
      <c r="D6464" s="1"/>
      <c r="F6464" s="1"/>
    </row>
    <row r="6465" spans="4:6">
      <c r="D6465" s="1"/>
      <c r="F6465" s="1"/>
    </row>
    <row r="6466" spans="4:6">
      <c r="D6466" s="1"/>
      <c r="F6466" s="1"/>
    </row>
    <row r="6467" spans="4:6">
      <c r="D6467" s="1"/>
      <c r="F6467" s="1"/>
    </row>
    <row r="6468" spans="4:6">
      <c r="D6468" s="1"/>
      <c r="F6468" s="1"/>
    </row>
    <row r="6469" spans="4:6">
      <c r="D6469" s="1"/>
      <c r="F6469" s="1"/>
    </row>
    <row r="6470" spans="4:6">
      <c r="D6470" s="1"/>
      <c r="F6470" s="1"/>
    </row>
    <row r="6471" spans="4:6">
      <c r="D6471" s="1"/>
      <c r="F6471" s="1"/>
    </row>
    <row r="6472" spans="4:6">
      <c r="D6472" s="1"/>
      <c r="F6472" s="1"/>
    </row>
    <row r="6473" spans="4:6">
      <c r="D6473" s="1"/>
      <c r="F6473" s="1"/>
    </row>
    <row r="6474" spans="4:6">
      <c r="D6474" s="1"/>
      <c r="F6474" s="1"/>
    </row>
    <row r="6475" spans="4:6">
      <c r="D6475" s="1"/>
      <c r="F6475" s="1"/>
    </row>
    <row r="6476" spans="4:6">
      <c r="D6476" s="1"/>
      <c r="F6476" s="1"/>
    </row>
    <row r="6477" spans="4:6">
      <c r="D6477" s="1"/>
      <c r="F6477" s="1"/>
    </row>
    <row r="6478" spans="4:6">
      <c r="D6478" s="1"/>
      <c r="F6478" s="1"/>
    </row>
    <row r="6479" spans="4:6">
      <c r="D6479" s="1"/>
      <c r="F6479" s="1"/>
    </row>
    <row r="6480" spans="4:6">
      <c r="D6480" s="1"/>
      <c r="F6480" s="1"/>
    </row>
    <row r="6481" spans="4:6">
      <c r="D6481" s="1"/>
      <c r="F6481" s="1"/>
    </row>
    <row r="6482" spans="4:6">
      <c r="D6482" s="1"/>
      <c r="F6482" s="1"/>
    </row>
    <row r="6483" spans="4:6">
      <c r="D6483" s="1"/>
      <c r="F6483" s="1"/>
    </row>
    <row r="6484" spans="4:6">
      <c r="D6484" s="1"/>
      <c r="F6484" s="1"/>
    </row>
    <row r="6485" spans="4:6">
      <c r="D6485" s="1"/>
      <c r="F6485" s="1"/>
    </row>
    <row r="6486" spans="4:6">
      <c r="D6486" s="1"/>
      <c r="F6486" s="1"/>
    </row>
    <row r="6487" spans="4:6">
      <c r="D6487" s="1"/>
      <c r="F6487" s="1"/>
    </row>
    <row r="6488" spans="4:6">
      <c r="D6488" s="1"/>
      <c r="F6488" s="1"/>
    </row>
    <row r="6489" spans="4:6">
      <c r="D6489" s="1"/>
      <c r="F6489" s="1"/>
    </row>
    <row r="6490" spans="4:6">
      <c r="D6490" s="1"/>
      <c r="F6490" s="1"/>
    </row>
    <row r="6491" spans="4:6">
      <c r="D6491" s="1"/>
      <c r="F6491" s="1"/>
    </row>
    <row r="6492" spans="4:6">
      <c r="D6492" s="1"/>
      <c r="F6492" s="1"/>
    </row>
    <row r="6493" spans="4:6">
      <c r="D6493" s="1"/>
      <c r="F6493" s="1"/>
    </row>
    <row r="6494" spans="4:6">
      <c r="D6494" s="1"/>
      <c r="F6494" s="1"/>
    </row>
    <row r="6495" spans="4:6">
      <c r="D6495" s="1"/>
      <c r="F6495" s="1"/>
    </row>
    <row r="6496" spans="4:6">
      <c r="D6496" s="1"/>
      <c r="F6496" s="1"/>
    </row>
    <row r="6497" spans="4:6">
      <c r="D6497" s="1"/>
      <c r="F6497" s="1"/>
    </row>
    <row r="6498" spans="4:6">
      <c r="D6498" s="1"/>
      <c r="F6498" s="1"/>
    </row>
    <row r="6499" spans="4:6">
      <c r="D6499" s="1"/>
      <c r="F6499" s="1"/>
    </row>
    <row r="6500" spans="4:6">
      <c r="D6500" s="1"/>
      <c r="F6500" s="1"/>
    </row>
    <row r="6501" spans="4:6">
      <c r="D6501" s="1"/>
      <c r="F6501" s="1"/>
    </row>
    <row r="6502" spans="4:6">
      <c r="D6502" s="1"/>
      <c r="F6502" s="1"/>
    </row>
    <row r="6503" spans="4:6">
      <c r="D6503" s="1"/>
      <c r="F6503" s="1"/>
    </row>
    <row r="6504" spans="4:6">
      <c r="D6504" s="1"/>
      <c r="F6504" s="1"/>
    </row>
    <row r="6505" spans="4:6">
      <c r="D6505" s="1"/>
      <c r="F6505" s="1"/>
    </row>
    <row r="6506" spans="4:6">
      <c r="D6506" s="1"/>
      <c r="F6506" s="1"/>
    </row>
    <row r="6507" spans="4:6">
      <c r="D6507" s="1"/>
      <c r="F6507" s="1"/>
    </row>
    <row r="6508" spans="4:6">
      <c r="D6508" s="1"/>
      <c r="F6508" s="1"/>
    </row>
    <row r="6509" spans="4:6">
      <c r="D6509" s="1"/>
      <c r="F6509" s="1"/>
    </row>
    <row r="6510" spans="4:6">
      <c r="D6510" s="1"/>
      <c r="F6510" s="1"/>
    </row>
    <row r="6511" spans="4:6">
      <c r="D6511" s="1"/>
      <c r="F6511" s="1"/>
    </row>
    <row r="6512" spans="4:6">
      <c r="D6512" s="1"/>
      <c r="F6512" s="1"/>
    </row>
    <row r="6513" spans="4:6">
      <c r="D6513" s="1"/>
      <c r="F6513" s="1"/>
    </row>
    <row r="6514" spans="4:6">
      <c r="D6514" s="1"/>
      <c r="F6514" s="1"/>
    </row>
    <row r="6515" spans="4:6">
      <c r="D6515" s="1"/>
      <c r="F6515" s="1"/>
    </row>
    <row r="6516" spans="4:6">
      <c r="D6516" s="1"/>
      <c r="F6516" s="1"/>
    </row>
    <row r="6517" spans="4:6">
      <c r="D6517" s="1"/>
      <c r="F6517" s="1"/>
    </row>
    <row r="6518" spans="4:6">
      <c r="D6518" s="1"/>
      <c r="F6518" s="1"/>
    </row>
    <row r="6519" spans="4:6">
      <c r="D6519" s="1"/>
      <c r="F6519" s="1"/>
    </row>
    <row r="6520" spans="4:6">
      <c r="D6520" s="1"/>
      <c r="F6520" s="1"/>
    </row>
    <row r="6521" spans="4:6">
      <c r="D6521" s="1"/>
      <c r="F6521" s="1"/>
    </row>
    <row r="6522" spans="4:6">
      <c r="D6522" s="1"/>
      <c r="F6522" s="1"/>
    </row>
    <row r="6523" spans="4:6">
      <c r="D6523" s="1"/>
      <c r="F6523" s="1"/>
    </row>
    <row r="6524" spans="4:6">
      <c r="D6524" s="1"/>
      <c r="F6524" s="1"/>
    </row>
    <row r="6525" spans="4:6">
      <c r="D6525" s="1"/>
      <c r="F6525" s="1"/>
    </row>
    <row r="6526" spans="4:6">
      <c r="D6526" s="1"/>
      <c r="F6526" s="1"/>
    </row>
    <row r="6527" spans="4:6">
      <c r="D6527" s="1"/>
      <c r="F6527" s="1"/>
    </row>
    <row r="6528" spans="4:6">
      <c r="D6528" s="1"/>
      <c r="F6528" s="1"/>
    </row>
    <row r="6529" spans="4:6">
      <c r="D6529" s="1"/>
      <c r="F6529" s="1"/>
    </row>
    <row r="6530" spans="4:6">
      <c r="D6530" s="1"/>
      <c r="F6530" s="1"/>
    </row>
    <row r="6531" spans="4:6">
      <c r="D6531" s="1"/>
      <c r="F6531" s="1"/>
    </row>
    <row r="6532" spans="4:6">
      <c r="D6532" s="1"/>
      <c r="F6532" s="1"/>
    </row>
    <row r="6533" spans="4:6">
      <c r="D6533" s="1"/>
      <c r="F6533" s="1"/>
    </row>
    <row r="6534" spans="4:6">
      <c r="D6534" s="1"/>
      <c r="F6534" s="1"/>
    </row>
    <row r="6535" spans="4:6">
      <c r="D6535" s="1"/>
      <c r="F6535" s="1"/>
    </row>
    <row r="6536" spans="4:6">
      <c r="D6536" s="1"/>
      <c r="F6536" s="1"/>
    </row>
    <row r="6537" spans="4:6">
      <c r="D6537" s="1"/>
      <c r="F6537" s="1"/>
    </row>
    <row r="6538" spans="4:6">
      <c r="D6538" s="1"/>
      <c r="F6538" s="1"/>
    </row>
    <row r="6539" spans="4:6">
      <c r="D6539" s="1"/>
      <c r="F6539" s="1"/>
    </row>
    <row r="6540" spans="4:6">
      <c r="D6540" s="1"/>
      <c r="F6540" s="1"/>
    </row>
    <row r="6541" spans="4:6">
      <c r="D6541" s="1"/>
      <c r="F6541" s="1"/>
    </row>
    <row r="6542" spans="4:6">
      <c r="D6542" s="1"/>
      <c r="F6542" s="1"/>
    </row>
    <row r="6543" spans="4:6">
      <c r="D6543" s="1"/>
      <c r="F6543" s="1"/>
    </row>
    <row r="6544" spans="4:6">
      <c r="D6544" s="1"/>
      <c r="F6544" s="1"/>
    </row>
    <row r="6545" spans="4:6">
      <c r="D6545" s="1"/>
      <c r="F6545" s="1"/>
    </row>
    <row r="6546" spans="4:6">
      <c r="D6546" s="1"/>
      <c r="F6546" s="1"/>
    </row>
    <row r="6547" spans="4:6">
      <c r="D6547" s="1"/>
      <c r="F6547" s="1"/>
    </row>
    <row r="6548" spans="4:6">
      <c r="D6548" s="1"/>
      <c r="F6548" s="1"/>
    </row>
    <row r="6549" spans="4:6">
      <c r="D6549" s="1"/>
      <c r="F6549" s="1"/>
    </row>
    <row r="6550" spans="4:6">
      <c r="D6550" s="1"/>
      <c r="F6550" s="1"/>
    </row>
    <row r="6551" spans="4:6">
      <c r="D6551" s="1"/>
      <c r="F6551" s="1"/>
    </row>
    <row r="6552" spans="4:6">
      <c r="D6552" s="1"/>
      <c r="F6552" s="1"/>
    </row>
    <row r="6553" spans="4:6">
      <c r="D6553" s="1"/>
      <c r="F6553" s="1"/>
    </row>
    <row r="6554" spans="4:6">
      <c r="D6554" s="1"/>
      <c r="F6554" s="1"/>
    </row>
    <row r="6555" spans="4:6">
      <c r="D6555" s="1"/>
      <c r="F6555" s="1"/>
    </row>
    <row r="6556" spans="4:6">
      <c r="D6556" s="1"/>
      <c r="F6556" s="1"/>
    </row>
    <row r="6557" spans="4:6">
      <c r="D6557" s="1"/>
      <c r="F6557" s="1"/>
    </row>
    <row r="6558" spans="4:6">
      <c r="D6558" s="1"/>
      <c r="F6558" s="1"/>
    </row>
    <row r="6559" spans="4:6">
      <c r="D6559" s="1"/>
      <c r="F6559" s="1"/>
    </row>
    <row r="6560" spans="4:6">
      <c r="D6560" s="1"/>
      <c r="F6560" s="1"/>
    </row>
    <row r="6561" spans="4:6">
      <c r="D6561" s="1"/>
      <c r="F6561" s="1"/>
    </row>
    <row r="6562" spans="4:6">
      <c r="D6562" s="1"/>
      <c r="F6562" s="1"/>
    </row>
    <row r="6563" spans="4:6">
      <c r="D6563" s="1"/>
      <c r="F6563" s="1"/>
    </row>
    <row r="6564" spans="4:6">
      <c r="D6564" s="1"/>
      <c r="F6564" s="1"/>
    </row>
    <row r="6565" spans="4:6">
      <c r="D6565" s="1"/>
      <c r="F6565" s="1"/>
    </row>
    <row r="6566" spans="4:6">
      <c r="D6566" s="1"/>
      <c r="F6566" s="1"/>
    </row>
    <row r="6567" spans="4:6">
      <c r="D6567" s="1"/>
      <c r="F6567" s="1"/>
    </row>
    <row r="6568" spans="4:6">
      <c r="D6568" s="1"/>
      <c r="F6568" s="1"/>
    </row>
    <row r="6569" spans="4:6">
      <c r="D6569" s="1"/>
      <c r="F6569" s="1"/>
    </row>
    <row r="6570" spans="4:6">
      <c r="D6570" s="1"/>
      <c r="F6570" s="1"/>
    </row>
    <row r="6571" spans="4:6">
      <c r="D6571" s="1"/>
      <c r="F6571" s="1"/>
    </row>
    <row r="6572" spans="4:6">
      <c r="D6572" s="1"/>
      <c r="F6572" s="1"/>
    </row>
    <row r="6573" spans="4:6">
      <c r="D6573" s="1"/>
      <c r="F6573" s="1"/>
    </row>
    <row r="6574" spans="4:6">
      <c r="D6574" s="1"/>
      <c r="F6574" s="1"/>
    </row>
    <row r="6575" spans="4:6">
      <c r="D6575" s="1"/>
      <c r="F6575" s="1"/>
    </row>
    <row r="6576" spans="4:6">
      <c r="D6576" s="1"/>
      <c r="F6576" s="1"/>
    </row>
    <row r="6577" spans="4:6">
      <c r="D6577" s="1"/>
      <c r="F6577" s="1"/>
    </row>
    <row r="6578" spans="4:6">
      <c r="D6578" s="1"/>
      <c r="F6578" s="1"/>
    </row>
    <row r="6579" spans="4:6">
      <c r="D6579" s="1"/>
      <c r="F6579" s="1"/>
    </row>
    <row r="6580" spans="4:6">
      <c r="D6580" s="1"/>
      <c r="F6580" s="1"/>
    </row>
    <row r="6581" spans="4:6">
      <c r="D6581" s="1"/>
      <c r="F6581" s="1"/>
    </row>
    <row r="6582" spans="4:6">
      <c r="D6582" s="1"/>
      <c r="F6582" s="1"/>
    </row>
    <row r="6583" spans="4:6">
      <c r="D6583" s="1"/>
      <c r="F6583" s="1"/>
    </row>
    <row r="6584" spans="4:6">
      <c r="D6584" s="1"/>
      <c r="F6584" s="1"/>
    </row>
    <row r="6585" spans="4:6">
      <c r="D6585" s="1"/>
      <c r="F6585" s="1"/>
    </row>
    <row r="6586" spans="4:6">
      <c r="D6586" s="1"/>
      <c r="F6586" s="1"/>
    </row>
    <row r="6587" spans="4:6">
      <c r="D6587" s="1"/>
      <c r="F6587" s="1"/>
    </row>
    <row r="6588" spans="4:6">
      <c r="D6588" s="1"/>
      <c r="F6588" s="1"/>
    </row>
    <row r="6589" spans="4:6">
      <c r="D6589" s="1"/>
      <c r="F6589" s="1"/>
    </row>
    <row r="6590" spans="4:6">
      <c r="D6590" s="1"/>
      <c r="F6590" s="1"/>
    </row>
    <row r="6591" spans="4:6">
      <c r="D6591" s="1"/>
      <c r="F6591" s="1"/>
    </row>
    <row r="6592" spans="4:6">
      <c r="D6592" s="1"/>
      <c r="F6592" s="1"/>
    </row>
    <row r="6593" spans="4:6">
      <c r="D6593" s="1"/>
      <c r="F6593" s="1"/>
    </row>
    <row r="6594" spans="4:6">
      <c r="D6594" s="1"/>
      <c r="F6594" s="1"/>
    </row>
    <row r="6595" spans="4:6">
      <c r="D6595" s="1"/>
      <c r="F6595" s="1"/>
    </row>
    <row r="6596" spans="4:6">
      <c r="D6596" s="1"/>
      <c r="F6596" s="1"/>
    </row>
    <row r="6597" spans="4:6">
      <c r="D6597" s="1"/>
      <c r="F6597" s="1"/>
    </row>
    <row r="6598" spans="4:6">
      <c r="D6598" s="1"/>
      <c r="F6598" s="1"/>
    </row>
    <row r="6599" spans="4:6">
      <c r="D6599" s="1"/>
      <c r="F6599" s="1"/>
    </row>
    <row r="6600" spans="4:6">
      <c r="D6600" s="1"/>
      <c r="F6600" s="1"/>
    </row>
    <row r="6601" spans="4:6">
      <c r="D6601" s="1"/>
      <c r="F6601" s="1"/>
    </row>
    <row r="6602" spans="4:6">
      <c r="D6602" s="1"/>
      <c r="F6602" s="1"/>
    </row>
    <row r="6603" spans="4:6">
      <c r="D6603" s="1"/>
      <c r="F6603" s="1"/>
    </row>
    <row r="6604" spans="4:6">
      <c r="D6604" s="1"/>
      <c r="F6604" s="1"/>
    </row>
    <row r="6605" spans="4:6">
      <c r="D6605" s="1"/>
      <c r="F6605" s="1"/>
    </row>
    <row r="6606" spans="4:6">
      <c r="D6606" s="1"/>
      <c r="F6606" s="1"/>
    </row>
    <row r="6607" spans="4:6">
      <c r="D6607" s="1"/>
      <c r="F6607" s="1"/>
    </row>
    <row r="6608" spans="4:6">
      <c r="D6608" s="1"/>
      <c r="F6608" s="1"/>
    </row>
    <row r="6609" spans="4:6">
      <c r="D6609" s="1"/>
      <c r="F6609" s="1"/>
    </row>
    <row r="6610" spans="4:6">
      <c r="D6610" s="1"/>
      <c r="F6610" s="1"/>
    </row>
    <row r="6611" spans="4:6">
      <c r="D6611" s="1"/>
      <c r="F6611" s="1"/>
    </row>
    <row r="6612" spans="4:6">
      <c r="D6612" s="1"/>
      <c r="F6612" s="1"/>
    </row>
    <row r="6613" spans="4:6">
      <c r="D6613" s="1"/>
      <c r="F6613" s="1"/>
    </row>
    <row r="6614" spans="4:6">
      <c r="D6614" s="1"/>
      <c r="F6614" s="1"/>
    </row>
    <row r="6615" spans="4:6">
      <c r="D6615" s="1"/>
      <c r="F6615" s="1"/>
    </row>
    <row r="6616" spans="4:6">
      <c r="D6616" s="1"/>
      <c r="F6616" s="1"/>
    </row>
    <row r="6617" spans="4:6">
      <c r="D6617" s="1"/>
      <c r="F6617" s="1"/>
    </row>
    <row r="6618" spans="4:6">
      <c r="D6618" s="1"/>
      <c r="F6618" s="1"/>
    </row>
    <row r="6619" spans="4:6">
      <c r="D6619" s="1"/>
      <c r="F6619" s="1"/>
    </row>
    <row r="6620" spans="4:6">
      <c r="D6620" s="1"/>
      <c r="F6620" s="1"/>
    </row>
    <row r="6621" spans="4:6">
      <c r="D6621" s="1"/>
      <c r="F6621" s="1"/>
    </row>
    <row r="6622" spans="4:6">
      <c r="D6622" s="1"/>
      <c r="F6622" s="1"/>
    </row>
    <row r="6623" spans="4:6">
      <c r="D6623" s="1"/>
      <c r="F6623" s="1"/>
    </row>
    <row r="6624" spans="4:6">
      <c r="D6624" s="1"/>
      <c r="F6624" s="1"/>
    </row>
    <row r="6625" spans="4:6">
      <c r="D6625" s="1"/>
      <c r="F6625" s="1"/>
    </row>
    <row r="6626" spans="4:6">
      <c r="D6626" s="1"/>
      <c r="F6626" s="1"/>
    </row>
    <row r="6627" spans="4:6">
      <c r="D6627" s="1"/>
      <c r="F6627" s="1"/>
    </row>
    <row r="6628" spans="4:6">
      <c r="D6628" s="1"/>
      <c r="F6628" s="1"/>
    </row>
    <row r="6629" spans="4:6">
      <c r="D6629" s="1"/>
      <c r="F6629" s="1"/>
    </row>
    <row r="6630" spans="4:6">
      <c r="D6630" s="1"/>
      <c r="F6630" s="1"/>
    </row>
    <row r="6631" spans="4:6">
      <c r="D6631" s="1"/>
      <c r="F6631" s="1"/>
    </row>
    <row r="6632" spans="4:6">
      <c r="D6632" s="1"/>
      <c r="F6632" s="1"/>
    </row>
    <row r="6633" spans="4:6">
      <c r="D6633" s="1"/>
      <c r="F6633" s="1"/>
    </row>
    <row r="6634" spans="4:6">
      <c r="D6634" s="1"/>
      <c r="F6634" s="1"/>
    </row>
    <row r="6635" spans="4:6">
      <c r="D6635" s="1"/>
      <c r="F6635" s="1"/>
    </row>
    <row r="6636" spans="4:6">
      <c r="D6636" s="1"/>
      <c r="F6636" s="1"/>
    </row>
    <row r="6637" spans="4:6">
      <c r="D6637" s="1"/>
      <c r="F6637" s="1"/>
    </row>
    <row r="6638" spans="4:6">
      <c r="D6638" s="1"/>
      <c r="F6638" s="1"/>
    </row>
    <row r="6639" spans="4:6">
      <c r="D6639" s="1"/>
      <c r="F6639" s="1"/>
    </row>
    <row r="6640" spans="4:6">
      <c r="D6640" s="1"/>
      <c r="F6640" s="1"/>
    </row>
    <row r="6641" spans="4:6">
      <c r="D6641" s="1"/>
      <c r="F6641" s="1"/>
    </row>
    <row r="6642" spans="4:6">
      <c r="D6642" s="1"/>
      <c r="F6642" s="1"/>
    </row>
    <row r="6643" spans="4:6">
      <c r="D6643" s="1"/>
      <c r="F6643" s="1"/>
    </row>
    <row r="6644" spans="4:6">
      <c r="D6644" s="1"/>
      <c r="F6644" s="1"/>
    </row>
    <row r="6645" spans="4:6">
      <c r="D6645" s="1"/>
      <c r="F6645" s="1"/>
    </row>
    <row r="6646" spans="4:6">
      <c r="D6646" s="1"/>
      <c r="F6646" s="1"/>
    </row>
    <row r="6647" spans="4:6">
      <c r="D6647" s="1"/>
      <c r="F6647" s="1"/>
    </row>
    <row r="6648" spans="4:6">
      <c r="D6648" s="1"/>
      <c r="F6648" s="1"/>
    </row>
    <row r="6649" spans="4:6">
      <c r="D6649" s="1"/>
      <c r="F6649" s="1"/>
    </row>
    <row r="6650" spans="4:6">
      <c r="D6650" s="1"/>
      <c r="F6650" s="1"/>
    </row>
    <row r="6651" spans="4:6">
      <c r="D6651" s="1"/>
      <c r="F6651" s="1"/>
    </row>
    <row r="6652" spans="4:6">
      <c r="D6652" s="1"/>
      <c r="F6652" s="1"/>
    </row>
    <row r="6653" spans="4:6">
      <c r="D6653" s="1"/>
      <c r="F6653" s="1"/>
    </row>
    <row r="6654" spans="4:6">
      <c r="D6654" s="1"/>
      <c r="F6654" s="1"/>
    </row>
    <row r="6655" spans="4:6">
      <c r="D6655" s="1"/>
      <c r="F6655" s="1"/>
    </row>
    <row r="6656" spans="4:6">
      <c r="D6656" s="1"/>
      <c r="F6656" s="1"/>
    </row>
    <row r="6657" spans="4:6">
      <c r="D6657" s="1"/>
      <c r="F6657" s="1"/>
    </row>
    <row r="6658" spans="4:6">
      <c r="D6658" s="1"/>
      <c r="F6658" s="1"/>
    </row>
    <row r="6659" spans="4:6">
      <c r="D6659" s="1"/>
      <c r="F6659" s="1"/>
    </row>
    <row r="6660" spans="4:6">
      <c r="D6660" s="1"/>
      <c r="F6660" s="1"/>
    </row>
    <row r="6661" spans="4:6">
      <c r="D6661" s="1"/>
      <c r="F6661" s="1"/>
    </row>
    <row r="6662" spans="4:6">
      <c r="D6662" s="1"/>
      <c r="F6662" s="1"/>
    </row>
    <row r="6663" spans="4:6">
      <c r="D6663" s="1"/>
      <c r="F6663" s="1"/>
    </row>
    <row r="6664" spans="4:6">
      <c r="D6664" s="1"/>
      <c r="F6664" s="1"/>
    </row>
    <row r="6665" spans="4:6">
      <c r="D6665" s="1"/>
      <c r="F6665" s="1"/>
    </row>
    <row r="6666" spans="4:6">
      <c r="D6666" s="1"/>
      <c r="F6666" s="1"/>
    </row>
    <row r="6667" spans="4:6">
      <c r="D6667" s="1"/>
      <c r="F6667" s="1"/>
    </row>
    <row r="6668" spans="4:6">
      <c r="D6668" s="1"/>
      <c r="F6668" s="1"/>
    </row>
    <row r="6669" spans="4:6">
      <c r="D6669" s="1"/>
      <c r="F6669" s="1"/>
    </row>
    <row r="6670" spans="4:6">
      <c r="D6670" s="1"/>
      <c r="F6670" s="1"/>
    </row>
    <row r="6671" spans="4:6">
      <c r="D6671" s="1"/>
      <c r="F6671" s="1"/>
    </row>
    <row r="6672" spans="4:6">
      <c r="D6672" s="1"/>
      <c r="F6672" s="1"/>
    </row>
    <row r="6673" spans="4:6">
      <c r="D6673" s="1"/>
      <c r="F6673" s="1"/>
    </row>
    <row r="6674" spans="4:6">
      <c r="D6674" s="1"/>
      <c r="F6674" s="1"/>
    </row>
    <row r="6675" spans="4:6">
      <c r="D6675" s="1"/>
      <c r="F6675" s="1"/>
    </row>
    <row r="6676" spans="4:6">
      <c r="D6676" s="1"/>
      <c r="F6676" s="1"/>
    </row>
    <row r="6677" spans="4:6">
      <c r="D6677" s="1"/>
      <c r="F6677" s="1"/>
    </row>
    <row r="6678" spans="4:6">
      <c r="D6678" s="1"/>
      <c r="F6678" s="1"/>
    </row>
    <row r="6679" spans="4:6">
      <c r="D6679" s="1"/>
      <c r="F6679" s="1"/>
    </row>
    <row r="6680" spans="4:6">
      <c r="D6680" s="1"/>
      <c r="F6680" s="1"/>
    </row>
    <row r="6681" spans="4:6">
      <c r="D6681" s="1"/>
      <c r="F6681" s="1"/>
    </row>
    <row r="6682" spans="4:6">
      <c r="D6682" s="1"/>
      <c r="F6682" s="1"/>
    </row>
    <row r="6683" spans="4:6">
      <c r="D6683" s="1"/>
      <c r="F6683" s="1"/>
    </row>
    <row r="6684" spans="4:6">
      <c r="D6684" s="1"/>
      <c r="F6684" s="1"/>
    </row>
    <row r="6685" spans="4:6">
      <c r="D6685" s="1"/>
      <c r="F6685" s="1"/>
    </row>
    <row r="6686" spans="4:6">
      <c r="D6686" s="1"/>
      <c r="F6686" s="1"/>
    </row>
    <row r="6687" spans="4:6">
      <c r="D6687" s="1"/>
      <c r="F6687" s="1"/>
    </row>
    <row r="6688" spans="4:6">
      <c r="D6688" s="1"/>
      <c r="F6688" s="1"/>
    </row>
    <row r="6689" spans="4:6">
      <c r="D6689" s="1"/>
      <c r="F6689" s="1"/>
    </row>
    <row r="6690" spans="4:6">
      <c r="D6690" s="1"/>
      <c r="F6690" s="1"/>
    </row>
    <row r="6691" spans="4:6">
      <c r="D6691" s="1"/>
      <c r="F6691" s="1"/>
    </row>
    <row r="6692" spans="4:6">
      <c r="D6692" s="1"/>
      <c r="F6692" s="1"/>
    </row>
    <row r="6693" spans="4:6">
      <c r="D6693" s="1"/>
      <c r="F6693" s="1"/>
    </row>
    <row r="6694" spans="4:6">
      <c r="D6694" s="1"/>
      <c r="F6694" s="1"/>
    </row>
    <row r="6695" spans="4:6">
      <c r="D6695" s="1"/>
      <c r="F6695" s="1"/>
    </row>
    <row r="6696" spans="4:6">
      <c r="D6696" s="1"/>
      <c r="F6696" s="1"/>
    </row>
    <row r="6697" spans="4:6">
      <c r="D6697" s="1"/>
      <c r="F6697" s="1"/>
    </row>
    <row r="6698" spans="4:6">
      <c r="D6698" s="1"/>
      <c r="F6698" s="1"/>
    </row>
    <row r="6699" spans="4:6">
      <c r="D6699" s="1"/>
      <c r="F6699" s="1"/>
    </row>
    <row r="6700" spans="4:6">
      <c r="D6700" s="1"/>
      <c r="F6700" s="1"/>
    </row>
    <row r="6701" spans="4:6">
      <c r="D6701" s="1"/>
      <c r="F6701" s="1"/>
    </row>
    <row r="6702" spans="4:6">
      <c r="D6702" s="1"/>
      <c r="F6702" s="1"/>
    </row>
    <row r="6703" spans="4:6">
      <c r="D6703" s="1"/>
      <c r="F6703" s="1"/>
    </row>
    <row r="6704" spans="4:6">
      <c r="D6704" s="1"/>
      <c r="F6704" s="1"/>
    </row>
    <row r="6705" spans="4:6">
      <c r="D6705" s="1"/>
      <c r="F6705" s="1"/>
    </row>
    <row r="6706" spans="4:6">
      <c r="D6706" s="1"/>
      <c r="F6706" s="1"/>
    </row>
    <row r="6707" spans="4:6">
      <c r="D6707" s="1"/>
      <c r="F6707" s="1"/>
    </row>
    <row r="6708" spans="4:6">
      <c r="D6708" s="1"/>
      <c r="F6708" s="1"/>
    </row>
    <row r="6709" spans="4:6">
      <c r="D6709" s="1"/>
      <c r="F6709" s="1"/>
    </row>
    <row r="6710" spans="4:6">
      <c r="D6710" s="1"/>
      <c r="F6710" s="1"/>
    </row>
    <row r="6711" spans="4:6">
      <c r="D6711" s="1"/>
      <c r="F6711" s="1"/>
    </row>
    <row r="6712" spans="4:6">
      <c r="D6712" s="1"/>
      <c r="F6712" s="1"/>
    </row>
    <row r="6713" spans="4:6">
      <c r="D6713" s="1"/>
      <c r="F6713" s="1"/>
    </row>
    <row r="6714" spans="4:6">
      <c r="D6714" s="1"/>
      <c r="F6714" s="1"/>
    </row>
    <row r="6715" spans="4:6">
      <c r="D6715" s="1"/>
      <c r="F6715" s="1"/>
    </row>
    <row r="6716" spans="4:6">
      <c r="D6716" s="1"/>
      <c r="F6716" s="1"/>
    </row>
    <row r="6717" spans="4:6">
      <c r="D6717" s="1"/>
      <c r="F6717" s="1"/>
    </row>
    <row r="6718" spans="4:6">
      <c r="D6718" s="1"/>
      <c r="F6718" s="1"/>
    </row>
    <row r="6719" spans="4:6">
      <c r="D6719" s="1"/>
      <c r="F6719" s="1"/>
    </row>
    <row r="6720" spans="4:6">
      <c r="D6720" s="1"/>
      <c r="F6720" s="1"/>
    </row>
    <row r="6721" spans="4:6">
      <c r="D6721" s="1"/>
      <c r="F6721" s="1"/>
    </row>
    <row r="6722" spans="4:6">
      <c r="D6722" s="1"/>
      <c r="F6722" s="1"/>
    </row>
    <row r="6723" spans="4:6">
      <c r="D6723" s="1"/>
      <c r="F6723" s="1"/>
    </row>
    <row r="6724" spans="4:6">
      <c r="D6724" s="1"/>
      <c r="F6724" s="1"/>
    </row>
    <row r="6725" spans="4:6">
      <c r="D6725" s="1"/>
      <c r="F6725" s="1"/>
    </row>
    <row r="6726" spans="4:6">
      <c r="D6726" s="1"/>
      <c r="F6726" s="1"/>
    </row>
    <row r="6727" spans="4:6">
      <c r="D6727" s="1"/>
      <c r="F6727" s="1"/>
    </row>
    <row r="6728" spans="4:6">
      <c r="D6728" s="1"/>
      <c r="F6728" s="1"/>
    </row>
    <row r="6729" spans="4:6">
      <c r="D6729" s="1"/>
      <c r="F6729" s="1"/>
    </row>
    <row r="6730" spans="4:6">
      <c r="D6730" s="1"/>
      <c r="F6730" s="1"/>
    </row>
    <row r="6731" spans="4:6">
      <c r="D6731" s="1"/>
      <c r="F6731" s="1"/>
    </row>
    <row r="6732" spans="4:6">
      <c r="D6732" s="1"/>
      <c r="F6732" s="1"/>
    </row>
    <row r="6733" spans="4:6">
      <c r="D6733" s="1"/>
      <c r="F6733" s="1"/>
    </row>
    <row r="6734" spans="4:6">
      <c r="D6734" s="1"/>
      <c r="F6734" s="1"/>
    </row>
    <row r="6735" spans="4:6">
      <c r="D6735" s="1"/>
      <c r="F6735" s="1"/>
    </row>
    <row r="6736" spans="4:6">
      <c r="D6736" s="1"/>
      <c r="F6736" s="1"/>
    </row>
    <row r="6737" spans="4:6">
      <c r="D6737" s="1"/>
      <c r="F6737" s="1"/>
    </row>
    <row r="6738" spans="4:6">
      <c r="D6738" s="1"/>
      <c r="F6738" s="1"/>
    </row>
    <row r="6739" spans="4:6">
      <c r="D6739" s="1"/>
      <c r="F6739" s="1"/>
    </row>
    <row r="6740" spans="4:6">
      <c r="D6740" s="1"/>
      <c r="F6740" s="1"/>
    </row>
    <row r="6741" spans="4:6">
      <c r="D6741" s="1"/>
      <c r="F6741" s="1"/>
    </row>
    <row r="6742" spans="4:6">
      <c r="D6742" s="1"/>
      <c r="F6742" s="1"/>
    </row>
    <row r="6743" spans="4:6">
      <c r="D6743" s="1"/>
      <c r="F6743" s="1"/>
    </row>
    <row r="6744" spans="4:6">
      <c r="D6744" s="1"/>
      <c r="F6744" s="1"/>
    </row>
    <row r="6745" spans="4:6">
      <c r="D6745" s="1"/>
      <c r="F6745" s="1"/>
    </row>
    <row r="6746" spans="4:6">
      <c r="D6746" s="1"/>
      <c r="F6746" s="1"/>
    </row>
    <row r="6747" spans="4:6">
      <c r="D6747" s="1"/>
      <c r="F6747" s="1"/>
    </row>
    <row r="6748" spans="4:6">
      <c r="D6748" s="1"/>
      <c r="F6748" s="1"/>
    </row>
    <row r="6749" spans="4:6">
      <c r="D6749" s="1"/>
      <c r="F6749" s="1"/>
    </row>
    <row r="6750" spans="4:6">
      <c r="D6750" s="1"/>
      <c r="F6750" s="1"/>
    </row>
    <row r="6751" spans="4:6">
      <c r="D6751" s="1"/>
      <c r="F6751" s="1"/>
    </row>
    <row r="6752" spans="4:6">
      <c r="D6752" s="1"/>
      <c r="F6752" s="1"/>
    </row>
    <row r="6753" spans="4:6">
      <c r="D6753" s="1"/>
      <c r="F6753" s="1"/>
    </row>
    <row r="6754" spans="4:6">
      <c r="D6754" s="1"/>
      <c r="F6754" s="1"/>
    </row>
    <row r="6755" spans="4:6">
      <c r="D6755" s="1"/>
      <c r="F6755" s="1"/>
    </row>
    <row r="6756" spans="4:6">
      <c r="D6756" s="1"/>
      <c r="F6756" s="1"/>
    </row>
    <row r="6757" spans="4:6">
      <c r="D6757" s="1"/>
      <c r="F6757" s="1"/>
    </row>
    <row r="6758" spans="4:6">
      <c r="D6758" s="1"/>
      <c r="F6758" s="1"/>
    </row>
    <row r="6759" spans="4:6">
      <c r="D6759" s="1"/>
      <c r="F6759" s="1"/>
    </row>
    <row r="6760" spans="4:6">
      <c r="D6760" s="1"/>
      <c r="F6760" s="1"/>
    </row>
    <row r="6761" spans="4:6">
      <c r="D6761" s="1"/>
      <c r="F6761" s="1"/>
    </row>
    <row r="6762" spans="4:6">
      <c r="D6762" s="1"/>
      <c r="F6762" s="1"/>
    </row>
    <row r="6763" spans="4:6">
      <c r="D6763" s="1"/>
      <c r="F6763" s="1"/>
    </row>
    <row r="6764" spans="4:6">
      <c r="D6764" s="1"/>
      <c r="F6764" s="1"/>
    </row>
    <row r="6765" spans="4:6">
      <c r="D6765" s="1"/>
      <c r="F6765" s="1"/>
    </row>
    <row r="6766" spans="4:6">
      <c r="D6766" s="1"/>
      <c r="F6766" s="1"/>
    </row>
    <row r="6767" spans="4:6">
      <c r="D6767" s="1"/>
      <c r="F6767" s="1"/>
    </row>
    <row r="6768" spans="4:6">
      <c r="D6768" s="1"/>
      <c r="F6768" s="1"/>
    </row>
    <row r="6769" spans="4:6">
      <c r="D6769" s="1"/>
      <c r="F6769" s="1"/>
    </row>
    <row r="6770" spans="4:6">
      <c r="D6770" s="1"/>
      <c r="F6770" s="1"/>
    </row>
    <row r="6771" spans="4:6">
      <c r="D6771" s="1"/>
      <c r="F6771" s="1"/>
    </row>
    <row r="6772" spans="4:6">
      <c r="D6772" s="1"/>
      <c r="F6772" s="1"/>
    </row>
    <row r="6773" spans="4:6">
      <c r="D6773" s="1"/>
      <c r="F6773" s="1"/>
    </row>
    <row r="6774" spans="4:6">
      <c r="D6774" s="1"/>
      <c r="F6774" s="1"/>
    </row>
    <row r="6775" spans="4:6">
      <c r="D6775" s="1"/>
      <c r="F6775" s="1"/>
    </row>
    <row r="6776" spans="4:6">
      <c r="D6776" s="1"/>
      <c r="F6776" s="1"/>
    </row>
    <row r="6777" spans="4:6">
      <c r="D6777" s="1"/>
      <c r="F6777" s="1"/>
    </row>
    <row r="6778" spans="4:6">
      <c r="D6778" s="1"/>
      <c r="F6778" s="1"/>
    </row>
    <row r="6779" spans="4:6">
      <c r="D6779" s="1"/>
      <c r="F6779" s="1"/>
    </row>
    <row r="6780" spans="4:6">
      <c r="D6780" s="1"/>
      <c r="F6780" s="1"/>
    </row>
    <row r="6781" spans="4:6">
      <c r="D6781" s="1"/>
      <c r="F6781" s="1"/>
    </row>
    <row r="6782" spans="4:6">
      <c r="D6782" s="1"/>
      <c r="F6782" s="1"/>
    </row>
    <row r="6783" spans="4:6">
      <c r="D6783" s="1"/>
      <c r="F6783" s="1"/>
    </row>
    <row r="6784" spans="4:6">
      <c r="D6784" s="1"/>
      <c r="F6784" s="1"/>
    </row>
    <row r="6785" spans="4:6">
      <c r="D6785" s="1"/>
      <c r="F6785" s="1"/>
    </row>
    <row r="6786" spans="4:6">
      <c r="D6786" s="1"/>
      <c r="F6786" s="1"/>
    </row>
    <row r="6787" spans="4:6">
      <c r="D6787" s="1"/>
      <c r="F6787" s="1"/>
    </row>
    <row r="6788" spans="4:6">
      <c r="D6788" s="1"/>
      <c r="F6788" s="1"/>
    </row>
    <row r="6789" spans="4:6">
      <c r="D6789" s="1"/>
      <c r="F6789" s="1"/>
    </row>
    <row r="6790" spans="4:6">
      <c r="D6790" s="1"/>
      <c r="F6790" s="1"/>
    </row>
    <row r="6791" spans="4:6">
      <c r="D6791" s="1"/>
      <c r="F6791" s="1"/>
    </row>
    <row r="6792" spans="4:6">
      <c r="D6792" s="1"/>
      <c r="F6792" s="1"/>
    </row>
    <row r="6793" spans="4:6">
      <c r="D6793" s="1"/>
      <c r="F6793" s="1"/>
    </row>
    <row r="6794" spans="4:6">
      <c r="D6794" s="1"/>
      <c r="F6794" s="1"/>
    </row>
    <row r="6795" spans="4:6">
      <c r="D6795" s="1"/>
      <c r="F6795" s="1"/>
    </row>
    <row r="6796" spans="4:6">
      <c r="D6796" s="1"/>
      <c r="F6796" s="1"/>
    </row>
    <row r="6797" spans="4:6">
      <c r="D6797" s="1"/>
      <c r="F6797" s="1"/>
    </row>
    <row r="6798" spans="4:6">
      <c r="D6798" s="1"/>
      <c r="F6798" s="1"/>
    </row>
    <row r="6799" spans="4:6">
      <c r="D6799" s="1"/>
      <c r="F6799" s="1"/>
    </row>
    <row r="6800" spans="4:6">
      <c r="D6800" s="1"/>
      <c r="F6800" s="1"/>
    </row>
    <row r="6801" spans="4:6">
      <c r="D6801" s="1"/>
      <c r="F6801" s="1"/>
    </row>
    <row r="6802" spans="4:6">
      <c r="D6802" s="1"/>
      <c r="F6802" s="1"/>
    </row>
    <row r="6803" spans="4:6">
      <c r="D6803" s="1"/>
      <c r="F6803" s="1"/>
    </row>
    <row r="6804" spans="4:6">
      <c r="D6804" s="1"/>
      <c r="F6804" s="1"/>
    </row>
    <row r="6805" spans="4:6">
      <c r="D6805" s="1"/>
      <c r="F6805" s="1"/>
    </row>
    <row r="6806" spans="4:6">
      <c r="D6806" s="1"/>
      <c r="F6806" s="1"/>
    </row>
    <row r="6807" spans="4:6">
      <c r="D6807" s="1"/>
      <c r="F6807" s="1"/>
    </row>
    <row r="6808" spans="4:6">
      <c r="D6808" s="1"/>
      <c r="F6808" s="1"/>
    </row>
    <row r="6809" spans="4:6">
      <c r="D6809" s="1"/>
      <c r="F6809" s="1"/>
    </row>
    <row r="6810" spans="4:6">
      <c r="D6810" s="1"/>
      <c r="F6810" s="1"/>
    </row>
    <row r="6811" spans="4:6">
      <c r="D6811" s="1"/>
      <c r="F6811" s="1"/>
    </row>
    <row r="6812" spans="4:6">
      <c r="D6812" s="1"/>
      <c r="F6812" s="1"/>
    </row>
    <row r="6813" spans="4:6">
      <c r="D6813" s="1"/>
      <c r="F6813" s="1"/>
    </row>
    <row r="6814" spans="4:6">
      <c r="D6814" s="1"/>
      <c r="F6814" s="1"/>
    </row>
    <row r="6815" spans="4:6">
      <c r="D6815" s="1"/>
      <c r="F6815" s="1"/>
    </row>
    <row r="6816" spans="4:6">
      <c r="D6816" s="1"/>
      <c r="F6816" s="1"/>
    </row>
    <row r="6817" spans="4:6">
      <c r="D6817" s="1"/>
      <c r="F6817" s="1"/>
    </row>
    <row r="6818" spans="4:6">
      <c r="D6818" s="1"/>
      <c r="F6818" s="1"/>
    </row>
    <row r="6819" spans="4:6">
      <c r="D6819" s="1"/>
      <c r="F6819" s="1"/>
    </row>
    <row r="6820" spans="4:6">
      <c r="D6820" s="1"/>
      <c r="F6820" s="1"/>
    </row>
    <row r="6821" spans="4:6">
      <c r="D6821" s="1"/>
      <c r="F6821" s="1"/>
    </row>
    <row r="6822" spans="4:6">
      <c r="D6822" s="1"/>
      <c r="F6822" s="1"/>
    </row>
    <row r="6823" spans="4:6">
      <c r="D6823" s="1"/>
      <c r="F6823" s="1"/>
    </row>
    <row r="6824" spans="4:6">
      <c r="D6824" s="1"/>
      <c r="F6824" s="1"/>
    </row>
    <row r="6825" spans="4:6">
      <c r="D6825" s="1"/>
      <c r="F6825" s="1"/>
    </row>
    <row r="6826" spans="4:6">
      <c r="D6826" s="1"/>
      <c r="F6826" s="1"/>
    </row>
    <row r="6827" spans="4:6">
      <c r="D6827" s="1"/>
      <c r="F6827" s="1"/>
    </row>
    <row r="6828" spans="4:6">
      <c r="D6828" s="1"/>
      <c r="F6828" s="1"/>
    </row>
    <row r="6829" spans="4:6">
      <c r="D6829" s="1"/>
      <c r="F6829" s="1"/>
    </row>
    <row r="6830" spans="4:6">
      <c r="D6830" s="1"/>
      <c r="F6830" s="1"/>
    </row>
    <row r="6831" spans="4:6">
      <c r="D6831" s="1"/>
      <c r="F6831" s="1"/>
    </row>
    <row r="6832" spans="4:6">
      <c r="D6832" s="1"/>
      <c r="F6832" s="1"/>
    </row>
    <row r="6833" spans="4:6">
      <c r="D6833" s="1"/>
      <c r="F6833" s="1"/>
    </row>
    <row r="6834" spans="4:6">
      <c r="D6834" s="1"/>
      <c r="F6834" s="1"/>
    </row>
    <row r="6835" spans="4:6">
      <c r="D6835" s="1"/>
      <c r="F6835" s="1"/>
    </row>
    <row r="6836" spans="4:6">
      <c r="D6836" s="1"/>
      <c r="F6836" s="1"/>
    </row>
    <row r="6837" spans="4:6">
      <c r="D6837" s="1"/>
      <c r="F6837" s="1"/>
    </row>
    <row r="6838" spans="4:6">
      <c r="D6838" s="1"/>
      <c r="F6838" s="1"/>
    </row>
    <row r="6839" spans="4:6">
      <c r="D6839" s="1"/>
      <c r="F6839" s="1"/>
    </row>
    <row r="6840" spans="4:6">
      <c r="D6840" s="1"/>
      <c r="F6840" s="1"/>
    </row>
    <row r="6841" spans="4:6">
      <c r="D6841" s="1"/>
      <c r="F6841" s="1"/>
    </row>
    <row r="6842" spans="4:6">
      <c r="D6842" s="1"/>
      <c r="F6842" s="1"/>
    </row>
    <row r="6843" spans="4:6">
      <c r="D6843" s="1"/>
      <c r="F6843" s="1"/>
    </row>
    <row r="6844" spans="4:6">
      <c r="D6844" s="1"/>
      <c r="F6844" s="1"/>
    </row>
    <row r="6845" spans="4:6">
      <c r="D6845" s="1"/>
      <c r="F6845" s="1"/>
    </row>
    <row r="6846" spans="4:6">
      <c r="D6846" s="1"/>
      <c r="F6846" s="1"/>
    </row>
    <row r="6847" spans="4:6">
      <c r="D6847" s="1"/>
      <c r="F6847" s="1"/>
    </row>
    <row r="6848" spans="4:6">
      <c r="D6848" s="1"/>
      <c r="F6848" s="1"/>
    </row>
    <row r="6849" spans="4:6">
      <c r="D6849" s="1"/>
      <c r="F6849" s="1"/>
    </row>
    <row r="6850" spans="4:6">
      <c r="D6850" s="1"/>
      <c r="F6850" s="1"/>
    </row>
    <row r="6851" spans="4:6">
      <c r="D6851" s="1"/>
      <c r="F6851" s="1"/>
    </row>
    <row r="6852" spans="4:6">
      <c r="D6852" s="1"/>
      <c r="F6852" s="1"/>
    </row>
    <row r="6853" spans="4:6">
      <c r="D6853" s="1"/>
      <c r="F6853" s="1"/>
    </row>
    <row r="6854" spans="4:6">
      <c r="D6854" s="1"/>
      <c r="F6854" s="1"/>
    </row>
    <row r="6855" spans="4:6">
      <c r="D6855" s="1"/>
      <c r="F6855" s="1"/>
    </row>
    <row r="6856" spans="4:6">
      <c r="D6856" s="1"/>
      <c r="F6856" s="1"/>
    </row>
    <row r="6857" spans="4:6">
      <c r="D6857" s="1"/>
      <c r="F6857" s="1"/>
    </row>
    <row r="6858" spans="4:6">
      <c r="D6858" s="1"/>
      <c r="F6858" s="1"/>
    </row>
    <row r="6859" spans="4:6">
      <c r="D6859" s="1"/>
      <c r="F6859" s="1"/>
    </row>
    <row r="6860" spans="4:6">
      <c r="D6860" s="1"/>
      <c r="F6860" s="1"/>
    </row>
    <row r="6861" spans="4:6">
      <c r="D6861" s="1"/>
      <c r="F6861" s="1"/>
    </row>
    <row r="6862" spans="4:6">
      <c r="D6862" s="1"/>
      <c r="F6862" s="1"/>
    </row>
    <row r="6863" spans="4:6">
      <c r="D6863" s="1"/>
      <c r="F6863" s="1"/>
    </row>
    <row r="6864" spans="4:6">
      <c r="D6864" s="1"/>
      <c r="F6864" s="1"/>
    </row>
    <row r="6865" spans="4:6">
      <c r="D6865" s="1"/>
      <c r="F6865" s="1"/>
    </row>
    <row r="6866" spans="4:6">
      <c r="D6866" s="1"/>
      <c r="F6866" s="1"/>
    </row>
    <row r="6867" spans="4:6">
      <c r="D6867" s="1"/>
      <c r="F6867" s="1"/>
    </row>
    <row r="6868" spans="4:6">
      <c r="D6868" s="1"/>
      <c r="F6868" s="1"/>
    </row>
    <row r="6869" spans="4:6">
      <c r="D6869" s="1"/>
      <c r="F6869" s="1"/>
    </row>
    <row r="6870" spans="4:6">
      <c r="D6870" s="1"/>
      <c r="F6870" s="1"/>
    </row>
    <row r="6871" spans="4:6">
      <c r="D6871" s="1"/>
      <c r="F6871" s="1"/>
    </row>
    <row r="6872" spans="4:6">
      <c r="D6872" s="1"/>
      <c r="F6872" s="1"/>
    </row>
    <row r="6873" spans="4:6">
      <c r="D6873" s="1"/>
      <c r="F6873" s="1"/>
    </row>
    <row r="6874" spans="4:6">
      <c r="D6874" s="1"/>
      <c r="F6874" s="1"/>
    </row>
    <row r="6875" spans="4:6">
      <c r="D6875" s="1"/>
      <c r="F6875" s="1"/>
    </row>
    <row r="6876" spans="4:6">
      <c r="D6876" s="1"/>
      <c r="F6876" s="1"/>
    </row>
    <row r="6877" spans="4:6">
      <c r="D6877" s="1"/>
      <c r="F6877" s="1"/>
    </row>
    <row r="6878" spans="4:6">
      <c r="D6878" s="1"/>
      <c r="F6878" s="1"/>
    </row>
    <row r="6879" spans="4:6">
      <c r="D6879" s="1"/>
      <c r="F6879" s="1"/>
    </row>
    <row r="6880" spans="4:6">
      <c r="D6880" s="1"/>
      <c r="F6880" s="1"/>
    </row>
    <row r="6881" spans="4:6">
      <c r="D6881" s="1"/>
      <c r="F6881" s="1"/>
    </row>
    <row r="6882" spans="4:6">
      <c r="D6882" s="1"/>
      <c r="F6882" s="1"/>
    </row>
    <row r="6883" spans="4:6">
      <c r="D6883" s="1"/>
      <c r="F6883" s="1"/>
    </row>
    <row r="6884" spans="4:6">
      <c r="D6884" s="1"/>
      <c r="F6884" s="1"/>
    </row>
    <row r="6885" spans="4:6">
      <c r="D6885" s="1"/>
      <c r="F6885" s="1"/>
    </row>
    <row r="6886" spans="4:6">
      <c r="D6886" s="1"/>
      <c r="F6886" s="1"/>
    </row>
    <row r="6887" spans="4:6">
      <c r="D6887" s="1"/>
      <c r="F6887" s="1"/>
    </row>
    <row r="6888" spans="4:6">
      <c r="D6888" s="1"/>
      <c r="F6888" s="1"/>
    </row>
    <row r="6889" spans="4:6">
      <c r="D6889" s="1"/>
      <c r="F6889" s="1"/>
    </row>
    <row r="6890" spans="4:6">
      <c r="D6890" s="1"/>
      <c r="F6890" s="1"/>
    </row>
    <row r="6891" spans="4:6">
      <c r="D6891" s="1"/>
      <c r="F6891" s="1"/>
    </row>
    <row r="6892" spans="4:6">
      <c r="D6892" s="1"/>
      <c r="F6892" s="1"/>
    </row>
    <row r="6893" spans="4:6">
      <c r="D6893" s="1"/>
      <c r="F6893" s="1"/>
    </row>
    <row r="6894" spans="4:6">
      <c r="D6894" s="1"/>
      <c r="F6894" s="1"/>
    </row>
    <row r="6895" spans="4:6">
      <c r="D6895" s="1"/>
      <c r="F6895" s="1"/>
    </row>
    <row r="6896" spans="4:6">
      <c r="D6896" s="1"/>
      <c r="F6896" s="1"/>
    </row>
    <row r="6897" spans="4:6">
      <c r="D6897" s="1"/>
      <c r="F6897" s="1"/>
    </row>
    <row r="6898" spans="4:6">
      <c r="D6898" s="1"/>
      <c r="F6898" s="1"/>
    </row>
    <row r="6899" spans="4:6">
      <c r="D6899" s="1"/>
      <c r="F6899" s="1"/>
    </row>
    <row r="6900" spans="4:6">
      <c r="D6900" s="1"/>
      <c r="F6900" s="1"/>
    </row>
    <row r="6901" spans="4:6">
      <c r="D6901" s="1"/>
      <c r="F6901" s="1"/>
    </row>
    <row r="6902" spans="4:6">
      <c r="D6902" s="1"/>
      <c r="F6902" s="1"/>
    </row>
    <row r="6903" spans="4:6">
      <c r="D6903" s="1"/>
      <c r="F6903" s="1"/>
    </row>
    <row r="6904" spans="4:6">
      <c r="D6904" s="1"/>
      <c r="F6904" s="1"/>
    </row>
    <row r="6905" spans="4:6">
      <c r="D6905" s="1"/>
      <c r="F6905" s="1"/>
    </row>
    <row r="6906" spans="4:6">
      <c r="D6906" s="1"/>
      <c r="F6906" s="1"/>
    </row>
    <row r="6907" spans="4:6">
      <c r="D6907" s="1"/>
      <c r="F6907" s="1"/>
    </row>
    <row r="6908" spans="4:6">
      <c r="D6908" s="1"/>
      <c r="F6908" s="1"/>
    </row>
    <row r="6909" spans="4:6">
      <c r="D6909" s="1"/>
      <c r="F6909" s="1"/>
    </row>
    <row r="6910" spans="4:6">
      <c r="D6910" s="1"/>
      <c r="F6910" s="1"/>
    </row>
    <row r="6911" spans="4:6">
      <c r="D6911" s="1"/>
      <c r="F6911" s="1"/>
    </row>
    <row r="6912" spans="4:6">
      <c r="D6912" s="1"/>
      <c r="F6912" s="1"/>
    </row>
    <row r="6913" spans="4:6">
      <c r="D6913" s="1"/>
      <c r="F6913" s="1"/>
    </row>
    <row r="6914" spans="4:6">
      <c r="D6914" s="1"/>
      <c r="F6914" s="1"/>
    </row>
    <row r="6915" spans="4:6">
      <c r="D6915" s="1"/>
      <c r="F6915" s="1"/>
    </row>
    <row r="6916" spans="4:6">
      <c r="D6916" s="1"/>
      <c r="F6916" s="1"/>
    </row>
    <row r="6917" spans="4:6">
      <c r="D6917" s="1"/>
      <c r="F6917" s="1"/>
    </row>
    <row r="6918" spans="4:6">
      <c r="D6918" s="1"/>
      <c r="F6918" s="1"/>
    </row>
    <row r="6919" spans="4:6">
      <c r="D6919" s="1"/>
      <c r="F6919" s="1"/>
    </row>
    <row r="6920" spans="4:6">
      <c r="D6920" s="1"/>
      <c r="F6920" s="1"/>
    </row>
    <row r="6921" spans="4:6">
      <c r="D6921" s="1"/>
      <c r="F6921" s="1"/>
    </row>
    <row r="6922" spans="4:6">
      <c r="D6922" s="1"/>
      <c r="F6922" s="1"/>
    </row>
    <row r="6923" spans="4:6">
      <c r="D6923" s="1"/>
      <c r="F6923" s="1"/>
    </row>
    <row r="6924" spans="4:6">
      <c r="D6924" s="1"/>
      <c r="F6924" s="1"/>
    </row>
    <row r="6925" spans="4:6">
      <c r="D6925" s="1"/>
      <c r="F6925" s="1"/>
    </row>
    <row r="6926" spans="4:6">
      <c r="D6926" s="1"/>
      <c r="F6926" s="1"/>
    </row>
    <row r="6927" spans="4:6">
      <c r="D6927" s="1"/>
      <c r="F6927" s="1"/>
    </row>
    <row r="6928" spans="4:6">
      <c r="D6928" s="1"/>
      <c r="F6928" s="1"/>
    </row>
    <row r="6929" spans="4:6">
      <c r="D6929" s="1"/>
      <c r="F6929" s="1"/>
    </row>
    <row r="6930" spans="4:6">
      <c r="D6930" s="1"/>
      <c r="F6930" s="1"/>
    </row>
    <row r="6931" spans="4:6">
      <c r="D6931" s="1"/>
      <c r="F6931" s="1"/>
    </row>
    <row r="6932" spans="4:6">
      <c r="D6932" s="1"/>
      <c r="F6932" s="1"/>
    </row>
    <row r="6933" spans="4:6">
      <c r="D6933" s="1"/>
      <c r="F6933" s="1"/>
    </row>
    <row r="6934" spans="4:6">
      <c r="D6934" s="1"/>
      <c r="F6934" s="1"/>
    </row>
    <row r="6935" spans="4:6">
      <c r="D6935" s="1"/>
      <c r="F6935" s="1"/>
    </row>
    <row r="6936" spans="4:6">
      <c r="D6936" s="1"/>
      <c r="F6936" s="1"/>
    </row>
    <row r="6937" spans="4:6">
      <c r="D6937" s="1"/>
      <c r="F6937" s="1"/>
    </row>
    <row r="6938" spans="4:6">
      <c r="D6938" s="1"/>
      <c r="F6938" s="1"/>
    </row>
    <row r="6939" spans="4:6">
      <c r="D6939" s="1"/>
      <c r="F6939" s="1"/>
    </row>
    <row r="6940" spans="4:6">
      <c r="D6940" s="1"/>
      <c r="F6940" s="1"/>
    </row>
    <row r="6941" spans="4:6">
      <c r="D6941" s="1"/>
      <c r="F6941" s="1"/>
    </row>
    <row r="6942" spans="4:6">
      <c r="D6942" s="1"/>
      <c r="F6942" s="1"/>
    </row>
    <row r="6943" spans="4:6">
      <c r="D6943" s="1"/>
      <c r="F6943" s="1"/>
    </row>
    <row r="6944" spans="4:6">
      <c r="D6944" s="1"/>
      <c r="F6944" s="1"/>
    </row>
    <row r="6945" spans="4:6">
      <c r="D6945" s="1"/>
      <c r="F6945" s="1"/>
    </row>
    <row r="6946" spans="4:6">
      <c r="D6946" s="1"/>
      <c r="F6946" s="1"/>
    </row>
    <row r="6947" spans="4:6">
      <c r="D6947" s="1"/>
      <c r="F6947" s="1"/>
    </row>
    <row r="6948" spans="4:6">
      <c r="D6948" s="1"/>
      <c r="F6948" s="1"/>
    </row>
    <row r="6949" spans="4:6">
      <c r="D6949" s="1"/>
      <c r="F6949" s="1"/>
    </row>
    <row r="6950" spans="4:6">
      <c r="D6950" s="1"/>
      <c r="F6950" s="1"/>
    </row>
    <row r="6951" spans="4:6">
      <c r="D6951" s="1"/>
      <c r="F6951" s="1"/>
    </row>
    <row r="6952" spans="4:6">
      <c r="D6952" s="1"/>
      <c r="F6952" s="1"/>
    </row>
    <row r="6953" spans="4:6">
      <c r="D6953" s="1"/>
      <c r="F6953" s="1"/>
    </row>
    <row r="6954" spans="4:6">
      <c r="D6954" s="1"/>
      <c r="F6954" s="1"/>
    </row>
    <row r="6955" spans="4:6">
      <c r="D6955" s="1"/>
      <c r="F6955" s="1"/>
    </row>
    <row r="6956" spans="4:6">
      <c r="D6956" s="1"/>
      <c r="F6956" s="1"/>
    </row>
    <row r="6957" spans="4:6">
      <c r="D6957" s="1"/>
      <c r="F6957" s="1"/>
    </row>
    <row r="6958" spans="4:6">
      <c r="D6958" s="1"/>
      <c r="F6958" s="1"/>
    </row>
    <row r="6959" spans="4:6">
      <c r="D6959" s="1"/>
      <c r="F6959" s="1"/>
    </row>
    <row r="6960" spans="4:6">
      <c r="D6960" s="1"/>
      <c r="F6960" s="1"/>
    </row>
    <row r="6961" spans="4:6">
      <c r="D6961" s="1"/>
      <c r="F6961" s="1"/>
    </row>
    <row r="6962" spans="4:6">
      <c r="D6962" s="1"/>
      <c r="F6962" s="1"/>
    </row>
    <row r="6963" spans="4:6">
      <c r="D6963" s="1"/>
      <c r="F6963" s="1"/>
    </row>
    <row r="6964" spans="4:6">
      <c r="D6964" s="1"/>
      <c r="F6964" s="1"/>
    </row>
    <row r="6965" spans="4:6">
      <c r="D6965" s="1"/>
      <c r="F6965" s="1"/>
    </row>
    <row r="6966" spans="4:6">
      <c r="D6966" s="1"/>
      <c r="F6966" s="1"/>
    </row>
    <row r="6967" spans="4:6">
      <c r="D6967" s="1"/>
      <c r="F6967" s="1"/>
    </row>
    <row r="6968" spans="4:6">
      <c r="D6968" s="1"/>
      <c r="F6968" s="1"/>
    </row>
    <row r="6969" spans="4:6">
      <c r="D6969" s="1"/>
      <c r="F6969" s="1"/>
    </row>
    <row r="6970" spans="4:6">
      <c r="D6970" s="1"/>
      <c r="F6970" s="1"/>
    </row>
    <row r="6971" spans="4:6">
      <c r="D6971" s="1"/>
      <c r="F6971" s="1"/>
    </row>
    <row r="6972" spans="4:6">
      <c r="D6972" s="1"/>
      <c r="F6972" s="1"/>
    </row>
    <row r="6973" spans="4:6">
      <c r="D6973" s="1"/>
      <c r="F6973" s="1"/>
    </row>
    <row r="6974" spans="4:6">
      <c r="D6974" s="1"/>
      <c r="F6974" s="1"/>
    </row>
    <row r="6975" spans="4:6">
      <c r="D6975" s="1"/>
      <c r="F6975" s="1"/>
    </row>
    <row r="6976" spans="4:6">
      <c r="D6976" s="1"/>
      <c r="F6976" s="1"/>
    </row>
    <row r="6977" spans="4:6">
      <c r="D6977" s="1"/>
      <c r="F6977" s="1"/>
    </row>
    <row r="6978" spans="4:6">
      <c r="D6978" s="1"/>
      <c r="F6978" s="1"/>
    </row>
    <row r="6979" spans="4:6">
      <c r="D6979" s="1"/>
      <c r="F6979" s="1"/>
    </row>
    <row r="6980" spans="4:6">
      <c r="D6980" s="1"/>
      <c r="F6980" s="1"/>
    </row>
    <row r="6981" spans="4:6">
      <c r="D6981" s="1"/>
      <c r="F6981" s="1"/>
    </row>
    <row r="6982" spans="4:6">
      <c r="D6982" s="1"/>
      <c r="F6982" s="1"/>
    </row>
    <row r="6983" spans="4:6">
      <c r="D6983" s="1"/>
      <c r="F6983" s="1"/>
    </row>
    <row r="6984" spans="4:6">
      <c r="D6984" s="1"/>
      <c r="F6984" s="1"/>
    </row>
    <row r="6985" spans="4:6">
      <c r="D6985" s="1"/>
      <c r="F6985" s="1"/>
    </row>
    <row r="6986" spans="4:6">
      <c r="D6986" s="1"/>
      <c r="F6986" s="1"/>
    </row>
    <row r="6987" spans="4:6">
      <c r="D6987" s="1"/>
      <c r="F6987" s="1"/>
    </row>
    <row r="6988" spans="4:6">
      <c r="D6988" s="1"/>
      <c r="F6988" s="1"/>
    </row>
    <row r="6989" spans="4:6">
      <c r="D6989" s="1"/>
      <c r="F6989" s="1"/>
    </row>
    <row r="6990" spans="4:6">
      <c r="D6990" s="1"/>
      <c r="F6990" s="1"/>
    </row>
    <row r="6991" spans="4:6">
      <c r="D6991" s="1"/>
      <c r="F6991" s="1"/>
    </row>
    <row r="6992" spans="4:6">
      <c r="D6992" s="1"/>
      <c r="F6992" s="1"/>
    </row>
    <row r="6993" spans="4:6">
      <c r="D6993" s="1"/>
      <c r="F6993" s="1"/>
    </row>
    <row r="6994" spans="4:6">
      <c r="D6994" s="1"/>
      <c r="F6994" s="1"/>
    </row>
    <row r="6995" spans="4:6">
      <c r="D6995" s="1"/>
      <c r="F6995" s="1"/>
    </row>
    <row r="6996" spans="4:6">
      <c r="D6996" s="1"/>
      <c r="F6996" s="1"/>
    </row>
    <row r="6997" spans="4:6">
      <c r="D6997" s="1"/>
      <c r="F6997" s="1"/>
    </row>
    <row r="6998" spans="4:6">
      <c r="D6998" s="1"/>
      <c r="F6998" s="1"/>
    </row>
    <row r="6999" spans="4:6">
      <c r="D6999" s="1"/>
      <c r="F6999" s="1"/>
    </row>
    <row r="7000" spans="4:6">
      <c r="D7000" s="1"/>
      <c r="F7000" s="1"/>
    </row>
    <row r="7001" spans="4:6">
      <c r="D7001" s="1"/>
      <c r="F7001" s="1"/>
    </row>
    <row r="7002" spans="4:6">
      <c r="D7002" s="1"/>
      <c r="F7002" s="1"/>
    </row>
    <row r="7003" spans="4:6">
      <c r="D7003" s="1"/>
      <c r="F7003" s="1"/>
    </row>
    <row r="7004" spans="4:6">
      <c r="D7004" s="1"/>
      <c r="F7004" s="1"/>
    </row>
    <row r="7005" spans="4:6">
      <c r="D7005" s="1"/>
      <c r="F7005" s="1"/>
    </row>
    <row r="7006" spans="4:6">
      <c r="D7006" s="1"/>
      <c r="F7006" s="1"/>
    </row>
    <row r="7007" spans="4:6">
      <c r="D7007" s="1"/>
      <c r="F7007" s="1"/>
    </row>
    <row r="7008" spans="4:6">
      <c r="D7008" s="1"/>
      <c r="F7008" s="1"/>
    </row>
    <row r="7009" spans="4:6">
      <c r="D7009" s="1"/>
      <c r="F7009" s="1"/>
    </row>
    <row r="7010" spans="4:6">
      <c r="D7010" s="1"/>
      <c r="F7010" s="1"/>
    </row>
    <row r="7011" spans="4:6">
      <c r="D7011" s="1"/>
      <c r="F7011" s="1"/>
    </row>
    <row r="7012" spans="4:6">
      <c r="D7012" s="1"/>
      <c r="F7012" s="1"/>
    </row>
    <row r="7013" spans="4:6">
      <c r="D7013" s="1"/>
      <c r="F7013" s="1"/>
    </row>
    <row r="7014" spans="4:6">
      <c r="D7014" s="1"/>
      <c r="F7014" s="1"/>
    </row>
    <row r="7015" spans="4:6">
      <c r="D7015" s="1"/>
      <c r="F7015" s="1"/>
    </row>
    <row r="7016" spans="4:6">
      <c r="D7016" s="1"/>
      <c r="F7016" s="1"/>
    </row>
    <row r="7017" spans="4:6">
      <c r="D7017" s="1"/>
      <c r="F7017" s="1"/>
    </row>
    <row r="7018" spans="4:6">
      <c r="D7018" s="1"/>
      <c r="F7018" s="1"/>
    </row>
    <row r="7019" spans="4:6">
      <c r="D7019" s="1"/>
      <c r="F7019" s="1"/>
    </row>
    <row r="7020" spans="4:6">
      <c r="D7020" s="1"/>
      <c r="F7020" s="1"/>
    </row>
    <row r="7021" spans="4:6">
      <c r="D7021" s="1"/>
      <c r="F7021" s="1"/>
    </row>
    <row r="7022" spans="4:6">
      <c r="D7022" s="1"/>
      <c r="F7022" s="1"/>
    </row>
    <row r="7023" spans="4:6">
      <c r="D7023" s="1"/>
      <c r="F7023" s="1"/>
    </row>
    <row r="7024" spans="4:6">
      <c r="D7024" s="1"/>
      <c r="F7024" s="1"/>
    </row>
    <row r="7025" spans="4:6">
      <c r="D7025" s="1"/>
      <c r="F7025" s="1"/>
    </row>
    <row r="7026" spans="4:6">
      <c r="D7026" s="1"/>
      <c r="F7026" s="1"/>
    </row>
    <row r="7027" spans="4:6">
      <c r="D7027" s="1"/>
      <c r="F7027" s="1"/>
    </row>
    <row r="7028" spans="4:6">
      <c r="D7028" s="1"/>
      <c r="F7028" s="1"/>
    </row>
    <row r="7029" spans="4:6">
      <c r="D7029" s="1"/>
      <c r="F7029" s="1"/>
    </row>
    <row r="7030" spans="4:6">
      <c r="D7030" s="1"/>
      <c r="F7030" s="1"/>
    </row>
    <row r="7031" spans="4:6">
      <c r="D7031" s="1"/>
      <c r="F7031" s="1"/>
    </row>
    <row r="7032" spans="4:6">
      <c r="D7032" s="1"/>
      <c r="F7032" s="1"/>
    </row>
    <row r="7033" spans="4:6">
      <c r="D7033" s="1"/>
      <c r="F7033" s="1"/>
    </row>
    <row r="7034" spans="4:6">
      <c r="D7034" s="1"/>
      <c r="F7034" s="1"/>
    </row>
    <row r="7035" spans="4:6">
      <c r="D7035" s="1"/>
      <c r="F7035" s="1"/>
    </row>
    <row r="7036" spans="4:6">
      <c r="D7036" s="1"/>
      <c r="F7036" s="1"/>
    </row>
    <row r="7037" spans="4:6">
      <c r="D7037" s="1"/>
      <c r="F7037" s="1"/>
    </row>
    <row r="7038" spans="4:6">
      <c r="D7038" s="1"/>
      <c r="F7038" s="1"/>
    </row>
    <row r="7039" spans="4:6">
      <c r="D7039" s="1"/>
      <c r="F7039" s="1"/>
    </row>
    <row r="7040" spans="4:6">
      <c r="D7040" s="1"/>
      <c r="F7040" s="1"/>
    </row>
    <row r="7041" spans="4:6">
      <c r="D7041" s="1"/>
      <c r="F7041" s="1"/>
    </row>
    <row r="7042" spans="4:6">
      <c r="D7042" s="1"/>
      <c r="F7042" s="1"/>
    </row>
    <row r="7043" spans="4:6">
      <c r="D7043" s="1"/>
      <c r="F7043" s="1"/>
    </row>
    <row r="7044" spans="4:6">
      <c r="D7044" s="1"/>
      <c r="F7044" s="1"/>
    </row>
    <row r="7045" spans="4:6">
      <c r="D7045" s="1"/>
      <c r="F7045" s="1"/>
    </row>
    <row r="7046" spans="4:6">
      <c r="D7046" s="1"/>
      <c r="F7046" s="1"/>
    </row>
    <row r="7047" spans="4:6">
      <c r="D7047" s="1"/>
      <c r="F7047" s="1"/>
    </row>
    <row r="7048" spans="4:6">
      <c r="D7048" s="1"/>
      <c r="F7048" s="1"/>
    </row>
    <row r="7049" spans="4:6">
      <c r="D7049" s="1"/>
      <c r="F7049" s="1"/>
    </row>
    <row r="7050" spans="4:6">
      <c r="D7050" s="1"/>
      <c r="F7050" s="1"/>
    </row>
    <row r="7051" spans="4:6">
      <c r="D7051" s="1"/>
      <c r="F7051" s="1"/>
    </row>
    <row r="7052" spans="4:6">
      <c r="D7052" s="1"/>
      <c r="F7052" s="1"/>
    </row>
    <row r="7053" spans="4:6">
      <c r="D7053" s="1"/>
      <c r="F7053" s="1"/>
    </row>
    <row r="7054" spans="4:6">
      <c r="D7054" s="1"/>
      <c r="F7054" s="1"/>
    </row>
    <row r="7055" spans="4:6">
      <c r="D7055" s="1"/>
      <c r="F7055" s="1"/>
    </row>
    <row r="7056" spans="4:6">
      <c r="D7056" s="1"/>
      <c r="F7056" s="1"/>
    </row>
    <row r="7057" spans="4:6">
      <c r="D7057" s="1"/>
      <c r="F7057" s="1"/>
    </row>
    <row r="7058" spans="4:6">
      <c r="D7058" s="1"/>
      <c r="F7058" s="1"/>
    </row>
    <row r="7059" spans="4:6">
      <c r="D7059" s="1"/>
      <c r="F7059" s="1"/>
    </row>
    <row r="7060" spans="4:6">
      <c r="D7060" s="1"/>
      <c r="F7060" s="1"/>
    </row>
    <row r="7061" spans="4:6">
      <c r="D7061" s="1"/>
      <c r="F7061" s="1"/>
    </row>
    <row r="7062" spans="4:6">
      <c r="D7062" s="1"/>
      <c r="F7062" s="1"/>
    </row>
    <row r="7063" spans="4:6">
      <c r="D7063" s="1"/>
      <c r="F7063" s="1"/>
    </row>
    <row r="7064" spans="4:6">
      <c r="D7064" s="1"/>
      <c r="F7064" s="1"/>
    </row>
    <row r="7065" spans="4:6">
      <c r="D7065" s="1"/>
      <c r="F7065" s="1"/>
    </row>
    <row r="7066" spans="4:6">
      <c r="D7066" s="1"/>
      <c r="F7066" s="1"/>
    </row>
    <row r="7067" spans="4:6">
      <c r="D7067" s="1"/>
      <c r="F7067" s="1"/>
    </row>
    <row r="7068" spans="4:6">
      <c r="D7068" s="1"/>
      <c r="F7068" s="1"/>
    </row>
    <row r="7069" spans="4:6">
      <c r="D7069" s="1"/>
      <c r="F7069" s="1"/>
    </row>
    <row r="7070" spans="4:6">
      <c r="D7070" s="1"/>
      <c r="F7070" s="1"/>
    </row>
    <row r="7071" spans="4:6">
      <c r="D7071" s="1"/>
      <c r="F7071" s="1"/>
    </row>
    <row r="7072" spans="4:6">
      <c r="D7072" s="1"/>
      <c r="F7072" s="1"/>
    </row>
    <row r="7073" spans="4:6">
      <c r="D7073" s="1"/>
      <c r="F7073" s="1"/>
    </row>
    <row r="7074" spans="4:6">
      <c r="D7074" s="1"/>
      <c r="F7074" s="1"/>
    </row>
    <row r="7075" spans="4:6">
      <c r="D7075" s="1"/>
      <c r="F7075" s="1"/>
    </row>
    <row r="7076" spans="4:6">
      <c r="D7076" s="1"/>
      <c r="F7076" s="1"/>
    </row>
    <row r="7077" spans="4:6">
      <c r="D7077" s="1"/>
      <c r="F7077" s="1"/>
    </row>
    <row r="7078" spans="4:6">
      <c r="D7078" s="1"/>
      <c r="F7078" s="1"/>
    </row>
    <row r="7079" spans="4:6">
      <c r="D7079" s="1"/>
      <c r="F7079" s="1"/>
    </row>
    <row r="7080" spans="4:6">
      <c r="D7080" s="1"/>
      <c r="F7080" s="1"/>
    </row>
    <row r="7081" spans="4:6">
      <c r="D7081" s="1"/>
      <c r="F7081" s="1"/>
    </row>
    <row r="7082" spans="4:6">
      <c r="D7082" s="1"/>
      <c r="F7082" s="1"/>
    </row>
    <row r="7083" spans="4:6">
      <c r="D7083" s="1"/>
      <c r="F7083" s="1"/>
    </row>
    <row r="7084" spans="4:6">
      <c r="D7084" s="1"/>
      <c r="F7084" s="1"/>
    </row>
    <row r="7085" spans="4:6">
      <c r="D7085" s="1"/>
      <c r="F7085" s="1"/>
    </row>
    <row r="7086" spans="4:6">
      <c r="D7086" s="1"/>
      <c r="F7086" s="1"/>
    </row>
    <row r="7087" spans="4:6">
      <c r="D7087" s="1"/>
      <c r="F7087" s="1"/>
    </row>
    <row r="7088" spans="4:6">
      <c r="D7088" s="1"/>
      <c r="F7088" s="1"/>
    </row>
    <row r="7089" spans="4:6">
      <c r="D7089" s="1"/>
      <c r="F7089" s="1"/>
    </row>
    <row r="7090" spans="4:6">
      <c r="D7090" s="1"/>
      <c r="F7090" s="1"/>
    </row>
    <row r="7091" spans="4:6">
      <c r="D7091" s="1"/>
      <c r="F7091" s="1"/>
    </row>
    <row r="7092" spans="4:6">
      <c r="D7092" s="1"/>
      <c r="F7092" s="1"/>
    </row>
    <row r="7093" spans="4:6">
      <c r="D7093" s="1"/>
      <c r="F7093" s="1"/>
    </row>
    <row r="7094" spans="4:6">
      <c r="D7094" s="1"/>
      <c r="F7094" s="1"/>
    </row>
    <row r="7095" spans="4:6">
      <c r="D7095" s="1"/>
      <c r="F7095" s="1"/>
    </row>
    <row r="7096" spans="4:6">
      <c r="D7096" s="1"/>
      <c r="F7096" s="1"/>
    </row>
    <row r="7097" spans="4:6">
      <c r="D7097" s="1"/>
      <c r="F7097" s="1"/>
    </row>
    <row r="7098" spans="4:6">
      <c r="D7098" s="1"/>
      <c r="F7098" s="1"/>
    </row>
    <row r="7099" spans="4:6">
      <c r="D7099" s="1"/>
      <c r="F7099" s="1"/>
    </row>
    <row r="7100" spans="4:6">
      <c r="D7100" s="1"/>
      <c r="F7100" s="1"/>
    </row>
    <row r="7101" spans="4:6">
      <c r="D7101" s="1"/>
      <c r="F7101" s="1"/>
    </row>
    <row r="7102" spans="4:6">
      <c r="D7102" s="1"/>
      <c r="F7102" s="1"/>
    </row>
    <row r="7103" spans="4:6">
      <c r="D7103" s="1"/>
      <c r="F7103" s="1"/>
    </row>
    <row r="7104" spans="4:6">
      <c r="D7104" s="1"/>
      <c r="F7104" s="1"/>
    </row>
    <row r="7105" spans="4:6">
      <c r="D7105" s="1"/>
      <c r="F7105" s="1"/>
    </row>
    <row r="7106" spans="4:6">
      <c r="D7106" s="1"/>
      <c r="F7106" s="1"/>
    </row>
    <row r="7107" spans="4:6">
      <c r="D7107" s="1"/>
      <c r="F7107" s="1"/>
    </row>
    <row r="7108" spans="4:6">
      <c r="D7108" s="1"/>
      <c r="F7108" s="1"/>
    </row>
    <row r="7109" spans="4:6">
      <c r="D7109" s="1"/>
      <c r="F7109" s="1"/>
    </row>
    <row r="7110" spans="4:6">
      <c r="D7110" s="1"/>
      <c r="F7110" s="1"/>
    </row>
    <row r="7111" spans="4:6">
      <c r="D7111" s="1"/>
      <c r="F7111" s="1"/>
    </row>
    <row r="7112" spans="4:6">
      <c r="D7112" s="1"/>
      <c r="F7112" s="1"/>
    </row>
    <row r="7113" spans="4:6">
      <c r="D7113" s="1"/>
      <c r="F7113" s="1"/>
    </row>
    <row r="7114" spans="4:6">
      <c r="D7114" s="1"/>
      <c r="F7114" s="1"/>
    </row>
    <row r="7115" spans="4:6">
      <c r="D7115" s="1"/>
      <c r="F7115" s="1"/>
    </row>
    <row r="7116" spans="4:6">
      <c r="D7116" s="1"/>
      <c r="F7116" s="1"/>
    </row>
    <row r="7117" spans="4:6">
      <c r="D7117" s="1"/>
      <c r="F7117" s="1"/>
    </row>
    <row r="7118" spans="4:6">
      <c r="D7118" s="1"/>
      <c r="F7118" s="1"/>
    </row>
    <row r="7119" spans="4:6">
      <c r="D7119" s="1"/>
      <c r="F7119" s="1"/>
    </row>
    <row r="7120" spans="4:6">
      <c r="D7120" s="1"/>
      <c r="F7120" s="1"/>
    </row>
    <row r="7121" spans="4:6">
      <c r="D7121" s="1"/>
      <c r="F7121" s="1"/>
    </row>
    <row r="7122" spans="4:6">
      <c r="D7122" s="1"/>
      <c r="F7122" s="1"/>
    </row>
    <row r="7123" spans="4:6">
      <c r="D7123" s="1"/>
      <c r="F7123" s="1"/>
    </row>
    <row r="7124" spans="4:6">
      <c r="D7124" s="1"/>
      <c r="F7124" s="1"/>
    </row>
    <row r="7125" spans="4:6">
      <c r="D7125" s="1"/>
      <c r="F7125" s="1"/>
    </row>
    <row r="7126" spans="4:6">
      <c r="D7126" s="1"/>
      <c r="F7126" s="1"/>
    </row>
    <row r="7127" spans="4:6">
      <c r="D7127" s="1"/>
      <c r="F7127" s="1"/>
    </row>
    <row r="7128" spans="4:6">
      <c r="D7128" s="1"/>
      <c r="F7128" s="1"/>
    </row>
    <row r="7129" spans="4:6">
      <c r="D7129" s="1"/>
      <c r="F7129" s="1"/>
    </row>
    <row r="7130" spans="4:6">
      <c r="D7130" s="1"/>
      <c r="F7130" s="1"/>
    </row>
    <row r="7131" spans="4:6">
      <c r="D7131" s="1"/>
      <c r="F7131" s="1"/>
    </row>
    <row r="7132" spans="4:6">
      <c r="D7132" s="1"/>
      <c r="F7132" s="1"/>
    </row>
    <row r="7133" spans="4:6">
      <c r="D7133" s="1"/>
      <c r="F7133" s="1"/>
    </row>
    <row r="7134" spans="4:6">
      <c r="D7134" s="1"/>
      <c r="F7134" s="1"/>
    </row>
    <row r="7135" spans="4:6">
      <c r="D7135" s="1"/>
      <c r="F7135" s="1"/>
    </row>
    <row r="7136" spans="4:6">
      <c r="D7136" s="1"/>
      <c r="F7136" s="1"/>
    </row>
    <row r="7137" spans="4:6">
      <c r="D7137" s="1"/>
      <c r="F7137" s="1"/>
    </row>
    <row r="7138" spans="4:6">
      <c r="D7138" s="1"/>
      <c r="F7138" s="1"/>
    </row>
    <row r="7139" spans="4:6">
      <c r="D7139" s="1"/>
      <c r="F7139" s="1"/>
    </row>
    <row r="7140" spans="4:6">
      <c r="D7140" s="1"/>
      <c r="F7140" s="1"/>
    </row>
    <row r="7141" spans="4:6">
      <c r="D7141" s="1"/>
      <c r="F7141" s="1"/>
    </row>
    <row r="7142" spans="4:6">
      <c r="D7142" s="1"/>
      <c r="F7142" s="1"/>
    </row>
    <row r="7143" spans="4:6">
      <c r="D7143" s="1"/>
      <c r="F7143" s="1"/>
    </row>
    <row r="7144" spans="4:6">
      <c r="D7144" s="1"/>
      <c r="F7144" s="1"/>
    </row>
    <row r="7145" spans="4:6">
      <c r="D7145" s="1"/>
      <c r="F7145" s="1"/>
    </row>
    <row r="7146" spans="4:6">
      <c r="D7146" s="1"/>
      <c r="F7146" s="1"/>
    </row>
    <row r="7147" spans="4:6">
      <c r="D7147" s="1"/>
      <c r="F7147" s="1"/>
    </row>
    <row r="7148" spans="4:6">
      <c r="D7148" s="1"/>
      <c r="F7148" s="1"/>
    </row>
    <row r="7149" spans="4:6">
      <c r="D7149" s="1"/>
      <c r="F7149" s="1"/>
    </row>
    <row r="7150" spans="4:6">
      <c r="D7150" s="1"/>
      <c r="F7150" s="1"/>
    </row>
    <row r="7151" spans="4:6">
      <c r="D7151" s="1"/>
      <c r="F7151" s="1"/>
    </row>
    <row r="7152" spans="4:6">
      <c r="D7152" s="1"/>
      <c r="F7152" s="1"/>
    </row>
    <row r="7153" spans="4:6">
      <c r="D7153" s="1"/>
      <c r="F7153" s="1"/>
    </row>
    <row r="7154" spans="4:6">
      <c r="D7154" s="1"/>
      <c r="F7154" s="1"/>
    </row>
    <row r="7155" spans="4:6">
      <c r="D7155" s="1"/>
      <c r="F7155" s="1"/>
    </row>
    <row r="7156" spans="4:6">
      <c r="D7156" s="1"/>
      <c r="F7156" s="1"/>
    </row>
    <row r="7157" spans="4:6">
      <c r="D7157" s="1"/>
      <c r="F7157" s="1"/>
    </row>
    <row r="7158" spans="4:6">
      <c r="D7158" s="1"/>
      <c r="F7158" s="1"/>
    </row>
    <row r="7159" spans="4:6">
      <c r="D7159" s="1"/>
      <c r="F7159" s="1"/>
    </row>
    <row r="7160" spans="4:6">
      <c r="D7160" s="1"/>
      <c r="F7160" s="1"/>
    </row>
    <row r="7161" spans="4:6">
      <c r="D7161" s="1"/>
      <c r="F7161" s="1"/>
    </row>
    <row r="7162" spans="4:6">
      <c r="D7162" s="1"/>
      <c r="F7162" s="1"/>
    </row>
    <row r="7163" spans="4:6">
      <c r="D7163" s="1"/>
      <c r="F7163" s="1"/>
    </row>
    <row r="7164" spans="4:6">
      <c r="D7164" s="1"/>
      <c r="F7164" s="1"/>
    </row>
    <row r="7165" spans="4:6">
      <c r="D7165" s="1"/>
      <c r="F7165" s="1"/>
    </row>
    <row r="7166" spans="4:6">
      <c r="D7166" s="1"/>
      <c r="F7166" s="1"/>
    </row>
    <row r="7167" spans="4:6">
      <c r="D7167" s="1"/>
      <c r="F7167" s="1"/>
    </row>
    <row r="7168" spans="4:6">
      <c r="D7168" s="1"/>
      <c r="F7168" s="1"/>
    </row>
    <row r="7169" spans="4:6">
      <c r="D7169" s="1"/>
      <c r="F7169" s="1"/>
    </row>
    <row r="7170" spans="4:6">
      <c r="D7170" s="1"/>
      <c r="F7170" s="1"/>
    </row>
    <row r="7171" spans="4:6">
      <c r="D7171" s="1"/>
      <c r="F7171" s="1"/>
    </row>
    <row r="7172" spans="4:6">
      <c r="D7172" s="1"/>
      <c r="F7172" s="1"/>
    </row>
    <row r="7173" spans="4:6">
      <c r="D7173" s="1"/>
      <c r="F7173" s="1"/>
    </row>
    <row r="7174" spans="4:6">
      <c r="D7174" s="1"/>
      <c r="F7174" s="1"/>
    </row>
    <row r="7175" spans="4:6">
      <c r="D7175" s="1"/>
      <c r="F7175" s="1"/>
    </row>
    <row r="7176" spans="4:6">
      <c r="D7176" s="1"/>
      <c r="F7176" s="1"/>
    </row>
    <row r="7177" spans="4:6">
      <c r="D7177" s="1"/>
      <c r="F7177" s="1"/>
    </row>
    <row r="7178" spans="4:6">
      <c r="D7178" s="1"/>
      <c r="F7178" s="1"/>
    </row>
    <row r="7179" spans="4:6">
      <c r="D7179" s="1"/>
      <c r="F7179" s="1"/>
    </row>
    <row r="7180" spans="4:6">
      <c r="D7180" s="1"/>
      <c r="F7180" s="1"/>
    </row>
    <row r="7181" spans="4:6">
      <c r="D7181" s="1"/>
      <c r="F7181" s="1"/>
    </row>
    <row r="7182" spans="4:6">
      <c r="D7182" s="1"/>
      <c r="F7182" s="1"/>
    </row>
    <row r="7183" spans="4:6">
      <c r="D7183" s="1"/>
      <c r="F7183" s="1"/>
    </row>
    <row r="7184" spans="4:6">
      <c r="D7184" s="1"/>
      <c r="F7184" s="1"/>
    </row>
    <row r="7185" spans="4:6">
      <c r="D7185" s="1"/>
      <c r="F7185" s="1"/>
    </row>
    <row r="7186" spans="4:6">
      <c r="D7186" s="1"/>
      <c r="F7186" s="1"/>
    </row>
    <row r="7187" spans="4:6">
      <c r="D7187" s="1"/>
      <c r="F7187" s="1"/>
    </row>
    <row r="7188" spans="4:6">
      <c r="D7188" s="1"/>
      <c r="F7188" s="1"/>
    </row>
    <row r="7189" spans="4:6">
      <c r="D7189" s="1"/>
      <c r="F7189" s="1"/>
    </row>
    <row r="7190" spans="4:6">
      <c r="D7190" s="1"/>
      <c r="F7190" s="1"/>
    </row>
    <row r="7191" spans="4:6">
      <c r="D7191" s="1"/>
      <c r="F7191" s="1"/>
    </row>
    <row r="7192" spans="4:6">
      <c r="D7192" s="1"/>
      <c r="F7192" s="1"/>
    </row>
    <row r="7193" spans="4:6">
      <c r="D7193" s="1"/>
      <c r="F7193" s="1"/>
    </row>
    <row r="7194" spans="4:6">
      <c r="D7194" s="1"/>
      <c r="F7194" s="1"/>
    </row>
    <row r="7195" spans="4:6">
      <c r="D7195" s="1"/>
      <c r="F7195" s="1"/>
    </row>
    <row r="7196" spans="4:6">
      <c r="D7196" s="1"/>
      <c r="F7196" s="1"/>
    </row>
    <row r="7197" spans="4:6">
      <c r="D7197" s="1"/>
      <c r="F7197" s="1"/>
    </row>
    <row r="7198" spans="4:6">
      <c r="D7198" s="1"/>
      <c r="F7198" s="1"/>
    </row>
    <row r="7199" spans="4:6">
      <c r="D7199" s="1"/>
      <c r="F7199" s="1"/>
    </row>
    <row r="7200" spans="4:6">
      <c r="D7200" s="1"/>
      <c r="F7200" s="1"/>
    </row>
    <row r="7201" spans="4:6">
      <c r="D7201" s="1"/>
      <c r="F7201" s="1"/>
    </row>
    <row r="7202" spans="4:6">
      <c r="D7202" s="1"/>
      <c r="F7202" s="1"/>
    </row>
    <row r="7203" spans="4:6">
      <c r="D7203" s="1"/>
      <c r="F7203" s="1"/>
    </row>
    <row r="7204" spans="4:6">
      <c r="D7204" s="1"/>
      <c r="F7204" s="1"/>
    </row>
    <row r="7205" spans="4:6">
      <c r="D7205" s="1"/>
      <c r="F7205" s="1"/>
    </row>
    <row r="7206" spans="4:6">
      <c r="D7206" s="1"/>
      <c r="F7206" s="1"/>
    </row>
    <row r="7207" spans="4:6">
      <c r="D7207" s="1"/>
      <c r="F7207" s="1"/>
    </row>
    <row r="7208" spans="4:6">
      <c r="D7208" s="1"/>
      <c r="F7208" s="1"/>
    </row>
    <row r="7209" spans="4:6">
      <c r="D7209" s="1"/>
      <c r="F7209" s="1"/>
    </row>
    <row r="7210" spans="4:6">
      <c r="D7210" s="1"/>
      <c r="F7210" s="1"/>
    </row>
    <row r="7211" spans="4:6">
      <c r="D7211" s="1"/>
      <c r="F7211" s="1"/>
    </row>
    <row r="7212" spans="4:6">
      <c r="D7212" s="1"/>
      <c r="F7212" s="1"/>
    </row>
    <row r="7213" spans="4:6">
      <c r="D7213" s="1"/>
      <c r="F7213" s="1"/>
    </row>
    <row r="7214" spans="4:6">
      <c r="D7214" s="1"/>
      <c r="F7214" s="1"/>
    </row>
    <row r="7215" spans="4:6">
      <c r="D7215" s="1"/>
      <c r="F7215" s="1"/>
    </row>
    <row r="7216" spans="4:6">
      <c r="D7216" s="1"/>
      <c r="F7216" s="1"/>
    </row>
    <row r="7217" spans="4:6">
      <c r="D7217" s="1"/>
      <c r="F7217" s="1"/>
    </row>
    <row r="7218" spans="4:6">
      <c r="D7218" s="1"/>
      <c r="F7218" s="1"/>
    </row>
    <row r="7219" spans="4:6">
      <c r="D7219" s="1"/>
      <c r="F7219" s="1"/>
    </row>
    <row r="7220" spans="4:6">
      <c r="D7220" s="1"/>
      <c r="F7220" s="1"/>
    </row>
    <row r="7221" spans="4:6">
      <c r="D7221" s="1"/>
      <c r="F7221" s="1"/>
    </row>
    <row r="7222" spans="4:6">
      <c r="D7222" s="1"/>
      <c r="F7222" s="1"/>
    </row>
    <row r="7223" spans="4:6">
      <c r="D7223" s="1"/>
      <c r="F7223" s="1"/>
    </row>
    <row r="7224" spans="4:6">
      <c r="D7224" s="1"/>
      <c r="F7224" s="1"/>
    </row>
    <row r="7225" spans="4:6">
      <c r="D7225" s="1"/>
      <c r="F7225" s="1"/>
    </row>
    <row r="7226" spans="4:6">
      <c r="D7226" s="1"/>
      <c r="F7226" s="1"/>
    </row>
    <row r="7227" spans="4:6">
      <c r="D7227" s="1"/>
      <c r="F7227" s="1"/>
    </row>
    <row r="7228" spans="4:6">
      <c r="D7228" s="1"/>
      <c r="F7228" s="1"/>
    </row>
    <row r="7229" spans="4:6">
      <c r="D7229" s="1"/>
      <c r="F7229" s="1"/>
    </row>
    <row r="7230" spans="4:6">
      <c r="D7230" s="1"/>
      <c r="F7230" s="1"/>
    </row>
    <row r="7231" spans="4:6">
      <c r="D7231" s="1"/>
      <c r="F7231" s="1"/>
    </row>
    <row r="7232" spans="4:6">
      <c r="D7232" s="1"/>
      <c r="F7232" s="1"/>
    </row>
    <row r="7233" spans="4:6">
      <c r="D7233" s="1"/>
      <c r="F7233" s="1"/>
    </row>
    <row r="7234" spans="4:6">
      <c r="D7234" s="1"/>
      <c r="F7234" s="1"/>
    </row>
    <row r="7235" spans="4:6">
      <c r="D7235" s="1"/>
      <c r="F7235" s="1"/>
    </row>
    <row r="7236" spans="4:6">
      <c r="D7236" s="1"/>
      <c r="F7236" s="1"/>
    </row>
    <row r="7237" spans="4:6">
      <c r="D7237" s="1"/>
      <c r="F7237" s="1"/>
    </row>
    <row r="7238" spans="4:6">
      <c r="D7238" s="1"/>
      <c r="F7238" s="1"/>
    </row>
    <row r="7239" spans="4:6">
      <c r="D7239" s="1"/>
      <c r="F7239" s="1"/>
    </row>
    <row r="7240" spans="4:6">
      <c r="D7240" s="1"/>
      <c r="F7240" s="1"/>
    </row>
    <row r="7241" spans="4:6">
      <c r="D7241" s="1"/>
      <c r="F7241" s="1"/>
    </row>
    <row r="7242" spans="4:6">
      <c r="D7242" s="1"/>
      <c r="F7242" s="1"/>
    </row>
    <row r="7243" spans="4:6">
      <c r="D7243" s="1"/>
      <c r="F7243" s="1"/>
    </row>
    <row r="7244" spans="4:6">
      <c r="D7244" s="1"/>
      <c r="F7244" s="1"/>
    </row>
    <row r="7245" spans="4:6">
      <c r="D7245" s="1"/>
      <c r="F7245" s="1"/>
    </row>
    <row r="7246" spans="4:6">
      <c r="D7246" s="1"/>
      <c r="F7246" s="1"/>
    </row>
    <row r="7247" spans="4:6">
      <c r="D7247" s="1"/>
      <c r="F7247" s="1"/>
    </row>
    <row r="7248" spans="4:6">
      <c r="D7248" s="1"/>
      <c r="F7248" s="1"/>
    </row>
    <row r="7249" spans="4:6">
      <c r="D7249" s="1"/>
      <c r="F7249" s="1"/>
    </row>
    <row r="7250" spans="4:6">
      <c r="D7250" s="1"/>
      <c r="F7250" s="1"/>
    </row>
    <row r="7251" spans="4:6">
      <c r="D7251" s="1"/>
      <c r="F7251" s="1"/>
    </row>
    <row r="7252" spans="4:6">
      <c r="D7252" s="1"/>
      <c r="F7252" s="1"/>
    </row>
    <row r="7253" spans="4:6">
      <c r="D7253" s="1"/>
      <c r="F7253" s="1"/>
    </row>
    <row r="7254" spans="4:6">
      <c r="D7254" s="1"/>
      <c r="F7254" s="1"/>
    </row>
    <row r="7255" spans="4:6">
      <c r="D7255" s="1"/>
      <c r="F7255" s="1"/>
    </row>
    <row r="7256" spans="4:6">
      <c r="D7256" s="1"/>
      <c r="F7256" s="1"/>
    </row>
    <row r="7257" spans="4:6">
      <c r="D7257" s="1"/>
      <c r="F7257" s="1"/>
    </row>
    <row r="7258" spans="4:6">
      <c r="D7258" s="1"/>
      <c r="F7258" s="1"/>
    </row>
    <row r="7259" spans="4:6">
      <c r="D7259" s="1"/>
      <c r="F7259" s="1"/>
    </row>
    <row r="7260" spans="4:6">
      <c r="D7260" s="1"/>
      <c r="F7260" s="1"/>
    </row>
    <row r="7261" spans="4:6">
      <c r="D7261" s="1"/>
      <c r="F7261" s="1"/>
    </row>
    <row r="7262" spans="4:6">
      <c r="D7262" s="1"/>
      <c r="F7262" s="1"/>
    </row>
    <row r="7263" spans="4:6">
      <c r="D7263" s="1"/>
      <c r="F7263" s="1"/>
    </row>
    <row r="7264" spans="4:6">
      <c r="D7264" s="1"/>
      <c r="F7264" s="1"/>
    </row>
    <row r="7265" spans="4:6">
      <c r="D7265" s="1"/>
      <c r="F7265" s="1"/>
    </row>
    <row r="7266" spans="4:6">
      <c r="D7266" s="1"/>
      <c r="F7266" s="1"/>
    </row>
    <row r="7267" spans="4:6">
      <c r="D7267" s="1"/>
      <c r="F7267" s="1"/>
    </row>
    <row r="7268" spans="4:6">
      <c r="D7268" s="1"/>
      <c r="F7268" s="1"/>
    </row>
    <row r="7269" spans="4:6">
      <c r="D7269" s="1"/>
      <c r="F7269" s="1"/>
    </row>
    <row r="7270" spans="4:6">
      <c r="D7270" s="1"/>
      <c r="F7270" s="1"/>
    </row>
    <row r="7271" spans="4:6">
      <c r="D7271" s="1"/>
      <c r="F7271" s="1"/>
    </row>
    <row r="7272" spans="4:6">
      <c r="D7272" s="1"/>
      <c r="F7272" s="1"/>
    </row>
    <row r="7273" spans="4:6">
      <c r="D7273" s="1"/>
      <c r="F7273" s="1"/>
    </row>
    <row r="7274" spans="4:6">
      <c r="D7274" s="1"/>
      <c r="F7274" s="1"/>
    </row>
    <row r="7275" spans="4:6">
      <c r="D7275" s="1"/>
      <c r="F7275" s="1"/>
    </row>
    <row r="7276" spans="4:6">
      <c r="D7276" s="1"/>
      <c r="F7276" s="1"/>
    </row>
    <row r="7277" spans="4:6">
      <c r="D7277" s="1"/>
      <c r="F7277" s="1"/>
    </row>
    <row r="7278" spans="4:6">
      <c r="D7278" s="1"/>
      <c r="F7278" s="1"/>
    </row>
    <row r="7279" spans="4:6">
      <c r="D7279" s="1"/>
      <c r="F7279" s="1"/>
    </row>
    <row r="7280" spans="4:6">
      <c r="D7280" s="1"/>
      <c r="F7280" s="1"/>
    </row>
    <row r="7281" spans="4:6">
      <c r="D7281" s="1"/>
      <c r="F7281" s="1"/>
    </row>
    <row r="7282" spans="4:6">
      <c r="D7282" s="1"/>
      <c r="F7282" s="1"/>
    </row>
    <row r="7283" spans="4:6">
      <c r="D7283" s="1"/>
      <c r="F7283" s="1"/>
    </row>
    <row r="7284" spans="4:6">
      <c r="D7284" s="1"/>
      <c r="F7284" s="1"/>
    </row>
    <row r="7285" spans="4:6">
      <c r="D7285" s="1"/>
      <c r="F7285" s="1"/>
    </row>
    <row r="7286" spans="4:6">
      <c r="D7286" s="1"/>
      <c r="F7286" s="1"/>
    </row>
    <row r="7287" spans="4:6">
      <c r="D7287" s="1"/>
      <c r="F7287" s="1"/>
    </row>
    <row r="7288" spans="4:6">
      <c r="D7288" s="1"/>
      <c r="F7288" s="1"/>
    </row>
    <row r="7289" spans="4:6">
      <c r="D7289" s="1"/>
      <c r="F7289" s="1"/>
    </row>
    <row r="7290" spans="4:6">
      <c r="D7290" s="1"/>
      <c r="F7290" s="1"/>
    </row>
    <row r="7291" spans="4:6">
      <c r="D7291" s="1"/>
      <c r="F7291" s="1"/>
    </row>
    <row r="7292" spans="4:6">
      <c r="D7292" s="1"/>
      <c r="F7292" s="1"/>
    </row>
    <row r="7293" spans="4:6">
      <c r="D7293" s="1"/>
      <c r="F7293" s="1"/>
    </row>
    <row r="7294" spans="4:6">
      <c r="D7294" s="1"/>
      <c r="F7294" s="1"/>
    </row>
    <row r="7295" spans="4:6">
      <c r="D7295" s="1"/>
      <c r="F7295" s="1"/>
    </row>
    <row r="7296" spans="4:6">
      <c r="D7296" s="1"/>
      <c r="F7296" s="1"/>
    </row>
    <row r="7297" spans="4:6">
      <c r="D7297" s="1"/>
      <c r="F7297" s="1"/>
    </row>
    <row r="7298" spans="4:6">
      <c r="D7298" s="1"/>
      <c r="F7298" s="1"/>
    </row>
    <row r="7299" spans="4:6">
      <c r="D7299" s="1"/>
      <c r="F7299" s="1"/>
    </row>
    <row r="7300" spans="4:6">
      <c r="D7300" s="1"/>
      <c r="F7300" s="1"/>
    </row>
    <row r="7301" spans="4:6">
      <c r="D7301" s="1"/>
      <c r="F7301" s="1"/>
    </row>
    <row r="7302" spans="4:6">
      <c r="D7302" s="1"/>
      <c r="F7302" s="1"/>
    </row>
    <row r="7303" spans="4:6">
      <c r="D7303" s="1"/>
      <c r="F7303" s="1"/>
    </row>
    <row r="7304" spans="4:6">
      <c r="D7304" s="1"/>
      <c r="F7304" s="1"/>
    </row>
    <row r="7305" spans="4:6">
      <c r="D7305" s="1"/>
      <c r="F7305" s="1"/>
    </row>
    <row r="7306" spans="4:6">
      <c r="D7306" s="1"/>
      <c r="F7306" s="1"/>
    </row>
    <row r="7307" spans="4:6">
      <c r="D7307" s="1"/>
      <c r="F7307" s="1"/>
    </row>
    <row r="7308" spans="4:6">
      <c r="D7308" s="1"/>
      <c r="F7308" s="1"/>
    </row>
    <row r="7309" spans="4:6">
      <c r="D7309" s="1"/>
      <c r="F7309" s="1"/>
    </row>
    <row r="7310" spans="4:6">
      <c r="D7310" s="1"/>
      <c r="F7310" s="1"/>
    </row>
    <row r="7311" spans="4:6">
      <c r="D7311" s="1"/>
      <c r="F7311" s="1"/>
    </row>
    <row r="7312" spans="4:6">
      <c r="D7312" s="1"/>
      <c r="F7312" s="1"/>
    </row>
    <row r="7313" spans="4:6">
      <c r="D7313" s="1"/>
      <c r="F7313" s="1"/>
    </row>
    <row r="7314" spans="4:6">
      <c r="D7314" s="1"/>
      <c r="F7314" s="1"/>
    </row>
    <row r="7315" spans="4:6">
      <c r="D7315" s="1"/>
      <c r="F7315" s="1"/>
    </row>
    <row r="7316" spans="4:6">
      <c r="D7316" s="1"/>
      <c r="F7316" s="1"/>
    </row>
    <row r="7317" spans="4:6">
      <c r="D7317" s="1"/>
      <c r="F7317" s="1"/>
    </row>
    <row r="7318" spans="4:6">
      <c r="D7318" s="1"/>
      <c r="F7318" s="1"/>
    </row>
    <row r="7319" spans="4:6">
      <c r="D7319" s="1"/>
      <c r="F7319" s="1"/>
    </row>
    <row r="7320" spans="4:6">
      <c r="D7320" s="1"/>
      <c r="F7320" s="1"/>
    </row>
    <row r="7321" spans="4:6">
      <c r="D7321" s="1"/>
      <c r="F7321" s="1"/>
    </row>
    <row r="7322" spans="4:6">
      <c r="D7322" s="1"/>
      <c r="F7322" s="1"/>
    </row>
    <row r="7323" spans="4:6">
      <c r="D7323" s="1"/>
      <c r="F7323" s="1"/>
    </row>
    <row r="7324" spans="4:6">
      <c r="D7324" s="1"/>
      <c r="F7324" s="1"/>
    </row>
    <row r="7325" spans="4:6">
      <c r="D7325" s="1"/>
      <c r="F7325" s="1"/>
    </row>
    <row r="7326" spans="4:6">
      <c r="D7326" s="1"/>
      <c r="F7326" s="1"/>
    </row>
    <row r="7327" spans="4:6">
      <c r="D7327" s="1"/>
      <c r="F7327" s="1"/>
    </row>
    <row r="7328" spans="4:6">
      <c r="D7328" s="1"/>
      <c r="F7328" s="1"/>
    </row>
    <row r="7329" spans="4:6">
      <c r="D7329" s="1"/>
      <c r="F7329" s="1"/>
    </row>
    <row r="7330" spans="4:6">
      <c r="D7330" s="1"/>
      <c r="F7330" s="1"/>
    </row>
    <row r="7331" spans="4:6">
      <c r="D7331" s="1"/>
      <c r="F7331" s="1"/>
    </row>
    <row r="7332" spans="4:6">
      <c r="D7332" s="1"/>
      <c r="F7332" s="1"/>
    </row>
    <row r="7333" spans="4:6">
      <c r="D7333" s="1"/>
      <c r="F7333" s="1"/>
    </row>
    <row r="7334" spans="4:6">
      <c r="D7334" s="1"/>
      <c r="F7334" s="1"/>
    </row>
    <row r="7335" spans="4:6">
      <c r="D7335" s="1"/>
      <c r="F7335" s="1"/>
    </row>
    <row r="7336" spans="4:6">
      <c r="D7336" s="1"/>
      <c r="F7336" s="1"/>
    </row>
    <row r="7337" spans="4:6">
      <c r="D7337" s="1"/>
      <c r="F7337" s="1"/>
    </row>
    <row r="7338" spans="4:6">
      <c r="D7338" s="1"/>
      <c r="F7338" s="1"/>
    </row>
    <row r="7339" spans="4:6">
      <c r="D7339" s="1"/>
      <c r="F7339" s="1"/>
    </row>
    <row r="7340" spans="4:6">
      <c r="D7340" s="1"/>
      <c r="F7340" s="1"/>
    </row>
    <row r="7341" spans="4:6">
      <c r="D7341" s="1"/>
      <c r="F7341" s="1"/>
    </row>
    <row r="7342" spans="4:6">
      <c r="D7342" s="1"/>
      <c r="F7342" s="1"/>
    </row>
    <row r="7343" spans="4:6">
      <c r="D7343" s="1"/>
      <c r="F7343" s="1"/>
    </row>
    <row r="7344" spans="4:6">
      <c r="D7344" s="1"/>
      <c r="F7344" s="1"/>
    </row>
    <row r="7345" spans="4:6">
      <c r="D7345" s="1"/>
      <c r="F7345" s="1"/>
    </row>
    <row r="7346" spans="4:6">
      <c r="D7346" s="1"/>
      <c r="F7346" s="1"/>
    </row>
    <row r="7347" spans="4:6">
      <c r="D7347" s="1"/>
      <c r="F7347" s="1"/>
    </row>
    <row r="7348" spans="4:6">
      <c r="D7348" s="1"/>
      <c r="F7348" s="1"/>
    </row>
    <row r="7349" spans="4:6">
      <c r="D7349" s="1"/>
      <c r="F7349" s="1"/>
    </row>
    <row r="7350" spans="4:6">
      <c r="D7350" s="1"/>
      <c r="F7350" s="1"/>
    </row>
    <row r="7351" spans="4:6">
      <c r="D7351" s="1"/>
      <c r="F7351" s="1"/>
    </row>
    <row r="7352" spans="4:6">
      <c r="D7352" s="1"/>
      <c r="F7352" s="1"/>
    </row>
    <row r="7353" spans="4:6">
      <c r="D7353" s="1"/>
      <c r="F7353" s="1"/>
    </row>
    <row r="7354" spans="4:6">
      <c r="D7354" s="1"/>
      <c r="F7354" s="1"/>
    </row>
    <row r="7355" spans="4:6">
      <c r="D7355" s="1"/>
      <c r="F7355" s="1"/>
    </row>
    <row r="7356" spans="4:6">
      <c r="D7356" s="1"/>
      <c r="F7356" s="1"/>
    </row>
    <row r="7357" spans="4:6">
      <c r="D7357" s="1"/>
      <c r="F7357" s="1"/>
    </row>
    <row r="7358" spans="4:6">
      <c r="D7358" s="1"/>
      <c r="F7358" s="1"/>
    </row>
    <row r="7359" spans="4:6">
      <c r="D7359" s="1"/>
      <c r="F7359" s="1"/>
    </row>
    <row r="7360" spans="4:6">
      <c r="D7360" s="1"/>
      <c r="F7360" s="1"/>
    </row>
    <row r="7361" spans="4:6">
      <c r="D7361" s="1"/>
      <c r="F7361" s="1"/>
    </row>
    <row r="7362" spans="4:6">
      <c r="D7362" s="1"/>
      <c r="F7362" s="1"/>
    </row>
    <row r="7363" spans="4:6">
      <c r="D7363" s="1"/>
      <c r="F7363" s="1"/>
    </row>
    <row r="7364" spans="4:6">
      <c r="D7364" s="1"/>
      <c r="F7364" s="1"/>
    </row>
    <row r="7365" spans="4:6">
      <c r="D7365" s="1"/>
      <c r="F7365" s="1"/>
    </row>
    <row r="7366" spans="4:6">
      <c r="D7366" s="1"/>
      <c r="F7366" s="1"/>
    </row>
    <row r="7367" spans="4:6">
      <c r="D7367" s="1"/>
      <c r="F7367" s="1"/>
    </row>
    <row r="7368" spans="4:6">
      <c r="D7368" s="1"/>
      <c r="F7368" s="1"/>
    </row>
    <row r="7369" spans="4:6">
      <c r="D7369" s="1"/>
      <c r="F7369" s="1"/>
    </row>
    <row r="7370" spans="4:6">
      <c r="D7370" s="1"/>
      <c r="F7370" s="1"/>
    </row>
    <row r="7371" spans="4:6">
      <c r="D7371" s="1"/>
      <c r="F7371" s="1"/>
    </row>
    <row r="7372" spans="4:6">
      <c r="D7372" s="1"/>
      <c r="F7372" s="1"/>
    </row>
    <row r="7373" spans="4:6">
      <c r="D7373" s="1"/>
      <c r="F7373" s="1"/>
    </row>
    <row r="7374" spans="4:6">
      <c r="D7374" s="1"/>
      <c r="F7374" s="1"/>
    </row>
    <row r="7375" spans="4:6">
      <c r="D7375" s="1"/>
      <c r="F7375" s="1"/>
    </row>
    <row r="7376" spans="4:6">
      <c r="D7376" s="1"/>
      <c r="F7376" s="1"/>
    </row>
    <row r="7377" spans="4:6">
      <c r="D7377" s="1"/>
      <c r="F7377" s="1"/>
    </row>
    <row r="7378" spans="4:6">
      <c r="D7378" s="1"/>
      <c r="F7378" s="1"/>
    </row>
    <row r="7379" spans="4:6">
      <c r="D7379" s="1"/>
      <c r="F7379" s="1"/>
    </row>
    <row r="7380" spans="4:6">
      <c r="D7380" s="1"/>
      <c r="F7380" s="1"/>
    </row>
    <row r="7381" spans="4:6">
      <c r="D7381" s="1"/>
      <c r="F7381" s="1"/>
    </row>
    <row r="7382" spans="4:6">
      <c r="D7382" s="1"/>
      <c r="F7382" s="1"/>
    </row>
    <row r="7383" spans="4:6">
      <c r="D7383" s="1"/>
      <c r="F7383" s="1"/>
    </row>
    <row r="7384" spans="4:6">
      <c r="D7384" s="1"/>
      <c r="F7384" s="1"/>
    </row>
    <row r="7385" spans="4:6">
      <c r="D7385" s="1"/>
      <c r="F7385" s="1"/>
    </row>
    <row r="7386" spans="4:6">
      <c r="D7386" s="1"/>
      <c r="F7386" s="1"/>
    </row>
    <row r="7387" spans="4:6">
      <c r="D7387" s="1"/>
      <c r="F7387" s="1"/>
    </row>
    <row r="7388" spans="4:6">
      <c r="D7388" s="1"/>
      <c r="F7388" s="1"/>
    </row>
    <row r="7389" spans="4:6">
      <c r="D7389" s="1"/>
      <c r="F7389" s="1"/>
    </row>
    <row r="7390" spans="4:6">
      <c r="D7390" s="1"/>
      <c r="F7390" s="1"/>
    </row>
    <row r="7391" spans="4:6">
      <c r="D7391" s="1"/>
      <c r="F7391" s="1"/>
    </row>
    <row r="7392" spans="4:6">
      <c r="D7392" s="1"/>
      <c r="F7392" s="1"/>
    </row>
    <row r="7393" spans="4:6">
      <c r="D7393" s="1"/>
      <c r="F7393" s="1"/>
    </row>
    <row r="7394" spans="4:6">
      <c r="D7394" s="1"/>
      <c r="F7394" s="1"/>
    </row>
    <row r="7395" spans="4:6">
      <c r="D7395" s="1"/>
      <c r="F7395" s="1"/>
    </row>
    <row r="7396" spans="4:6">
      <c r="D7396" s="1"/>
      <c r="F7396" s="1"/>
    </row>
    <row r="7397" spans="4:6">
      <c r="D7397" s="1"/>
      <c r="F7397" s="1"/>
    </row>
    <row r="7398" spans="4:6">
      <c r="D7398" s="1"/>
      <c r="F7398" s="1"/>
    </row>
    <row r="7399" spans="4:6">
      <c r="D7399" s="1"/>
      <c r="F7399" s="1"/>
    </row>
    <row r="7400" spans="4:6">
      <c r="D7400" s="1"/>
      <c r="F7400" s="1"/>
    </row>
    <row r="7401" spans="4:6">
      <c r="D7401" s="1"/>
      <c r="F7401" s="1"/>
    </row>
    <row r="7402" spans="4:6">
      <c r="D7402" s="1"/>
      <c r="F7402" s="1"/>
    </row>
    <row r="7403" spans="4:6">
      <c r="D7403" s="1"/>
      <c r="F7403" s="1"/>
    </row>
    <row r="7404" spans="4:6">
      <c r="D7404" s="1"/>
      <c r="F7404" s="1"/>
    </row>
    <row r="7405" spans="4:6">
      <c r="D7405" s="1"/>
      <c r="F7405" s="1"/>
    </row>
    <row r="7406" spans="4:6">
      <c r="D7406" s="1"/>
      <c r="F7406" s="1"/>
    </row>
    <row r="7407" spans="4:6">
      <c r="D7407" s="1"/>
      <c r="F7407" s="1"/>
    </row>
    <row r="7408" spans="4:6">
      <c r="D7408" s="1"/>
      <c r="F7408" s="1"/>
    </row>
    <row r="7409" spans="4:6">
      <c r="D7409" s="1"/>
      <c r="F7409" s="1"/>
    </row>
    <row r="7410" spans="4:6">
      <c r="D7410" s="1"/>
      <c r="F7410" s="1"/>
    </row>
    <row r="7411" spans="4:6">
      <c r="D7411" s="1"/>
      <c r="F7411" s="1"/>
    </row>
    <row r="7412" spans="4:6">
      <c r="D7412" s="1"/>
      <c r="F7412" s="1"/>
    </row>
    <row r="7413" spans="4:6">
      <c r="D7413" s="1"/>
      <c r="F7413" s="1"/>
    </row>
    <row r="7414" spans="4:6">
      <c r="D7414" s="1"/>
      <c r="F7414" s="1"/>
    </row>
    <row r="7415" spans="4:6">
      <c r="D7415" s="1"/>
      <c r="F7415" s="1"/>
    </row>
    <row r="7416" spans="4:6">
      <c r="D7416" s="1"/>
      <c r="F7416" s="1"/>
    </row>
    <row r="7417" spans="4:6">
      <c r="D7417" s="1"/>
      <c r="F7417" s="1"/>
    </row>
    <row r="7418" spans="4:6">
      <c r="D7418" s="1"/>
      <c r="F7418" s="1"/>
    </row>
    <row r="7419" spans="4:6">
      <c r="D7419" s="1"/>
      <c r="F7419" s="1"/>
    </row>
    <row r="7420" spans="4:6">
      <c r="D7420" s="1"/>
      <c r="F7420" s="1"/>
    </row>
    <row r="7421" spans="4:6">
      <c r="D7421" s="1"/>
      <c r="F7421" s="1"/>
    </row>
    <row r="7422" spans="4:6">
      <c r="D7422" s="1"/>
      <c r="F7422" s="1"/>
    </row>
    <row r="7423" spans="4:6">
      <c r="D7423" s="1"/>
      <c r="F7423" s="1"/>
    </row>
    <row r="7424" spans="4:6">
      <c r="D7424" s="1"/>
      <c r="F7424" s="1"/>
    </row>
    <row r="7425" spans="4:6">
      <c r="D7425" s="1"/>
      <c r="F7425" s="1"/>
    </row>
    <row r="7426" spans="4:6">
      <c r="D7426" s="1"/>
      <c r="F7426" s="1"/>
    </row>
    <row r="7427" spans="4:6">
      <c r="D7427" s="1"/>
      <c r="F7427" s="1"/>
    </row>
    <row r="7428" spans="4:6">
      <c r="D7428" s="1"/>
      <c r="F7428" s="1"/>
    </row>
    <row r="7429" spans="4:6">
      <c r="D7429" s="1"/>
      <c r="F7429" s="1"/>
    </row>
    <row r="7430" spans="4:6">
      <c r="D7430" s="1"/>
      <c r="F7430" s="1"/>
    </row>
    <row r="7431" spans="4:6">
      <c r="D7431" s="1"/>
      <c r="F7431" s="1"/>
    </row>
    <row r="7432" spans="4:6">
      <c r="D7432" s="1"/>
      <c r="F7432" s="1"/>
    </row>
    <row r="7433" spans="4:6">
      <c r="D7433" s="1"/>
      <c r="F7433" s="1"/>
    </row>
    <row r="7434" spans="4:6">
      <c r="D7434" s="1"/>
      <c r="F7434" s="1"/>
    </row>
    <row r="7435" spans="4:6">
      <c r="D7435" s="1"/>
      <c r="F7435" s="1"/>
    </row>
    <row r="7436" spans="4:6">
      <c r="D7436" s="1"/>
      <c r="F7436" s="1"/>
    </row>
    <row r="7437" spans="4:6">
      <c r="D7437" s="1"/>
      <c r="F7437" s="1"/>
    </row>
    <row r="7438" spans="4:6">
      <c r="D7438" s="1"/>
      <c r="F7438" s="1"/>
    </row>
    <row r="7439" spans="4:6">
      <c r="D7439" s="1"/>
      <c r="F7439" s="1"/>
    </row>
    <row r="7440" spans="4:6">
      <c r="D7440" s="1"/>
      <c r="F7440" s="1"/>
    </row>
    <row r="7441" spans="4:6">
      <c r="D7441" s="1"/>
      <c r="F7441" s="1"/>
    </row>
    <row r="7442" spans="4:6">
      <c r="D7442" s="1"/>
      <c r="F7442" s="1"/>
    </row>
    <row r="7443" spans="4:6">
      <c r="D7443" s="1"/>
      <c r="F7443" s="1"/>
    </row>
    <row r="7444" spans="4:6">
      <c r="D7444" s="1"/>
      <c r="F7444" s="1"/>
    </row>
    <row r="7445" spans="4:6">
      <c r="D7445" s="1"/>
      <c r="F7445" s="1"/>
    </row>
    <row r="7446" spans="4:6">
      <c r="D7446" s="1"/>
      <c r="F7446" s="1"/>
    </row>
    <row r="7447" spans="4:6">
      <c r="D7447" s="1"/>
      <c r="F7447" s="1"/>
    </row>
    <row r="7448" spans="4:6">
      <c r="D7448" s="1"/>
      <c r="F7448" s="1"/>
    </row>
    <row r="7449" spans="4:6">
      <c r="D7449" s="1"/>
      <c r="F7449" s="1"/>
    </row>
    <row r="7450" spans="4:6">
      <c r="D7450" s="1"/>
      <c r="F7450" s="1"/>
    </row>
    <row r="7451" spans="4:6">
      <c r="D7451" s="1"/>
      <c r="F7451" s="1"/>
    </row>
    <row r="7452" spans="4:6">
      <c r="D7452" s="1"/>
      <c r="F7452" s="1"/>
    </row>
    <row r="7453" spans="4:6">
      <c r="D7453" s="1"/>
      <c r="F7453" s="1"/>
    </row>
    <row r="7454" spans="4:6">
      <c r="D7454" s="1"/>
      <c r="F7454" s="1"/>
    </row>
    <row r="7455" spans="4:6">
      <c r="D7455" s="1"/>
      <c r="F7455" s="1"/>
    </row>
    <row r="7456" spans="4:6">
      <c r="D7456" s="1"/>
      <c r="F7456" s="1"/>
    </row>
    <row r="7457" spans="4:6">
      <c r="D7457" s="1"/>
      <c r="F7457" s="1"/>
    </row>
    <row r="7458" spans="4:6">
      <c r="D7458" s="1"/>
      <c r="F7458" s="1"/>
    </row>
    <row r="7459" spans="4:6">
      <c r="D7459" s="1"/>
      <c r="F7459" s="1"/>
    </row>
    <row r="7460" spans="4:6">
      <c r="D7460" s="1"/>
      <c r="F7460" s="1"/>
    </row>
    <row r="7461" spans="4:6">
      <c r="D7461" s="1"/>
      <c r="F7461" s="1"/>
    </row>
    <row r="7462" spans="4:6">
      <c r="D7462" s="1"/>
      <c r="F7462" s="1"/>
    </row>
    <row r="7463" spans="4:6">
      <c r="D7463" s="1"/>
      <c r="F7463" s="1"/>
    </row>
    <row r="7464" spans="4:6">
      <c r="D7464" s="1"/>
      <c r="F7464" s="1"/>
    </row>
    <row r="7465" spans="4:6">
      <c r="D7465" s="1"/>
      <c r="F7465" s="1"/>
    </row>
    <row r="7466" spans="4:6">
      <c r="D7466" s="1"/>
      <c r="F7466" s="1"/>
    </row>
    <row r="7467" spans="4:6">
      <c r="D7467" s="1"/>
      <c r="F7467" s="1"/>
    </row>
    <row r="7468" spans="4:6">
      <c r="D7468" s="1"/>
      <c r="F7468" s="1"/>
    </row>
    <row r="7469" spans="4:6">
      <c r="D7469" s="1"/>
      <c r="F7469" s="1"/>
    </row>
    <row r="7470" spans="4:6">
      <c r="D7470" s="1"/>
      <c r="F7470" s="1"/>
    </row>
    <row r="7471" spans="4:6">
      <c r="D7471" s="1"/>
      <c r="F7471" s="1"/>
    </row>
    <row r="7472" spans="4:6">
      <c r="D7472" s="1"/>
      <c r="F7472" s="1"/>
    </row>
    <row r="7473" spans="4:6">
      <c r="D7473" s="1"/>
      <c r="F7473" s="1"/>
    </row>
    <row r="7474" spans="4:6">
      <c r="D7474" s="1"/>
      <c r="F7474" s="1"/>
    </row>
    <row r="7475" spans="4:6">
      <c r="D7475" s="1"/>
      <c r="F7475" s="1"/>
    </row>
    <row r="7476" spans="4:6">
      <c r="D7476" s="1"/>
      <c r="F7476" s="1"/>
    </row>
    <row r="7477" spans="4:6">
      <c r="D7477" s="1"/>
      <c r="F7477" s="1"/>
    </row>
    <row r="7478" spans="4:6">
      <c r="D7478" s="1"/>
      <c r="F7478" s="1"/>
    </row>
    <row r="7479" spans="4:6">
      <c r="D7479" s="1"/>
      <c r="F7479" s="1"/>
    </row>
    <row r="7480" spans="4:6">
      <c r="D7480" s="1"/>
      <c r="F7480" s="1"/>
    </row>
    <row r="7481" spans="4:6">
      <c r="D7481" s="1"/>
      <c r="F7481" s="1"/>
    </row>
    <row r="7482" spans="4:6">
      <c r="D7482" s="1"/>
      <c r="F7482" s="1"/>
    </row>
    <row r="7483" spans="4:6">
      <c r="D7483" s="1"/>
      <c r="F7483" s="1"/>
    </row>
    <row r="7484" spans="4:6">
      <c r="D7484" s="1"/>
      <c r="F7484" s="1"/>
    </row>
    <row r="7485" spans="4:6">
      <c r="D7485" s="1"/>
      <c r="F7485" s="1"/>
    </row>
    <row r="7486" spans="4:6">
      <c r="D7486" s="1"/>
      <c r="F7486" s="1"/>
    </row>
    <row r="7487" spans="4:6">
      <c r="D7487" s="1"/>
      <c r="F7487" s="1"/>
    </row>
    <row r="7488" spans="4:6">
      <c r="D7488" s="1"/>
      <c r="F7488" s="1"/>
    </row>
    <row r="7489" spans="4:6">
      <c r="D7489" s="1"/>
      <c r="F7489" s="1"/>
    </row>
    <row r="7490" spans="4:6">
      <c r="D7490" s="1"/>
      <c r="F7490" s="1"/>
    </row>
    <row r="7491" spans="4:6">
      <c r="D7491" s="1"/>
      <c r="F7491" s="1"/>
    </row>
    <row r="7492" spans="4:6">
      <c r="D7492" s="1"/>
      <c r="F7492" s="1"/>
    </row>
    <row r="7493" spans="4:6">
      <c r="D7493" s="1"/>
      <c r="F7493" s="1"/>
    </row>
    <row r="7494" spans="4:6">
      <c r="D7494" s="1"/>
      <c r="F7494" s="1"/>
    </row>
    <row r="7495" spans="4:6">
      <c r="D7495" s="1"/>
      <c r="F7495" s="1"/>
    </row>
    <row r="7496" spans="4:6">
      <c r="D7496" s="1"/>
      <c r="F7496" s="1"/>
    </row>
    <row r="7497" spans="4:6">
      <c r="D7497" s="1"/>
      <c r="F7497" s="1"/>
    </row>
    <row r="7498" spans="4:6">
      <c r="D7498" s="1"/>
      <c r="F7498" s="1"/>
    </row>
    <row r="7499" spans="4:6">
      <c r="D7499" s="1"/>
      <c r="F7499" s="1"/>
    </row>
    <row r="7500" spans="4:6">
      <c r="D7500" s="1"/>
      <c r="F7500" s="1"/>
    </row>
    <row r="7501" spans="4:6">
      <c r="D7501" s="1"/>
      <c r="F7501" s="1"/>
    </row>
    <row r="7502" spans="4:6">
      <c r="D7502" s="1"/>
      <c r="F7502" s="1"/>
    </row>
    <row r="7503" spans="4:6">
      <c r="D7503" s="1"/>
      <c r="F7503" s="1"/>
    </row>
    <row r="7504" spans="4:6">
      <c r="D7504" s="1"/>
      <c r="F7504" s="1"/>
    </row>
    <row r="7505" spans="4:6">
      <c r="D7505" s="1"/>
      <c r="F7505" s="1"/>
    </row>
    <row r="7506" spans="4:6">
      <c r="D7506" s="1"/>
      <c r="F7506" s="1"/>
    </row>
    <row r="7507" spans="4:6">
      <c r="D7507" s="1"/>
      <c r="F7507" s="1"/>
    </row>
    <row r="7508" spans="4:6">
      <c r="D7508" s="1"/>
      <c r="F7508" s="1"/>
    </row>
    <row r="7509" spans="4:6">
      <c r="D7509" s="1"/>
      <c r="F7509" s="1"/>
    </row>
    <row r="7510" spans="4:6">
      <c r="D7510" s="1"/>
      <c r="F7510" s="1"/>
    </row>
    <row r="7511" spans="4:6">
      <c r="D7511" s="1"/>
      <c r="F7511" s="1"/>
    </row>
    <row r="7512" spans="4:6">
      <c r="D7512" s="1"/>
      <c r="F7512" s="1"/>
    </row>
    <row r="7513" spans="4:6">
      <c r="D7513" s="1"/>
      <c r="F7513" s="1"/>
    </row>
    <row r="7514" spans="4:6">
      <c r="D7514" s="1"/>
      <c r="F7514" s="1"/>
    </row>
    <row r="7515" spans="4:6">
      <c r="D7515" s="1"/>
      <c r="F7515" s="1"/>
    </row>
    <row r="7516" spans="4:6">
      <c r="D7516" s="1"/>
      <c r="F7516" s="1"/>
    </row>
    <row r="7517" spans="4:6">
      <c r="D7517" s="1"/>
      <c r="F7517" s="1"/>
    </row>
    <row r="7518" spans="4:6">
      <c r="D7518" s="1"/>
      <c r="F7518" s="1"/>
    </row>
    <row r="7519" spans="4:6">
      <c r="D7519" s="1"/>
      <c r="F7519" s="1"/>
    </row>
    <row r="7520" spans="4:6">
      <c r="D7520" s="1"/>
      <c r="F7520" s="1"/>
    </row>
    <row r="7521" spans="4:6">
      <c r="D7521" s="1"/>
      <c r="F7521" s="1"/>
    </row>
    <row r="7522" spans="4:6">
      <c r="D7522" s="1"/>
      <c r="F7522" s="1"/>
    </row>
    <row r="7523" spans="4:6">
      <c r="D7523" s="1"/>
      <c r="F7523" s="1"/>
    </row>
    <row r="7524" spans="4:6">
      <c r="D7524" s="1"/>
      <c r="F7524" s="1"/>
    </row>
    <row r="7525" spans="4:6">
      <c r="D7525" s="1"/>
      <c r="F7525" s="1"/>
    </row>
    <row r="7526" spans="4:6">
      <c r="D7526" s="1"/>
      <c r="F7526" s="1"/>
    </row>
    <row r="7527" spans="4:6">
      <c r="D7527" s="1"/>
      <c r="F7527" s="1"/>
    </row>
    <row r="7528" spans="4:6">
      <c r="D7528" s="1"/>
      <c r="F7528" s="1"/>
    </row>
    <row r="7529" spans="4:6">
      <c r="D7529" s="1"/>
      <c r="F7529" s="1"/>
    </row>
    <row r="7530" spans="4:6">
      <c r="D7530" s="1"/>
      <c r="F7530" s="1"/>
    </row>
    <row r="7531" spans="4:6">
      <c r="D7531" s="1"/>
      <c r="F7531" s="1"/>
    </row>
    <row r="7532" spans="4:6">
      <c r="D7532" s="1"/>
      <c r="F7532" s="1"/>
    </row>
    <row r="7533" spans="4:6">
      <c r="D7533" s="1"/>
      <c r="F7533" s="1"/>
    </row>
    <row r="7534" spans="4:6">
      <c r="D7534" s="1"/>
      <c r="F7534" s="1"/>
    </row>
    <row r="7535" spans="4:6">
      <c r="D7535" s="1"/>
      <c r="F7535" s="1"/>
    </row>
    <row r="7536" spans="4:6">
      <c r="D7536" s="1"/>
      <c r="F7536" s="1"/>
    </row>
    <row r="7537" spans="4:6">
      <c r="D7537" s="1"/>
      <c r="F7537" s="1"/>
    </row>
    <row r="7538" spans="4:6">
      <c r="D7538" s="1"/>
      <c r="F7538" s="1"/>
    </row>
    <row r="7539" spans="4:6">
      <c r="D7539" s="1"/>
      <c r="F7539" s="1"/>
    </row>
    <row r="7540" spans="4:6">
      <c r="D7540" s="1"/>
      <c r="F7540" s="1"/>
    </row>
    <row r="7541" spans="4:6">
      <c r="D7541" s="1"/>
      <c r="F7541" s="1"/>
    </row>
    <row r="7542" spans="4:6">
      <c r="D7542" s="1"/>
      <c r="F7542" s="1"/>
    </row>
    <row r="7543" spans="4:6">
      <c r="D7543" s="1"/>
      <c r="F7543" s="1"/>
    </row>
    <row r="7544" spans="4:6">
      <c r="D7544" s="1"/>
      <c r="F7544" s="1"/>
    </row>
    <row r="7545" spans="4:6">
      <c r="D7545" s="1"/>
      <c r="F7545" s="1"/>
    </row>
    <row r="7546" spans="4:6">
      <c r="D7546" s="1"/>
      <c r="F7546" s="1"/>
    </row>
    <row r="7547" spans="4:6">
      <c r="D7547" s="1"/>
      <c r="F7547" s="1"/>
    </row>
    <row r="7548" spans="4:6">
      <c r="D7548" s="1"/>
      <c r="F7548" s="1"/>
    </row>
    <row r="7549" spans="4:6">
      <c r="D7549" s="1"/>
      <c r="F7549" s="1"/>
    </row>
    <row r="7550" spans="4:6">
      <c r="D7550" s="1"/>
      <c r="F7550" s="1"/>
    </row>
    <row r="7551" spans="4:6">
      <c r="D7551" s="1"/>
      <c r="F7551" s="1"/>
    </row>
    <row r="7552" spans="4:6">
      <c r="D7552" s="1"/>
      <c r="F7552" s="1"/>
    </row>
    <row r="7553" spans="4:6">
      <c r="D7553" s="1"/>
      <c r="F7553" s="1"/>
    </row>
    <row r="7554" spans="4:6">
      <c r="D7554" s="1"/>
      <c r="F7554" s="1"/>
    </row>
    <row r="7555" spans="4:6">
      <c r="D7555" s="1"/>
      <c r="F7555" s="1"/>
    </row>
    <row r="7556" spans="4:6">
      <c r="D7556" s="1"/>
      <c r="F7556" s="1"/>
    </row>
    <row r="7557" spans="4:6">
      <c r="D7557" s="1"/>
      <c r="F7557" s="1"/>
    </row>
    <row r="7558" spans="4:6">
      <c r="D7558" s="1"/>
      <c r="F7558" s="1"/>
    </row>
    <row r="7559" spans="4:6">
      <c r="D7559" s="1"/>
      <c r="F7559" s="1"/>
    </row>
    <row r="7560" spans="4:6">
      <c r="D7560" s="1"/>
      <c r="F7560" s="1"/>
    </row>
    <row r="7561" spans="4:6">
      <c r="D7561" s="1"/>
      <c r="F7561" s="1"/>
    </row>
    <row r="7562" spans="4:6">
      <c r="D7562" s="1"/>
      <c r="F7562" s="1"/>
    </row>
    <row r="7563" spans="4:6">
      <c r="D7563" s="1"/>
      <c r="F7563" s="1"/>
    </row>
    <row r="7564" spans="4:6">
      <c r="D7564" s="1"/>
      <c r="F7564" s="1"/>
    </row>
    <row r="7565" spans="4:6">
      <c r="D7565" s="1"/>
      <c r="F7565" s="1"/>
    </row>
    <row r="7566" spans="4:6">
      <c r="D7566" s="1"/>
      <c r="F7566" s="1"/>
    </row>
    <row r="7567" spans="4:6">
      <c r="D7567" s="1"/>
      <c r="F7567" s="1"/>
    </row>
    <row r="7568" spans="4:6">
      <c r="D7568" s="1"/>
      <c r="F7568" s="1"/>
    </row>
    <row r="7569" spans="4:6">
      <c r="D7569" s="1"/>
      <c r="F7569" s="1"/>
    </row>
    <row r="7570" spans="4:6">
      <c r="D7570" s="1"/>
      <c r="F7570" s="1"/>
    </row>
    <row r="7571" spans="4:6">
      <c r="D7571" s="1"/>
      <c r="F7571" s="1"/>
    </row>
    <row r="7572" spans="4:6">
      <c r="D7572" s="1"/>
      <c r="F7572" s="1"/>
    </row>
    <row r="7573" spans="4:6">
      <c r="D7573" s="1"/>
      <c r="F7573" s="1"/>
    </row>
    <row r="7574" spans="4:6">
      <c r="D7574" s="1"/>
      <c r="F7574" s="1"/>
    </row>
    <row r="7575" spans="4:6">
      <c r="D7575" s="1"/>
      <c r="F7575" s="1"/>
    </row>
    <row r="7576" spans="4:6">
      <c r="D7576" s="1"/>
      <c r="F7576" s="1"/>
    </row>
    <row r="7577" spans="4:6">
      <c r="D7577" s="1"/>
      <c r="F7577" s="1"/>
    </row>
    <row r="7578" spans="4:6">
      <c r="D7578" s="1"/>
      <c r="F7578" s="1"/>
    </row>
    <row r="7579" spans="4:6">
      <c r="D7579" s="1"/>
      <c r="F7579" s="1"/>
    </row>
    <row r="7580" spans="4:6">
      <c r="D7580" s="1"/>
      <c r="F7580" s="1"/>
    </row>
    <row r="7581" spans="4:6">
      <c r="D7581" s="1"/>
      <c r="F7581" s="1"/>
    </row>
    <row r="7582" spans="4:6">
      <c r="D7582" s="1"/>
      <c r="F7582" s="1"/>
    </row>
    <row r="7583" spans="4:6">
      <c r="D7583" s="1"/>
      <c r="F7583" s="1"/>
    </row>
    <row r="7584" spans="4:6">
      <c r="D7584" s="1"/>
      <c r="F7584" s="1"/>
    </row>
    <row r="7585" spans="4:6">
      <c r="D7585" s="1"/>
      <c r="F7585" s="1"/>
    </row>
    <row r="7586" spans="4:6">
      <c r="D7586" s="1"/>
      <c r="F7586" s="1"/>
    </row>
    <row r="7587" spans="4:6">
      <c r="D7587" s="1"/>
      <c r="F7587" s="1"/>
    </row>
    <row r="7588" spans="4:6">
      <c r="D7588" s="1"/>
      <c r="F7588" s="1"/>
    </row>
    <row r="7589" spans="4:6">
      <c r="D7589" s="1"/>
      <c r="F7589" s="1"/>
    </row>
    <row r="7590" spans="4:6">
      <c r="D7590" s="1"/>
      <c r="F7590" s="1"/>
    </row>
    <row r="7591" spans="4:6">
      <c r="D7591" s="1"/>
      <c r="F7591" s="1"/>
    </row>
    <row r="7592" spans="4:6">
      <c r="D7592" s="1"/>
      <c r="F7592" s="1"/>
    </row>
    <row r="7593" spans="4:6">
      <c r="D7593" s="1"/>
      <c r="F7593" s="1"/>
    </row>
    <row r="7594" spans="4:6">
      <c r="D7594" s="1"/>
      <c r="F7594" s="1"/>
    </row>
    <row r="7595" spans="4:6">
      <c r="D7595" s="1"/>
      <c r="F7595" s="1"/>
    </row>
    <row r="7596" spans="4:6">
      <c r="D7596" s="1"/>
      <c r="F7596" s="1"/>
    </row>
    <row r="7597" spans="4:6">
      <c r="D7597" s="1"/>
      <c r="F7597" s="1"/>
    </row>
    <row r="7598" spans="4:6">
      <c r="D7598" s="1"/>
      <c r="F7598" s="1"/>
    </row>
    <row r="7599" spans="4:6">
      <c r="D7599" s="1"/>
      <c r="F7599" s="1"/>
    </row>
    <row r="7600" spans="4:6">
      <c r="D7600" s="1"/>
      <c r="F7600" s="1"/>
    </row>
    <row r="7601" spans="4:6">
      <c r="D7601" s="1"/>
      <c r="F7601" s="1"/>
    </row>
    <row r="7602" spans="4:6">
      <c r="D7602" s="1"/>
      <c r="F7602" s="1"/>
    </row>
    <row r="7603" spans="4:6">
      <c r="D7603" s="1"/>
      <c r="F7603" s="1"/>
    </row>
    <row r="7604" spans="4:6">
      <c r="D7604" s="1"/>
      <c r="F7604" s="1"/>
    </row>
    <row r="7605" spans="4:6">
      <c r="D7605" s="1"/>
      <c r="F7605" s="1"/>
    </row>
    <row r="7606" spans="4:6">
      <c r="D7606" s="1"/>
      <c r="F7606" s="1"/>
    </row>
    <row r="7607" spans="4:6">
      <c r="D7607" s="1"/>
      <c r="F7607" s="1"/>
    </row>
    <row r="7608" spans="4:6">
      <c r="D7608" s="1"/>
      <c r="F7608" s="1"/>
    </row>
    <row r="7609" spans="4:6">
      <c r="D7609" s="1"/>
      <c r="F7609" s="1"/>
    </row>
    <row r="7610" spans="4:6">
      <c r="D7610" s="1"/>
      <c r="F7610" s="1"/>
    </row>
    <row r="7611" spans="4:6">
      <c r="D7611" s="1"/>
      <c r="F7611" s="1"/>
    </row>
    <row r="7612" spans="4:6">
      <c r="D7612" s="1"/>
      <c r="F7612" s="1"/>
    </row>
    <row r="7613" spans="4:6">
      <c r="D7613" s="1"/>
      <c r="F7613" s="1"/>
    </row>
    <row r="7614" spans="4:6">
      <c r="D7614" s="1"/>
      <c r="F7614" s="1"/>
    </row>
    <row r="7615" spans="4:6">
      <c r="D7615" s="1"/>
      <c r="F7615" s="1"/>
    </row>
    <row r="7616" spans="4:6">
      <c r="D7616" s="1"/>
      <c r="F7616" s="1"/>
    </row>
    <row r="7617" spans="4:6">
      <c r="D7617" s="1"/>
      <c r="F7617" s="1"/>
    </row>
    <row r="7618" spans="4:6">
      <c r="D7618" s="1"/>
      <c r="F7618" s="1"/>
    </row>
    <row r="7619" spans="4:6">
      <c r="D7619" s="1"/>
      <c r="F7619" s="1"/>
    </row>
    <row r="7620" spans="4:6">
      <c r="D7620" s="1"/>
      <c r="F7620" s="1"/>
    </row>
    <row r="7621" spans="4:6">
      <c r="D7621" s="1"/>
      <c r="F7621" s="1"/>
    </row>
    <row r="7622" spans="4:6">
      <c r="D7622" s="1"/>
      <c r="F7622" s="1"/>
    </row>
    <row r="7623" spans="4:6">
      <c r="D7623" s="1"/>
      <c r="F7623" s="1"/>
    </row>
    <row r="7624" spans="4:6">
      <c r="D7624" s="1"/>
      <c r="F7624" s="1"/>
    </row>
    <row r="7625" spans="4:6">
      <c r="D7625" s="1"/>
      <c r="F7625" s="1"/>
    </row>
    <row r="7626" spans="4:6">
      <c r="D7626" s="1"/>
      <c r="F7626" s="1"/>
    </row>
    <row r="7627" spans="4:6">
      <c r="D7627" s="1"/>
      <c r="F7627" s="1"/>
    </row>
    <row r="7628" spans="4:6">
      <c r="D7628" s="1"/>
      <c r="F7628" s="1"/>
    </row>
    <row r="7629" spans="4:6">
      <c r="D7629" s="1"/>
      <c r="F7629" s="1"/>
    </row>
    <row r="7630" spans="4:6">
      <c r="D7630" s="1"/>
      <c r="F7630" s="1"/>
    </row>
    <row r="7631" spans="4:6">
      <c r="D7631" s="1"/>
      <c r="F7631" s="1"/>
    </row>
    <row r="7632" spans="4:6">
      <c r="D7632" s="1"/>
      <c r="F7632" s="1"/>
    </row>
    <row r="7633" spans="4:6">
      <c r="D7633" s="1"/>
      <c r="F7633" s="1"/>
    </row>
    <row r="7634" spans="4:6">
      <c r="D7634" s="1"/>
      <c r="F7634" s="1"/>
    </row>
    <row r="7635" spans="4:6">
      <c r="D7635" s="1"/>
      <c r="F7635" s="1"/>
    </row>
    <row r="7636" spans="4:6">
      <c r="D7636" s="1"/>
      <c r="F7636" s="1"/>
    </row>
    <row r="7637" spans="4:6">
      <c r="D7637" s="1"/>
      <c r="F7637" s="1"/>
    </row>
    <row r="7638" spans="4:6">
      <c r="D7638" s="1"/>
      <c r="F7638" s="1"/>
    </row>
    <row r="7639" spans="4:6">
      <c r="D7639" s="1"/>
      <c r="F7639" s="1"/>
    </row>
    <row r="7640" spans="4:6">
      <c r="D7640" s="1"/>
      <c r="F7640" s="1"/>
    </row>
    <row r="7641" spans="4:6">
      <c r="D7641" s="1"/>
      <c r="F7641" s="1"/>
    </row>
    <row r="7642" spans="4:6">
      <c r="D7642" s="1"/>
      <c r="F7642" s="1"/>
    </row>
    <row r="7643" spans="4:6">
      <c r="D7643" s="1"/>
      <c r="F7643" s="1"/>
    </row>
    <row r="7644" spans="4:6">
      <c r="D7644" s="1"/>
      <c r="F7644" s="1"/>
    </row>
    <row r="7645" spans="4:6">
      <c r="D7645" s="1"/>
      <c r="F7645" s="1"/>
    </row>
    <row r="7646" spans="4:6">
      <c r="D7646" s="1"/>
      <c r="F7646" s="1"/>
    </row>
    <row r="7647" spans="4:6">
      <c r="D7647" s="1"/>
      <c r="F7647" s="1"/>
    </row>
    <row r="7648" spans="4:6">
      <c r="D7648" s="1"/>
      <c r="F7648" s="1"/>
    </row>
    <row r="7649" spans="4:6">
      <c r="D7649" s="1"/>
      <c r="F7649" s="1"/>
    </row>
    <row r="7650" spans="4:6">
      <c r="D7650" s="1"/>
      <c r="F7650" s="1"/>
    </row>
    <row r="7651" spans="4:6">
      <c r="D7651" s="1"/>
      <c r="F7651" s="1"/>
    </row>
    <row r="7652" spans="4:6">
      <c r="D7652" s="1"/>
      <c r="F7652" s="1"/>
    </row>
    <row r="7653" spans="4:6">
      <c r="D7653" s="1"/>
      <c r="F7653" s="1"/>
    </row>
    <row r="7654" spans="4:6">
      <c r="D7654" s="1"/>
      <c r="F7654" s="1"/>
    </row>
    <row r="7655" spans="4:6">
      <c r="D7655" s="1"/>
      <c r="F7655" s="1"/>
    </row>
    <row r="7656" spans="4:6">
      <c r="D7656" s="1"/>
      <c r="F7656" s="1"/>
    </row>
    <row r="7657" spans="4:6">
      <c r="D7657" s="1"/>
      <c r="F7657" s="1"/>
    </row>
    <row r="7658" spans="4:6">
      <c r="D7658" s="1"/>
      <c r="F7658" s="1"/>
    </row>
    <row r="7659" spans="4:6">
      <c r="D7659" s="1"/>
      <c r="F7659" s="1"/>
    </row>
    <row r="7660" spans="4:6">
      <c r="D7660" s="1"/>
      <c r="F7660" s="1"/>
    </row>
    <row r="7661" spans="4:6">
      <c r="D7661" s="1"/>
      <c r="F7661" s="1"/>
    </row>
    <row r="7662" spans="4:6">
      <c r="D7662" s="1"/>
      <c r="F7662" s="1"/>
    </row>
    <row r="7663" spans="4:6">
      <c r="D7663" s="1"/>
      <c r="F7663" s="1"/>
    </row>
    <row r="7664" spans="4:6">
      <c r="D7664" s="1"/>
      <c r="F7664" s="1"/>
    </row>
    <row r="7665" spans="4:6">
      <c r="D7665" s="1"/>
      <c r="F7665" s="1"/>
    </row>
    <row r="7666" spans="4:6">
      <c r="D7666" s="1"/>
      <c r="F7666" s="1"/>
    </row>
    <row r="7667" spans="4:6">
      <c r="D7667" s="1"/>
      <c r="F7667" s="1"/>
    </row>
    <row r="7668" spans="4:6">
      <c r="D7668" s="1"/>
      <c r="F7668" s="1"/>
    </row>
    <row r="7669" spans="4:6">
      <c r="D7669" s="1"/>
      <c r="F7669" s="1"/>
    </row>
    <row r="7670" spans="4:6">
      <c r="D7670" s="1"/>
      <c r="F7670" s="1"/>
    </row>
    <row r="7671" spans="4:6">
      <c r="D7671" s="1"/>
      <c r="F7671" s="1"/>
    </row>
    <row r="7672" spans="4:6">
      <c r="D7672" s="1"/>
      <c r="F7672" s="1"/>
    </row>
    <row r="7673" spans="4:6">
      <c r="D7673" s="1"/>
      <c r="F7673" s="1"/>
    </row>
    <row r="7674" spans="4:6">
      <c r="D7674" s="1"/>
      <c r="F7674" s="1"/>
    </row>
    <row r="7675" spans="4:6">
      <c r="D7675" s="1"/>
      <c r="F7675" s="1"/>
    </row>
    <row r="7676" spans="4:6">
      <c r="D7676" s="1"/>
      <c r="F7676" s="1"/>
    </row>
    <row r="7677" spans="4:6">
      <c r="D7677" s="1"/>
      <c r="F7677" s="1"/>
    </row>
    <row r="7678" spans="4:6">
      <c r="D7678" s="1"/>
      <c r="F7678" s="1"/>
    </row>
    <row r="7679" spans="4:6">
      <c r="D7679" s="1"/>
      <c r="F7679" s="1"/>
    </row>
    <row r="7680" spans="4:6">
      <c r="D7680" s="1"/>
      <c r="F7680" s="1"/>
    </row>
    <row r="7681" spans="4:6">
      <c r="D7681" s="1"/>
      <c r="F7681" s="1"/>
    </row>
    <row r="7682" spans="4:6">
      <c r="D7682" s="1"/>
      <c r="F7682" s="1"/>
    </row>
    <row r="7683" spans="4:6">
      <c r="D7683" s="1"/>
      <c r="F7683" s="1"/>
    </row>
    <row r="7684" spans="4:6">
      <c r="D7684" s="1"/>
      <c r="F7684" s="1"/>
    </row>
    <row r="7685" spans="4:6">
      <c r="D7685" s="1"/>
      <c r="F7685" s="1"/>
    </row>
    <row r="7686" spans="4:6">
      <c r="D7686" s="1"/>
      <c r="F7686" s="1"/>
    </row>
    <row r="7687" spans="4:6">
      <c r="D7687" s="1"/>
      <c r="F7687" s="1"/>
    </row>
    <row r="7688" spans="4:6">
      <c r="D7688" s="1"/>
      <c r="F7688" s="1"/>
    </row>
    <row r="7689" spans="4:6">
      <c r="D7689" s="1"/>
      <c r="F7689" s="1"/>
    </row>
    <row r="7690" spans="4:6">
      <c r="D7690" s="1"/>
      <c r="F7690" s="1"/>
    </row>
    <row r="7691" spans="4:6">
      <c r="D7691" s="1"/>
      <c r="F7691" s="1"/>
    </row>
    <row r="7692" spans="4:6">
      <c r="D7692" s="1"/>
      <c r="F7692" s="1"/>
    </row>
    <row r="7693" spans="4:6">
      <c r="D7693" s="1"/>
      <c r="F7693" s="1"/>
    </row>
    <row r="7694" spans="4:6">
      <c r="D7694" s="1"/>
      <c r="F7694" s="1"/>
    </row>
    <row r="7695" spans="4:6">
      <c r="D7695" s="1"/>
      <c r="F7695" s="1"/>
    </row>
    <row r="7696" spans="4:6">
      <c r="D7696" s="1"/>
      <c r="F7696" s="1"/>
    </row>
    <row r="7697" spans="4:6">
      <c r="D7697" s="1"/>
      <c r="F7697" s="1"/>
    </row>
    <row r="7698" spans="4:6">
      <c r="D7698" s="1"/>
      <c r="F7698" s="1"/>
    </row>
    <row r="7699" spans="4:6">
      <c r="D7699" s="1"/>
      <c r="F7699" s="1"/>
    </row>
    <row r="7700" spans="4:6">
      <c r="D7700" s="1"/>
      <c r="F7700" s="1"/>
    </row>
    <row r="7701" spans="4:6">
      <c r="D7701" s="1"/>
      <c r="F7701" s="1"/>
    </row>
    <row r="7702" spans="4:6">
      <c r="D7702" s="1"/>
      <c r="F7702" s="1"/>
    </row>
    <row r="7703" spans="4:6">
      <c r="D7703" s="1"/>
      <c r="F7703" s="1"/>
    </row>
    <row r="7704" spans="4:6">
      <c r="D7704" s="1"/>
      <c r="F7704" s="1"/>
    </row>
    <row r="7705" spans="4:6">
      <c r="D7705" s="1"/>
      <c r="F7705" s="1"/>
    </row>
    <row r="7706" spans="4:6">
      <c r="D7706" s="1"/>
      <c r="F7706" s="1"/>
    </row>
    <row r="7707" spans="4:6">
      <c r="D7707" s="1"/>
      <c r="F7707" s="1"/>
    </row>
    <row r="7708" spans="4:6">
      <c r="D7708" s="1"/>
      <c r="F7708" s="1"/>
    </row>
    <row r="7709" spans="4:6">
      <c r="D7709" s="1"/>
      <c r="F7709" s="1"/>
    </row>
    <row r="7710" spans="4:6">
      <c r="D7710" s="1"/>
      <c r="F7710" s="1"/>
    </row>
    <row r="7711" spans="4:6">
      <c r="D7711" s="1"/>
      <c r="F7711" s="1"/>
    </row>
    <row r="7712" spans="4:6">
      <c r="D7712" s="1"/>
      <c r="F7712" s="1"/>
    </row>
    <row r="7713" spans="4:6">
      <c r="D7713" s="1"/>
      <c r="F7713" s="1"/>
    </row>
    <row r="7714" spans="4:6">
      <c r="D7714" s="1"/>
      <c r="F7714" s="1"/>
    </row>
    <row r="7715" spans="4:6">
      <c r="D7715" s="1"/>
      <c r="F7715" s="1"/>
    </row>
    <row r="7716" spans="4:6">
      <c r="D7716" s="1"/>
      <c r="F7716" s="1"/>
    </row>
    <row r="7717" spans="4:6">
      <c r="D7717" s="1"/>
      <c r="F7717" s="1"/>
    </row>
    <row r="7718" spans="4:6">
      <c r="D7718" s="1"/>
      <c r="F7718" s="1"/>
    </row>
    <row r="7719" spans="4:6">
      <c r="D7719" s="1"/>
      <c r="F7719" s="1"/>
    </row>
    <row r="7720" spans="4:6">
      <c r="D7720" s="1"/>
      <c r="F7720" s="1"/>
    </row>
    <row r="7721" spans="4:6">
      <c r="D7721" s="1"/>
      <c r="F7721" s="1"/>
    </row>
    <row r="7722" spans="4:6">
      <c r="D7722" s="1"/>
      <c r="F7722" s="1"/>
    </row>
    <row r="7723" spans="4:6">
      <c r="D7723" s="1"/>
      <c r="F7723" s="1"/>
    </row>
    <row r="7724" spans="4:6">
      <c r="D7724" s="1"/>
      <c r="F7724" s="1"/>
    </row>
    <row r="7725" spans="4:6">
      <c r="D7725" s="1"/>
      <c r="F7725" s="1"/>
    </row>
    <row r="7726" spans="4:6">
      <c r="D7726" s="1"/>
      <c r="F7726" s="1"/>
    </row>
    <row r="7727" spans="4:6">
      <c r="D7727" s="1"/>
      <c r="F7727" s="1"/>
    </row>
    <row r="7728" spans="4:6">
      <c r="D7728" s="1"/>
      <c r="F7728" s="1"/>
    </row>
    <row r="7729" spans="4:6">
      <c r="D7729" s="1"/>
      <c r="F7729" s="1"/>
    </row>
    <row r="7730" spans="4:6">
      <c r="D7730" s="1"/>
      <c r="F7730" s="1"/>
    </row>
    <row r="7731" spans="4:6">
      <c r="D7731" s="1"/>
      <c r="F7731" s="1"/>
    </row>
    <row r="7732" spans="4:6">
      <c r="D7732" s="1"/>
      <c r="F7732" s="1"/>
    </row>
    <row r="7733" spans="4:6">
      <c r="D7733" s="1"/>
      <c r="F7733" s="1"/>
    </row>
    <row r="7734" spans="4:6">
      <c r="D7734" s="1"/>
      <c r="F7734" s="1"/>
    </row>
    <row r="7735" spans="4:6">
      <c r="D7735" s="1"/>
      <c r="F7735" s="1"/>
    </row>
    <row r="7736" spans="4:6">
      <c r="D7736" s="1"/>
      <c r="F7736" s="1"/>
    </row>
    <row r="7737" spans="4:6">
      <c r="D7737" s="1"/>
      <c r="F7737" s="1"/>
    </row>
    <row r="7738" spans="4:6">
      <c r="D7738" s="1"/>
      <c r="F7738" s="1"/>
    </row>
    <row r="7739" spans="4:6">
      <c r="D7739" s="1"/>
      <c r="F7739" s="1"/>
    </row>
    <row r="7740" spans="4:6">
      <c r="D7740" s="1"/>
      <c r="F7740" s="1"/>
    </row>
    <row r="7741" spans="4:6">
      <c r="D7741" s="1"/>
      <c r="F7741" s="1"/>
    </row>
    <row r="7742" spans="4:6">
      <c r="D7742" s="1"/>
      <c r="F7742" s="1"/>
    </row>
    <row r="7743" spans="4:6">
      <c r="D7743" s="1"/>
      <c r="F7743" s="1"/>
    </row>
    <row r="7744" spans="4:6">
      <c r="D7744" s="1"/>
      <c r="F7744" s="1"/>
    </row>
    <row r="7745" spans="4:6">
      <c r="D7745" s="1"/>
      <c r="F7745" s="1"/>
    </row>
    <row r="7746" spans="4:6">
      <c r="D7746" s="1"/>
      <c r="F7746" s="1"/>
    </row>
    <row r="7747" spans="4:6">
      <c r="D7747" s="1"/>
      <c r="F7747" s="1"/>
    </row>
    <row r="7748" spans="4:6">
      <c r="D7748" s="1"/>
      <c r="F7748" s="1"/>
    </row>
    <row r="7749" spans="4:6">
      <c r="D7749" s="1"/>
      <c r="F7749" s="1"/>
    </row>
    <row r="7750" spans="4:6">
      <c r="D7750" s="1"/>
      <c r="F7750" s="1"/>
    </row>
    <row r="7751" spans="4:6">
      <c r="D7751" s="1"/>
      <c r="F7751" s="1"/>
    </row>
    <row r="7752" spans="4:6">
      <c r="D7752" s="1"/>
      <c r="F7752" s="1"/>
    </row>
    <row r="7753" spans="4:6">
      <c r="D7753" s="1"/>
      <c r="F7753" s="1"/>
    </row>
    <row r="7754" spans="4:6">
      <c r="D7754" s="1"/>
      <c r="F7754" s="1"/>
    </row>
    <row r="7755" spans="4:6">
      <c r="D7755" s="1"/>
      <c r="F7755" s="1"/>
    </row>
    <row r="7756" spans="4:6">
      <c r="D7756" s="1"/>
      <c r="F7756" s="1"/>
    </row>
    <row r="7757" spans="4:6">
      <c r="D7757" s="1"/>
      <c r="F7757" s="1"/>
    </row>
    <row r="7758" spans="4:6">
      <c r="D7758" s="1"/>
      <c r="F7758" s="1"/>
    </row>
    <row r="7759" spans="4:6">
      <c r="D7759" s="1"/>
      <c r="F7759" s="1"/>
    </row>
    <row r="7760" spans="4:6">
      <c r="D7760" s="1"/>
      <c r="F7760" s="1"/>
    </row>
    <row r="7761" spans="4:6">
      <c r="D7761" s="1"/>
      <c r="F7761" s="1"/>
    </row>
    <row r="7762" spans="4:6">
      <c r="D7762" s="1"/>
      <c r="F7762" s="1"/>
    </row>
    <row r="7763" spans="4:6">
      <c r="D7763" s="1"/>
      <c r="F7763" s="1"/>
    </row>
    <row r="7764" spans="4:6">
      <c r="D7764" s="1"/>
      <c r="F7764" s="1"/>
    </row>
    <row r="7765" spans="4:6">
      <c r="D7765" s="1"/>
      <c r="F7765" s="1"/>
    </row>
    <row r="7766" spans="4:6">
      <c r="D7766" s="1"/>
      <c r="F7766" s="1"/>
    </row>
    <row r="7767" spans="4:6">
      <c r="D7767" s="1"/>
      <c r="F7767" s="1"/>
    </row>
    <row r="7768" spans="4:6">
      <c r="D7768" s="1"/>
      <c r="F7768" s="1"/>
    </row>
    <row r="7769" spans="4:6">
      <c r="D7769" s="1"/>
      <c r="F7769" s="1"/>
    </row>
    <row r="7770" spans="4:6">
      <c r="D7770" s="1"/>
      <c r="F7770" s="1"/>
    </row>
    <row r="7771" spans="4:6">
      <c r="D7771" s="1"/>
      <c r="F7771" s="1"/>
    </row>
    <row r="7772" spans="4:6">
      <c r="D7772" s="1"/>
      <c r="F7772" s="1"/>
    </row>
    <row r="7773" spans="4:6">
      <c r="D7773" s="1"/>
      <c r="F7773" s="1"/>
    </row>
    <row r="7774" spans="4:6">
      <c r="D7774" s="1"/>
      <c r="F7774" s="1"/>
    </row>
    <row r="7775" spans="4:6">
      <c r="D7775" s="1"/>
      <c r="F7775" s="1"/>
    </row>
    <row r="7776" spans="4:6">
      <c r="D7776" s="1"/>
      <c r="F7776" s="1"/>
    </row>
    <row r="7777" spans="4:6">
      <c r="D7777" s="1"/>
      <c r="F7777" s="1"/>
    </row>
    <row r="7778" spans="4:6">
      <c r="D7778" s="1"/>
      <c r="F7778" s="1"/>
    </row>
    <row r="7779" spans="4:6">
      <c r="D7779" s="1"/>
      <c r="F7779" s="1"/>
    </row>
    <row r="7780" spans="4:6">
      <c r="D7780" s="1"/>
      <c r="F7780" s="1"/>
    </row>
    <row r="7781" spans="4:6">
      <c r="D7781" s="1"/>
      <c r="F7781" s="1"/>
    </row>
    <row r="7782" spans="4:6">
      <c r="D7782" s="1"/>
      <c r="F7782" s="1"/>
    </row>
    <row r="7783" spans="4:6">
      <c r="D7783" s="1"/>
      <c r="F7783" s="1"/>
    </row>
    <row r="7784" spans="4:6">
      <c r="D7784" s="1"/>
      <c r="F7784" s="1"/>
    </row>
    <row r="7785" spans="4:6">
      <c r="D7785" s="1"/>
      <c r="F7785" s="1"/>
    </row>
    <row r="7786" spans="4:6">
      <c r="D7786" s="1"/>
      <c r="F7786" s="1"/>
    </row>
    <row r="7787" spans="4:6">
      <c r="D7787" s="1"/>
      <c r="F7787" s="1"/>
    </row>
    <row r="7788" spans="4:6">
      <c r="D7788" s="1"/>
      <c r="F7788" s="1"/>
    </row>
    <row r="7789" spans="4:6">
      <c r="D7789" s="1"/>
      <c r="F7789" s="1"/>
    </row>
    <row r="7790" spans="4:6">
      <c r="D7790" s="1"/>
      <c r="F7790" s="1"/>
    </row>
    <row r="7791" spans="4:6">
      <c r="D7791" s="1"/>
      <c r="F7791" s="1"/>
    </row>
    <row r="7792" spans="4:6">
      <c r="D7792" s="1"/>
      <c r="F7792" s="1"/>
    </row>
    <row r="7793" spans="4:6">
      <c r="D7793" s="1"/>
      <c r="F7793" s="1"/>
    </row>
    <row r="7794" spans="4:6">
      <c r="D7794" s="1"/>
      <c r="F7794" s="1"/>
    </row>
    <row r="7795" spans="4:6">
      <c r="D7795" s="1"/>
      <c r="F7795" s="1"/>
    </row>
    <row r="7796" spans="4:6">
      <c r="D7796" s="1"/>
      <c r="F7796" s="1"/>
    </row>
    <row r="7797" spans="4:6">
      <c r="D7797" s="1"/>
      <c r="F7797" s="1"/>
    </row>
    <row r="7798" spans="4:6">
      <c r="D7798" s="1"/>
      <c r="F7798" s="1"/>
    </row>
    <row r="7799" spans="4:6">
      <c r="D7799" s="1"/>
      <c r="F7799" s="1"/>
    </row>
    <row r="7800" spans="4:6">
      <c r="D7800" s="1"/>
      <c r="F7800" s="1"/>
    </row>
    <row r="7801" spans="4:6">
      <c r="D7801" s="1"/>
      <c r="F7801" s="1"/>
    </row>
    <row r="7802" spans="4:6">
      <c r="D7802" s="1"/>
      <c r="F7802" s="1"/>
    </row>
    <row r="7803" spans="4:6">
      <c r="D7803" s="1"/>
      <c r="F7803" s="1"/>
    </row>
    <row r="7804" spans="4:6">
      <c r="D7804" s="1"/>
      <c r="F7804" s="1"/>
    </row>
    <row r="7805" spans="4:6">
      <c r="D7805" s="1"/>
      <c r="F7805" s="1"/>
    </row>
    <row r="7806" spans="4:6">
      <c r="D7806" s="1"/>
      <c r="F7806" s="1"/>
    </row>
    <row r="7807" spans="4:6">
      <c r="D7807" s="1"/>
      <c r="F7807" s="1"/>
    </row>
    <row r="7808" spans="4:6">
      <c r="D7808" s="1"/>
      <c r="F7808" s="1"/>
    </row>
    <row r="7809" spans="4:6">
      <c r="D7809" s="1"/>
      <c r="F7809" s="1"/>
    </row>
    <row r="7810" spans="4:6">
      <c r="D7810" s="1"/>
      <c r="F7810" s="1"/>
    </row>
    <row r="7811" spans="4:6">
      <c r="D7811" s="1"/>
      <c r="F7811" s="1"/>
    </row>
    <row r="7812" spans="4:6">
      <c r="D7812" s="1"/>
      <c r="F7812" s="1"/>
    </row>
    <row r="7813" spans="4:6">
      <c r="D7813" s="1"/>
      <c r="F7813" s="1"/>
    </row>
    <row r="7814" spans="4:6">
      <c r="D7814" s="1"/>
      <c r="F7814" s="1"/>
    </row>
    <row r="7815" spans="4:6">
      <c r="D7815" s="1"/>
      <c r="F7815" s="1"/>
    </row>
    <row r="7816" spans="4:6">
      <c r="D7816" s="1"/>
      <c r="F7816" s="1"/>
    </row>
    <row r="7817" spans="4:6">
      <c r="D7817" s="1"/>
      <c r="F7817" s="1"/>
    </row>
    <row r="7818" spans="4:6">
      <c r="D7818" s="1"/>
      <c r="F7818" s="1"/>
    </row>
    <row r="7819" spans="4:6">
      <c r="D7819" s="1"/>
      <c r="F7819" s="1"/>
    </row>
    <row r="7820" spans="4:6">
      <c r="D7820" s="1"/>
      <c r="F7820" s="1"/>
    </row>
    <row r="7821" spans="4:6">
      <c r="D7821" s="1"/>
      <c r="F7821" s="1"/>
    </row>
    <row r="7822" spans="4:6">
      <c r="D7822" s="1"/>
      <c r="F7822" s="1"/>
    </row>
    <row r="7823" spans="4:6">
      <c r="D7823" s="1"/>
      <c r="F7823" s="1"/>
    </row>
    <row r="7824" spans="4:6">
      <c r="D7824" s="1"/>
      <c r="F7824" s="1"/>
    </row>
    <row r="7825" spans="4:6">
      <c r="D7825" s="1"/>
      <c r="F7825" s="1"/>
    </row>
    <row r="7826" spans="4:6">
      <c r="D7826" s="1"/>
      <c r="F7826" s="1"/>
    </row>
    <row r="7827" spans="4:6">
      <c r="D7827" s="1"/>
      <c r="F7827" s="1"/>
    </row>
    <row r="7828" spans="4:6">
      <c r="D7828" s="1"/>
      <c r="F7828" s="1"/>
    </row>
    <row r="7829" spans="4:6">
      <c r="D7829" s="1"/>
      <c r="F7829" s="1"/>
    </row>
    <row r="7830" spans="4:6">
      <c r="D7830" s="1"/>
      <c r="F7830" s="1"/>
    </row>
    <row r="7831" spans="4:6">
      <c r="D7831" s="1"/>
      <c r="F7831" s="1"/>
    </row>
    <row r="7832" spans="4:6">
      <c r="D7832" s="1"/>
      <c r="F7832" s="1"/>
    </row>
    <row r="7833" spans="4:6">
      <c r="D7833" s="1"/>
      <c r="F7833" s="1"/>
    </row>
    <row r="7834" spans="4:6">
      <c r="D7834" s="1"/>
      <c r="F7834" s="1"/>
    </row>
    <row r="7835" spans="4:6">
      <c r="D7835" s="1"/>
      <c r="F7835" s="1"/>
    </row>
    <row r="7836" spans="4:6">
      <c r="D7836" s="1"/>
      <c r="F7836" s="1"/>
    </row>
    <row r="7837" spans="4:6">
      <c r="D7837" s="1"/>
      <c r="F7837" s="1"/>
    </row>
    <row r="7838" spans="4:6">
      <c r="D7838" s="1"/>
      <c r="F7838" s="1"/>
    </row>
    <row r="7839" spans="4:6">
      <c r="D7839" s="1"/>
      <c r="F7839" s="1"/>
    </row>
    <row r="7840" spans="4:6">
      <c r="D7840" s="1"/>
      <c r="F7840" s="1"/>
    </row>
    <row r="7841" spans="4:6">
      <c r="D7841" s="1"/>
      <c r="F7841" s="1"/>
    </row>
    <row r="7842" spans="4:6">
      <c r="D7842" s="1"/>
      <c r="F7842" s="1"/>
    </row>
    <row r="7843" spans="4:6">
      <c r="D7843" s="1"/>
      <c r="F7843" s="1"/>
    </row>
    <row r="7844" spans="4:6">
      <c r="D7844" s="1"/>
      <c r="F7844" s="1"/>
    </row>
    <row r="7845" spans="4:6">
      <c r="D7845" s="1"/>
      <c r="F7845" s="1"/>
    </row>
    <row r="7846" spans="4:6">
      <c r="D7846" s="1"/>
      <c r="F7846" s="1"/>
    </row>
    <row r="7847" spans="4:6">
      <c r="D7847" s="1"/>
      <c r="F7847" s="1"/>
    </row>
    <row r="7848" spans="4:6">
      <c r="D7848" s="1"/>
      <c r="F7848" s="1"/>
    </row>
    <row r="7849" spans="4:6">
      <c r="D7849" s="1"/>
      <c r="F7849" s="1"/>
    </row>
    <row r="7850" spans="4:6">
      <c r="D7850" s="1"/>
      <c r="F7850" s="1"/>
    </row>
    <row r="7851" spans="4:6">
      <c r="D7851" s="1"/>
      <c r="F7851" s="1"/>
    </row>
    <row r="7852" spans="4:6">
      <c r="D7852" s="1"/>
      <c r="F7852" s="1"/>
    </row>
    <row r="7853" spans="4:6">
      <c r="D7853" s="1"/>
      <c r="F7853" s="1"/>
    </row>
    <row r="7854" spans="4:6">
      <c r="D7854" s="1"/>
      <c r="F7854" s="1"/>
    </row>
    <row r="7855" spans="4:6">
      <c r="D7855" s="1"/>
      <c r="F7855" s="1"/>
    </row>
    <row r="7856" spans="4:6">
      <c r="D7856" s="1"/>
      <c r="F7856" s="1"/>
    </row>
    <row r="7857" spans="4:6">
      <c r="D7857" s="1"/>
      <c r="F7857" s="1"/>
    </row>
    <row r="7858" spans="4:6">
      <c r="D7858" s="1"/>
      <c r="F7858" s="1"/>
    </row>
    <row r="7859" spans="4:6">
      <c r="D7859" s="1"/>
      <c r="F7859" s="1"/>
    </row>
    <row r="7860" spans="4:6">
      <c r="D7860" s="1"/>
      <c r="F7860" s="1"/>
    </row>
    <row r="7861" spans="4:6">
      <c r="D7861" s="1"/>
      <c r="F7861" s="1"/>
    </row>
    <row r="7862" spans="4:6">
      <c r="D7862" s="1"/>
      <c r="F7862" s="1"/>
    </row>
    <row r="7863" spans="4:6">
      <c r="D7863" s="1"/>
      <c r="F7863" s="1"/>
    </row>
    <row r="7864" spans="4:6">
      <c r="D7864" s="1"/>
      <c r="F7864" s="1"/>
    </row>
    <row r="7865" spans="4:6">
      <c r="D7865" s="1"/>
      <c r="F7865" s="1"/>
    </row>
    <row r="7866" spans="4:6">
      <c r="D7866" s="1"/>
      <c r="F7866" s="1"/>
    </row>
    <row r="7867" spans="4:6">
      <c r="D7867" s="1"/>
      <c r="F7867" s="1"/>
    </row>
    <row r="7868" spans="4:6">
      <c r="D7868" s="1"/>
      <c r="F7868" s="1"/>
    </row>
    <row r="7869" spans="4:6">
      <c r="D7869" s="1"/>
      <c r="F7869" s="1"/>
    </row>
    <row r="7870" spans="4:6">
      <c r="D7870" s="1"/>
      <c r="F7870" s="1"/>
    </row>
    <row r="7871" spans="4:6">
      <c r="D7871" s="1"/>
      <c r="F7871" s="1"/>
    </row>
    <row r="7872" spans="4:6">
      <c r="D7872" s="1"/>
      <c r="F7872" s="1"/>
    </row>
    <row r="7873" spans="4:6">
      <c r="D7873" s="1"/>
      <c r="F7873" s="1"/>
    </row>
    <row r="7874" spans="4:6">
      <c r="D7874" s="1"/>
      <c r="F7874" s="1"/>
    </row>
    <row r="7875" spans="4:6">
      <c r="D7875" s="1"/>
      <c r="F7875" s="1"/>
    </row>
    <row r="7876" spans="4:6">
      <c r="D7876" s="1"/>
      <c r="F7876" s="1"/>
    </row>
    <row r="7877" spans="4:6">
      <c r="D7877" s="1"/>
      <c r="F7877" s="1"/>
    </row>
    <row r="7878" spans="4:6">
      <c r="D7878" s="1"/>
      <c r="F7878" s="1"/>
    </row>
    <row r="7879" spans="4:6">
      <c r="D7879" s="1"/>
      <c r="F7879" s="1"/>
    </row>
    <row r="7880" spans="4:6">
      <c r="D7880" s="1"/>
      <c r="F7880" s="1"/>
    </row>
    <row r="7881" spans="4:6">
      <c r="D7881" s="1"/>
      <c r="F7881" s="1"/>
    </row>
    <row r="7882" spans="4:6">
      <c r="D7882" s="1"/>
      <c r="F7882" s="1"/>
    </row>
    <row r="7883" spans="4:6">
      <c r="D7883" s="1"/>
      <c r="F7883" s="1"/>
    </row>
    <row r="7884" spans="4:6">
      <c r="D7884" s="1"/>
      <c r="F7884" s="1"/>
    </row>
    <row r="7885" spans="4:6">
      <c r="D7885" s="1"/>
      <c r="F7885" s="1"/>
    </row>
    <row r="7886" spans="4:6">
      <c r="D7886" s="1"/>
      <c r="F7886" s="1"/>
    </row>
    <row r="7887" spans="4:6">
      <c r="D7887" s="1"/>
      <c r="F7887" s="1"/>
    </row>
    <row r="7888" spans="4:6">
      <c r="D7888" s="1"/>
      <c r="F7888" s="1"/>
    </row>
    <row r="7889" spans="4:6">
      <c r="D7889" s="1"/>
      <c r="F7889" s="1"/>
    </row>
    <row r="7890" spans="4:6">
      <c r="D7890" s="1"/>
      <c r="F7890" s="1"/>
    </row>
    <row r="7891" spans="4:6">
      <c r="D7891" s="1"/>
      <c r="F7891" s="1"/>
    </row>
    <row r="7892" spans="4:6">
      <c r="D7892" s="1"/>
      <c r="F7892" s="1"/>
    </row>
    <row r="7893" spans="4:6">
      <c r="D7893" s="1"/>
      <c r="F7893" s="1"/>
    </row>
    <row r="7894" spans="4:6">
      <c r="D7894" s="1"/>
      <c r="F7894" s="1"/>
    </row>
    <row r="7895" spans="4:6">
      <c r="D7895" s="1"/>
      <c r="F7895" s="1"/>
    </row>
    <row r="7896" spans="4:6">
      <c r="D7896" s="1"/>
      <c r="F7896" s="1"/>
    </row>
    <row r="7897" spans="4:6">
      <c r="D7897" s="1"/>
      <c r="F7897" s="1"/>
    </row>
    <row r="7898" spans="4:6">
      <c r="D7898" s="1"/>
      <c r="F7898" s="1"/>
    </row>
    <row r="7899" spans="4:6">
      <c r="D7899" s="1"/>
      <c r="F7899" s="1"/>
    </row>
    <row r="7900" spans="4:6">
      <c r="D7900" s="1"/>
      <c r="F7900" s="1"/>
    </row>
    <row r="7901" spans="4:6">
      <c r="D7901" s="1"/>
      <c r="F7901" s="1"/>
    </row>
    <row r="7902" spans="4:6">
      <c r="D7902" s="1"/>
      <c r="F7902" s="1"/>
    </row>
    <row r="7903" spans="4:6">
      <c r="D7903" s="1"/>
      <c r="F7903" s="1"/>
    </row>
    <row r="7904" spans="4:6">
      <c r="D7904" s="1"/>
      <c r="F7904" s="1"/>
    </row>
    <row r="7905" spans="4:6">
      <c r="D7905" s="1"/>
      <c r="F7905" s="1"/>
    </row>
    <row r="7906" spans="4:6">
      <c r="D7906" s="1"/>
      <c r="F7906" s="1"/>
    </row>
    <row r="7907" spans="4:6">
      <c r="D7907" s="1"/>
      <c r="F7907" s="1"/>
    </row>
    <row r="7908" spans="4:6">
      <c r="D7908" s="1"/>
      <c r="F7908" s="1"/>
    </row>
    <row r="7909" spans="4:6">
      <c r="D7909" s="1"/>
      <c r="F7909" s="1"/>
    </row>
    <row r="7910" spans="4:6">
      <c r="D7910" s="1"/>
      <c r="F7910" s="1"/>
    </row>
    <row r="7911" spans="4:6">
      <c r="D7911" s="1"/>
      <c r="F7911" s="1"/>
    </row>
    <row r="7912" spans="4:6">
      <c r="D7912" s="1"/>
      <c r="F7912" s="1"/>
    </row>
    <row r="7913" spans="4:6">
      <c r="D7913" s="1"/>
      <c r="F7913" s="1"/>
    </row>
    <row r="7914" spans="4:6">
      <c r="D7914" s="1"/>
      <c r="F7914" s="1"/>
    </row>
    <row r="7915" spans="4:6">
      <c r="D7915" s="1"/>
      <c r="F7915" s="1"/>
    </row>
    <row r="7916" spans="4:6">
      <c r="F7916" s="1"/>
    </row>
    <row r="7917" spans="4:6">
      <c r="F7917" s="1"/>
    </row>
    <row r="7918" spans="4:6">
      <c r="F7918" s="1"/>
    </row>
    <row r="7919" spans="4:6">
      <c r="F7919" s="1"/>
    </row>
    <row r="7920" spans="4:6">
      <c r="F7920" s="1"/>
    </row>
    <row r="7921" spans="6:6">
      <c r="F7921" s="1"/>
    </row>
    <row r="7922" spans="6:6">
      <c r="F7922" s="1"/>
    </row>
    <row r="7923" spans="6:6">
      <c r="F7923" s="1"/>
    </row>
    <row r="7924" spans="6:6">
      <c r="F7924" s="1"/>
    </row>
    <row r="7925" spans="6:6">
      <c r="F7925" s="1"/>
    </row>
    <row r="7926" spans="6:6">
      <c r="F7926" s="1"/>
    </row>
    <row r="7927" spans="6:6">
      <c r="F7927" s="1"/>
    </row>
    <row r="7928" spans="6:6">
      <c r="F7928" s="1"/>
    </row>
    <row r="7929" spans="6:6">
      <c r="F7929" s="1"/>
    </row>
    <row r="7930" spans="6:6">
      <c r="F7930" s="1"/>
    </row>
    <row r="7931" spans="6:6">
      <c r="F7931" s="1"/>
    </row>
    <row r="7932" spans="6:6">
      <c r="F7932" s="1"/>
    </row>
    <row r="7933" spans="6:6">
      <c r="F7933" s="1"/>
    </row>
    <row r="7934" spans="6:6">
      <c r="F7934" s="1"/>
    </row>
    <row r="7935" spans="6:6">
      <c r="F7935" s="1"/>
    </row>
    <row r="7936" spans="6:6">
      <c r="F7936" s="1"/>
    </row>
    <row r="7937" spans="6:6">
      <c r="F7937" s="1"/>
    </row>
    <row r="7938" spans="6:6">
      <c r="F7938" s="1"/>
    </row>
    <row r="7939" spans="6:6">
      <c r="F7939" s="1"/>
    </row>
    <row r="7940" spans="6:6">
      <c r="F7940" s="1"/>
    </row>
    <row r="7941" spans="6:6">
      <c r="F7941" s="1"/>
    </row>
    <row r="7942" spans="6:6">
      <c r="F7942" s="1"/>
    </row>
    <row r="7943" spans="6:6">
      <c r="F7943" s="1"/>
    </row>
    <row r="7944" spans="6:6">
      <c r="F7944" s="1"/>
    </row>
    <row r="7945" spans="6:6">
      <c r="F7945" s="1"/>
    </row>
    <row r="7946" spans="6:6">
      <c r="F7946" s="1"/>
    </row>
    <row r="7947" spans="6:6">
      <c r="F7947" s="1"/>
    </row>
    <row r="7948" spans="6:6">
      <c r="F7948" s="1"/>
    </row>
    <row r="7949" spans="6:6">
      <c r="F7949" s="1"/>
    </row>
    <row r="7950" spans="6:6">
      <c r="F7950" s="1"/>
    </row>
    <row r="7951" spans="6:6">
      <c r="F7951" s="1"/>
    </row>
    <row r="7952" spans="6:6">
      <c r="F7952" s="1"/>
    </row>
    <row r="7953" spans="6:6">
      <c r="F7953" s="1"/>
    </row>
    <row r="7954" spans="6:6">
      <c r="F7954" s="1"/>
    </row>
    <row r="7955" spans="6:6">
      <c r="F7955" s="1"/>
    </row>
    <row r="7956" spans="6:6">
      <c r="F7956" s="1"/>
    </row>
    <row r="7957" spans="6:6">
      <c r="F7957" s="1"/>
    </row>
    <row r="7958" spans="6:6">
      <c r="F7958" s="1"/>
    </row>
    <row r="7959" spans="6:6">
      <c r="F7959" s="1"/>
    </row>
    <row r="7960" spans="6:6">
      <c r="F7960" s="1"/>
    </row>
    <row r="7961" spans="6:6">
      <c r="F7961" s="1"/>
    </row>
    <row r="7962" spans="6:6">
      <c r="F7962" s="1"/>
    </row>
    <row r="7963" spans="6:6">
      <c r="F7963" s="1"/>
    </row>
    <row r="7964" spans="6:6">
      <c r="F7964" s="1"/>
    </row>
    <row r="7965" spans="6:6">
      <c r="F7965" s="1"/>
    </row>
    <row r="7966" spans="6:6">
      <c r="F7966" s="1"/>
    </row>
    <row r="7967" spans="6:6">
      <c r="F7967" s="1"/>
    </row>
    <row r="7968" spans="6:6">
      <c r="F7968" s="1"/>
    </row>
    <row r="7969" spans="6:6">
      <c r="F7969" s="1"/>
    </row>
    <row r="7970" spans="6:6">
      <c r="F7970" s="1"/>
    </row>
    <row r="7971" spans="6:6">
      <c r="F7971" s="1"/>
    </row>
    <row r="7972" spans="6:6">
      <c r="F7972" s="1"/>
    </row>
    <row r="7973" spans="6:6">
      <c r="F7973" s="1"/>
    </row>
    <row r="7974" spans="6:6">
      <c r="F7974" s="1"/>
    </row>
    <row r="7975" spans="6:6">
      <c r="F7975" s="1"/>
    </row>
    <row r="7976" spans="6:6">
      <c r="F7976" s="1"/>
    </row>
    <row r="7977" spans="6:6">
      <c r="F7977" s="1"/>
    </row>
    <row r="7978" spans="6:6">
      <c r="F7978" s="1"/>
    </row>
    <row r="7979" spans="6:6">
      <c r="F7979" s="1"/>
    </row>
    <row r="7980" spans="6:6">
      <c r="F7980" s="1"/>
    </row>
    <row r="7981" spans="6:6">
      <c r="F7981" s="1"/>
    </row>
    <row r="7982" spans="6:6">
      <c r="F7982" s="1"/>
    </row>
    <row r="7983" spans="6:6">
      <c r="F7983" s="1"/>
    </row>
    <row r="7984" spans="6:6">
      <c r="F7984" s="1"/>
    </row>
    <row r="7985" spans="6:6">
      <c r="F7985" s="1"/>
    </row>
    <row r="7986" spans="6:6">
      <c r="F7986" s="1"/>
    </row>
    <row r="7987" spans="6:6">
      <c r="F7987" s="1"/>
    </row>
    <row r="7988" spans="6:6">
      <c r="F7988" s="1"/>
    </row>
    <row r="7989" spans="6:6">
      <c r="F7989" s="1"/>
    </row>
    <row r="7990" spans="6:6">
      <c r="F7990" s="1"/>
    </row>
    <row r="7991" spans="6:6">
      <c r="F7991" s="1"/>
    </row>
    <row r="7992" spans="6:6">
      <c r="F7992" s="1"/>
    </row>
    <row r="7993" spans="6:6">
      <c r="F7993" s="1"/>
    </row>
    <row r="7994" spans="6:6">
      <c r="F7994" s="1"/>
    </row>
    <row r="7995" spans="6:6">
      <c r="F7995" s="1"/>
    </row>
    <row r="7996" spans="6:6">
      <c r="F7996" s="1"/>
    </row>
    <row r="7997" spans="6:6">
      <c r="F7997" s="1"/>
    </row>
    <row r="7998" spans="6:6">
      <c r="F7998" s="1"/>
    </row>
    <row r="7999" spans="6:6">
      <c r="F7999" s="1"/>
    </row>
    <row r="8000" spans="6:6">
      <c r="F8000" s="1"/>
    </row>
    <row r="8001" spans="6:6">
      <c r="F8001" s="1"/>
    </row>
    <row r="8002" spans="6:6">
      <c r="F8002" s="1"/>
    </row>
    <row r="8003" spans="6:6">
      <c r="F8003" s="1"/>
    </row>
    <row r="8004" spans="6:6">
      <c r="F8004" s="1"/>
    </row>
    <row r="8005" spans="6:6">
      <c r="F8005" s="1"/>
    </row>
    <row r="8006" spans="6:6">
      <c r="F8006" s="1"/>
    </row>
    <row r="8007" spans="6:6">
      <c r="F8007" s="1"/>
    </row>
    <row r="8008" spans="6:6">
      <c r="F8008" s="1"/>
    </row>
    <row r="8009" spans="6:6">
      <c r="F8009" s="1"/>
    </row>
    <row r="8010" spans="6:6">
      <c r="F8010" s="1"/>
    </row>
    <row r="8011" spans="6:6">
      <c r="F8011" s="1"/>
    </row>
    <row r="8012" spans="6:6">
      <c r="F8012" s="1"/>
    </row>
    <row r="8013" spans="6:6">
      <c r="F8013" s="1"/>
    </row>
    <row r="8014" spans="6:6">
      <c r="F8014" s="1"/>
    </row>
    <row r="8015" spans="6:6">
      <c r="F8015" s="1"/>
    </row>
    <row r="8016" spans="6:6">
      <c r="F8016" s="1"/>
    </row>
    <row r="8017" spans="6:6">
      <c r="F8017" s="1"/>
    </row>
    <row r="8018" spans="6:6">
      <c r="F8018" s="1"/>
    </row>
    <row r="8019" spans="6:6">
      <c r="F8019" s="1"/>
    </row>
    <row r="8020" spans="6:6">
      <c r="F8020" s="1"/>
    </row>
    <row r="8021" spans="6:6">
      <c r="F8021" s="1"/>
    </row>
    <row r="8022" spans="6:6">
      <c r="F8022" s="1"/>
    </row>
    <row r="8023" spans="6:6">
      <c r="F8023" s="1"/>
    </row>
    <row r="8024" spans="6:6">
      <c r="F8024" s="1"/>
    </row>
    <row r="8025" spans="6:6">
      <c r="F8025" s="1"/>
    </row>
    <row r="8026" spans="6:6">
      <c r="F8026" s="1"/>
    </row>
    <row r="8027" spans="6:6">
      <c r="F8027" s="1"/>
    </row>
    <row r="8028" spans="6:6">
      <c r="F8028" s="1"/>
    </row>
    <row r="8029" spans="6:6">
      <c r="F8029" s="1"/>
    </row>
    <row r="8030" spans="6:6">
      <c r="F8030" s="1"/>
    </row>
    <row r="8031" spans="6:6">
      <c r="F8031" s="1"/>
    </row>
    <row r="8032" spans="6:6">
      <c r="F8032" s="1"/>
    </row>
    <row r="8033" spans="6:6">
      <c r="F8033" s="1"/>
    </row>
    <row r="8034" spans="6:6">
      <c r="F8034" s="1"/>
    </row>
    <row r="8035" spans="6:6">
      <c r="F8035" s="1"/>
    </row>
    <row r="8036" spans="6:6">
      <c r="F8036" s="1"/>
    </row>
    <row r="8037" spans="6:6">
      <c r="F8037" s="1"/>
    </row>
    <row r="8038" spans="6:6">
      <c r="F8038" s="1"/>
    </row>
    <row r="8039" spans="6:6">
      <c r="F8039" s="1"/>
    </row>
    <row r="8040" spans="6:6">
      <c r="F8040" s="1"/>
    </row>
    <row r="8041" spans="6:6">
      <c r="F8041" s="1"/>
    </row>
    <row r="8042" spans="6:6">
      <c r="F8042" s="1"/>
    </row>
    <row r="8043" spans="6:6">
      <c r="F8043" s="1"/>
    </row>
    <row r="8044" spans="6:6">
      <c r="F8044" s="1"/>
    </row>
    <row r="8045" spans="6:6">
      <c r="F8045" s="1"/>
    </row>
    <row r="8046" spans="6:6">
      <c r="F8046" s="1"/>
    </row>
    <row r="8047" spans="6:6">
      <c r="F8047" s="1"/>
    </row>
    <row r="8048" spans="6:6">
      <c r="F8048" s="1"/>
    </row>
    <row r="8049" spans="6:6">
      <c r="F8049" s="1"/>
    </row>
    <row r="8050" spans="6:6">
      <c r="F8050" s="1"/>
    </row>
    <row r="8051" spans="6:6">
      <c r="F8051" s="1"/>
    </row>
    <row r="8052" spans="6:6">
      <c r="F8052" s="1"/>
    </row>
    <row r="8053" spans="6:6">
      <c r="F8053" s="1"/>
    </row>
    <row r="8054" spans="6:6">
      <c r="F8054" s="1"/>
    </row>
    <row r="8055" spans="6:6">
      <c r="F8055" s="1"/>
    </row>
    <row r="8056" spans="6:6">
      <c r="F8056" s="1"/>
    </row>
    <row r="8057" spans="6:6">
      <c r="F8057" s="1"/>
    </row>
    <row r="8058" spans="6:6">
      <c r="F8058" s="1"/>
    </row>
    <row r="8059" spans="6:6">
      <c r="F8059" s="1"/>
    </row>
    <row r="8060" spans="6:6">
      <c r="F8060" s="1"/>
    </row>
    <row r="8061" spans="6:6">
      <c r="F8061" s="1"/>
    </row>
    <row r="8062" spans="6:6">
      <c r="F8062" s="1"/>
    </row>
    <row r="8063" spans="6:6">
      <c r="F8063" s="1"/>
    </row>
    <row r="8064" spans="6:6">
      <c r="F8064" s="1"/>
    </row>
    <row r="8065" spans="6:6">
      <c r="F8065" s="1"/>
    </row>
    <row r="8066" spans="6:6">
      <c r="F8066" s="1"/>
    </row>
    <row r="8067" spans="6:6">
      <c r="F8067" s="1"/>
    </row>
    <row r="8068" spans="6:6">
      <c r="F8068" s="1"/>
    </row>
    <row r="8069" spans="6:6">
      <c r="F8069" s="1"/>
    </row>
    <row r="8070" spans="6:6">
      <c r="F8070" s="1"/>
    </row>
    <row r="8071" spans="6:6">
      <c r="F8071" s="1"/>
    </row>
    <row r="8072" spans="6:6">
      <c r="F8072" s="1"/>
    </row>
    <row r="8073" spans="6:6">
      <c r="F8073" s="1"/>
    </row>
    <row r="8074" spans="6:6">
      <c r="F8074" s="1"/>
    </row>
    <row r="8075" spans="6:6">
      <c r="F8075" s="1"/>
    </row>
    <row r="8076" spans="6:6">
      <c r="F8076" s="1"/>
    </row>
    <row r="8077" spans="6:6">
      <c r="F8077" s="1"/>
    </row>
    <row r="8078" spans="6:6">
      <c r="F8078" s="1"/>
    </row>
    <row r="8079" spans="6:6">
      <c r="F8079" s="1"/>
    </row>
    <row r="8080" spans="6:6">
      <c r="F8080" s="1"/>
    </row>
    <row r="8081" spans="6:6">
      <c r="F8081" s="1"/>
    </row>
    <row r="8082" spans="6:6">
      <c r="F8082" s="1"/>
    </row>
    <row r="8083" spans="6:6">
      <c r="F8083" s="1"/>
    </row>
    <row r="8084" spans="6:6">
      <c r="F8084" s="1"/>
    </row>
    <row r="8085" spans="6:6">
      <c r="F8085" s="1"/>
    </row>
    <row r="8086" spans="6:6">
      <c r="F8086" s="1"/>
    </row>
    <row r="8087" spans="6:6">
      <c r="F8087" s="1"/>
    </row>
    <row r="8088" spans="6:6">
      <c r="F8088" s="1"/>
    </row>
    <row r="8089" spans="6:6">
      <c r="F8089" s="1"/>
    </row>
    <row r="8090" spans="6:6">
      <c r="F8090" s="1"/>
    </row>
    <row r="8091" spans="6:6">
      <c r="F8091" s="1"/>
    </row>
    <row r="8092" spans="6:6">
      <c r="F8092" s="1"/>
    </row>
    <row r="8093" spans="6:6">
      <c r="F8093" s="1"/>
    </row>
    <row r="8094" spans="6:6">
      <c r="F8094" s="1"/>
    </row>
    <row r="8095" spans="6:6">
      <c r="F8095" s="1"/>
    </row>
    <row r="8096" spans="6:6">
      <c r="F8096" s="1"/>
    </row>
    <row r="8097" spans="6:6">
      <c r="F8097" s="1"/>
    </row>
    <row r="8098" spans="6:6">
      <c r="F8098" s="1"/>
    </row>
    <row r="8099" spans="6:6">
      <c r="F8099" s="1"/>
    </row>
    <row r="8100" spans="6:6">
      <c r="F8100" s="1"/>
    </row>
    <row r="8101" spans="6:6">
      <c r="F8101" s="1"/>
    </row>
    <row r="8102" spans="6:6">
      <c r="F8102" s="1"/>
    </row>
    <row r="8103" spans="6:6">
      <c r="F8103" s="1"/>
    </row>
    <row r="8104" spans="6:6">
      <c r="F8104" s="1"/>
    </row>
    <row r="8105" spans="6:6">
      <c r="F8105" s="1"/>
    </row>
    <row r="8106" spans="6:6">
      <c r="F8106" s="1"/>
    </row>
    <row r="8107" spans="6:6">
      <c r="F8107" s="1"/>
    </row>
    <row r="8108" spans="6:6">
      <c r="F8108" s="1"/>
    </row>
    <row r="8109" spans="6:6">
      <c r="F8109" s="1"/>
    </row>
    <row r="8110" spans="6:6">
      <c r="F8110" s="1"/>
    </row>
    <row r="8111" spans="6:6">
      <c r="F8111" s="1"/>
    </row>
    <row r="8112" spans="6:6">
      <c r="F8112" s="1"/>
    </row>
    <row r="8113" spans="6:6">
      <c r="F8113" s="1"/>
    </row>
    <row r="8114" spans="6:6">
      <c r="F8114" s="1"/>
    </row>
    <row r="8115" spans="6:6">
      <c r="F8115" s="1"/>
    </row>
    <row r="8116" spans="6:6">
      <c r="F8116" s="1"/>
    </row>
    <row r="8117" spans="6:6">
      <c r="F8117" s="1"/>
    </row>
    <row r="8118" spans="6:6">
      <c r="F8118" s="1"/>
    </row>
    <row r="8119" spans="6:6">
      <c r="F8119" s="1"/>
    </row>
    <row r="8120" spans="6:6">
      <c r="F8120" s="1"/>
    </row>
    <row r="8121" spans="6:6">
      <c r="F8121" s="1"/>
    </row>
    <row r="8122" spans="6:6">
      <c r="F8122" s="1"/>
    </row>
    <row r="8123" spans="6:6">
      <c r="F8123" s="1"/>
    </row>
    <row r="8124" spans="6:6">
      <c r="F8124" s="1"/>
    </row>
    <row r="8125" spans="6:6">
      <c r="F8125" s="1"/>
    </row>
    <row r="8126" spans="6:6">
      <c r="F8126" s="1"/>
    </row>
    <row r="8127" spans="6:6">
      <c r="F8127" s="1"/>
    </row>
    <row r="8128" spans="6:6">
      <c r="F8128" s="1"/>
    </row>
    <row r="8129" spans="6:6">
      <c r="F8129" s="1"/>
    </row>
    <row r="8130" spans="6:6">
      <c r="F8130" s="1"/>
    </row>
    <row r="8131" spans="6:6">
      <c r="F8131" s="1"/>
    </row>
    <row r="8132" spans="6:6">
      <c r="F8132" s="1"/>
    </row>
    <row r="8133" spans="6:6">
      <c r="F8133" s="1"/>
    </row>
    <row r="8134" spans="6:6">
      <c r="F8134" s="1"/>
    </row>
    <row r="8135" spans="6:6">
      <c r="F8135" s="1"/>
    </row>
    <row r="8136" spans="6:6">
      <c r="F8136" s="1"/>
    </row>
    <row r="8137" spans="6:6">
      <c r="F8137" s="1"/>
    </row>
    <row r="8138" spans="6:6">
      <c r="F8138" s="1"/>
    </row>
    <row r="8139" spans="6:6">
      <c r="F8139" s="1"/>
    </row>
    <row r="8140" spans="6:6">
      <c r="F8140" s="1"/>
    </row>
    <row r="8141" spans="6:6">
      <c r="F8141" s="1"/>
    </row>
    <row r="8142" spans="6:6">
      <c r="F8142" s="1"/>
    </row>
    <row r="8143" spans="6:6">
      <c r="F8143" s="1"/>
    </row>
    <row r="8144" spans="6:6">
      <c r="F8144" s="1"/>
    </row>
    <row r="8145" spans="6:6">
      <c r="F8145" s="1"/>
    </row>
    <row r="8146" spans="6:6">
      <c r="F8146" s="1"/>
    </row>
    <row r="8147" spans="6:6">
      <c r="F8147" s="1"/>
    </row>
    <row r="8148" spans="6:6">
      <c r="F8148" s="1"/>
    </row>
    <row r="8149" spans="6:6">
      <c r="F8149" s="1"/>
    </row>
    <row r="8150" spans="6:6">
      <c r="F8150" s="1"/>
    </row>
    <row r="8151" spans="6:6">
      <c r="F8151" s="1"/>
    </row>
    <row r="8152" spans="6:6">
      <c r="F8152" s="1"/>
    </row>
    <row r="8153" spans="6:6">
      <c r="F8153" s="1"/>
    </row>
    <row r="8154" spans="6:6">
      <c r="F8154" s="1"/>
    </row>
    <row r="8155" spans="6:6">
      <c r="F8155" s="1"/>
    </row>
    <row r="8156" spans="6:6">
      <c r="F8156" s="1"/>
    </row>
    <row r="8157" spans="6:6">
      <c r="F8157" s="1"/>
    </row>
    <row r="8158" spans="6:6">
      <c r="F8158" s="1"/>
    </row>
    <row r="8159" spans="6:6">
      <c r="F8159" s="1"/>
    </row>
    <row r="8160" spans="6:6">
      <c r="F8160" s="1"/>
    </row>
    <row r="8161" spans="6:6">
      <c r="F8161" s="1"/>
    </row>
    <row r="8162" spans="6:6">
      <c r="F8162" s="1"/>
    </row>
    <row r="8163" spans="6:6">
      <c r="F8163" s="1"/>
    </row>
    <row r="8164" spans="6:6">
      <c r="F8164" s="1"/>
    </row>
    <row r="8165" spans="6:6">
      <c r="F8165" s="1"/>
    </row>
    <row r="8166" spans="6:6">
      <c r="F8166" s="1"/>
    </row>
    <row r="8167" spans="6:6">
      <c r="F8167" s="1"/>
    </row>
    <row r="8168" spans="6:6">
      <c r="F8168" s="1"/>
    </row>
    <row r="8169" spans="6:6">
      <c r="F8169" s="1"/>
    </row>
    <row r="8170" spans="6:6">
      <c r="F8170" s="1"/>
    </row>
    <row r="8171" spans="6:6">
      <c r="F8171" s="1"/>
    </row>
    <row r="8172" spans="6:6">
      <c r="F8172" s="1"/>
    </row>
    <row r="8173" spans="6:6">
      <c r="F8173" s="1"/>
    </row>
    <row r="8174" spans="6:6">
      <c r="F8174" s="1"/>
    </row>
    <row r="8175" spans="6:6">
      <c r="F8175" s="1"/>
    </row>
    <row r="8176" spans="6:6">
      <c r="F8176" s="1"/>
    </row>
    <row r="8177" spans="6:6">
      <c r="F8177" s="1"/>
    </row>
    <row r="8178" spans="6:6">
      <c r="F8178" s="1"/>
    </row>
    <row r="8179" spans="6:6">
      <c r="F8179" s="1"/>
    </row>
    <row r="8180" spans="6:6">
      <c r="F8180" s="1"/>
    </row>
    <row r="8181" spans="6:6">
      <c r="F8181" s="1"/>
    </row>
    <row r="8182" spans="6:6">
      <c r="F8182" s="1"/>
    </row>
    <row r="8183" spans="6:6">
      <c r="F8183" s="1"/>
    </row>
    <row r="8184" spans="6:6">
      <c r="F8184" s="1"/>
    </row>
    <row r="8185" spans="6:6">
      <c r="F8185" s="1"/>
    </row>
    <row r="8186" spans="6:6">
      <c r="F8186" s="1"/>
    </row>
    <row r="8187" spans="6:6">
      <c r="F8187" s="1"/>
    </row>
    <row r="8188" spans="6:6">
      <c r="F8188" s="1"/>
    </row>
    <row r="8189" spans="6:6">
      <c r="F8189" s="1"/>
    </row>
    <row r="8190" spans="6:6">
      <c r="F8190" s="1"/>
    </row>
    <row r="8191" spans="6:6">
      <c r="F8191" s="1"/>
    </row>
    <row r="8192" spans="6:6">
      <c r="F8192" s="1"/>
    </row>
    <row r="8193" spans="6:6">
      <c r="F8193" s="1"/>
    </row>
    <row r="8194" spans="6:6">
      <c r="F8194" s="1"/>
    </row>
    <row r="8195" spans="6:6">
      <c r="F8195" s="1"/>
    </row>
    <row r="8196" spans="6:6">
      <c r="F8196" s="1"/>
    </row>
    <row r="8197" spans="6:6">
      <c r="F8197" s="1"/>
    </row>
    <row r="8198" spans="6:6">
      <c r="F8198" s="1"/>
    </row>
    <row r="8199" spans="6:6">
      <c r="F8199" s="1"/>
    </row>
    <row r="8200" spans="6:6">
      <c r="F8200" s="1"/>
    </row>
    <row r="8201" spans="6:6">
      <c r="F8201" s="1"/>
    </row>
    <row r="8202" spans="6:6">
      <c r="F8202" s="1"/>
    </row>
    <row r="8203" spans="6:6">
      <c r="F8203" s="1"/>
    </row>
    <row r="8204" spans="6:6">
      <c r="F8204" s="1"/>
    </row>
    <row r="8205" spans="6:6">
      <c r="F8205" s="1"/>
    </row>
    <row r="8206" spans="6:6">
      <c r="F8206" s="1"/>
    </row>
    <row r="8207" spans="6:6">
      <c r="F8207" s="1"/>
    </row>
    <row r="8208" spans="6:6">
      <c r="F8208" s="1"/>
    </row>
    <row r="8209" spans="6:6">
      <c r="F8209" s="1"/>
    </row>
    <row r="8210" spans="6:6">
      <c r="F8210" s="1"/>
    </row>
    <row r="8211" spans="6:6">
      <c r="F8211" s="1"/>
    </row>
    <row r="8212" spans="6:6">
      <c r="F8212" s="1"/>
    </row>
    <row r="8213" spans="6:6">
      <c r="F8213" s="1"/>
    </row>
    <row r="8214" spans="6:6">
      <c r="F8214" s="1"/>
    </row>
    <row r="8215" spans="6:6">
      <c r="F8215" s="1"/>
    </row>
    <row r="8216" spans="6:6">
      <c r="F8216" s="1"/>
    </row>
    <row r="8217" spans="6:6">
      <c r="F8217" s="1"/>
    </row>
    <row r="8218" spans="6:6">
      <c r="F8218" s="1"/>
    </row>
    <row r="8219" spans="6:6">
      <c r="F8219" s="1"/>
    </row>
    <row r="8220" spans="6:6">
      <c r="F8220" s="1"/>
    </row>
    <row r="8221" spans="6:6">
      <c r="F8221" s="1"/>
    </row>
    <row r="8222" spans="6:6">
      <c r="F8222" s="1"/>
    </row>
    <row r="8223" spans="6:6">
      <c r="F8223" s="1"/>
    </row>
    <row r="8224" spans="6:6">
      <c r="F8224" s="1"/>
    </row>
    <row r="8225" spans="6:6">
      <c r="F8225" s="1"/>
    </row>
    <row r="8226" spans="6:6">
      <c r="F8226" s="1"/>
    </row>
    <row r="8227" spans="6:6">
      <c r="F8227" s="1"/>
    </row>
    <row r="8228" spans="6:6">
      <c r="F8228" s="1"/>
    </row>
    <row r="8229" spans="6:6">
      <c r="F8229" s="1"/>
    </row>
    <row r="8230" spans="6:6">
      <c r="F8230" s="1"/>
    </row>
    <row r="8231" spans="6:6">
      <c r="F8231" s="1"/>
    </row>
    <row r="8232" spans="6:6">
      <c r="F8232" s="1"/>
    </row>
    <row r="8233" spans="6:6">
      <c r="F8233" s="1"/>
    </row>
    <row r="8234" spans="6:6">
      <c r="F8234" s="1"/>
    </row>
    <row r="8235" spans="6:6">
      <c r="F8235" s="1"/>
    </row>
    <row r="8236" spans="6:6">
      <c r="F8236" s="1"/>
    </row>
    <row r="8237" spans="6:6">
      <c r="F8237" s="1"/>
    </row>
    <row r="8238" spans="6:6">
      <c r="F8238" s="1"/>
    </row>
    <row r="8239" spans="6:6">
      <c r="F8239" s="1"/>
    </row>
    <row r="8240" spans="6:6">
      <c r="F8240" s="1"/>
    </row>
    <row r="8241" spans="6:6">
      <c r="F8241" s="1"/>
    </row>
    <row r="8242" spans="6:6">
      <c r="F8242" s="1"/>
    </row>
    <row r="8243" spans="6:6">
      <c r="F8243" s="1"/>
    </row>
    <row r="8244" spans="6:6">
      <c r="F8244" s="1"/>
    </row>
    <row r="8245" spans="6:6">
      <c r="F8245" s="1"/>
    </row>
    <row r="8246" spans="6:6">
      <c r="F8246" s="1"/>
    </row>
    <row r="8247" spans="6:6">
      <c r="F8247" s="1"/>
    </row>
    <row r="8248" spans="6:6">
      <c r="F8248" s="1"/>
    </row>
    <row r="8249" spans="6:6">
      <c r="F8249" s="1"/>
    </row>
    <row r="8250" spans="6:6">
      <c r="F8250" s="1"/>
    </row>
    <row r="8251" spans="6:6">
      <c r="F8251" s="1"/>
    </row>
    <row r="8252" spans="6:6">
      <c r="F8252" s="1"/>
    </row>
    <row r="8253" spans="6:6">
      <c r="F8253" s="1"/>
    </row>
    <row r="8254" spans="6:6">
      <c r="F8254" s="1"/>
    </row>
    <row r="8255" spans="6:6">
      <c r="F8255" s="1"/>
    </row>
    <row r="8256" spans="6:6">
      <c r="F8256" s="1"/>
    </row>
    <row r="8257" spans="6:6">
      <c r="F8257" s="1"/>
    </row>
    <row r="8258" spans="6:6">
      <c r="F8258" s="1"/>
    </row>
    <row r="8259" spans="6:6">
      <c r="F8259" s="1"/>
    </row>
    <row r="8260" spans="6:6">
      <c r="F8260" s="1"/>
    </row>
    <row r="8261" spans="6:6">
      <c r="F8261" s="1"/>
    </row>
    <row r="8262" spans="6:6">
      <c r="F8262" s="1"/>
    </row>
    <row r="8263" spans="6:6">
      <c r="F8263" s="1"/>
    </row>
    <row r="8264" spans="6:6">
      <c r="F8264" s="1"/>
    </row>
    <row r="8265" spans="6:6">
      <c r="F8265" s="1"/>
    </row>
    <row r="8266" spans="6:6">
      <c r="F8266" s="1"/>
    </row>
    <row r="8267" spans="6:6">
      <c r="F8267" s="1"/>
    </row>
    <row r="8268" spans="6:6">
      <c r="F8268" s="1"/>
    </row>
    <row r="8269" spans="6:6">
      <c r="F8269" s="1"/>
    </row>
    <row r="8270" spans="6:6">
      <c r="F8270" s="1"/>
    </row>
    <row r="8271" spans="6:6">
      <c r="F8271" s="1"/>
    </row>
    <row r="8272" spans="6:6">
      <c r="F8272" s="1"/>
    </row>
    <row r="8273" spans="6:6">
      <c r="F8273" s="1"/>
    </row>
    <row r="8274" spans="6:6">
      <c r="F8274" s="1"/>
    </row>
    <row r="8275" spans="6:6">
      <c r="F8275" s="1"/>
    </row>
    <row r="8276" spans="6:6">
      <c r="F8276" s="1"/>
    </row>
    <row r="8277" spans="6:6">
      <c r="F8277" s="1"/>
    </row>
    <row r="8278" spans="6:6">
      <c r="F8278" s="1"/>
    </row>
    <row r="8279" spans="6:6">
      <c r="F8279" s="1"/>
    </row>
    <row r="8280" spans="6:6">
      <c r="F8280" s="1"/>
    </row>
    <row r="8281" spans="6:6">
      <c r="F8281" s="1"/>
    </row>
    <row r="8282" spans="6:6">
      <c r="F8282" s="1"/>
    </row>
    <row r="8283" spans="6:6">
      <c r="F8283" s="1"/>
    </row>
    <row r="8284" spans="6:6">
      <c r="F8284" s="1"/>
    </row>
    <row r="8285" spans="6:6">
      <c r="F8285" s="1"/>
    </row>
    <row r="8286" spans="6:6">
      <c r="F8286" s="1"/>
    </row>
    <row r="8287" spans="6:6">
      <c r="F8287" s="1"/>
    </row>
    <row r="8288" spans="6:6">
      <c r="F8288" s="1"/>
    </row>
    <row r="8289" spans="6:6">
      <c r="F8289" s="1"/>
    </row>
    <row r="8290" spans="6:6">
      <c r="F8290" s="1"/>
    </row>
    <row r="8291" spans="6:6">
      <c r="F8291" s="1"/>
    </row>
    <row r="8292" spans="6:6">
      <c r="F8292" s="1"/>
    </row>
    <row r="8293" spans="6:6">
      <c r="F8293" s="1"/>
    </row>
    <row r="8294" spans="6:6">
      <c r="F8294" s="1"/>
    </row>
    <row r="8295" spans="6:6">
      <c r="F8295" s="1"/>
    </row>
    <row r="8296" spans="6:6">
      <c r="F8296" s="1"/>
    </row>
    <row r="8297" spans="6:6">
      <c r="F8297" s="1"/>
    </row>
    <row r="8298" spans="6:6">
      <c r="F8298" s="1"/>
    </row>
    <row r="8299" spans="6:6">
      <c r="F8299" s="1"/>
    </row>
    <row r="8300" spans="6:6">
      <c r="F8300" s="1"/>
    </row>
    <row r="8301" spans="6:6">
      <c r="F8301" s="1"/>
    </row>
    <row r="8302" spans="6:6">
      <c r="F8302" s="1"/>
    </row>
    <row r="8303" spans="6:6">
      <c r="F8303" s="1"/>
    </row>
    <row r="8304" spans="6:6">
      <c r="F8304" s="1"/>
    </row>
    <row r="8305" spans="6:6">
      <c r="F8305" s="1"/>
    </row>
    <row r="8306" spans="6:6">
      <c r="F8306" s="1"/>
    </row>
    <row r="8307" spans="6:6">
      <c r="F8307" s="1"/>
    </row>
    <row r="8308" spans="6:6">
      <c r="F8308" s="1"/>
    </row>
    <row r="8309" spans="6:6">
      <c r="F8309" s="1"/>
    </row>
    <row r="8310" spans="6:6">
      <c r="F8310" s="1"/>
    </row>
    <row r="8311" spans="6:6">
      <c r="F8311" s="1"/>
    </row>
    <row r="8312" spans="6:6">
      <c r="F8312" s="1"/>
    </row>
    <row r="8313" spans="6:6">
      <c r="F8313" s="1"/>
    </row>
    <row r="8314" spans="6:6">
      <c r="F8314" s="1"/>
    </row>
    <row r="8315" spans="6:6">
      <c r="F8315" s="1"/>
    </row>
    <row r="8316" spans="6:6">
      <c r="F8316" s="1"/>
    </row>
    <row r="8317" spans="6:6">
      <c r="F8317" s="1"/>
    </row>
    <row r="8318" spans="6:6">
      <c r="F8318" s="1"/>
    </row>
    <row r="8319" spans="6:6">
      <c r="F8319" s="1"/>
    </row>
    <row r="8320" spans="6:6">
      <c r="F8320" s="1"/>
    </row>
    <row r="8321" spans="6:6">
      <c r="F8321" s="1"/>
    </row>
    <row r="8322" spans="6:6">
      <c r="F8322" s="1"/>
    </row>
    <row r="8323" spans="6:6">
      <c r="F8323" s="1"/>
    </row>
    <row r="8324" spans="6:6">
      <c r="F8324" s="1"/>
    </row>
    <row r="8325" spans="6:6">
      <c r="F8325" s="1"/>
    </row>
    <row r="8326" spans="6:6">
      <c r="F8326" s="1"/>
    </row>
    <row r="8327" spans="6:6">
      <c r="F8327" s="1"/>
    </row>
    <row r="8328" spans="6:6">
      <c r="F8328" s="1"/>
    </row>
    <row r="8329" spans="6:6">
      <c r="F8329" s="1"/>
    </row>
    <row r="8330" spans="6:6">
      <c r="F8330" s="1"/>
    </row>
    <row r="8331" spans="6:6">
      <c r="F8331" s="1"/>
    </row>
    <row r="8332" spans="6:6">
      <c r="F8332" s="1"/>
    </row>
    <row r="8333" spans="6:6">
      <c r="F8333" s="1"/>
    </row>
    <row r="8334" spans="6:6">
      <c r="F8334" s="1"/>
    </row>
    <row r="8335" spans="6:6">
      <c r="F8335" s="1"/>
    </row>
    <row r="8336" spans="6:6">
      <c r="F8336" s="1"/>
    </row>
    <row r="8337" spans="6:6">
      <c r="F8337" s="1"/>
    </row>
    <row r="8338" spans="6:6">
      <c r="F8338" s="1"/>
    </row>
    <row r="8339" spans="6:6">
      <c r="F8339" s="1"/>
    </row>
    <row r="8340" spans="6:6">
      <c r="F8340" s="1"/>
    </row>
    <row r="8341" spans="6:6">
      <c r="F8341" s="1"/>
    </row>
    <row r="8342" spans="6:6">
      <c r="F8342" s="1"/>
    </row>
    <row r="8343" spans="6:6">
      <c r="F8343" s="1"/>
    </row>
    <row r="8344" spans="6:6">
      <c r="F8344" s="1"/>
    </row>
    <row r="8345" spans="6:6">
      <c r="F8345" s="1"/>
    </row>
    <row r="8346" spans="6:6">
      <c r="F8346" s="1"/>
    </row>
    <row r="8347" spans="6:6">
      <c r="F8347" s="1"/>
    </row>
    <row r="8348" spans="6:6">
      <c r="F8348" s="1"/>
    </row>
    <row r="8349" spans="6:6">
      <c r="F8349" s="1"/>
    </row>
    <row r="8350" spans="6:6">
      <c r="F8350" s="1"/>
    </row>
    <row r="8351" spans="6:6">
      <c r="F8351" s="1"/>
    </row>
    <row r="8352" spans="6:6">
      <c r="F8352" s="1"/>
    </row>
    <row r="8353" spans="6:6">
      <c r="F8353" s="1"/>
    </row>
    <row r="8354" spans="6:6">
      <c r="F8354" s="1"/>
    </row>
    <row r="8355" spans="6:6">
      <c r="F8355" s="1"/>
    </row>
    <row r="8356" spans="6:6">
      <c r="F8356" s="1"/>
    </row>
    <row r="8357" spans="6:6">
      <c r="F8357" s="1"/>
    </row>
    <row r="8358" spans="6:6">
      <c r="F8358" s="1"/>
    </row>
    <row r="8359" spans="6:6">
      <c r="F8359" s="1"/>
    </row>
    <row r="8360" spans="6:6">
      <c r="F8360" s="1"/>
    </row>
    <row r="8361" spans="6:6">
      <c r="F8361" s="1"/>
    </row>
    <row r="8362" spans="6:6">
      <c r="F8362" s="1"/>
    </row>
    <row r="8363" spans="6:6">
      <c r="F8363" s="1"/>
    </row>
    <row r="8364" spans="6:6">
      <c r="F8364" s="1"/>
    </row>
    <row r="8365" spans="6:6">
      <c r="F8365" s="1"/>
    </row>
    <row r="8366" spans="6:6">
      <c r="F8366" s="1"/>
    </row>
    <row r="8367" spans="6:6">
      <c r="F8367" s="1"/>
    </row>
    <row r="8368" spans="6:6">
      <c r="F8368" s="1"/>
    </row>
    <row r="8369" spans="6:6">
      <c r="F8369" s="1"/>
    </row>
    <row r="8370" spans="6:6">
      <c r="F8370" s="1"/>
    </row>
    <row r="8371" spans="6:6">
      <c r="F8371" s="1"/>
    </row>
    <row r="8372" spans="6:6">
      <c r="F8372" s="1"/>
    </row>
    <row r="8373" spans="6:6">
      <c r="F8373" s="1"/>
    </row>
    <row r="8374" spans="6:6">
      <c r="F8374" s="1"/>
    </row>
    <row r="8375" spans="6:6">
      <c r="F8375" s="1"/>
    </row>
    <row r="8376" spans="6:6">
      <c r="F8376" s="1"/>
    </row>
    <row r="8377" spans="6:6">
      <c r="F8377" s="1"/>
    </row>
    <row r="8378" spans="6:6">
      <c r="F8378" s="1"/>
    </row>
    <row r="8379" spans="6:6">
      <c r="F8379" s="1"/>
    </row>
    <row r="8380" spans="6:6">
      <c r="F8380" s="1"/>
    </row>
    <row r="8381" spans="6:6">
      <c r="F8381" s="1"/>
    </row>
    <row r="8382" spans="6:6">
      <c r="F8382" s="1"/>
    </row>
    <row r="8383" spans="6:6">
      <c r="F8383" s="1"/>
    </row>
    <row r="8384" spans="6:6">
      <c r="F8384" s="1"/>
    </row>
    <row r="8385" spans="6:6">
      <c r="F8385" s="1"/>
    </row>
    <row r="8386" spans="6:6">
      <c r="F8386" s="1"/>
    </row>
    <row r="8387" spans="6:6">
      <c r="F8387" s="1"/>
    </row>
    <row r="8388" spans="6:6">
      <c r="F8388" s="1"/>
    </row>
    <row r="8389" spans="6:6">
      <c r="F8389" s="1"/>
    </row>
    <row r="8390" spans="6:6">
      <c r="F8390" s="1"/>
    </row>
    <row r="8391" spans="6:6">
      <c r="F8391" s="1"/>
    </row>
    <row r="8392" spans="6:6">
      <c r="F8392" s="1"/>
    </row>
    <row r="8393" spans="6:6">
      <c r="F8393" s="1"/>
    </row>
    <row r="8394" spans="6:6">
      <c r="F8394" s="1"/>
    </row>
    <row r="8395" spans="6:6">
      <c r="F8395" s="1"/>
    </row>
    <row r="8396" spans="6:6">
      <c r="F8396" s="1"/>
    </row>
    <row r="8397" spans="6:6">
      <c r="F8397" s="1"/>
    </row>
    <row r="8398" spans="6:6">
      <c r="F8398" s="1"/>
    </row>
    <row r="8399" spans="6:6">
      <c r="F8399" s="1"/>
    </row>
    <row r="8400" spans="6:6">
      <c r="F8400" s="1"/>
    </row>
    <row r="8401" spans="6:6">
      <c r="F8401" s="1"/>
    </row>
    <row r="8402" spans="6:6">
      <c r="F8402" s="1"/>
    </row>
    <row r="8403" spans="6:6">
      <c r="F8403" s="1"/>
    </row>
    <row r="8404" spans="6:6">
      <c r="F8404" s="1"/>
    </row>
    <row r="8405" spans="6:6">
      <c r="F8405" s="1"/>
    </row>
    <row r="8406" spans="6:6">
      <c r="F8406" s="1"/>
    </row>
    <row r="8407" spans="6:6">
      <c r="F8407" s="1"/>
    </row>
    <row r="8408" spans="6:6">
      <c r="F8408" s="1"/>
    </row>
    <row r="8409" spans="6:6">
      <c r="F8409" s="1"/>
    </row>
    <row r="8410" spans="6:6">
      <c r="F8410" s="1"/>
    </row>
    <row r="8411" spans="6:6">
      <c r="F8411" s="1"/>
    </row>
    <row r="8412" spans="6:6">
      <c r="F8412" s="1"/>
    </row>
    <row r="8413" spans="6:6">
      <c r="F8413" s="1"/>
    </row>
    <row r="8414" spans="6:6">
      <c r="F8414" s="1"/>
    </row>
    <row r="8415" spans="6:6">
      <c r="F8415" s="1"/>
    </row>
    <row r="8416" spans="6:6">
      <c r="F8416" s="1"/>
    </row>
    <row r="8417" spans="6:6">
      <c r="F8417" s="1"/>
    </row>
    <row r="8418" spans="6:6">
      <c r="F8418" s="1"/>
    </row>
    <row r="8419" spans="6:6">
      <c r="F8419" s="1"/>
    </row>
    <row r="8420" spans="6:6">
      <c r="F8420" s="1"/>
    </row>
    <row r="8421" spans="6:6">
      <c r="F8421" s="1"/>
    </row>
    <row r="8422" spans="6:6">
      <c r="F8422" s="1"/>
    </row>
    <row r="8423" spans="6:6">
      <c r="F8423" s="1"/>
    </row>
    <row r="8424" spans="6:6">
      <c r="F8424" s="1"/>
    </row>
    <row r="8425" spans="6:6">
      <c r="F8425" s="1"/>
    </row>
    <row r="8426" spans="6:6">
      <c r="F8426" s="1"/>
    </row>
    <row r="8427" spans="6:6">
      <c r="F8427" s="1"/>
    </row>
    <row r="8428" spans="6:6">
      <c r="F8428" s="1"/>
    </row>
    <row r="8429" spans="6:6">
      <c r="F8429" s="1"/>
    </row>
    <row r="8430" spans="6:6">
      <c r="F8430" s="1"/>
    </row>
    <row r="8431" spans="6:6">
      <c r="F8431" s="1"/>
    </row>
    <row r="8432" spans="6:6">
      <c r="F8432" s="1"/>
    </row>
    <row r="8433" spans="6:6">
      <c r="F8433" s="1"/>
    </row>
    <row r="8434" spans="6:6">
      <c r="F8434" s="1"/>
    </row>
    <row r="8435" spans="6:6">
      <c r="F8435" s="1"/>
    </row>
    <row r="8436" spans="6:6">
      <c r="F8436" s="1"/>
    </row>
    <row r="8437" spans="6:6">
      <c r="F8437" s="1"/>
    </row>
    <row r="8438" spans="6:6">
      <c r="F8438" s="1"/>
    </row>
    <row r="8439" spans="6:6">
      <c r="F8439" s="1"/>
    </row>
    <row r="8440" spans="6:6">
      <c r="F8440" s="1"/>
    </row>
    <row r="8441" spans="6:6">
      <c r="F8441" s="1"/>
    </row>
    <row r="8442" spans="6:6">
      <c r="F8442" s="1"/>
    </row>
    <row r="8443" spans="6:6">
      <c r="F8443" s="1"/>
    </row>
    <row r="8444" spans="6:6">
      <c r="F8444" s="1"/>
    </row>
    <row r="8445" spans="6:6">
      <c r="F8445" s="1"/>
    </row>
    <row r="8446" spans="6:6">
      <c r="F8446" s="1"/>
    </row>
    <row r="8447" spans="6:6">
      <c r="F8447" s="1"/>
    </row>
    <row r="8448" spans="6:6">
      <c r="F8448" s="1"/>
    </row>
    <row r="8449" spans="6:6">
      <c r="F8449" s="1"/>
    </row>
    <row r="8450" spans="6:6">
      <c r="F8450" s="1"/>
    </row>
    <row r="8451" spans="6:6">
      <c r="F8451" s="1"/>
    </row>
    <row r="8452" spans="6:6">
      <c r="F8452" s="1"/>
    </row>
    <row r="8453" spans="6:6">
      <c r="F8453" s="1"/>
    </row>
    <row r="8454" spans="6:6">
      <c r="F8454" s="1"/>
    </row>
    <row r="8455" spans="6:6">
      <c r="F8455" s="1"/>
    </row>
    <row r="8456" spans="6:6">
      <c r="F8456" s="1"/>
    </row>
    <row r="8457" spans="6:6">
      <c r="F8457" s="1"/>
    </row>
    <row r="8458" spans="6:6">
      <c r="F8458" s="1"/>
    </row>
    <row r="8459" spans="6:6">
      <c r="F8459" s="1"/>
    </row>
    <row r="8460" spans="6:6">
      <c r="F8460" s="1"/>
    </row>
    <row r="8461" spans="6:6">
      <c r="F8461" s="1"/>
    </row>
    <row r="8462" spans="6:6">
      <c r="F8462" s="1"/>
    </row>
    <row r="8463" spans="6:6">
      <c r="F8463" s="1"/>
    </row>
    <row r="8464" spans="6:6">
      <c r="F8464" s="1"/>
    </row>
    <row r="8465" spans="6:6">
      <c r="F8465" s="1"/>
    </row>
    <row r="8466" spans="6:6">
      <c r="F8466" s="1"/>
    </row>
    <row r="8467" spans="6:6">
      <c r="F8467" s="1"/>
    </row>
    <row r="8468" spans="6:6">
      <c r="F8468" s="1"/>
    </row>
    <row r="8469" spans="6:6">
      <c r="F8469" s="1"/>
    </row>
    <row r="8470" spans="6:6">
      <c r="F8470" s="1"/>
    </row>
    <row r="8471" spans="6:6">
      <c r="F8471" s="1"/>
    </row>
    <row r="8472" spans="6:6">
      <c r="F8472" s="1"/>
    </row>
    <row r="8473" spans="6:6">
      <c r="F8473" s="1"/>
    </row>
    <row r="8474" spans="6:6">
      <c r="F8474" s="1"/>
    </row>
    <row r="8475" spans="6:6">
      <c r="F8475" s="1"/>
    </row>
    <row r="8476" spans="6:6">
      <c r="F8476" s="1"/>
    </row>
    <row r="8477" spans="6:6">
      <c r="F8477" s="1"/>
    </row>
    <row r="8478" spans="6:6">
      <c r="F8478" s="1"/>
    </row>
    <row r="8479" spans="6:6">
      <c r="F8479" s="1"/>
    </row>
    <row r="8480" spans="6:6">
      <c r="F8480" s="1"/>
    </row>
    <row r="8481" spans="6:6">
      <c r="F8481" s="1"/>
    </row>
    <row r="8482" spans="6:6">
      <c r="F8482" s="1"/>
    </row>
    <row r="8483" spans="6:6">
      <c r="F8483" s="1"/>
    </row>
    <row r="8484" spans="6:6">
      <c r="F8484" s="1"/>
    </row>
    <row r="8485" spans="6:6">
      <c r="F8485" s="1"/>
    </row>
    <row r="8486" spans="6:6">
      <c r="F8486" s="1"/>
    </row>
    <row r="8487" spans="6:6">
      <c r="F8487" s="1"/>
    </row>
    <row r="8488" spans="6:6">
      <c r="F8488" s="1"/>
    </row>
    <row r="8489" spans="6:6">
      <c r="F8489" s="1"/>
    </row>
    <row r="8490" spans="6:6">
      <c r="F8490" s="1"/>
    </row>
    <row r="8491" spans="6:6">
      <c r="F8491" s="1"/>
    </row>
    <row r="8492" spans="6:6">
      <c r="F8492" s="1"/>
    </row>
    <row r="8493" spans="6:6">
      <c r="F8493" s="1"/>
    </row>
    <row r="8494" spans="6:6">
      <c r="F8494" s="1"/>
    </row>
    <row r="8495" spans="6:6">
      <c r="F8495" s="1"/>
    </row>
    <row r="8496" spans="6:6">
      <c r="F8496" s="1"/>
    </row>
    <row r="8497" spans="6:6">
      <c r="F8497" s="1"/>
    </row>
    <row r="8498" spans="6:6">
      <c r="F8498" s="1"/>
    </row>
    <row r="8499" spans="6:6">
      <c r="F8499" s="1"/>
    </row>
    <row r="8500" spans="6:6">
      <c r="F8500" s="1"/>
    </row>
    <row r="8501" spans="6:6">
      <c r="F8501" s="1"/>
    </row>
    <row r="8502" spans="6:6">
      <c r="F8502" s="1"/>
    </row>
    <row r="8503" spans="6:6">
      <c r="F8503" s="1"/>
    </row>
    <row r="8504" spans="6:6">
      <c r="F8504" s="1"/>
    </row>
    <row r="8505" spans="6:6">
      <c r="F8505" s="1"/>
    </row>
    <row r="8506" spans="6:6">
      <c r="F8506" s="1"/>
    </row>
    <row r="8507" spans="6:6">
      <c r="F8507" s="1"/>
    </row>
    <row r="8508" spans="6:6">
      <c r="F8508" s="1"/>
    </row>
    <row r="8509" spans="6:6">
      <c r="F8509" s="1"/>
    </row>
    <row r="8510" spans="6:6">
      <c r="F8510" s="1"/>
    </row>
    <row r="8511" spans="6:6">
      <c r="F8511" s="1"/>
    </row>
    <row r="8512" spans="6:6">
      <c r="F8512" s="1"/>
    </row>
    <row r="8513" spans="6:6">
      <c r="F8513" s="1"/>
    </row>
    <row r="8514" spans="6:6">
      <c r="F8514" s="1"/>
    </row>
    <row r="8515" spans="6:6">
      <c r="F8515" s="1"/>
    </row>
    <row r="8516" spans="6:6">
      <c r="F8516" s="1"/>
    </row>
    <row r="8517" spans="6:6">
      <c r="F8517" s="1"/>
    </row>
    <row r="8518" spans="6:6">
      <c r="F8518" s="1"/>
    </row>
    <row r="8519" spans="6:6">
      <c r="F8519" s="1"/>
    </row>
    <row r="8520" spans="6:6">
      <c r="F8520" s="1"/>
    </row>
    <row r="8521" spans="6:6">
      <c r="F8521" s="1"/>
    </row>
    <row r="8522" spans="6:6">
      <c r="F8522" s="1"/>
    </row>
    <row r="8523" spans="6:6">
      <c r="F8523" s="1"/>
    </row>
    <row r="8524" spans="6:6">
      <c r="F8524" s="1"/>
    </row>
    <row r="8525" spans="6:6">
      <c r="F8525" s="1"/>
    </row>
    <row r="8526" spans="6:6">
      <c r="F8526" s="1"/>
    </row>
    <row r="8527" spans="6:6">
      <c r="F8527" s="1"/>
    </row>
    <row r="8528" spans="6:6">
      <c r="F8528" s="1"/>
    </row>
    <row r="8529" spans="6:6">
      <c r="F8529" s="1"/>
    </row>
    <row r="8530" spans="6:6">
      <c r="F8530" s="1"/>
    </row>
    <row r="8531" spans="6:6">
      <c r="F8531" s="1"/>
    </row>
    <row r="8532" spans="6:6">
      <c r="F8532" s="1"/>
    </row>
    <row r="8533" spans="6:6">
      <c r="F8533" s="1"/>
    </row>
    <row r="8534" spans="6:6">
      <c r="F8534" s="1"/>
    </row>
    <row r="8535" spans="6:6">
      <c r="F8535" s="1"/>
    </row>
    <row r="8536" spans="6:6">
      <c r="F8536" s="1"/>
    </row>
    <row r="8537" spans="6:6">
      <c r="F8537" s="1"/>
    </row>
    <row r="8538" spans="6:6">
      <c r="F85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613D-E1E5-4061-8FD0-A50D32F9780F}">
  <dimension ref="A1:I18"/>
  <sheetViews>
    <sheetView workbookViewId="0">
      <selection activeCell="D17" sqref="D17"/>
    </sheetView>
  </sheetViews>
  <sheetFormatPr defaultRowHeight="15"/>
  <sheetData>
    <row r="1" spans="1:9">
      <c r="A1" t="s">
        <v>576</v>
      </c>
    </row>
    <row r="2" spans="1:9" ht="15.75" thickBot="1"/>
    <row r="3" spans="1:9">
      <c r="A3" s="13" t="s">
        <v>577</v>
      </c>
      <c r="B3" s="13"/>
    </row>
    <row r="4" spans="1:9">
      <c r="A4" s="10" t="s">
        <v>578</v>
      </c>
      <c r="B4" s="10">
        <v>3.1150390409925705E-2</v>
      </c>
    </row>
    <row r="5" spans="1:9">
      <c r="A5" s="10" t="s">
        <v>579</v>
      </c>
      <c r="B5" s="10">
        <v>9.7034682269079133E-4</v>
      </c>
    </row>
    <row r="6" spans="1:9">
      <c r="A6" s="10" t="s">
        <v>580</v>
      </c>
      <c r="B6" s="10">
        <v>-7.3739617419349792E-4</v>
      </c>
    </row>
    <row r="7" spans="1:9">
      <c r="A7" s="10" t="s">
        <v>581</v>
      </c>
      <c r="B7" s="10">
        <v>4.2941572566999521E-2</v>
      </c>
    </row>
    <row r="8" spans="1:9" ht="15.75" thickBot="1">
      <c r="A8" s="11" t="s">
        <v>582</v>
      </c>
      <c r="B8" s="11">
        <v>587</v>
      </c>
    </row>
    <row r="10" spans="1:9" ht="15.75" thickBot="1">
      <c r="A10" t="s">
        <v>569</v>
      </c>
    </row>
    <row r="11" spans="1:9">
      <c r="A11" s="12"/>
      <c r="B11" s="12" t="s">
        <v>571</v>
      </c>
      <c r="C11" s="12" t="s">
        <v>570</v>
      </c>
      <c r="D11" s="12" t="s">
        <v>572</v>
      </c>
      <c r="E11" s="12" t="s">
        <v>573</v>
      </c>
      <c r="F11" s="12" t="s">
        <v>586</v>
      </c>
    </row>
    <row r="12" spans="1:9">
      <c r="A12" s="10" t="s">
        <v>583</v>
      </c>
      <c r="B12" s="10">
        <v>1</v>
      </c>
      <c r="C12" s="10">
        <v>1.0477565018824908E-3</v>
      </c>
      <c r="D12" s="10">
        <v>1.0477565018824908E-3</v>
      </c>
      <c r="E12" s="10">
        <v>0.56820424645930412</v>
      </c>
      <c r="F12" s="10">
        <v>0.4512766662033123</v>
      </c>
    </row>
    <row r="13" spans="1:9">
      <c r="A13" s="10" t="s">
        <v>584</v>
      </c>
      <c r="B13" s="10">
        <v>585</v>
      </c>
      <c r="C13" s="10">
        <v>1.0787275128982283</v>
      </c>
      <c r="D13" s="10">
        <v>1.8439786545268861E-3</v>
      </c>
      <c r="E13" s="10"/>
      <c r="F13" s="10"/>
    </row>
    <row r="14" spans="1:9" ht="15.75" thickBot="1">
      <c r="A14" s="11" t="s">
        <v>575</v>
      </c>
      <c r="B14" s="11">
        <v>586</v>
      </c>
      <c r="C14" s="11">
        <v>1.0797752694001108</v>
      </c>
      <c r="D14" s="11"/>
      <c r="E14" s="11"/>
      <c r="F14" s="11"/>
    </row>
    <row r="15" spans="1:9" ht="15.75" thickBot="1"/>
    <row r="16" spans="1:9">
      <c r="A16" s="12"/>
      <c r="B16" s="12" t="s">
        <v>587</v>
      </c>
      <c r="C16" s="12" t="s">
        <v>581</v>
      </c>
      <c r="D16" s="12" t="s">
        <v>588</v>
      </c>
      <c r="E16" s="12" t="s">
        <v>574</v>
      </c>
      <c r="F16" s="12" t="s">
        <v>589</v>
      </c>
      <c r="G16" s="12" t="s">
        <v>590</v>
      </c>
      <c r="H16" s="12" t="s">
        <v>591</v>
      </c>
      <c r="I16" s="12" t="s">
        <v>592</v>
      </c>
    </row>
    <row r="17" spans="1:9">
      <c r="A17" s="10" t="s">
        <v>585</v>
      </c>
      <c r="B17" s="10">
        <v>7.3969356446303052E-3</v>
      </c>
      <c r="C17" s="10">
        <v>1.8922317714147045E-3</v>
      </c>
      <c r="D17" s="10">
        <v>3.9091065673736543</v>
      </c>
      <c r="E17" s="10">
        <v>1.0348261691995221E-4</v>
      </c>
      <c r="F17" s="10">
        <v>3.6805405808042467E-3</v>
      </c>
      <c r="G17" s="10">
        <v>1.1113330708456364E-2</v>
      </c>
      <c r="H17" s="10">
        <v>3.6805405808042467E-3</v>
      </c>
      <c r="I17" s="10">
        <v>1.1113330708456364E-2</v>
      </c>
    </row>
    <row r="18" spans="1:9" ht="15.75" thickBot="1">
      <c r="A18" s="11" t="s">
        <v>593</v>
      </c>
      <c r="B18" s="11">
        <v>-4.072671393780051E-3</v>
      </c>
      <c r="C18" s="11">
        <v>5.4029025276195403E-3</v>
      </c>
      <c r="D18" s="11">
        <v>-0.75379323853440416</v>
      </c>
      <c r="E18" s="11">
        <v>0.45127666620296158</v>
      </c>
      <c r="F18" s="11">
        <v>-1.4684120047856148E-2</v>
      </c>
      <c r="G18" s="11">
        <v>6.5387772602960468E-3</v>
      </c>
      <c r="H18" s="11">
        <v>-1.4684120047856148E-2</v>
      </c>
      <c r="I18" s="11">
        <v>6.5387772602960468E-3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245-E474-482A-A4D8-A9E6BA48ECC0}">
  <dimension ref="A1:I18"/>
  <sheetViews>
    <sheetView workbookViewId="0">
      <selection activeCell="E24" sqref="E24"/>
    </sheetView>
  </sheetViews>
  <sheetFormatPr defaultRowHeight="15"/>
  <sheetData>
    <row r="1" spans="1:9">
      <c r="A1" t="s">
        <v>576</v>
      </c>
    </row>
    <row r="2" spans="1:9" ht="15.75" thickBot="1"/>
    <row r="3" spans="1:9">
      <c r="A3" s="13" t="s">
        <v>577</v>
      </c>
      <c r="B3" s="13"/>
    </row>
    <row r="4" spans="1:9">
      <c r="A4" s="10" t="s">
        <v>578</v>
      </c>
      <c r="B4" s="10">
        <v>3.7008094301427714E-2</v>
      </c>
    </row>
    <row r="5" spans="1:9">
      <c r="A5" s="10" t="s">
        <v>579</v>
      </c>
      <c r="B5" s="10">
        <v>1.3695990438233666E-3</v>
      </c>
    </row>
    <row r="6" spans="1:9">
      <c r="A6" s="10" t="s">
        <v>580</v>
      </c>
      <c r="B6" s="10">
        <v>-3.3746147063163631E-4</v>
      </c>
    </row>
    <row r="7" spans="1:9">
      <c r="A7" s="10" t="s">
        <v>581</v>
      </c>
      <c r="B7" s="10">
        <v>4.3186308226006269E-2</v>
      </c>
    </row>
    <row r="8" spans="1:9" ht="15.75" thickBot="1">
      <c r="A8" s="11" t="s">
        <v>582</v>
      </c>
      <c r="B8" s="11">
        <v>587</v>
      </c>
    </row>
    <row r="10" spans="1:9" ht="15.75" thickBot="1">
      <c r="A10" t="s">
        <v>569</v>
      </c>
    </row>
    <row r="11" spans="1:9">
      <c r="A11" s="12"/>
      <c r="B11" s="12" t="s">
        <v>571</v>
      </c>
      <c r="C11" s="12" t="s">
        <v>570</v>
      </c>
      <c r="D11" s="12" t="s">
        <v>572</v>
      </c>
      <c r="E11" s="12" t="s">
        <v>573</v>
      </c>
      <c r="F11" s="12" t="s">
        <v>586</v>
      </c>
    </row>
    <row r="12" spans="1:9">
      <c r="A12" s="10" t="s">
        <v>583</v>
      </c>
      <c r="B12" s="10">
        <v>1</v>
      </c>
      <c r="C12" s="10">
        <v>1.4963620569283798E-3</v>
      </c>
      <c r="D12" s="10">
        <v>1.4963620569283798E-3</v>
      </c>
      <c r="E12" s="10">
        <v>0.80231428952044248</v>
      </c>
      <c r="F12" s="10">
        <v>0.37077074798108534</v>
      </c>
    </row>
    <row r="13" spans="1:9">
      <c r="A13" s="10" t="s">
        <v>584</v>
      </c>
      <c r="B13" s="10">
        <v>585</v>
      </c>
      <c r="C13" s="10">
        <v>1.0910584726420958</v>
      </c>
      <c r="D13" s="10">
        <v>1.8650572181916167E-3</v>
      </c>
      <c r="E13" s="10"/>
      <c r="F13" s="10"/>
    </row>
    <row r="14" spans="1:9" ht="15.75" thickBot="1">
      <c r="A14" s="11" t="s">
        <v>575</v>
      </c>
      <c r="B14" s="11">
        <v>586</v>
      </c>
      <c r="C14" s="11">
        <v>1.0925548346990241</v>
      </c>
      <c r="D14" s="11"/>
      <c r="E14" s="11"/>
      <c r="F14" s="11"/>
    </row>
    <row r="15" spans="1:9" ht="15.75" thickBot="1"/>
    <row r="16" spans="1:9">
      <c r="A16" s="12"/>
      <c r="B16" s="12" t="s">
        <v>587</v>
      </c>
      <c r="C16" s="12" t="s">
        <v>581</v>
      </c>
      <c r="D16" s="12" t="s">
        <v>588</v>
      </c>
      <c r="E16" s="12" t="s">
        <v>574</v>
      </c>
      <c r="F16" s="12" t="s">
        <v>589</v>
      </c>
      <c r="G16" s="12" t="s">
        <v>590</v>
      </c>
      <c r="H16" s="12" t="s">
        <v>591</v>
      </c>
      <c r="I16" s="12" t="s">
        <v>592</v>
      </c>
    </row>
    <row r="17" spans="1:9">
      <c r="A17" s="10" t="s">
        <v>585</v>
      </c>
      <c r="B17" s="10">
        <v>3.2187641235947003E-3</v>
      </c>
      <c r="C17" s="10">
        <v>1.9030161130651677E-3</v>
      </c>
      <c r="D17" s="10">
        <v>1.6914014030129632</v>
      </c>
      <c r="E17" s="10">
        <v>9.1292755484946475E-2</v>
      </c>
      <c r="F17" s="10">
        <v>-5.1881168282423345E-4</v>
      </c>
      <c r="G17" s="10">
        <v>6.9563399300136344E-3</v>
      </c>
      <c r="H17" s="10">
        <v>-5.1881168282423345E-4</v>
      </c>
      <c r="I17" s="10">
        <v>6.9563399300136344E-3</v>
      </c>
    </row>
    <row r="18" spans="1:9" ht="15.75" thickBot="1">
      <c r="A18" s="11" t="s">
        <v>593</v>
      </c>
      <c r="B18" s="11">
        <v>-4.8670693171888844E-3</v>
      </c>
      <c r="C18" s="11">
        <v>5.4336951332835054E-3</v>
      </c>
      <c r="D18" s="11">
        <v>-0.89571998387914398</v>
      </c>
      <c r="E18" s="11">
        <v>0.37077074798108189</v>
      </c>
      <c r="F18" s="11">
        <v>-1.5538995492793089E-2</v>
      </c>
      <c r="G18" s="11">
        <v>5.8048568584153203E-3</v>
      </c>
      <c r="H18" s="11">
        <v>-1.5538995492793089E-2</v>
      </c>
      <c r="I18" s="11">
        <v>5.8048568584153203E-3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A1B2-9998-432F-B31A-913B3AD5C628}">
  <dimension ref="A1:CH592"/>
  <sheetViews>
    <sheetView workbookViewId="0">
      <selection activeCell="H12" sqref="H12"/>
    </sheetView>
  </sheetViews>
  <sheetFormatPr defaultRowHeight="15"/>
  <cols>
    <col min="1" max="1" width="10.7109375" bestFit="1" customWidth="1"/>
    <col min="2" max="2" width="11.28515625" bestFit="1" customWidth="1"/>
    <col min="3" max="3" width="11.42578125" bestFit="1" customWidth="1"/>
    <col min="13" max="13" width="10.5703125" bestFit="1" customWidth="1"/>
    <col min="14" max="14" width="14.28515625" bestFit="1" customWidth="1"/>
    <col min="19" max="19" width="10.5703125" bestFit="1" customWidth="1"/>
    <col min="25" max="25" width="15.28515625" bestFit="1" customWidth="1"/>
    <col min="49" max="49" width="10.5703125" bestFit="1" customWidth="1"/>
  </cols>
  <sheetData>
    <row r="1" spans="1:86">
      <c r="E1">
        <f>CORREL(H6:H580,E18:E592)</f>
        <v>-4.8938147992783057E-3</v>
      </c>
      <c r="J1" t="s">
        <v>612</v>
      </c>
      <c r="L1" s="4">
        <f>AVERAGE(L6:L592)</f>
        <v>6.897391623587437E-3</v>
      </c>
      <c r="N1" s="4">
        <f>N592</f>
        <v>7.4001734542281872E-2</v>
      </c>
      <c r="P1" t="s">
        <v>613</v>
      </c>
      <c r="R1" s="4">
        <f>AVERAGE(R6:R592)</f>
        <v>4.2756104486087101E-3</v>
      </c>
      <c r="T1" s="4">
        <f>T592</f>
        <v>5.2467528601414015E-2</v>
      </c>
      <c r="V1" t="s">
        <v>567</v>
      </c>
      <c r="X1" s="4">
        <f>AVERAGE(X6:X592)</f>
        <v>2.1810739969344985E-2</v>
      </c>
      <c r="Z1" s="4">
        <f>Z592</f>
        <v>0.29102005235335415</v>
      </c>
      <c r="AB1" t="s">
        <v>568</v>
      </c>
      <c r="AD1" s="4">
        <f>AVERAGE(AD6:AD592)</f>
        <v>7.0995687512514644E-3</v>
      </c>
      <c r="AF1" s="4">
        <f>AF592</f>
        <v>7.9095996984104966E-2</v>
      </c>
      <c r="AH1" t="s">
        <v>594</v>
      </c>
      <c r="AJ1" s="4">
        <f ca="1">AVERAGE(AJ6:AJ592)</f>
        <v>9.280035807530191E-3</v>
      </c>
      <c r="AL1" s="4">
        <f ca="1">AL592</f>
        <v>0.10707142014382054</v>
      </c>
      <c r="AN1" t="s">
        <v>596</v>
      </c>
      <c r="AP1" s="4">
        <f ca="1">AVERAGE(AP6:AP592)</f>
        <v>5.663745652293029E-3</v>
      </c>
      <c r="AR1" s="4">
        <f ca="1">AR592</f>
        <v>6.6019787066383007E-2</v>
      </c>
      <c r="AT1" t="s">
        <v>617</v>
      </c>
      <c r="AV1" s="4">
        <f>AVERAGE(AV6:AV592)</f>
        <v>7.4310513421052748E-3</v>
      </c>
      <c r="AX1" s="4">
        <f>AX592</f>
        <v>8.3237236058746555E-2</v>
      </c>
      <c r="AZ1" t="s">
        <v>616</v>
      </c>
      <c r="BB1" s="4">
        <f ca="1">AVERAGE(BB6:BB592)</f>
        <v>8.7907034224938251E-3</v>
      </c>
      <c r="BD1" s="4">
        <f ca="1">BD592</f>
        <v>0.10027639846115921</v>
      </c>
      <c r="BF1" s="22" t="str">
        <f>(BG6*100)&amp;"/"&amp;(BF6*100)</f>
        <v>55/45</v>
      </c>
      <c r="BH1" s="4">
        <f>AVERAGE(BH6:BH592)</f>
        <v>5.7175900948470294E-3</v>
      </c>
      <c r="BJ1" s="4">
        <f>BJ592</f>
        <v>6.7255648838019155E-2</v>
      </c>
      <c r="BL1" t="str">
        <f>"SPF based, "&amp;BM2</f>
        <v>SPF based, 0</v>
      </c>
      <c r="BN1" s="4">
        <f>AVERAGE(BN6:BN592)</f>
        <v>3.7401668693469469E-3</v>
      </c>
      <c r="BP1" s="4">
        <f>BP592</f>
        <v>4.5409455136192989E-2</v>
      </c>
      <c r="BR1" t="str">
        <f>"SPF based, "&amp;BS2</f>
        <v>SPF based, 10</v>
      </c>
      <c r="BT1" s="4">
        <f>AVERAGE(BT6:BT592)</f>
        <v>5.0054177560316434E-3</v>
      </c>
      <c r="BV1" s="4">
        <f>BV592</f>
        <v>5.825212083717668E-2</v>
      </c>
      <c r="BX1" t="str">
        <f>"SPF based, "&amp;BY2</f>
        <v>SPF based, 25</v>
      </c>
      <c r="BZ1" s="4">
        <f>AVERAGE(BZ6:BZ592)</f>
        <v>6.5167295408920687E-3</v>
      </c>
      <c r="CB1" s="4">
        <f>CB592</f>
        <v>6.9610192576761376E-2</v>
      </c>
      <c r="CD1" s="22" t="str">
        <f>(CE6*100)&amp;"/"&amp;(CD6*100)</f>
        <v>90/10</v>
      </c>
      <c r="CF1" s="4">
        <f>AVERAGE(CF6:CF592)</f>
        <v>6.6352135060895722E-3</v>
      </c>
      <c r="CH1" s="4">
        <f>CH592</f>
        <v>7.2934100679414415E-2</v>
      </c>
    </row>
    <row r="2" spans="1:86">
      <c r="L2" s="2">
        <f>_xlfn.STDEV.S(L6:L592)</f>
        <v>4.2925748842065264E-2</v>
      </c>
      <c r="R2" s="2">
        <f>_xlfn.STDEV.S(R6:R592)</f>
        <v>3.1948287403235388E-3</v>
      </c>
      <c r="X2" s="2">
        <f>_xlfn.STDEV.S(X6:X592)</f>
        <v>2.497771742457406E-2</v>
      </c>
      <c r="AD2" s="2">
        <f>_xlfn.STDEV.S(AD6:AD592)</f>
        <v>3.8160121060894753E-2</v>
      </c>
      <c r="AH2" t="s">
        <v>595</v>
      </c>
      <c r="AI2">
        <v>12</v>
      </c>
      <c r="AJ2" s="2">
        <f ca="1">_xlfn.STDEV.S(AJ6:AJ592)</f>
        <v>3.9074837255106847E-2</v>
      </c>
      <c r="AP2" s="2">
        <f ca="1">_xlfn.STDEV.S(AP6:AP592)</f>
        <v>2.5303763872696044E-2</v>
      </c>
      <c r="AT2" t="s">
        <v>608</v>
      </c>
      <c r="AU2">
        <v>20</v>
      </c>
      <c r="AV2" s="2">
        <f>_xlfn.STDEV.S(AV6:AV592)</f>
        <v>3.86438470805461E-2</v>
      </c>
      <c r="AZ2" t="s">
        <v>608</v>
      </c>
      <c r="BA2">
        <v>9</v>
      </c>
      <c r="BB2" s="2">
        <f ca="1">_xlfn.STDEV.S(BB6:BB592)</f>
        <v>3.9752774160997727E-2</v>
      </c>
      <c r="BH2" s="2">
        <f>_xlfn.STDEV.S(BH6:BH592)</f>
        <v>2.3592120083582368E-2</v>
      </c>
      <c r="BL2" t="s">
        <v>608</v>
      </c>
      <c r="BM2">
        <v>0</v>
      </c>
      <c r="BN2" s="2">
        <f>_xlfn.STDEV.S(BN6:BN592)</f>
        <v>7.8859115126955984E-3</v>
      </c>
      <c r="BR2" t="s">
        <v>608</v>
      </c>
      <c r="BS2">
        <v>10</v>
      </c>
      <c r="BT2" s="2">
        <f>_xlfn.STDEV.S(BT6:BT592)</f>
        <v>2.3539759512366958E-2</v>
      </c>
      <c r="BX2" t="s">
        <v>608</v>
      </c>
      <c r="BY2">
        <v>25</v>
      </c>
      <c r="BZ2" s="2">
        <f>_xlfn.STDEV.S(BZ6:BZ592)</f>
        <v>4.2034880015658797E-2</v>
      </c>
      <c r="CF2" s="2">
        <f>_xlfn.STDEV.S(CF6:CF592)</f>
        <v>3.8620979936484369E-2</v>
      </c>
    </row>
    <row r="3" spans="1:86">
      <c r="E3">
        <f>CORREL(C6:C592,E6:E592)</f>
        <v>-3.1150390409950143E-2</v>
      </c>
      <c r="AZ3" t="s">
        <v>595</v>
      </c>
      <c r="BA3">
        <v>12</v>
      </c>
    </row>
    <row r="4" spans="1:86">
      <c r="B4" t="str">
        <f>data!L5</f>
        <v>FDTR INDEX</v>
      </c>
      <c r="C4" t="str">
        <f>data!J5</f>
        <v>INDU INDEX</v>
      </c>
      <c r="E4">
        <f>CORREL(B6:B592,C6:C592)</f>
        <v>-4.2296799000910053E-2</v>
      </c>
      <c r="F4" t="s">
        <v>606</v>
      </c>
      <c r="G4" t="s">
        <v>605</v>
      </c>
      <c r="H4" t="s">
        <v>607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B4" t="s">
        <v>7</v>
      </c>
      <c r="AC4" t="s">
        <v>8</v>
      </c>
      <c r="AD4" t="s">
        <v>9</v>
      </c>
      <c r="AE4" t="s">
        <v>10</v>
      </c>
      <c r="AF4" t="s">
        <v>11</v>
      </c>
      <c r="AH4" t="s">
        <v>7</v>
      </c>
      <c r="AI4" t="s">
        <v>8</v>
      </c>
      <c r="AJ4" t="s">
        <v>9</v>
      </c>
      <c r="AK4" t="s">
        <v>10</v>
      </c>
      <c r="AL4" t="s">
        <v>11</v>
      </c>
      <c r="AN4" t="s">
        <v>7</v>
      </c>
      <c r="AO4" t="s">
        <v>8</v>
      </c>
      <c r="AP4" t="s">
        <v>9</v>
      </c>
      <c r="AQ4" t="s">
        <v>10</v>
      </c>
      <c r="AR4" t="s">
        <v>11</v>
      </c>
      <c r="AT4" t="s">
        <v>7</v>
      </c>
      <c r="AU4" t="s">
        <v>8</v>
      </c>
      <c r="AV4" t="s">
        <v>9</v>
      </c>
      <c r="AW4" t="s">
        <v>10</v>
      </c>
      <c r="AX4" t="s">
        <v>11</v>
      </c>
      <c r="AZ4" t="s">
        <v>7</v>
      </c>
      <c r="BA4" t="s">
        <v>8</v>
      </c>
      <c r="BB4" t="s">
        <v>9</v>
      </c>
      <c r="BC4" t="s">
        <v>10</v>
      </c>
      <c r="BD4" t="s">
        <v>11</v>
      </c>
      <c r="BF4" t="s">
        <v>7</v>
      </c>
      <c r="BG4" t="s">
        <v>8</v>
      </c>
      <c r="BH4" t="s">
        <v>9</v>
      </c>
      <c r="BI4" t="s">
        <v>10</v>
      </c>
      <c r="BJ4" t="s">
        <v>11</v>
      </c>
      <c r="BL4" t="s">
        <v>7</v>
      </c>
      <c r="BM4" t="s">
        <v>8</v>
      </c>
      <c r="BN4" t="s">
        <v>9</v>
      </c>
      <c r="BO4" t="s">
        <v>10</v>
      </c>
      <c r="BP4" t="s">
        <v>11</v>
      </c>
      <c r="BR4" t="s">
        <v>7</v>
      </c>
      <c r="BS4" t="s">
        <v>8</v>
      </c>
      <c r="BT4" t="s">
        <v>9</v>
      </c>
      <c r="BU4" t="s">
        <v>10</v>
      </c>
      <c r="BV4" t="s">
        <v>11</v>
      </c>
      <c r="BX4" t="s">
        <v>7</v>
      </c>
      <c r="BY4" t="s">
        <v>8</v>
      </c>
      <c r="BZ4" t="s">
        <v>9</v>
      </c>
      <c r="CA4" t="s">
        <v>10</v>
      </c>
      <c r="CB4" t="s">
        <v>11</v>
      </c>
      <c r="CD4" t="s">
        <v>7</v>
      </c>
      <c r="CE4" t="s">
        <v>8</v>
      </c>
      <c r="CF4" t="s">
        <v>9</v>
      </c>
      <c r="CG4" t="s">
        <v>10</v>
      </c>
      <c r="CH4" t="s">
        <v>11</v>
      </c>
    </row>
    <row r="5" spans="1:86">
      <c r="A5" s="1" t="e">
        <f ca="1">data!L6</f>
        <v>#NAME?</v>
      </c>
      <c r="D5" s="1"/>
      <c r="E5" t="s">
        <v>566</v>
      </c>
      <c r="M5">
        <v>100</v>
      </c>
      <c r="S5">
        <v>100</v>
      </c>
      <c r="Y5">
        <v>100</v>
      </c>
      <c r="AE5">
        <v>100</v>
      </c>
      <c r="AK5">
        <v>100</v>
      </c>
      <c r="AQ5">
        <v>100</v>
      </c>
      <c r="AT5" s="22">
        <f>MAX(AT6:AT592)</f>
        <v>1</v>
      </c>
      <c r="AW5">
        <v>100</v>
      </c>
      <c r="AZ5" s="22">
        <f ca="1">MAX(AZ6:AZ592)</f>
        <v>1</v>
      </c>
      <c r="BC5">
        <v>100</v>
      </c>
      <c r="BI5">
        <v>100</v>
      </c>
      <c r="BL5" s="22">
        <f>MAX(BL6:BL592)</f>
        <v>1</v>
      </c>
      <c r="BO5">
        <v>100</v>
      </c>
      <c r="BR5" s="22">
        <f>MAX(BR6:BR592)</f>
        <v>1</v>
      </c>
      <c r="BU5">
        <v>100</v>
      </c>
      <c r="BX5" s="22">
        <f>MAX(BX6:BX592)</f>
        <v>1</v>
      </c>
      <c r="CA5">
        <v>100</v>
      </c>
      <c r="CG5">
        <v>100</v>
      </c>
    </row>
    <row r="6" spans="1:86">
      <c r="A6" s="1">
        <v>25990</v>
      </c>
      <c r="B6" s="2">
        <f>data!M7/1200</f>
        <v>3.0916666666666666E-3</v>
      </c>
      <c r="C6" s="2">
        <f>data!K7/data!K6-1</f>
        <v>1.1894070236039278E-2</v>
      </c>
      <c r="D6" s="1">
        <f t="shared" ref="D6:D69" si="0">DATE(YEAR(A6),MONTH(B6),1)</f>
        <v>25934</v>
      </c>
      <c r="E6">
        <f>VLOOKUP(D6,'FRED Graph'!$A$13:$B$1993,2,FALSE)</f>
        <v>0</v>
      </c>
      <c r="F6" s="4">
        <f>C6-B6</f>
        <v>8.8024035693726119E-3</v>
      </c>
      <c r="G6" s="20" t="str">
        <f>YEAR(A6)&amp;INT((MONTH(A6)-1)/3)+1</f>
        <v>19711</v>
      </c>
      <c r="H6" s="21">
        <f>IF(VLOOKUP(G6,Median_Level!$A$2:$H$206,8,FALSE)="#N/A",0,VLOOKUP(G6,Median_Level!$A$2:$H$206,8,FALSE))</f>
        <v>4</v>
      </c>
      <c r="I6" s="4"/>
      <c r="J6" s="3">
        <v>0</v>
      </c>
      <c r="K6" s="3">
        <f>1-J6</f>
        <v>1</v>
      </c>
      <c r="L6" s="2">
        <f>J6*$B6+K6*$C6</f>
        <v>1.1894070236039278E-2</v>
      </c>
      <c r="M6" s="5">
        <f>M5*(1+L6)</f>
        <v>101.18940702360393</v>
      </c>
      <c r="N6" s="2">
        <f>(M6/M$5)^(12/COUNT(M$6:M6))-1</f>
        <v>0.15244606955519702</v>
      </c>
      <c r="P6" s="3">
        <v>1</v>
      </c>
      <c r="Q6" s="3">
        <f>1-P6</f>
        <v>0</v>
      </c>
      <c r="R6" s="2">
        <f>P6*$B6+Q6*$C6</f>
        <v>3.0916666666666666E-3</v>
      </c>
      <c r="S6" s="5">
        <f>S5*(1+R6)</f>
        <v>100.30916666666667</v>
      </c>
      <c r="T6" s="2">
        <f>(S6/S$5)^(12/COUNT(S$6:S6))-1</f>
        <v>3.7737401339526633E-2</v>
      </c>
      <c r="V6" s="3">
        <f>IF($B6&gt;$C6,1,0)</f>
        <v>0</v>
      </c>
      <c r="W6" s="3">
        <f>1-V6</f>
        <v>1</v>
      </c>
      <c r="X6" s="2">
        <f>V6*$B6+W6*$C6</f>
        <v>1.1894070236039278E-2</v>
      </c>
      <c r="Y6" s="5">
        <f>Y5*(1+X6)</f>
        <v>101.18940702360393</v>
      </c>
      <c r="Z6" s="2">
        <f>(Y6/Y$5)^(12/COUNT(Y$6:Y6))-1</f>
        <v>0.15244606955519702</v>
      </c>
      <c r="AB6" s="3">
        <f>$E6</f>
        <v>0</v>
      </c>
      <c r="AC6" s="3">
        <f>1-AB6</f>
        <v>1</v>
      </c>
      <c r="AD6" s="2">
        <f>AB6*$B6+AC6*$C6</f>
        <v>1.1894070236039278E-2</v>
      </c>
      <c r="AE6" s="5">
        <f>AE5*(1+AD6)</f>
        <v>101.18940702360393</v>
      </c>
      <c r="AF6" s="2">
        <f>(AE6/AE$5)^(12/COUNT(AE$6:AE6))-1</f>
        <v>0.15244606955519702</v>
      </c>
      <c r="AH6" s="3">
        <f ca="1">OFFSET($E6,AI$2,0)</f>
        <v>0</v>
      </c>
      <c r="AI6" s="3">
        <f ca="1">1-AH6</f>
        <v>1</v>
      </c>
      <c r="AJ6" s="2">
        <f ca="1">AH6*$B6+AI6*$C6</f>
        <v>1.1894070236039278E-2</v>
      </c>
      <c r="AK6" s="5">
        <f ca="1">AK5*(1+AJ6)</f>
        <v>101.18940702360393</v>
      </c>
      <c r="AL6" s="2">
        <f ca="1">(AK6/AK$5)^(12/COUNT(AK$6:AK6))-1</f>
        <v>0.15244606955519702</v>
      </c>
      <c r="AN6" s="3">
        <f ca="1">RAND()</f>
        <v>0.86988555419419944</v>
      </c>
      <c r="AO6" s="3">
        <f ca="1">1-AN6</f>
        <v>0.13011444580580056</v>
      </c>
      <c r="AP6" s="2">
        <f ca="1">AN6*$B6+AO6*$C6</f>
        <v>4.236986528854585E-3</v>
      </c>
      <c r="AQ6" s="5">
        <f ca="1">AQ5*(1+AP6)</f>
        <v>100.42369865288545</v>
      </c>
      <c r="AR6" s="2">
        <f ca="1">(AQ6/AQ$5)^(12/COUNT(AQ$6:AQ6))-1</f>
        <v>5.2045568354851746E-2</v>
      </c>
      <c r="AT6" s="3">
        <f>IF($H6&gt;AU$2,1,0)</f>
        <v>0</v>
      </c>
      <c r="AU6" s="3">
        <f>1-AT6</f>
        <v>1</v>
      </c>
      <c r="AV6" s="2">
        <f>AT6*$B6+AU6*$C6</f>
        <v>1.1894070236039278E-2</v>
      </c>
      <c r="AW6" s="5">
        <f>AW5*(1+AV6)</f>
        <v>101.18940702360393</v>
      </c>
      <c r="AX6" s="2">
        <f>(AW6/AW$5)^(12/COUNT(AW$6:AW6))-1</f>
        <v>0.15244606955519702</v>
      </c>
      <c r="AZ6" s="3">
        <f ca="1">IF($H6&gt;BA$2,1,0)*OFFSET($E6,BA$3,0)</f>
        <v>0</v>
      </c>
      <c r="BA6" s="3">
        <f ca="1">1-AZ6</f>
        <v>1</v>
      </c>
      <c r="BB6" s="2">
        <f ca="1">AZ6*$B6+BA6*$C6</f>
        <v>1.1894070236039278E-2</v>
      </c>
      <c r="BC6" s="5">
        <f ca="1">BC5*(1+BB6)</f>
        <v>101.18940702360393</v>
      </c>
      <c r="BD6" s="2">
        <f ca="1">(BC6/BC$5)^(12/COUNT(BC$6:BC6))-1</f>
        <v>0.15244606955519702</v>
      </c>
      <c r="BF6" s="3">
        <v>0.45</v>
      </c>
      <c r="BG6" s="3">
        <f>1-BF6</f>
        <v>0.55000000000000004</v>
      </c>
      <c r="BH6" s="2">
        <f>BF6*$B6+BG6*$C6</f>
        <v>7.932988629821603E-3</v>
      </c>
      <c r="BI6" s="5">
        <f>BI5*(1+BH6)</f>
        <v>100.79329886298216</v>
      </c>
      <c r="BJ6" s="2">
        <f>(BI6/BI$5)^(12/COUNT(BI$6:BI6))-1</f>
        <v>9.9461214559611433E-2</v>
      </c>
      <c r="BL6" s="3">
        <f>IF($H6&gt;BM$2,1,0)</f>
        <v>1</v>
      </c>
      <c r="BM6" s="3">
        <f>1-BL6</f>
        <v>0</v>
      </c>
      <c r="BN6" s="2">
        <f>BL6*$B6+BM6*$C6</f>
        <v>3.0916666666666666E-3</v>
      </c>
      <c r="BO6" s="5">
        <f>BO5*(1+BN6)</f>
        <v>100.30916666666667</v>
      </c>
      <c r="BP6" s="2">
        <f>(BO6/BO$5)^(12/COUNT(BO$6:BO6))-1</f>
        <v>3.7737401339526633E-2</v>
      </c>
      <c r="BR6" s="3">
        <f>IF($H6&gt;BS$2,1,0)</f>
        <v>0</v>
      </c>
      <c r="BS6" s="3">
        <f>1-BR6</f>
        <v>1</v>
      </c>
      <c r="BT6" s="2">
        <f>BR6*$B6+BS6*$C6</f>
        <v>1.1894070236039278E-2</v>
      </c>
      <c r="BU6" s="5">
        <f>BU5*(1+BT6)</f>
        <v>101.18940702360393</v>
      </c>
      <c r="BV6" s="2">
        <f>(BU6/BU$5)^(12/COUNT(BU$6:BU6))-1</f>
        <v>0.15244606955519702</v>
      </c>
      <c r="BX6" s="3">
        <f>IF($H6&gt;BY$2,1,0)</f>
        <v>0</v>
      </c>
      <c r="BY6" s="3">
        <f>1-BX6</f>
        <v>1</v>
      </c>
      <c r="BZ6" s="2">
        <f>BX6*$B6+BY6*$C6</f>
        <v>1.1894070236039278E-2</v>
      </c>
      <c r="CA6" s="5">
        <f>CA5*(1+BZ6)</f>
        <v>101.18940702360393</v>
      </c>
      <c r="CB6" s="2">
        <f>(CA6/CA$5)^(12/COUNT(CA$6:CA6))-1</f>
        <v>0.15244606955519702</v>
      </c>
      <c r="CD6" s="3">
        <v>0.1</v>
      </c>
      <c r="CE6" s="3">
        <f>1-CD6</f>
        <v>0.9</v>
      </c>
      <c r="CF6" s="2">
        <f>CD6*$B6+CE6*$C6</f>
        <v>1.1013829879102016E-2</v>
      </c>
      <c r="CG6" s="5">
        <f>CG5*(1+CF6)</f>
        <v>101.1013829879102</v>
      </c>
      <c r="CH6" s="2">
        <f>(CG6/CG$5)^(12/COUNT(CG$6:CG6))-1</f>
        <v>0.14047339183253338</v>
      </c>
    </row>
    <row r="7" spans="1:86">
      <c r="A7" s="1">
        <v>26023</v>
      </c>
      <c r="B7" s="2">
        <f>data!M8/1200</f>
        <v>4.5833333333333334E-3</v>
      </c>
      <c r="C7" s="2">
        <f>data!K8/data!K7-1</f>
        <v>2.9061365679369011E-2</v>
      </c>
      <c r="D7" s="1">
        <f t="shared" si="0"/>
        <v>25934</v>
      </c>
      <c r="E7">
        <f>VLOOKUP(D7,'FRED Graph'!$A$13:$B$1993,2,FALSE)</f>
        <v>0</v>
      </c>
      <c r="F7" s="4">
        <f t="shared" ref="F7:F70" si="1">C7-B7</f>
        <v>2.4478032346035676E-2</v>
      </c>
      <c r="G7" s="20" t="str">
        <f t="shared" ref="G7:G32" si="2">YEAR(A7)&amp;INT((MONTH(A7)-1)/3)+1</f>
        <v>19711</v>
      </c>
      <c r="H7" s="21">
        <f>IF(VLOOKUP(G7,Median_Level!$A$2:$H$206,8,FALSE)="#N/A",0,VLOOKUP(G7,Median_Level!$A$2:$H$206,8,FALSE))</f>
        <v>4</v>
      </c>
      <c r="I7" s="4"/>
      <c r="J7" s="3">
        <f>J6</f>
        <v>0</v>
      </c>
      <c r="K7" s="3">
        <f t="shared" ref="K7:K70" si="3">1-J7</f>
        <v>1</v>
      </c>
      <c r="L7" s="2">
        <f t="shared" ref="L7:L70" si="4">J7*$B7+K7*$C7</f>
        <v>2.9061365679369011E-2</v>
      </c>
      <c r="M7" s="5">
        <f t="shared" ref="M7:M70" si="5">M6*(1+L7)</f>
        <v>104.1301093839954</v>
      </c>
      <c r="N7" s="2">
        <f>(M7/M$5)^(12/COUNT(M$6:M7))-1</f>
        <v>0.27484665151533516</v>
      </c>
      <c r="P7" s="3">
        <f>P6</f>
        <v>1</v>
      </c>
      <c r="Q7" s="3">
        <f t="shared" ref="Q7:Q70" si="6">1-P7</f>
        <v>0</v>
      </c>
      <c r="R7" s="2">
        <f t="shared" ref="R7:R70" si="7">P7*$B7+Q7*$C7</f>
        <v>4.5833333333333334E-3</v>
      </c>
      <c r="S7" s="5">
        <f t="shared" ref="S7:S70" si="8">S6*(1+R7)</f>
        <v>100.7689170138889</v>
      </c>
      <c r="T7" s="2">
        <f>(S7/S$5)^(12/COUNT(S$6:S7))-1</f>
        <v>4.7031015677728716E-2</v>
      </c>
      <c r="V7" s="3">
        <f t="shared" ref="V7:V70" si="9">IF($B7&gt;$C7,1,0)</f>
        <v>0</v>
      </c>
      <c r="W7" s="3">
        <f t="shared" ref="W7:W70" si="10">1-V7</f>
        <v>1</v>
      </c>
      <c r="X7" s="2">
        <f t="shared" ref="X7:X70" si="11">V7*$B7+W7*$C7</f>
        <v>2.9061365679369011E-2</v>
      </c>
      <c r="Y7" s="5">
        <f t="shared" ref="Y7:Y70" si="12">Y6*(1+X7)</f>
        <v>104.1301093839954</v>
      </c>
      <c r="Z7" s="2">
        <f>(Y7/Y$5)^(12/COUNT(Y$6:Y7))-1</f>
        <v>0.27484665151533516</v>
      </c>
      <c r="AB7" s="3">
        <f t="shared" ref="AB7:AB70" si="13">$E7</f>
        <v>0</v>
      </c>
      <c r="AC7" s="3">
        <f t="shared" ref="AC7:AC70" si="14">1-AB7</f>
        <v>1</v>
      </c>
      <c r="AD7" s="2">
        <f t="shared" ref="AD7:AD70" si="15">AB7*$B7+AC7*$C7</f>
        <v>2.9061365679369011E-2</v>
      </c>
      <c r="AE7" s="5">
        <f t="shared" ref="AE7:AE70" si="16">AE6*(1+AD7)</f>
        <v>104.1301093839954</v>
      </c>
      <c r="AF7" s="2">
        <f>(AE7/AE$5)^(12/COUNT(AE$6:AE7))-1</f>
        <v>0.27484665151533516</v>
      </c>
      <c r="AH7" s="3">
        <f t="shared" ref="AH7:AH70" ca="1" si="17">OFFSET($E7,AI$2,0)</f>
        <v>0</v>
      </c>
      <c r="AI7" s="3">
        <f t="shared" ref="AI7:AI70" ca="1" si="18">1-AH7</f>
        <v>1</v>
      </c>
      <c r="AJ7" s="2">
        <f t="shared" ref="AJ7:AJ70" ca="1" si="19">AH7*$B7+AI7*$C7</f>
        <v>2.9061365679369011E-2</v>
      </c>
      <c r="AK7" s="5">
        <f t="shared" ref="AK7:AK70" ca="1" si="20">AK6*(1+AJ7)</f>
        <v>104.1301093839954</v>
      </c>
      <c r="AL7" s="2">
        <f ca="1">(AK7/AK$5)^(12/COUNT(AK$6:AK7))-1</f>
        <v>0.27484665151533516</v>
      </c>
      <c r="AN7" s="3">
        <f t="shared" ref="AN7:AN70" ca="1" si="21">RAND()</f>
        <v>0.42230282590882262</v>
      </c>
      <c r="AO7" s="3">
        <f t="shared" ref="AO7:AO70" ca="1" si="22">1-AN7</f>
        <v>0.57769717409117738</v>
      </c>
      <c r="AP7" s="2">
        <f t="shared" ref="AP7:AP70" ca="1" si="23">AN7*$B7+AO7*$C7</f>
        <v>1.8724223446950575E-2</v>
      </c>
      <c r="AQ7" s="5">
        <f t="shared" ref="AQ7:AQ70" ca="1" si="24">AQ6*(1+AP7)</f>
        <v>102.30405442583131</v>
      </c>
      <c r="AR7" s="2">
        <f ca="1">(AQ7/AQ$5)^(12/COUNT(AQ$6:AQ7))-1</f>
        <v>0.14645516129097569</v>
      </c>
      <c r="AT7" s="3">
        <f t="shared" ref="AT7:AT70" si="25">IF($H7&gt;AU$2,1,0)</f>
        <v>0</v>
      </c>
      <c r="AU7" s="3">
        <f t="shared" ref="AU7:AU70" si="26">1-AT7</f>
        <v>1</v>
      </c>
      <c r="AV7" s="2">
        <f t="shared" ref="AV7:AV70" si="27">AT7*$B7+AU7*$C7</f>
        <v>2.9061365679369011E-2</v>
      </c>
      <c r="AW7" s="5">
        <f t="shared" ref="AW7:AW70" si="28">AW6*(1+AV7)</f>
        <v>104.1301093839954</v>
      </c>
      <c r="AX7" s="2">
        <f>(AW7/AW$5)^(12/COUNT(AW$6:AW7))-1</f>
        <v>0.27484665151533516</v>
      </c>
      <c r="AZ7" s="3">
        <f t="shared" ref="AZ7:AZ70" ca="1" si="29">IF($H7&gt;BA$2,1,0)*OFFSET($E7,BA$3,0)</f>
        <v>0</v>
      </c>
      <c r="BA7" s="3">
        <f t="shared" ref="BA7:BA70" ca="1" si="30">1-AZ7</f>
        <v>1</v>
      </c>
      <c r="BB7" s="2">
        <f t="shared" ref="BB7:BB70" ca="1" si="31">AZ7*$B7+BA7*$C7</f>
        <v>2.9061365679369011E-2</v>
      </c>
      <c r="BC7" s="5">
        <f t="shared" ref="BC7:BC70" ca="1" si="32">BC6*(1+BB7)</f>
        <v>104.1301093839954</v>
      </c>
      <c r="BD7" s="2">
        <f ca="1">(BC7/BC$5)^(12/COUNT(BC$6:BC7))-1</f>
        <v>0.27484665151533516</v>
      </c>
      <c r="BF7" s="3">
        <f>BF6</f>
        <v>0.45</v>
      </c>
      <c r="BG7" s="3">
        <f t="shared" ref="BG7:BG70" si="33">1-BF7</f>
        <v>0.55000000000000004</v>
      </c>
      <c r="BH7" s="2">
        <f t="shared" ref="BH7:BH70" si="34">BF7*$B7+BG7*$C7</f>
        <v>1.8046251123652955E-2</v>
      </c>
      <c r="BI7" s="5">
        <f t="shared" ref="BI7:BI70" si="35">BI6*(1+BH7)</f>
        <v>102.61224004584494</v>
      </c>
      <c r="BJ7" s="2">
        <f>(BI7/BI$5)^(12/COUNT(BI$6:BI7))-1</f>
        <v>0.16733366574024777</v>
      </c>
      <c r="BL7" s="3">
        <f t="shared" ref="BL7:BL70" si="36">IF($H7&gt;BM$2,1,0)</f>
        <v>1</v>
      </c>
      <c r="BM7" s="3">
        <f t="shared" ref="BM7:BM70" si="37">1-BL7</f>
        <v>0</v>
      </c>
      <c r="BN7" s="2">
        <f t="shared" ref="BN7:BN70" si="38">BL7*$B7+BM7*$C7</f>
        <v>4.5833333333333334E-3</v>
      </c>
      <c r="BO7" s="5">
        <f t="shared" ref="BO7:BO70" si="39">BO6*(1+BN7)</f>
        <v>100.7689170138889</v>
      </c>
      <c r="BP7" s="2">
        <f>(BO7/BO$5)^(12/COUNT(BO$6:BO7))-1</f>
        <v>4.7031015677728716E-2</v>
      </c>
      <c r="BR7" s="3">
        <f t="shared" ref="BR7:BR70" si="40">IF($H7&gt;BS$2,1,0)</f>
        <v>0</v>
      </c>
      <c r="BS7" s="3">
        <f t="shared" ref="BS7:BS70" si="41">1-BR7</f>
        <v>1</v>
      </c>
      <c r="BT7" s="2">
        <f t="shared" ref="BT7:BT70" si="42">BR7*$B7+BS7*$C7</f>
        <v>2.9061365679369011E-2</v>
      </c>
      <c r="BU7" s="5">
        <f t="shared" ref="BU7:BU70" si="43">BU6*(1+BT7)</f>
        <v>104.1301093839954</v>
      </c>
      <c r="BV7" s="2">
        <f>(BU7/BU$5)^(12/COUNT(BU$6:BU7))-1</f>
        <v>0.27484665151533516</v>
      </c>
      <c r="BX7" s="3">
        <f t="shared" ref="BX7:BX70" si="44">IF($H7&gt;BY$2,1,0)</f>
        <v>0</v>
      </c>
      <c r="BY7" s="3">
        <f t="shared" ref="BY7:BY70" si="45">1-BX7</f>
        <v>1</v>
      </c>
      <c r="BZ7" s="2">
        <f t="shared" ref="BZ7:BZ70" si="46">BX7*$B7+BY7*$C7</f>
        <v>2.9061365679369011E-2</v>
      </c>
      <c r="CA7" s="5">
        <f t="shared" ref="CA7:CA70" si="47">CA6*(1+BZ7)</f>
        <v>104.1301093839954</v>
      </c>
      <c r="CB7" s="2">
        <f>(CA7/CA$5)^(12/COUNT(CA$6:CA7))-1</f>
        <v>0.27484665151533516</v>
      </c>
      <c r="CD7" s="3">
        <f>CD6</f>
        <v>0.1</v>
      </c>
      <c r="CE7" s="3">
        <f t="shared" ref="CE7:CE70" si="48">1-CD7</f>
        <v>0.9</v>
      </c>
      <c r="CF7" s="2">
        <f t="shared" ref="CF7:CF70" si="49">CD7*$B7+CE7*$C7</f>
        <v>2.6613562444765447E-2</v>
      </c>
      <c r="CG7" s="5">
        <f t="shared" ref="CG7:CG70" si="50">CG6*(1+CF7)</f>
        <v>103.79205095731109</v>
      </c>
      <c r="CH7" s="2">
        <f>(CG7/CG$5)^(12/COUNT(CG$6:CG7))-1</f>
        <v>0.25021459006377555</v>
      </c>
    </row>
    <row r="8" spans="1:86">
      <c r="A8" s="1">
        <v>26053</v>
      </c>
      <c r="B8" s="2">
        <f>data!M9/1200</f>
        <v>4.5833333333333334E-3</v>
      </c>
      <c r="C8" s="2">
        <f>data!K9/data!K8-1</f>
        <v>4.1332640401605447E-2</v>
      </c>
      <c r="D8" s="1">
        <f t="shared" si="0"/>
        <v>25934</v>
      </c>
      <c r="E8">
        <f>VLOOKUP(D8,'FRED Graph'!$A$13:$B$1993,2,FALSE)</f>
        <v>0</v>
      </c>
      <c r="F8" s="4">
        <f t="shared" si="1"/>
        <v>3.6749307068272112E-2</v>
      </c>
      <c r="G8" s="20" t="str">
        <f t="shared" si="2"/>
        <v>19712</v>
      </c>
      <c r="H8" s="21">
        <f>IF(VLOOKUP(G8,Median_Level!$A$2:$H$206,8,FALSE)="#N/A",0,VLOOKUP(G8,Median_Level!$A$2:$H$206,8,FALSE))</f>
        <v>0</v>
      </c>
      <c r="I8" s="4"/>
      <c r="J8" s="3">
        <f t="shared" ref="J8:J71" si="51">J7</f>
        <v>0</v>
      </c>
      <c r="K8" s="3">
        <f t="shared" si="3"/>
        <v>1</v>
      </c>
      <c r="L8" s="2">
        <f t="shared" si="4"/>
        <v>4.1332640401605447E-2</v>
      </c>
      <c r="M8" s="5">
        <f t="shared" si="5"/>
        <v>108.43408175014393</v>
      </c>
      <c r="N8" s="2">
        <f>(M8/M$5)^(12/COUNT(M$6:M8))-1</f>
        <v>0.38249390201278555</v>
      </c>
      <c r="P8" s="3">
        <f t="shared" ref="P8:P71" si="52">P7</f>
        <v>1</v>
      </c>
      <c r="Q8" s="3">
        <f t="shared" si="6"/>
        <v>0</v>
      </c>
      <c r="R8" s="2">
        <f t="shared" si="7"/>
        <v>4.5833333333333334E-3</v>
      </c>
      <c r="S8" s="5">
        <f t="shared" si="8"/>
        <v>101.23077455020255</v>
      </c>
      <c r="T8" s="2">
        <f>(S8/S$5)^(12/COUNT(S$6:S8))-1</f>
        <v>5.0147346089190581E-2</v>
      </c>
      <c r="V8" s="3">
        <f t="shared" si="9"/>
        <v>0</v>
      </c>
      <c r="W8" s="3">
        <f t="shared" si="10"/>
        <v>1</v>
      </c>
      <c r="X8" s="2">
        <f t="shared" si="11"/>
        <v>4.1332640401605447E-2</v>
      </c>
      <c r="Y8" s="5">
        <f t="shared" si="12"/>
        <v>108.43408175014393</v>
      </c>
      <c r="Z8" s="2">
        <f>(Y8/Y$5)^(12/COUNT(Y$6:Y8))-1</f>
        <v>0.38249390201278555</v>
      </c>
      <c r="AB8" s="3">
        <f t="shared" si="13"/>
        <v>0</v>
      </c>
      <c r="AC8" s="3">
        <f t="shared" si="14"/>
        <v>1</v>
      </c>
      <c r="AD8" s="2">
        <f t="shared" si="15"/>
        <v>4.1332640401605447E-2</v>
      </c>
      <c r="AE8" s="5">
        <f t="shared" si="16"/>
        <v>108.43408175014393</v>
      </c>
      <c r="AF8" s="2">
        <f>(AE8/AE$5)^(12/COUNT(AE$6:AE8))-1</f>
        <v>0.38249390201278555</v>
      </c>
      <c r="AH8" s="3">
        <f t="shared" ca="1" si="17"/>
        <v>0</v>
      </c>
      <c r="AI8" s="3">
        <f t="shared" ca="1" si="18"/>
        <v>1</v>
      </c>
      <c r="AJ8" s="2">
        <f t="shared" ca="1" si="19"/>
        <v>4.1332640401605447E-2</v>
      </c>
      <c r="AK8" s="5">
        <f t="shared" ca="1" si="20"/>
        <v>108.43408175014393</v>
      </c>
      <c r="AL8" s="2">
        <f ca="1">(AK8/AK$5)^(12/COUNT(AK$6:AK8))-1</f>
        <v>0.38249390201278555</v>
      </c>
      <c r="AN8" s="3">
        <f t="shared" ca="1" si="21"/>
        <v>0.48146127275259543</v>
      </c>
      <c r="AO8" s="3">
        <f t="shared" ca="1" si="22"/>
        <v>0.51853872724740457</v>
      </c>
      <c r="AP8" s="2">
        <f t="shared" ca="1" si="23"/>
        <v>2.3639272247739207E-2</v>
      </c>
      <c r="AQ8" s="5">
        <f t="shared" ca="1" si="24"/>
        <v>104.72244782045107</v>
      </c>
      <c r="AR8" s="2">
        <f ca="1">(AQ8/AQ$5)^(12/COUNT(AQ$6:AQ8))-1</f>
        <v>0.20270506537689204</v>
      </c>
      <c r="AT8" s="3">
        <f t="shared" si="25"/>
        <v>0</v>
      </c>
      <c r="AU8" s="3">
        <f t="shared" si="26"/>
        <v>1</v>
      </c>
      <c r="AV8" s="2">
        <f t="shared" si="27"/>
        <v>4.1332640401605447E-2</v>
      </c>
      <c r="AW8" s="5">
        <f t="shared" si="28"/>
        <v>108.43408175014393</v>
      </c>
      <c r="AX8" s="2">
        <f>(AW8/AW$5)^(12/COUNT(AW$6:AW8))-1</f>
        <v>0.38249390201278555</v>
      </c>
      <c r="AZ8" s="3">
        <f t="shared" ca="1" si="29"/>
        <v>0</v>
      </c>
      <c r="BA8" s="3">
        <f t="shared" ca="1" si="30"/>
        <v>1</v>
      </c>
      <c r="BB8" s="2">
        <f t="shared" ca="1" si="31"/>
        <v>4.1332640401605447E-2</v>
      </c>
      <c r="BC8" s="5">
        <f t="shared" ca="1" si="32"/>
        <v>108.43408175014393</v>
      </c>
      <c r="BD8" s="2">
        <f ca="1">(BC8/BC$5)^(12/COUNT(BC$6:BC8))-1</f>
        <v>0.38249390201278555</v>
      </c>
      <c r="BF8" s="3">
        <f t="shared" ref="BF8:BF71" si="53">BF7</f>
        <v>0.45</v>
      </c>
      <c r="BG8" s="3">
        <f t="shared" si="33"/>
        <v>0.55000000000000004</v>
      </c>
      <c r="BH8" s="2">
        <f t="shared" si="34"/>
        <v>2.4795452220882995E-2</v>
      </c>
      <c r="BI8" s="5">
        <f t="shared" si="35"/>
        <v>105.15655694117947</v>
      </c>
      <c r="BJ8" s="2">
        <f>(BI8/BI$5)^(12/COUNT(BI$6:BI8))-1</f>
        <v>0.22277184869881994</v>
      </c>
      <c r="BL8" s="3">
        <f t="shared" si="36"/>
        <v>0</v>
      </c>
      <c r="BM8" s="3">
        <f t="shared" si="37"/>
        <v>1</v>
      </c>
      <c r="BN8" s="2">
        <f t="shared" si="38"/>
        <v>4.1332640401605447E-2</v>
      </c>
      <c r="BO8" s="5">
        <f t="shared" si="39"/>
        <v>104.93396242448318</v>
      </c>
      <c r="BP8" s="2">
        <f>(BO8/BO$5)^(12/COUNT(BO$6:BO8))-1</f>
        <v>0.21245126363229039</v>
      </c>
      <c r="BR8" s="3">
        <f t="shared" si="40"/>
        <v>0</v>
      </c>
      <c r="BS8" s="3">
        <f t="shared" si="41"/>
        <v>1</v>
      </c>
      <c r="BT8" s="2">
        <f t="shared" si="42"/>
        <v>4.1332640401605447E-2</v>
      </c>
      <c r="BU8" s="5">
        <f t="shared" si="43"/>
        <v>108.43408175014393</v>
      </c>
      <c r="BV8" s="2">
        <f>(BU8/BU$5)^(12/COUNT(BU$6:BU8))-1</f>
        <v>0.38249390201278555</v>
      </c>
      <c r="BX8" s="3">
        <f t="shared" si="44"/>
        <v>0</v>
      </c>
      <c r="BY8" s="3">
        <f t="shared" si="45"/>
        <v>1</v>
      </c>
      <c r="BZ8" s="2">
        <f t="shared" si="46"/>
        <v>4.1332640401605447E-2</v>
      </c>
      <c r="CA8" s="5">
        <f t="shared" si="47"/>
        <v>108.43408175014393</v>
      </c>
      <c r="CB8" s="2">
        <f>(CA8/CA$5)^(12/COUNT(CA$6:CA8))-1</f>
        <v>0.38249390201278555</v>
      </c>
      <c r="CD8" s="3">
        <f t="shared" ref="CD8:CD71" si="54">CD7</f>
        <v>0.1</v>
      </c>
      <c r="CE8" s="3">
        <f t="shared" si="48"/>
        <v>0.9</v>
      </c>
      <c r="CF8" s="2">
        <f t="shared" si="49"/>
        <v>3.7657709694778232E-2</v>
      </c>
      <c r="CG8" s="5">
        <f t="shared" si="50"/>
        <v>107.70062188088716</v>
      </c>
      <c r="CH8" s="2">
        <f>(CG8/CG$5)^(12/COUNT(CG$6:CG8))-1</f>
        <v>0.34546636053721613</v>
      </c>
    </row>
    <row r="9" spans="1:86">
      <c r="A9" s="1">
        <v>26084</v>
      </c>
      <c r="B9" s="2">
        <f>data!M10/1200</f>
        <v>4.5833333333333334E-3</v>
      </c>
      <c r="C9" s="2">
        <f>data!K10/data!K9-1</f>
        <v>-3.6049907087868371E-2</v>
      </c>
      <c r="D9" s="1">
        <f t="shared" si="0"/>
        <v>25934</v>
      </c>
      <c r="E9">
        <f>VLOOKUP(D9,'FRED Graph'!$A$13:$B$1993,2,FALSE)</f>
        <v>0</v>
      </c>
      <c r="F9" s="4">
        <f t="shared" si="1"/>
        <v>-4.0633240421201706E-2</v>
      </c>
      <c r="G9" s="20" t="str">
        <f t="shared" si="2"/>
        <v>19712</v>
      </c>
      <c r="H9" s="21">
        <f>IF(VLOOKUP(G9,Median_Level!$A$2:$H$206,8,FALSE)="#N/A",0,VLOOKUP(G9,Median_Level!$A$2:$H$206,8,FALSE))</f>
        <v>0</v>
      </c>
      <c r="I9" s="4"/>
      <c r="J9" s="3">
        <f t="shared" si="51"/>
        <v>0</v>
      </c>
      <c r="K9" s="3">
        <f t="shared" si="3"/>
        <v>1</v>
      </c>
      <c r="L9" s="2">
        <f t="shared" si="4"/>
        <v>-3.6049907087868371E-2</v>
      </c>
      <c r="M9" s="5">
        <f t="shared" si="5"/>
        <v>104.52504317789293</v>
      </c>
      <c r="N9" s="2">
        <f>(M9/M$5)^(12/COUNT(M$6:M9))-1</f>
        <v>0.14198675492075963</v>
      </c>
      <c r="P9" s="3">
        <f t="shared" si="52"/>
        <v>1</v>
      </c>
      <c r="Q9" s="3">
        <f t="shared" si="6"/>
        <v>0</v>
      </c>
      <c r="R9" s="2">
        <f t="shared" si="7"/>
        <v>4.5833333333333334E-3</v>
      </c>
      <c r="S9" s="5">
        <f t="shared" si="8"/>
        <v>101.69474893355765</v>
      </c>
      <c r="T9" s="2">
        <f>(S9/S$5)^(12/COUNT(S$6:S9))-1</f>
        <v>5.1708987804803153E-2</v>
      </c>
      <c r="V9" s="3">
        <f t="shared" si="9"/>
        <v>1</v>
      </c>
      <c r="W9" s="3">
        <f t="shared" si="10"/>
        <v>0</v>
      </c>
      <c r="X9" s="2">
        <f t="shared" si="11"/>
        <v>4.5833333333333334E-3</v>
      </c>
      <c r="Y9" s="5">
        <f t="shared" si="12"/>
        <v>108.93107129149877</v>
      </c>
      <c r="Z9" s="2">
        <f>(Y9/Y$5)^(12/COUNT(Y$6:Y9))-1</f>
        <v>0.29257372734696085</v>
      </c>
      <c r="AB9" s="3">
        <f t="shared" si="13"/>
        <v>0</v>
      </c>
      <c r="AC9" s="3">
        <f t="shared" si="14"/>
        <v>1</v>
      </c>
      <c r="AD9" s="2">
        <f t="shared" si="15"/>
        <v>-3.6049907087868371E-2</v>
      </c>
      <c r="AE9" s="5">
        <f t="shared" si="16"/>
        <v>104.52504317789293</v>
      </c>
      <c r="AF9" s="2">
        <f>(AE9/AE$5)^(12/COUNT(AE$6:AE9))-1</f>
        <v>0.14198675492075963</v>
      </c>
      <c r="AH9" s="3">
        <f t="shared" ca="1" si="17"/>
        <v>0</v>
      </c>
      <c r="AI9" s="3">
        <f t="shared" ca="1" si="18"/>
        <v>1</v>
      </c>
      <c r="AJ9" s="2">
        <f t="shared" ca="1" si="19"/>
        <v>-3.6049907087868371E-2</v>
      </c>
      <c r="AK9" s="5">
        <f t="shared" ca="1" si="20"/>
        <v>104.52504317789293</v>
      </c>
      <c r="AL9" s="2">
        <f ca="1">(AK9/AK$5)^(12/COUNT(AK$6:AK9))-1</f>
        <v>0.14198675492075963</v>
      </c>
      <c r="AN9" s="3">
        <f t="shared" ca="1" si="21"/>
        <v>0.73076832298873629</v>
      </c>
      <c r="AO9" s="3">
        <f t="shared" ca="1" si="22"/>
        <v>0.26923167701126371</v>
      </c>
      <c r="AP9" s="2">
        <f t="shared" ca="1" si="23"/>
        <v>-6.3564221276686695E-3</v>
      </c>
      <c r="AQ9" s="5">
        <f t="shared" ca="1" si="24"/>
        <v>104.05678773586153</v>
      </c>
      <c r="AR9" s="2">
        <f ca="1">(AQ9/AQ$5)^(12/COUNT(AQ$6:AQ9))-1</f>
        <v>0.12670765478861346</v>
      </c>
      <c r="AT9" s="3">
        <f t="shared" si="25"/>
        <v>0</v>
      </c>
      <c r="AU9" s="3">
        <f t="shared" si="26"/>
        <v>1</v>
      </c>
      <c r="AV9" s="2">
        <f t="shared" si="27"/>
        <v>-3.6049907087868371E-2</v>
      </c>
      <c r="AW9" s="5">
        <f t="shared" si="28"/>
        <v>104.52504317789293</v>
      </c>
      <c r="AX9" s="2">
        <f>(AW9/AW$5)^(12/COUNT(AW$6:AW9))-1</f>
        <v>0.14198675492075963</v>
      </c>
      <c r="AZ9" s="3">
        <f t="shared" ca="1" si="29"/>
        <v>0</v>
      </c>
      <c r="BA9" s="3">
        <f t="shared" ca="1" si="30"/>
        <v>1</v>
      </c>
      <c r="BB9" s="2">
        <f t="shared" ca="1" si="31"/>
        <v>-3.6049907087868371E-2</v>
      </c>
      <c r="BC9" s="5">
        <f t="shared" ca="1" si="32"/>
        <v>104.52504317789293</v>
      </c>
      <c r="BD9" s="2">
        <f ca="1">(BC9/BC$5)^(12/COUNT(BC$6:BC9))-1</f>
        <v>0.14198675492075963</v>
      </c>
      <c r="BF9" s="3">
        <f t="shared" si="53"/>
        <v>0.45</v>
      </c>
      <c r="BG9" s="3">
        <f t="shared" si="33"/>
        <v>0.55000000000000004</v>
      </c>
      <c r="BH9" s="2">
        <f t="shared" si="34"/>
        <v>-1.7764948898327602E-2</v>
      </c>
      <c r="BI9" s="5">
        <f t="shared" si="35"/>
        <v>103.28845608079534</v>
      </c>
      <c r="BJ9" s="2">
        <f>(BI9/BI$5)^(12/COUNT(BI$6:BI9))-1</f>
        <v>0.10193342662037175</v>
      </c>
      <c r="BL9" s="3">
        <f t="shared" si="36"/>
        <v>0</v>
      </c>
      <c r="BM9" s="3">
        <f t="shared" si="37"/>
        <v>1</v>
      </c>
      <c r="BN9" s="2">
        <f t="shared" si="38"/>
        <v>-3.6049907087868371E-2</v>
      </c>
      <c r="BO9" s="5">
        <f t="shared" si="39"/>
        <v>101.15110282871869</v>
      </c>
      <c r="BP9" s="2">
        <f>(BO9/BO$5)^(12/COUNT(BO$6:BO9))-1</f>
        <v>3.493212143291613E-2</v>
      </c>
      <c r="BR9" s="3">
        <f t="shared" si="40"/>
        <v>0</v>
      </c>
      <c r="BS9" s="3">
        <f t="shared" si="41"/>
        <v>1</v>
      </c>
      <c r="BT9" s="2">
        <f t="shared" si="42"/>
        <v>-3.6049907087868371E-2</v>
      </c>
      <c r="BU9" s="5">
        <f t="shared" si="43"/>
        <v>104.52504317789293</v>
      </c>
      <c r="BV9" s="2">
        <f>(BU9/BU$5)^(12/COUNT(BU$6:BU9))-1</f>
        <v>0.14198675492075963</v>
      </c>
      <c r="BX9" s="3">
        <f t="shared" si="44"/>
        <v>0</v>
      </c>
      <c r="BY9" s="3">
        <f t="shared" si="45"/>
        <v>1</v>
      </c>
      <c r="BZ9" s="2">
        <f t="shared" si="46"/>
        <v>-3.6049907087868371E-2</v>
      </c>
      <c r="CA9" s="5">
        <f t="shared" si="47"/>
        <v>104.52504317789293</v>
      </c>
      <c r="CB9" s="2">
        <f>(CA9/CA$5)^(12/COUNT(CA$6:CA9))-1</f>
        <v>0.14198675492075963</v>
      </c>
      <c r="CD9" s="3">
        <f t="shared" si="54"/>
        <v>0.1</v>
      </c>
      <c r="CE9" s="3">
        <f t="shared" si="48"/>
        <v>0.9</v>
      </c>
      <c r="CF9" s="2">
        <f t="shared" si="49"/>
        <v>-3.1986583045748203E-2</v>
      </c>
      <c r="CG9" s="5">
        <f t="shared" si="50"/>
        <v>104.25564699501544</v>
      </c>
      <c r="CH9" s="2">
        <f>(CG9/CG$5)^(12/COUNT(CG$6:CG9))-1</f>
        <v>0.13317964128262005</v>
      </c>
    </row>
    <row r="10" spans="1:86">
      <c r="A10" s="1">
        <v>26114</v>
      </c>
      <c r="B10" s="2">
        <f>data!M11/1200</f>
        <v>4.5833333333333334E-3</v>
      </c>
      <c r="C10" s="2">
        <f>data!K11/data!K10-1</f>
        <v>-1.8352059925093589E-2</v>
      </c>
      <c r="D10" s="1">
        <f t="shared" si="0"/>
        <v>25934</v>
      </c>
      <c r="E10">
        <f>VLOOKUP(D10,'FRED Graph'!$A$13:$B$1993,2,FALSE)</f>
        <v>0</v>
      </c>
      <c r="F10" s="4">
        <f t="shared" si="1"/>
        <v>-2.2935393258426924E-2</v>
      </c>
      <c r="G10" s="20" t="str">
        <f t="shared" si="2"/>
        <v>19712</v>
      </c>
      <c r="H10" s="21">
        <f>IF(VLOOKUP(G10,Median_Level!$A$2:$H$206,8,FALSE)="#N/A",0,VLOOKUP(G10,Median_Level!$A$2:$H$206,8,FALSE))</f>
        <v>0</v>
      </c>
      <c r="I10" s="4"/>
      <c r="J10" s="3">
        <f t="shared" si="51"/>
        <v>0</v>
      </c>
      <c r="K10" s="3">
        <f t="shared" si="3"/>
        <v>1</v>
      </c>
      <c r="L10" s="2">
        <f t="shared" si="4"/>
        <v>-1.8352059925093589E-2</v>
      </c>
      <c r="M10" s="5">
        <f t="shared" si="5"/>
        <v>102.60679332181924</v>
      </c>
      <c r="N10" s="2">
        <f>(M10/M$5)^(12/COUNT(M$6:M10))-1</f>
        <v>6.3708614700020094E-2</v>
      </c>
      <c r="P10" s="3">
        <f t="shared" si="52"/>
        <v>1</v>
      </c>
      <c r="Q10" s="3">
        <f t="shared" si="6"/>
        <v>0</v>
      </c>
      <c r="R10" s="2">
        <f t="shared" si="7"/>
        <v>4.5833333333333334E-3</v>
      </c>
      <c r="S10" s="5">
        <f t="shared" si="8"/>
        <v>102.1608498661698</v>
      </c>
      <c r="T10" s="2">
        <f>(S10/S$5)^(12/COUNT(S$6:S10))-1</f>
        <v>5.2647087302490458E-2</v>
      </c>
      <c r="V10" s="3">
        <f t="shared" si="9"/>
        <v>1</v>
      </c>
      <c r="W10" s="3">
        <f t="shared" si="10"/>
        <v>0</v>
      </c>
      <c r="X10" s="2">
        <f t="shared" si="11"/>
        <v>4.5833333333333334E-3</v>
      </c>
      <c r="Y10" s="5">
        <f t="shared" si="12"/>
        <v>109.43033870158482</v>
      </c>
      <c r="Z10" s="2">
        <f>(Y10/Y$5)^(12/COUNT(Y$6:Y10))-1</f>
        <v>0.24145386302872485</v>
      </c>
      <c r="AB10" s="3">
        <f t="shared" si="13"/>
        <v>0</v>
      </c>
      <c r="AC10" s="3">
        <f t="shared" si="14"/>
        <v>1</v>
      </c>
      <c r="AD10" s="2">
        <f t="shared" si="15"/>
        <v>-1.8352059925093589E-2</v>
      </c>
      <c r="AE10" s="5">
        <f t="shared" si="16"/>
        <v>102.60679332181924</v>
      </c>
      <c r="AF10" s="2">
        <f>(AE10/AE$5)^(12/COUNT(AE$6:AE10))-1</f>
        <v>6.3708614700020094E-2</v>
      </c>
      <c r="AH10" s="3">
        <f t="shared" ca="1" si="17"/>
        <v>0</v>
      </c>
      <c r="AI10" s="3">
        <f t="shared" ca="1" si="18"/>
        <v>1</v>
      </c>
      <c r="AJ10" s="2">
        <f t="shared" ca="1" si="19"/>
        <v>-1.8352059925093589E-2</v>
      </c>
      <c r="AK10" s="5">
        <f t="shared" ca="1" si="20"/>
        <v>102.60679332181924</v>
      </c>
      <c r="AL10" s="2">
        <f ca="1">(AK10/AK$5)^(12/COUNT(AK$6:AK10))-1</f>
        <v>6.3708614700020094E-2</v>
      </c>
      <c r="AN10" s="3">
        <f t="shared" ca="1" si="21"/>
        <v>0.61601496644507536</v>
      </c>
      <c r="AO10" s="3">
        <f t="shared" ca="1" si="22"/>
        <v>0.38398503355492464</v>
      </c>
      <c r="AP10" s="2">
        <f t="shared" ca="1" si="23"/>
        <v>-4.2235144165991209E-3</v>
      </c>
      <c r="AQ10" s="5">
        <f t="shared" ca="1" si="24"/>
        <v>103.61730239271414</v>
      </c>
      <c r="AR10" s="2">
        <f ca="1">(AQ10/AQ$5)^(12/COUNT(AQ$6:AQ10))-1</f>
        <v>8.9024062179769325E-2</v>
      </c>
      <c r="AT10" s="3">
        <f t="shared" si="25"/>
        <v>0</v>
      </c>
      <c r="AU10" s="3">
        <f t="shared" si="26"/>
        <v>1</v>
      </c>
      <c r="AV10" s="2">
        <f t="shared" si="27"/>
        <v>-1.8352059925093589E-2</v>
      </c>
      <c r="AW10" s="5">
        <f t="shared" si="28"/>
        <v>102.60679332181924</v>
      </c>
      <c r="AX10" s="2">
        <f>(AW10/AW$5)^(12/COUNT(AW$6:AW10))-1</f>
        <v>6.3708614700020094E-2</v>
      </c>
      <c r="AZ10" s="3">
        <f t="shared" ca="1" si="29"/>
        <v>0</v>
      </c>
      <c r="BA10" s="3">
        <f t="shared" ca="1" si="30"/>
        <v>1</v>
      </c>
      <c r="BB10" s="2">
        <f t="shared" ca="1" si="31"/>
        <v>-1.8352059925093589E-2</v>
      </c>
      <c r="BC10" s="5">
        <f t="shared" ca="1" si="32"/>
        <v>102.60679332181924</v>
      </c>
      <c r="BD10" s="2">
        <f ca="1">(BC10/BC$5)^(12/COUNT(BC$6:BC10))-1</f>
        <v>6.3708614700020094E-2</v>
      </c>
      <c r="BF10" s="3">
        <f t="shared" si="53"/>
        <v>0.45</v>
      </c>
      <c r="BG10" s="3">
        <f t="shared" si="33"/>
        <v>0.55000000000000004</v>
      </c>
      <c r="BH10" s="2">
        <f t="shared" si="34"/>
        <v>-8.0311329588014738E-3</v>
      </c>
      <c r="BI10" s="5">
        <f t="shared" si="35"/>
        <v>102.45893275690115</v>
      </c>
      <c r="BJ10" s="2">
        <f>(BI10/BI$5)^(12/COUNT(BI$6:BI10))-1</f>
        <v>6.0033491163971942E-2</v>
      </c>
      <c r="BL10" s="3">
        <f t="shared" si="36"/>
        <v>0</v>
      </c>
      <c r="BM10" s="3">
        <f t="shared" si="37"/>
        <v>1</v>
      </c>
      <c r="BN10" s="2">
        <f t="shared" si="38"/>
        <v>-1.8352059925093589E-2</v>
      </c>
      <c r="BO10" s="5">
        <f t="shared" si="39"/>
        <v>99.294771728116743</v>
      </c>
      <c r="BP10" s="2">
        <f>(BO10/BO$5)^(12/COUNT(BO$6:BO10))-1</f>
        <v>-1.6842002893155184E-2</v>
      </c>
      <c r="BR10" s="3">
        <f t="shared" si="40"/>
        <v>0</v>
      </c>
      <c r="BS10" s="3">
        <f t="shared" si="41"/>
        <v>1</v>
      </c>
      <c r="BT10" s="2">
        <f t="shared" si="42"/>
        <v>-1.8352059925093589E-2</v>
      </c>
      <c r="BU10" s="5">
        <f t="shared" si="43"/>
        <v>102.60679332181924</v>
      </c>
      <c r="BV10" s="2">
        <f>(BU10/BU$5)^(12/COUNT(BU$6:BU10))-1</f>
        <v>6.3708614700020094E-2</v>
      </c>
      <c r="BX10" s="3">
        <f t="shared" si="44"/>
        <v>0</v>
      </c>
      <c r="BY10" s="3">
        <f t="shared" si="45"/>
        <v>1</v>
      </c>
      <c r="BZ10" s="2">
        <f t="shared" si="46"/>
        <v>-1.8352059925093589E-2</v>
      </c>
      <c r="CA10" s="5">
        <f t="shared" si="47"/>
        <v>102.60679332181924</v>
      </c>
      <c r="CB10" s="2">
        <f>(CA10/CA$5)^(12/COUNT(CA$6:CA10))-1</f>
        <v>6.3708614700020094E-2</v>
      </c>
      <c r="CD10" s="3">
        <f t="shared" si="54"/>
        <v>0.1</v>
      </c>
      <c r="CE10" s="3">
        <f t="shared" si="48"/>
        <v>0.9</v>
      </c>
      <c r="CF10" s="2">
        <f t="shared" si="49"/>
        <v>-1.6058520599250895E-2</v>
      </c>
      <c r="CG10" s="5">
        <f t="shared" si="50"/>
        <v>102.58145554015775</v>
      </c>
      <c r="CH10" s="2">
        <f>(CG10/CG$5)^(12/COUNT(CG$6:CG10))-1</f>
        <v>6.3078308880400114E-2</v>
      </c>
    </row>
    <row r="11" spans="1:86">
      <c r="A11" s="1">
        <v>26144</v>
      </c>
      <c r="B11" s="2">
        <f>data!M12/1200</f>
        <v>4.4916666666666664E-3</v>
      </c>
      <c r="C11" s="2">
        <f>data!K12/data!K11-1</f>
        <v>-3.6705792580290497E-2</v>
      </c>
      <c r="D11" s="1">
        <f t="shared" si="0"/>
        <v>25934</v>
      </c>
      <c r="E11">
        <f>VLOOKUP(D11,'FRED Graph'!$A$13:$B$1993,2,FALSE)</f>
        <v>0</v>
      </c>
      <c r="F11" s="4">
        <f t="shared" si="1"/>
        <v>-4.1197459246957162E-2</v>
      </c>
      <c r="G11" s="20" t="str">
        <f t="shared" si="2"/>
        <v>19713</v>
      </c>
      <c r="H11" s="21">
        <f>IF(VLOOKUP(G11,Median_Level!$A$2:$H$206,8,FALSE)="#N/A",0,VLOOKUP(G11,Median_Level!$A$2:$H$206,8,FALSE))</f>
        <v>1.5</v>
      </c>
      <c r="I11" s="4"/>
      <c r="J11" s="3">
        <f t="shared" si="51"/>
        <v>0</v>
      </c>
      <c r="K11" s="3">
        <f t="shared" si="3"/>
        <v>1</v>
      </c>
      <c r="L11" s="2">
        <f t="shared" si="4"/>
        <v>-3.6705792580290497E-2</v>
      </c>
      <c r="M11" s="5">
        <f t="shared" si="5"/>
        <v>98.84052964881981</v>
      </c>
      <c r="N11" s="2">
        <f>(M11/M$5)^(12/COUNT(M$6:M11))-1</f>
        <v>-2.3054969874077291E-2</v>
      </c>
      <c r="P11" s="3">
        <f t="shared" si="52"/>
        <v>1</v>
      </c>
      <c r="Q11" s="3">
        <f t="shared" si="6"/>
        <v>0</v>
      </c>
      <c r="R11" s="2">
        <f t="shared" si="7"/>
        <v>4.4916666666666664E-3</v>
      </c>
      <c r="S11" s="5">
        <f t="shared" si="8"/>
        <v>102.619722350152</v>
      </c>
      <c r="T11" s="2">
        <f>(S11/S$5)^(12/COUNT(S$6:S11))-1</f>
        <v>5.3080741522228525E-2</v>
      </c>
      <c r="V11" s="3">
        <f t="shared" si="9"/>
        <v>1</v>
      </c>
      <c r="W11" s="3">
        <f t="shared" si="10"/>
        <v>0</v>
      </c>
      <c r="X11" s="2">
        <f t="shared" si="11"/>
        <v>4.4916666666666664E-3</v>
      </c>
      <c r="Y11" s="5">
        <f t="shared" si="12"/>
        <v>109.92186330625276</v>
      </c>
      <c r="Z11" s="2">
        <f>(Y11/Y$5)^(12/COUNT(Y$6:Y11))-1</f>
        <v>0.20828160327185152</v>
      </c>
      <c r="AB11" s="3">
        <f t="shared" si="13"/>
        <v>0</v>
      </c>
      <c r="AC11" s="3">
        <f t="shared" si="14"/>
        <v>1</v>
      </c>
      <c r="AD11" s="2">
        <f t="shared" si="15"/>
        <v>-3.6705792580290497E-2</v>
      </c>
      <c r="AE11" s="5">
        <f t="shared" si="16"/>
        <v>98.84052964881981</v>
      </c>
      <c r="AF11" s="2">
        <f>(AE11/AE$5)^(12/COUNT(AE$6:AE11))-1</f>
        <v>-2.3054969874077291E-2</v>
      </c>
      <c r="AH11" s="3">
        <f t="shared" ca="1" si="17"/>
        <v>0</v>
      </c>
      <c r="AI11" s="3">
        <f t="shared" ca="1" si="18"/>
        <v>1</v>
      </c>
      <c r="AJ11" s="2">
        <f t="shared" ca="1" si="19"/>
        <v>-3.6705792580290497E-2</v>
      </c>
      <c r="AK11" s="5">
        <f t="shared" ca="1" si="20"/>
        <v>98.84052964881981</v>
      </c>
      <c r="AL11" s="2">
        <f ca="1">(AK11/AK$5)^(12/COUNT(AK$6:AK11))-1</f>
        <v>-2.3054969874077291E-2</v>
      </c>
      <c r="AN11" s="3">
        <f t="shared" ca="1" si="21"/>
        <v>0.59623139666716196</v>
      </c>
      <c r="AO11" s="3">
        <f t="shared" ca="1" si="22"/>
        <v>0.40376860333283804</v>
      </c>
      <c r="AP11" s="2">
        <f t="shared" ca="1" si="23"/>
        <v>-1.2142573914338742E-2</v>
      </c>
      <c r="AQ11" s="5">
        <f t="shared" ca="1" si="24"/>
        <v>102.35912163960622</v>
      </c>
      <c r="AR11" s="2">
        <f ca="1">(AQ11/AQ$5)^(12/COUNT(AQ$6:AQ11))-1</f>
        <v>4.7738978283170086E-2</v>
      </c>
      <c r="AT11" s="3">
        <f t="shared" si="25"/>
        <v>0</v>
      </c>
      <c r="AU11" s="3">
        <f t="shared" si="26"/>
        <v>1</v>
      </c>
      <c r="AV11" s="2">
        <f t="shared" si="27"/>
        <v>-3.6705792580290497E-2</v>
      </c>
      <c r="AW11" s="5">
        <f t="shared" si="28"/>
        <v>98.84052964881981</v>
      </c>
      <c r="AX11" s="2">
        <f>(AW11/AW$5)^(12/COUNT(AW$6:AW11))-1</f>
        <v>-2.3054969874077291E-2</v>
      </c>
      <c r="AZ11" s="3">
        <f t="shared" ca="1" si="29"/>
        <v>0</v>
      </c>
      <c r="BA11" s="3">
        <f t="shared" ca="1" si="30"/>
        <v>1</v>
      </c>
      <c r="BB11" s="2">
        <f t="shared" ca="1" si="31"/>
        <v>-3.6705792580290497E-2</v>
      </c>
      <c r="BC11" s="5">
        <f t="shared" ca="1" si="32"/>
        <v>98.84052964881981</v>
      </c>
      <c r="BD11" s="2">
        <f ca="1">(BC11/BC$5)^(12/COUNT(BC$6:BC11))-1</f>
        <v>-2.3054969874077291E-2</v>
      </c>
      <c r="BF11" s="3">
        <f t="shared" si="53"/>
        <v>0.45</v>
      </c>
      <c r="BG11" s="3">
        <f t="shared" si="33"/>
        <v>0.55000000000000004</v>
      </c>
      <c r="BH11" s="2">
        <f t="shared" si="34"/>
        <v>-1.8166935919159775E-2</v>
      </c>
      <c r="BI11" s="5">
        <f t="shared" si="35"/>
        <v>100.59756789116103</v>
      </c>
      <c r="BJ11" s="2">
        <f>(BI11/BI$5)^(12/COUNT(BI$6:BI11))-1</f>
        <v>1.1987066561675253E-2</v>
      </c>
      <c r="BL11" s="3">
        <f t="shared" si="36"/>
        <v>1</v>
      </c>
      <c r="BM11" s="3">
        <f t="shared" si="37"/>
        <v>0</v>
      </c>
      <c r="BN11" s="2">
        <f t="shared" si="38"/>
        <v>4.4916666666666664E-3</v>
      </c>
      <c r="BO11" s="5">
        <f t="shared" si="39"/>
        <v>99.740770744462196</v>
      </c>
      <c r="BP11" s="2">
        <f>(BO11/BO$5)^(12/COUNT(BO$6:BO11))-1</f>
        <v>-5.1778651300634637E-3</v>
      </c>
      <c r="BR11" s="3">
        <f t="shared" si="40"/>
        <v>0</v>
      </c>
      <c r="BS11" s="3">
        <f t="shared" si="41"/>
        <v>1</v>
      </c>
      <c r="BT11" s="2">
        <f t="shared" si="42"/>
        <v>-3.6705792580290497E-2</v>
      </c>
      <c r="BU11" s="5">
        <f t="shared" si="43"/>
        <v>98.84052964881981</v>
      </c>
      <c r="BV11" s="2">
        <f>(BU11/BU$5)^(12/COUNT(BU$6:BU11))-1</f>
        <v>-2.3054969874077291E-2</v>
      </c>
      <c r="BX11" s="3">
        <f t="shared" si="44"/>
        <v>0</v>
      </c>
      <c r="BY11" s="3">
        <f t="shared" si="45"/>
        <v>1</v>
      </c>
      <c r="BZ11" s="2">
        <f t="shared" si="46"/>
        <v>-3.6705792580290497E-2</v>
      </c>
      <c r="CA11" s="5">
        <f t="shared" si="47"/>
        <v>98.84052964881981</v>
      </c>
      <c r="CB11" s="2">
        <f>(CA11/CA$5)^(12/COUNT(CA$6:CA11))-1</f>
        <v>-2.3054969874077291E-2</v>
      </c>
      <c r="CD11" s="3">
        <f t="shared" si="54"/>
        <v>0.1</v>
      </c>
      <c r="CE11" s="3">
        <f t="shared" si="48"/>
        <v>0.9</v>
      </c>
      <c r="CF11" s="2">
        <f t="shared" si="49"/>
        <v>-3.258604665559478E-2</v>
      </c>
      <c r="CG11" s="5">
        <f t="shared" si="50"/>
        <v>99.23873144392735</v>
      </c>
      <c r="CH11" s="2">
        <f>(CG11/CG$5)^(12/COUNT(CG$6:CG11))-1</f>
        <v>-1.5167418140006439E-2</v>
      </c>
    </row>
    <row r="12" spans="1:86">
      <c r="A12" s="1">
        <v>26176</v>
      </c>
      <c r="B12" s="2">
        <f>data!M13/1200</f>
        <v>4.6999999999999993E-3</v>
      </c>
      <c r="C12" s="2">
        <f>data!K13/data!K12-1</f>
        <v>4.6177323718882279E-2</v>
      </c>
      <c r="D12" s="1">
        <f t="shared" si="0"/>
        <v>25934</v>
      </c>
      <c r="E12">
        <f>VLOOKUP(D12,'FRED Graph'!$A$13:$B$1993,2,FALSE)</f>
        <v>0</v>
      </c>
      <c r="F12" s="4">
        <f t="shared" si="1"/>
        <v>4.1477323718882284E-2</v>
      </c>
      <c r="G12" s="20" t="str">
        <f t="shared" si="2"/>
        <v>19713</v>
      </c>
      <c r="H12" s="21">
        <f>IF(VLOOKUP(G12,Median_Level!$A$2:$H$206,8,FALSE)="#N/A",0,VLOOKUP(G12,Median_Level!$A$2:$H$206,8,FALSE))</f>
        <v>1.5</v>
      </c>
      <c r="I12" s="4"/>
      <c r="J12" s="3">
        <f t="shared" si="51"/>
        <v>0</v>
      </c>
      <c r="K12" s="3">
        <f t="shared" si="3"/>
        <v>1</v>
      </c>
      <c r="L12" s="2">
        <f t="shared" si="4"/>
        <v>4.6177323718882279E-2</v>
      </c>
      <c r="M12" s="5">
        <f t="shared" si="5"/>
        <v>103.40472078295915</v>
      </c>
      <c r="N12" s="2">
        <f>(M12/M$5)^(12/COUNT(M$6:M12))-1</f>
        <v>5.9074087309821666E-2</v>
      </c>
      <c r="P12" s="3">
        <f t="shared" si="52"/>
        <v>1</v>
      </c>
      <c r="Q12" s="3">
        <f t="shared" si="6"/>
        <v>0</v>
      </c>
      <c r="R12" s="2">
        <f t="shared" si="7"/>
        <v>4.6999999999999993E-3</v>
      </c>
      <c r="S12" s="5">
        <f t="shared" si="8"/>
        <v>103.10203504519771</v>
      </c>
      <c r="T12" s="2">
        <f>(S12/S$5)^(12/COUNT(S$6:S12))-1</f>
        <v>5.3765160323501426E-2</v>
      </c>
      <c r="V12" s="3">
        <f t="shared" si="9"/>
        <v>0</v>
      </c>
      <c r="W12" s="3">
        <f t="shared" si="10"/>
        <v>1</v>
      </c>
      <c r="X12" s="2">
        <f t="shared" si="11"/>
        <v>4.6177323718882279E-2</v>
      </c>
      <c r="Y12" s="5">
        <f t="shared" si="12"/>
        <v>114.99776077192833</v>
      </c>
      <c r="Z12" s="2">
        <f>(Y12/Y$5)^(12/COUNT(Y$6:Y12))-1</f>
        <v>0.27068804450232764</v>
      </c>
      <c r="AB12" s="3">
        <f t="shared" si="13"/>
        <v>0</v>
      </c>
      <c r="AC12" s="3">
        <f t="shared" si="14"/>
        <v>1</v>
      </c>
      <c r="AD12" s="2">
        <f t="shared" si="15"/>
        <v>4.6177323718882279E-2</v>
      </c>
      <c r="AE12" s="5">
        <f t="shared" si="16"/>
        <v>103.40472078295915</v>
      </c>
      <c r="AF12" s="2">
        <f>(AE12/AE$5)^(12/COUNT(AE$6:AE12))-1</f>
        <v>5.9074087309821666E-2</v>
      </c>
      <c r="AH12" s="3">
        <f t="shared" ca="1" si="17"/>
        <v>0</v>
      </c>
      <c r="AI12" s="3">
        <f t="shared" ca="1" si="18"/>
        <v>1</v>
      </c>
      <c r="AJ12" s="2">
        <f t="shared" ca="1" si="19"/>
        <v>4.6177323718882279E-2</v>
      </c>
      <c r="AK12" s="5">
        <f t="shared" ca="1" si="20"/>
        <v>103.40472078295915</v>
      </c>
      <c r="AL12" s="2">
        <f ca="1">(AK12/AK$5)^(12/COUNT(AK$6:AK12))-1</f>
        <v>5.9074087309821666E-2</v>
      </c>
      <c r="AN12" s="3">
        <f t="shared" ca="1" si="21"/>
        <v>0.9065468263978439</v>
      </c>
      <c r="AO12" s="3">
        <f t="shared" ca="1" si="22"/>
        <v>9.3453173602156103E-2</v>
      </c>
      <c r="AP12" s="2">
        <f t="shared" ca="1" si="23"/>
        <v>8.5761875340535313E-3</v>
      </c>
      <c r="AQ12" s="5">
        <f t="shared" ca="1" si="24"/>
        <v>103.23697266260848</v>
      </c>
      <c r="AR12" s="2">
        <f ca="1">(AQ12/AQ$5)^(12/COUNT(AQ$6:AQ12))-1</f>
        <v>5.6130512257283716E-2</v>
      </c>
      <c r="AT12" s="3">
        <f t="shared" si="25"/>
        <v>0</v>
      </c>
      <c r="AU12" s="3">
        <f t="shared" si="26"/>
        <v>1</v>
      </c>
      <c r="AV12" s="2">
        <f t="shared" si="27"/>
        <v>4.6177323718882279E-2</v>
      </c>
      <c r="AW12" s="5">
        <f t="shared" si="28"/>
        <v>103.40472078295915</v>
      </c>
      <c r="AX12" s="2">
        <f>(AW12/AW$5)^(12/COUNT(AW$6:AW12))-1</f>
        <v>5.9074087309821666E-2</v>
      </c>
      <c r="AZ12" s="3">
        <f t="shared" ca="1" si="29"/>
        <v>0</v>
      </c>
      <c r="BA12" s="3">
        <f t="shared" ca="1" si="30"/>
        <v>1</v>
      </c>
      <c r="BB12" s="2">
        <f t="shared" ca="1" si="31"/>
        <v>4.6177323718882279E-2</v>
      </c>
      <c r="BC12" s="5">
        <f t="shared" ca="1" si="32"/>
        <v>103.40472078295915</v>
      </c>
      <c r="BD12" s="2">
        <f ca="1">(BC12/BC$5)^(12/COUNT(BC$6:BC12))-1</f>
        <v>5.9074087309821666E-2</v>
      </c>
      <c r="BF12" s="3">
        <f t="shared" si="53"/>
        <v>0.45</v>
      </c>
      <c r="BG12" s="3">
        <f t="shared" si="33"/>
        <v>0.55000000000000004</v>
      </c>
      <c r="BH12" s="2">
        <f t="shared" si="34"/>
        <v>2.7512528045385256E-2</v>
      </c>
      <c r="BI12" s="5">
        <f t="shared" si="35"/>
        <v>103.36526129906414</v>
      </c>
      <c r="BJ12" s="2">
        <f>(BI12/BI$5)^(12/COUNT(BI$6:BI12))-1</f>
        <v>5.8381361469901805E-2</v>
      </c>
      <c r="BL12" s="3">
        <f t="shared" si="36"/>
        <v>1</v>
      </c>
      <c r="BM12" s="3">
        <f t="shared" si="37"/>
        <v>0</v>
      </c>
      <c r="BN12" s="2">
        <f t="shared" si="38"/>
        <v>4.6999999999999993E-3</v>
      </c>
      <c r="BO12" s="5">
        <f t="shared" si="39"/>
        <v>100.20955236696116</v>
      </c>
      <c r="BP12" s="2">
        <f>(BO12/BO$5)^(12/COUNT(BO$6:BO12))-1</f>
        <v>3.5950142562737319E-3</v>
      </c>
      <c r="BR12" s="3">
        <f t="shared" si="40"/>
        <v>0</v>
      </c>
      <c r="BS12" s="3">
        <f t="shared" si="41"/>
        <v>1</v>
      </c>
      <c r="BT12" s="2">
        <f t="shared" si="42"/>
        <v>4.6177323718882279E-2</v>
      </c>
      <c r="BU12" s="5">
        <f t="shared" si="43"/>
        <v>103.40472078295915</v>
      </c>
      <c r="BV12" s="2">
        <f>(BU12/BU$5)^(12/COUNT(BU$6:BU12))-1</f>
        <v>5.9074087309821666E-2</v>
      </c>
      <c r="BX12" s="3">
        <f t="shared" si="44"/>
        <v>0</v>
      </c>
      <c r="BY12" s="3">
        <f t="shared" si="45"/>
        <v>1</v>
      </c>
      <c r="BZ12" s="2">
        <f t="shared" si="46"/>
        <v>4.6177323718882279E-2</v>
      </c>
      <c r="CA12" s="5">
        <f t="shared" si="47"/>
        <v>103.40472078295915</v>
      </c>
      <c r="CB12" s="2">
        <f>(CA12/CA$5)^(12/COUNT(CA$6:CA12))-1</f>
        <v>5.9074087309821666E-2</v>
      </c>
      <c r="CD12" s="3">
        <f t="shared" si="54"/>
        <v>0.1</v>
      </c>
      <c r="CE12" s="3">
        <f t="shared" si="48"/>
        <v>0.9</v>
      </c>
      <c r="CF12" s="2">
        <f t="shared" si="49"/>
        <v>4.202959134699405E-2</v>
      </c>
      <c r="CG12" s="5">
        <f t="shared" si="50"/>
        <v>103.40969477230972</v>
      </c>
      <c r="CH12" s="2">
        <f>(CG12/CG$5)^(12/COUNT(CG$6:CG12))-1</f>
        <v>5.9161420936192366E-2</v>
      </c>
    </row>
    <row r="13" spans="1:86">
      <c r="A13" s="1">
        <v>26206</v>
      </c>
      <c r="B13" s="2">
        <f>data!M14/1200</f>
        <v>4.2750000000000002E-3</v>
      </c>
      <c r="C13" s="2">
        <f>data!K14/data!K13-1</f>
        <v>-1.2114868551449165E-2</v>
      </c>
      <c r="D13" s="1">
        <f t="shared" si="0"/>
        <v>25934</v>
      </c>
      <c r="E13">
        <f>VLOOKUP(D13,'FRED Graph'!$A$13:$B$1993,2,FALSE)</f>
        <v>0</v>
      </c>
      <c r="F13" s="4">
        <f t="shared" si="1"/>
        <v>-1.6389868551449166E-2</v>
      </c>
      <c r="G13" s="20" t="str">
        <f t="shared" si="2"/>
        <v>19713</v>
      </c>
      <c r="H13" s="21">
        <f>IF(VLOOKUP(G13,Median_Level!$A$2:$H$206,8,FALSE)="#N/A",0,VLOOKUP(G13,Median_Level!$A$2:$H$206,8,FALSE))</f>
        <v>1.5</v>
      </c>
      <c r="I13" s="4"/>
      <c r="J13" s="3">
        <f t="shared" si="51"/>
        <v>0</v>
      </c>
      <c r="K13" s="3">
        <f t="shared" si="3"/>
        <v>1</v>
      </c>
      <c r="L13" s="2">
        <f t="shared" si="4"/>
        <v>-1.2114868551449165E-2</v>
      </c>
      <c r="M13" s="5">
        <f t="shared" si="5"/>
        <v>102.15198618307429</v>
      </c>
      <c r="N13" s="2">
        <f>(M13/M$5)^(12/COUNT(M$6:M13))-1</f>
        <v>3.2452839017704349E-2</v>
      </c>
      <c r="P13" s="3">
        <f t="shared" si="52"/>
        <v>1</v>
      </c>
      <c r="Q13" s="3">
        <f t="shared" si="6"/>
        <v>0</v>
      </c>
      <c r="R13" s="2">
        <f t="shared" si="7"/>
        <v>4.2750000000000002E-3</v>
      </c>
      <c r="S13" s="5">
        <f t="shared" si="8"/>
        <v>103.54279624501594</v>
      </c>
      <c r="T13" s="2">
        <f>(S13/S$5)^(12/COUNT(S$6:S13))-1</f>
        <v>5.3609878461624794E-2</v>
      </c>
      <c r="V13" s="3">
        <f t="shared" si="9"/>
        <v>1</v>
      </c>
      <c r="W13" s="3">
        <f t="shared" si="10"/>
        <v>0</v>
      </c>
      <c r="X13" s="2">
        <f t="shared" si="11"/>
        <v>4.2750000000000002E-3</v>
      </c>
      <c r="Y13" s="5">
        <f t="shared" si="12"/>
        <v>115.48937619922832</v>
      </c>
      <c r="Z13" s="2">
        <f>(Y13/Y$5)^(12/COUNT(Y$6:Y13))-1</f>
        <v>0.24111794025863631</v>
      </c>
      <c r="AB13" s="3">
        <f t="shared" si="13"/>
        <v>0</v>
      </c>
      <c r="AC13" s="3">
        <f t="shared" si="14"/>
        <v>1</v>
      </c>
      <c r="AD13" s="2">
        <f t="shared" si="15"/>
        <v>-1.2114868551449165E-2</v>
      </c>
      <c r="AE13" s="5">
        <f t="shared" si="16"/>
        <v>102.15198618307429</v>
      </c>
      <c r="AF13" s="2">
        <f>(AE13/AE$5)^(12/COUNT(AE$6:AE13))-1</f>
        <v>3.2452839017704349E-2</v>
      </c>
      <c r="AH13" s="3">
        <f t="shared" ca="1" si="17"/>
        <v>0</v>
      </c>
      <c r="AI13" s="3">
        <f t="shared" ca="1" si="18"/>
        <v>1</v>
      </c>
      <c r="AJ13" s="2">
        <f t="shared" ca="1" si="19"/>
        <v>-1.2114868551449165E-2</v>
      </c>
      <c r="AK13" s="5">
        <f t="shared" ca="1" si="20"/>
        <v>102.15198618307429</v>
      </c>
      <c r="AL13" s="2">
        <f ca="1">(AK13/AK$5)^(12/COUNT(AK$6:AK13))-1</f>
        <v>3.2452839017704349E-2</v>
      </c>
      <c r="AN13" s="3">
        <f t="shared" ca="1" si="21"/>
        <v>0.63292624000179154</v>
      </c>
      <c r="AO13" s="3">
        <f t="shared" ca="1" si="22"/>
        <v>0.36707375999820846</v>
      </c>
      <c r="AP13" s="2">
        <f t="shared" ca="1" si="23"/>
        <v>-1.7412906750568355E-3</v>
      </c>
      <c r="AQ13" s="5">
        <f t="shared" ca="1" si="24"/>
        <v>103.05720708478998</v>
      </c>
      <c r="AR13" s="2">
        <f ca="1">(AQ13/AQ$5)^(12/COUNT(AQ$6:AQ13))-1</f>
        <v>4.6206834867680291E-2</v>
      </c>
      <c r="AT13" s="3">
        <f t="shared" si="25"/>
        <v>0</v>
      </c>
      <c r="AU13" s="3">
        <f t="shared" si="26"/>
        <v>1</v>
      </c>
      <c r="AV13" s="2">
        <f t="shared" si="27"/>
        <v>-1.2114868551449165E-2</v>
      </c>
      <c r="AW13" s="5">
        <f t="shared" si="28"/>
        <v>102.15198618307429</v>
      </c>
      <c r="AX13" s="2">
        <f>(AW13/AW$5)^(12/COUNT(AW$6:AW13))-1</f>
        <v>3.2452839017704349E-2</v>
      </c>
      <c r="AZ13" s="3">
        <f t="shared" ca="1" si="29"/>
        <v>0</v>
      </c>
      <c r="BA13" s="3">
        <f t="shared" ca="1" si="30"/>
        <v>1</v>
      </c>
      <c r="BB13" s="2">
        <f t="shared" ca="1" si="31"/>
        <v>-1.2114868551449165E-2</v>
      </c>
      <c r="BC13" s="5">
        <f t="shared" ca="1" si="32"/>
        <v>102.15198618307429</v>
      </c>
      <c r="BD13" s="2">
        <f ca="1">(BC13/BC$5)^(12/COUNT(BC$6:BC13))-1</f>
        <v>3.2452839017704349E-2</v>
      </c>
      <c r="BF13" s="3">
        <f t="shared" si="53"/>
        <v>0.45</v>
      </c>
      <c r="BG13" s="3">
        <f t="shared" si="33"/>
        <v>0.55000000000000004</v>
      </c>
      <c r="BH13" s="2">
        <f t="shared" si="34"/>
        <v>-4.7394277032970413E-3</v>
      </c>
      <c r="BI13" s="5">
        <f t="shared" si="35"/>
        <v>102.87536911610482</v>
      </c>
      <c r="BJ13" s="2">
        <f>(BI13/BI$5)^(12/COUNT(BI$6:BI13))-1</f>
        <v>4.3439107267537524E-2</v>
      </c>
      <c r="BL13" s="3">
        <f t="shared" si="36"/>
        <v>1</v>
      </c>
      <c r="BM13" s="3">
        <f t="shared" si="37"/>
        <v>0</v>
      </c>
      <c r="BN13" s="2">
        <f t="shared" si="38"/>
        <v>4.2750000000000002E-3</v>
      </c>
      <c r="BO13" s="5">
        <f t="shared" si="39"/>
        <v>100.63794820332993</v>
      </c>
      <c r="BP13" s="2">
        <f>(BO13/BO$5)^(12/COUNT(BO$6:BO13))-1</f>
        <v>9.5844685333483781E-3</v>
      </c>
      <c r="BR13" s="3">
        <f t="shared" si="40"/>
        <v>0</v>
      </c>
      <c r="BS13" s="3">
        <f t="shared" si="41"/>
        <v>1</v>
      </c>
      <c r="BT13" s="2">
        <f t="shared" si="42"/>
        <v>-1.2114868551449165E-2</v>
      </c>
      <c r="BU13" s="5">
        <f t="shared" si="43"/>
        <v>102.15198618307429</v>
      </c>
      <c r="BV13" s="2">
        <f>(BU13/BU$5)^(12/COUNT(BU$6:BU13))-1</f>
        <v>3.2452839017704349E-2</v>
      </c>
      <c r="BX13" s="3">
        <f t="shared" si="44"/>
        <v>0</v>
      </c>
      <c r="BY13" s="3">
        <f t="shared" si="45"/>
        <v>1</v>
      </c>
      <c r="BZ13" s="2">
        <f t="shared" si="46"/>
        <v>-1.2114868551449165E-2</v>
      </c>
      <c r="CA13" s="5">
        <f t="shared" si="47"/>
        <v>102.15198618307429</v>
      </c>
      <c r="CB13" s="2">
        <f>(CA13/CA$5)^(12/COUNT(CA$6:CA13))-1</f>
        <v>3.2452839017704349E-2</v>
      </c>
      <c r="CD13" s="3">
        <f t="shared" si="54"/>
        <v>0.1</v>
      </c>
      <c r="CE13" s="3">
        <f t="shared" si="48"/>
        <v>0.9</v>
      </c>
      <c r="CF13" s="2">
        <f t="shared" si="49"/>
        <v>-1.0475881696304248E-2</v>
      </c>
      <c r="CG13" s="5">
        <f t="shared" si="50"/>
        <v>102.32638704362408</v>
      </c>
      <c r="CH13" s="2">
        <f>(CG13/CG$5)^(12/COUNT(CG$6:CG13))-1</f>
        <v>3.5097978404365904E-2</v>
      </c>
    </row>
    <row r="14" spans="1:86">
      <c r="A14" s="1">
        <v>26235</v>
      </c>
      <c r="B14" s="2">
        <f>data!M15/1200</f>
        <v>4.2750000000000002E-3</v>
      </c>
      <c r="C14" s="2">
        <f>data!K15/data!K14-1</f>
        <v>-5.4317564445045652E-2</v>
      </c>
      <c r="D14" s="1">
        <f t="shared" si="0"/>
        <v>25934</v>
      </c>
      <c r="E14">
        <f>VLOOKUP(D14,'FRED Graph'!$A$13:$B$1993,2,FALSE)</f>
        <v>0</v>
      </c>
      <c r="F14" s="4">
        <f t="shared" si="1"/>
        <v>-5.8592564445045653E-2</v>
      </c>
      <c r="G14" s="20" t="str">
        <f t="shared" si="2"/>
        <v>19714</v>
      </c>
      <c r="H14" s="21">
        <f>IF(VLOOKUP(G14,Median_Level!$A$2:$H$206,8,FALSE)="#N/A",0,VLOOKUP(G14,Median_Level!$A$2:$H$206,8,FALSE))</f>
        <v>5</v>
      </c>
      <c r="I14" s="4"/>
      <c r="J14" s="3">
        <f t="shared" si="51"/>
        <v>0</v>
      </c>
      <c r="K14" s="3">
        <f t="shared" si="3"/>
        <v>1</v>
      </c>
      <c r="L14" s="2">
        <f t="shared" si="4"/>
        <v>-5.4317564445045652E-2</v>
      </c>
      <c r="M14" s="5">
        <f t="shared" si="5"/>
        <v>96.603339090385731</v>
      </c>
      <c r="N14" s="2">
        <f>(M14/M$5)^(12/COUNT(M$6:M14))-1</f>
        <v>-4.5030464444339779E-2</v>
      </c>
      <c r="P14" s="3">
        <f t="shared" si="52"/>
        <v>1</v>
      </c>
      <c r="Q14" s="3">
        <f t="shared" si="6"/>
        <v>0</v>
      </c>
      <c r="R14" s="2">
        <f t="shared" si="7"/>
        <v>4.2750000000000002E-3</v>
      </c>
      <c r="S14" s="5">
        <f t="shared" si="8"/>
        <v>103.98544169896338</v>
      </c>
      <c r="T14" s="2">
        <f>(S14/S$5)^(12/COUNT(S$6:S14))-1</f>
        <v>5.348911950012436E-2</v>
      </c>
      <c r="V14" s="3">
        <f t="shared" si="9"/>
        <v>1</v>
      </c>
      <c r="W14" s="3">
        <f t="shared" si="10"/>
        <v>0</v>
      </c>
      <c r="X14" s="2">
        <f t="shared" si="11"/>
        <v>4.2750000000000002E-3</v>
      </c>
      <c r="Y14" s="5">
        <f t="shared" si="12"/>
        <v>115.98309328248003</v>
      </c>
      <c r="Z14" s="2">
        <f>(Y14/Y$5)^(12/COUNT(Y$6:Y14))-1</f>
        <v>0.21859553636906126</v>
      </c>
      <c r="AB14" s="3">
        <f t="shared" si="13"/>
        <v>0</v>
      </c>
      <c r="AC14" s="3">
        <f t="shared" si="14"/>
        <v>1</v>
      </c>
      <c r="AD14" s="2">
        <f t="shared" si="15"/>
        <v>-5.4317564445045652E-2</v>
      </c>
      <c r="AE14" s="5">
        <f t="shared" si="16"/>
        <v>96.603339090385731</v>
      </c>
      <c r="AF14" s="2">
        <f>(AE14/AE$5)^(12/COUNT(AE$6:AE14))-1</f>
        <v>-4.5030464444339779E-2</v>
      </c>
      <c r="AH14" s="3">
        <f t="shared" ca="1" si="17"/>
        <v>0</v>
      </c>
      <c r="AI14" s="3">
        <f t="shared" ca="1" si="18"/>
        <v>1</v>
      </c>
      <c r="AJ14" s="2">
        <f t="shared" ca="1" si="19"/>
        <v>-5.4317564445045652E-2</v>
      </c>
      <c r="AK14" s="5">
        <f t="shared" ca="1" si="20"/>
        <v>96.603339090385731</v>
      </c>
      <c r="AL14" s="2">
        <f ca="1">(AK14/AK$5)^(12/COUNT(AK$6:AK14))-1</f>
        <v>-4.5030464444339779E-2</v>
      </c>
      <c r="AN14" s="3">
        <f t="shared" ca="1" si="21"/>
        <v>0.9125883527353682</v>
      </c>
      <c r="AO14" s="3">
        <f t="shared" ca="1" si="22"/>
        <v>8.7411647264631798E-2</v>
      </c>
      <c r="AP14" s="2">
        <f t="shared" ca="1" si="23"/>
        <v>-8.4667257560053655E-4</v>
      </c>
      <c r="AQ14" s="5">
        <f t="shared" ca="1" si="24"/>
        <v>102.9699513738333</v>
      </c>
      <c r="AR14" s="2">
        <f ca="1">(AQ14/AQ$5)^(12/COUNT(AQ$6:AQ14))-1</f>
        <v>3.9794087323874239E-2</v>
      </c>
      <c r="AT14" s="3">
        <f t="shared" si="25"/>
        <v>0</v>
      </c>
      <c r="AU14" s="3">
        <f t="shared" si="26"/>
        <v>1</v>
      </c>
      <c r="AV14" s="2">
        <f t="shared" si="27"/>
        <v>-5.4317564445045652E-2</v>
      </c>
      <c r="AW14" s="5">
        <f t="shared" si="28"/>
        <v>96.603339090385731</v>
      </c>
      <c r="AX14" s="2">
        <f>(AW14/AW$5)^(12/COUNT(AW$6:AW14))-1</f>
        <v>-4.5030464444339779E-2</v>
      </c>
      <c r="AZ14" s="3">
        <f t="shared" ca="1" si="29"/>
        <v>0</v>
      </c>
      <c r="BA14" s="3">
        <f t="shared" ca="1" si="30"/>
        <v>1</v>
      </c>
      <c r="BB14" s="2">
        <f t="shared" ca="1" si="31"/>
        <v>-5.4317564445045652E-2</v>
      </c>
      <c r="BC14" s="5">
        <f t="shared" ca="1" si="32"/>
        <v>96.603339090385731</v>
      </c>
      <c r="BD14" s="2">
        <f ca="1">(BC14/BC$5)^(12/COUNT(BC$6:BC14))-1</f>
        <v>-4.5030464444339779E-2</v>
      </c>
      <c r="BF14" s="3">
        <f t="shared" si="53"/>
        <v>0.45</v>
      </c>
      <c r="BG14" s="3">
        <f t="shared" si="33"/>
        <v>0.55000000000000004</v>
      </c>
      <c r="BH14" s="2">
        <f t="shared" si="34"/>
        <v>-2.7950910444775108E-2</v>
      </c>
      <c r="BI14" s="5">
        <f t="shared" si="35"/>
        <v>99.99990888696739</v>
      </c>
      <c r="BJ14" s="2">
        <f>(BI14/BI$5)^(12/COUNT(BI$6:BI14))-1</f>
        <v>-1.2148402502853983E-6</v>
      </c>
      <c r="BL14" s="3">
        <f t="shared" si="36"/>
        <v>1</v>
      </c>
      <c r="BM14" s="3">
        <f t="shared" si="37"/>
        <v>0</v>
      </c>
      <c r="BN14" s="2">
        <f t="shared" si="38"/>
        <v>4.2750000000000002E-3</v>
      </c>
      <c r="BO14" s="5">
        <f t="shared" si="39"/>
        <v>101.06817543189916</v>
      </c>
      <c r="BP14" s="2">
        <f>(BO14/BO$5)^(12/COUNT(BO$6:BO14))-1</f>
        <v>1.4267634699195897E-2</v>
      </c>
      <c r="BR14" s="3">
        <f t="shared" si="40"/>
        <v>0</v>
      </c>
      <c r="BS14" s="3">
        <f t="shared" si="41"/>
        <v>1</v>
      </c>
      <c r="BT14" s="2">
        <f t="shared" si="42"/>
        <v>-5.4317564445045652E-2</v>
      </c>
      <c r="BU14" s="5">
        <f t="shared" si="43"/>
        <v>96.603339090385731</v>
      </c>
      <c r="BV14" s="2">
        <f>(BU14/BU$5)^(12/COUNT(BU$6:BU14))-1</f>
        <v>-4.5030464444339779E-2</v>
      </c>
      <c r="BX14" s="3">
        <f t="shared" si="44"/>
        <v>0</v>
      </c>
      <c r="BY14" s="3">
        <f t="shared" si="45"/>
        <v>1</v>
      </c>
      <c r="BZ14" s="2">
        <f t="shared" si="46"/>
        <v>-5.4317564445045652E-2</v>
      </c>
      <c r="CA14" s="5">
        <f t="shared" si="47"/>
        <v>96.603339090385731</v>
      </c>
      <c r="CB14" s="2">
        <f>(CA14/CA$5)^(12/COUNT(CA$6:CA14))-1</f>
        <v>-4.5030464444339779E-2</v>
      </c>
      <c r="CD14" s="3">
        <f t="shared" si="54"/>
        <v>0.1</v>
      </c>
      <c r="CE14" s="3">
        <f t="shared" si="48"/>
        <v>0.9</v>
      </c>
      <c r="CF14" s="2">
        <f t="shared" si="49"/>
        <v>-4.8458308000541093E-2</v>
      </c>
      <c r="CG14" s="5">
        <f t="shared" si="50"/>
        <v>97.367823463681574</v>
      </c>
      <c r="CH14" s="2">
        <f>(CG14/CG$5)^(12/COUNT(CG$6:CG14))-1</f>
        <v>-3.494081315067965E-2</v>
      </c>
    </row>
    <row r="15" spans="1:86">
      <c r="A15" s="1">
        <v>26267</v>
      </c>
      <c r="B15" s="2">
        <f>data!M16/1200</f>
        <v>4.0500000000000006E-3</v>
      </c>
      <c r="C15" s="2">
        <f>data!K16/data!K15-1</f>
        <v>-9.1299165673420779E-3</v>
      </c>
      <c r="D15" s="1">
        <f t="shared" si="0"/>
        <v>25934</v>
      </c>
      <c r="E15">
        <f>VLOOKUP(D15,'FRED Graph'!$A$13:$B$1993,2,FALSE)</f>
        <v>0</v>
      </c>
      <c r="F15" s="4">
        <f t="shared" si="1"/>
        <v>-1.3179916567342079E-2</v>
      </c>
      <c r="G15" s="20" t="str">
        <f t="shared" si="2"/>
        <v>19714</v>
      </c>
      <c r="H15" s="21">
        <f>IF(VLOOKUP(G15,Median_Level!$A$2:$H$206,8,FALSE)="#N/A",0,VLOOKUP(G15,Median_Level!$A$2:$H$206,8,FALSE))</f>
        <v>5</v>
      </c>
      <c r="I15" s="4"/>
      <c r="J15" s="3">
        <f t="shared" si="51"/>
        <v>0</v>
      </c>
      <c r="K15" s="3">
        <f t="shared" si="3"/>
        <v>1</v>
      </c>
      <c r="L15" s="2">
        <f t="shared" si="4"/>
        <v>-9.1299165673420779E-3</v>
      </c>
      <c r="M15" s="5">
        <f t="shared" si="5"/>
        <v>95.721358664363848</v>
      </c>
      <c r="N15" s="2">
        <f>(M15/M$5)^(12/COUNT(M$6:M15))-1</f>
        <v>-5.1121458819500809E-2</v>
      </c>
      <c r="P15" s="3">
        <f t="shared" si="52"/>
        <v>1</v>
      </c>
      <c r="Q15" s="3">
        <f t="shared" si="6"/>
        <v>0</v>
      </c>
      <c r="R15" s="2">
        <f t="shared" si="7"/>
        <v>4.0500000000000006E-3</v>
      </c>
      <c r="S15" s="5">
        <f t="shared" si="8"/>
        <v>104.4065827378442</v>
      </c>
      <c r="T15" s="2">
        <f>(S15/S$5)^(12/COUNT(S$6:S15))-1</f>
        <v>5.3109323363242478E-2</v>
      </c>
      <c r="V15" s="3">
        <f t="shared" si="9"/>
        <v>1</v>
      </c>
      <c r="W15" s="3">
        <f t="shared" si="10"/>
        <v>0</v>
      </c>
      <c r="X15" s="2">
        <f t="shared" si="11"/>
        <v>4.0500000000000006E-3</v>
      </c>
      <c r="Y15" s="5">
        <f t="shared" si="12"/>
        <v>116.45282481027408</v>
      </c>
      <c r="Z15" s="2">
        <f>(Y15/Y$5)^(12/COUNT(Y$6:Y15))-1</f>
        <v>0.20054939514437509</v>
      </c>
      <c r="AB15" s="3">
        <f t="shared" si="13"/>
        <v>0</v>
      </c>
      <c r="AC15" s="3">
        <f t="shared" si="14"/>
        <v>1</v>
      </c>
      <c r="AD15" s="2">
        <f t="shared" si="15"/>
        <v>-9.1299165673420779E-3</v>
      </c>
      <c r="AE15" s="5">
        <f t="shared" si="16"/>
        <v>95.721358664363848</v>
      </c>
      <c r="AF15" s="2">
        <f>(AE15/AE$5)^(12/COUNT(AE$6:AE15))-1</f>
        <v>-5.1121458819500809E-2</v>
      </c>
      <c r="AH15" s="3">
        <f t="shared" ca="1" si="17"/>
        <v>0</v>
      </c>
      <c r="AI15" s="3">
        <f t="shared" ca="1" si="18"/>
        <v>1</v>
      </c>
      <c r="AJ15" s="2">
        <f t="shared" ca="1" si="19"/>
        <v>-9.1299165673420779E-3</v>
      </c>
      <c r="AK15" s="5">
        <f t="shared" ca="1" si="20"/>
        <v>95.721358664363848</v>
      </c>
      <c r="AL15" s="2">
        <f ca="1">(AK15/AK$5)^(12/COUNT(AK$6:AK15))-1</f>
        <v>-5.1121458819500809E-2</v>
      </c>
      <c r="AN15" s="3">
        <f t="shared" ca="1" si="21"/>
        <v>0.39660934795407143</v>
      </c>
      <c r="AO15" s="3">
        <f t="shared" ca="1" si="22"/>
        <v>0.60339065204592857</v>
      </c>
      <c r="AP15" s="2">
        <f t="shared" ca="1" si="23"/>
        <v>-3.9026384514794727E-3</v>
      </c>
      <c r="AQ15" s="5">
        <f t="shared" ca="1" si="24"/>
        <v>102.56809688225481</v>
      </c>
      <c r="AR15" s="2">
        <f ca="1">(AQ15/AQ$5)^(12/COUNT(AQ$6:AQ15))-1</f>
        <v>3.0895768239793453E-2</v>
      </c>
      <c r="AT15" s="3">
        <f t="shared" si="25"/>
        <v>0</v>
      </c>
      <c r="AU15" s="3">
        <f t="shared" si="26"/>
        <v>1</v>
      </c>
      <c r="AV15" s="2">
        <f t="shared" si="27"/>
        <v>-9.1299165673420779E-3</v>
      </c>
      <c r="AW15" s="5">
        <f t="shared" si="28"/>
        <v>95.721358664363848</v>
      </c>
      <c r="AX15" s="2">
        <f>(AW15/AW$5)^(12/COUNT(AW$6:AW15))-1</f>
        <v>-5.1121458819500809E-2</v>
      </c>
      <c r="AZ15" s="3">
        <f t="shared" ca="1" si="29"/>
        <v>0</v>
      </c>
      <c r="BA15" s="3">
        <f t="shared" ca="1" si="30"/>
        <v>1</v>
      </c>
      <c r="BB15" s="2">
        <f t="shared" ca="1" si="31"/>
        <v>-9.1299165673420779E-3</v>
      </c>
      <c r="BC15" s="5">
        <f t="shared" ca="1" si="32"/>
        <v>95.721358664363848</v>
      </c>
      <c r="BD15" s="2">
        <f ca="1">(BC15/BC$5)^(12/COUNT(BC$6:BC15))-1</f>
        <v>-5.1121458819500809E-2</v>
      </c>
      <c r="BF15" s="3">
        <f t="shared" si="53"/>
        <v>0.45</v>
      </c>
      <c r="BG15" s="3">
        <f t="shared" si="33"/>
        <v>0.55000000000000004</v>
      </c>
      <c r="BH15" s="2">
        <f t="shared" si="34"/>
        <v>-3.198954112038143E-3</v>
      </c>
      <c r="BI15" s="5">
        <f t="shared" si="35"/>
        <v>99.68001376722998</v>
      </c>
      <c r="BJ15" s="2">
        <f>(BI15/BI$5)^(12/COUNT(BI$6:BI15))-1</f>
        <v>-3.8386050490172297E-3</v>
      </c>
      <c r="BL15" s="3">
        <f t="shared" si="36"/>
        <v>1</v>
      </c>
      <c r="BM15" s="3">
        <f t="shared" si="37"/>
        <v>0</v>
      </c>
      <c r="BN15" s="2">
        <f t="shared" si="38"/>
        <v>4.0500000000000006E-3</v>
      </c>
      <c r="BO15" s="5">
        <f t="shared" si="39"/>
        <v>101.47750154239837</v>
      </c>
      <c r="BP15" s="2">
        <f>(BO15/BO$5)^(12/COUNT(BO$6:BO15))-1</f>
        <v>1.7756112106227073E-2</v>
      </c>
      <c r="BR15" s="3">
        <f t="shared" si="40"/>
        <v>0</v>
      </c>
      <c r="BS15" s="3">
        <f t="shared" si="41"/>
        <v>1</v>
      </c>
      <c r="BT15" s="2">
        <f t="shared" si="42"/>
        <v>-9.1299165673420779E-3</v>
      </c>
      <c r="BU15" s="5">
        <f t="shared" si="43"/>
        <v>95.721358664363848</v>
      </c>
      <c r="BV15" s="2">
        <f>(BU15/BU$5)^(12/COUNT(BU$6:BU15))-1</f>
        <v>-5.1121458819500809E-2</v>
      </c>
      <c r="BX15" s="3">
        <f t="shared" si="44"/>
        <v>0</v>
      </c>
      <c r="BY15" s="3">
        <f t="shared" si="45"/>
        <v>1</v>
      </c>
      <c r="BZ15" s="2">
        <f t="shared" si="46"/>
        <v>-9.1299165673420779E-3</v>
      </c>
      <c r="CA15" s="5">
        <f t="shared" si="47"/>
        <v>95.721358664363848</v>
      </c>
      <c r="CB15" s="2">
        <f>(CA15/CA$5)^(12/COUNT(CA$6:CA15))-1</f>
        <v>-5.1121458819500809E-2</v>
      </c>
      <c r="CD15" s="3">
        <f t="shared" si="54"/>
        <v>0.1</v>
      </c>
      <c r="CE15" s="3">
        <f t="shared" si="48"/>
        <v>0.9</v>
      </c>
      <c r="CF15" s="2">
        <f t="shared" si="49"/>
        <v>-7.8119249106078708E-3</v>
      </c>
      <c r="CG15" s="5">
        <f t="shared" si="50"/>
        <v>96.607193338073969</v>
      </c>
      <c r="CH15" s="2">
        <f>(CG15/CG$5)^(12/COUNT(CG$6:CG15))-1</f>
        <v>-4.0574277085159927E-2</v>
      </c>
    </row>
    <row r="16" spans="1:86">
      <c r="A16" s="1">
        <v>26298</v>
      </c>
      <c r="B16" s="2">
        <f>data!M17/1200</f>
        <v>3.3583333333333334E-3</v>
      </c>
      <c r="C16" s="2">
        <f>data!K17/data!K16-1</f>
        <v>7.0801356845574537E-2</v>
      </c>
      <c r="D16" s="1">
        <f t="shared" si="0"/>
        <v>25934</v>
      </c>
      <c r="E16">
        <f>VLOOKUP(D16,'FRED Graph'!$A$13:$B$1993,2,FALSE)</f>
        <v>0</v>
      </c>
      <c r="F16" s="4">
        <f t="shared" si="1"/>
        <v>6.7443023512241199E-2</v>
      </c>
      <c r="G16" s="20" t="str">
        <f t="shared" si="2"/>
        <v>19714</v>
      </c>
      <c r="H16" s="21">
        <f>IF(VLOOKUP(G16,Median_Level!$A$2:$H$206,8,FALSE)="#N/A",0,VLOOKUP(G16,Median_Level!$A$2:$H$206,8,FALSE))</f>
        <v>5</v>
      </c>
      <c r="I16" s="4"/>
      <c r="J16" s="3">
        <f t="shared" si="51"/>
        <v>0</v>
      </c>
      <c r="K16" s="3">
        <f t="shared" si="3"/>
        <v>1</v>
      </c>
      <c r="L16" s="2">
        <f t="shared" si="4"/>
        <v>7.0801356845574537E-2</v>
      </c>
      <c r="M16" s="5">
        <f t="shared" si="5"/>
        <v>102.4985607369027</v>
      </c>
      <c r="N16" s="2">
        <f>(M16/M$5)^(12/COUNT(M$6:M16))-1</f>
        <v>2.7287750656746379E-2</v>
      </c>
      <c r="P16" s="3">
        <f t="shared" si="52"/>
        <v>1</v>
      </c>
      <c r="Q16" s="3">
        <f t="shared" si="6"/>
        <v>0</v>
      </c>
      <c r="R16" s="2">
        <f t="shared" si="7"/>
        <v>3.3583333333333334E-3</v>
      </c>
      <c r="S16" s="5">
        <f t="shared" si="8"/>
        <v>104.75721484487214</v>
      </c>
      <c r="T16" s="2">
        <f>(S16/S$5)^(12/COUNT(S$6:S16))-1</f>
        <v>5.2007527512002216E-2</v>
      </c>
      <c r="V16" s="3">
        <f t="shared" si="9"/>
        <v>0</v>
      </c>
      <c r="W16" s="3">
        <f t="shared" si="10"/>
        <v>1</v>
      </c>
      <c r="X16" s="2">
        <f t="shared" si="11"/>
        <v>7.0801356845574537E-2</v>
      </c>
      <c r="Y16" s="5">
        <f t="shared" si="12"/>
        <v>124.69784281534147</v>
      </c>
      <c r="Z16" s="2">
        <f>(Y16/Y$5)^(12/COUNT(Y$6:Y16))-1</f>
        <v>0.27225272484853247</v>
      </c>
      <c r="AB16" s="3">
        <f t="shared" si="13"/>
        <v>0</v>
      </c>
      <c r="AC16" s="3">
        <f t="shared" si="14"/>
        <v>1</v>
      </c>
      <c r="AD16" s="2">
        <f t="shared" si="15"/>
        <v>7.0801356845574537E-2</v>
      </c>
      <c r="AE16" s="5">
        <f t="shared" si="16"/>
        <v>102.4985607369027</v>
      </c>
      <c r="AF16" s="2">
        <f>(AE16/AE$5)^(12/COUNT(AE$6:AE16))-1</f>
        <v>2.7287750656746379E-2</v>
      </c>
      <c r="AH16" s="3">
        <f t="shared" ca="1" si="17"/>
        <v>0</v>
      </c>
      <c r="AI16" s="3">
        <f t="shared" ca="1" si="18"/>
        <v>1</v>
      </c>
      <c r="AJ16" s="2">
        <f t="shared" ca="1" si="19"/>
        <v>7.0801356845574537E-2</v>
      </c>
      <c r="AK16" s="5">
        <f t="shared" ca="1" si="20"/>
        <v>102.4985607369027</v>
      </c>
      <c r="AL16" s="2">
        <f ca="1">(AK16/AK$5)^(12/COUNT(AK$6:AK16))-1</f>
        <v>2.7287750656746379E-2</v>
      </c>
      <c r="AN16" s="3">
        <f t="shared" ca="1" si="21"/>
        <v>0.5920523689292313</v>
      </c>
      <c r="AO16" s="3">
        <f t="shared" ca="1" si="22"/>
        <v>0.4079476310707687</v>
      </c>
      <c r="AP16" s="2">
        <f t="shared" ca="1" si="23"/>
        <v>3.0871555007402286E-2</v>
      </c>
      <c r="AQ16" s="5">
        <f t="shared" ca="1" si="24"/>
        <v>105.73453352715991</v>
      </c>
      <c r="AR16" s="2">
        <f ca="1">(AQ16/AQ$5)^(12/COUNT(AQ$6:AQ16))-1</f>
        <v>6.2718854474177688E-2</v>
      </c>
      <c r="AT16" s="3">
        <f t="shared" si="25"/>
        <v>0</v>
      </c>
      <c r="AU16" s="3">
        <f t="shared" si="26"/>
        <v>1</v>
      </c>
      <c r="AV16" s="2">
        <f t="shared" si="27"/>
        <v>7.0801356845574537E-2</v>
      </c>
      <c r="AW16" s="5">
        <f t="shared" si="28"/>
        <v>102.4985607369027</v>
      </c>
      <c r="AX16" s="2">
        <f>(AW16/AW$5)^(12/COUNT(AW$6:AW16))-1</f>
        <v>2.7287750656746379E-2</v>
      </c>
      <c r="AZ16" s="3">
        <f t="shared" ca="1" si="29"/>
        <v>0</v>
      </c>
      <c r="BA16" s="3">
        <f t="shared" ca="1" si="30"/>
        <v>1</v>
      </c>
      <c r="BB16" s="2">
        <f t="shared" ca="1" si="31"/>
        <v>7.0801356845574537E-2</v>
      </c>
      <c r="BC16" s="5">
        <f t="shared" ca="1" si="32"/>
        <v>102.4985607369027</v>
      </c>
      <c r="BD16" s="2">
        <f ca="1">(BC16/BC$5)^(12/COUNT(BC$6:BC16))-1</f>
        <v>2.7287750656746379E-2</v>
      </c>
      <c r="BF16" s="3">
        <f t="shared" si="53"/>
        <v>0.45</v>
      </c>
      <c r="BG16" s="3">
        <f t="shared" si="33"/>
        <v>0.55000000000000004</v>
      </c>
      <c r="BH16" s="2">
        <f t="shared" si="34"/>
        <v>4.0451996265065994E-2</v>
      </c>
      <c r="BI16" s="5">
        <f t="shared" si="35"/>
        <v>103.7122693118437</v>
      </c>
      <c r="BJ16" s="2">
        <f>(BI16/BI$5)^(12/COUNT(BI$6:BI16))-1</f>
        <v>4.0565063267549384E-2</v>
      </c>
      <c r="BL16" s="3">
        <f t="shared" si="36"/>
        <v>1</v>
      </c>
      <c r="BM16" s="3">
        <f t="shared" si="37"/>
        <v>0</v>
      </c>
      <c r="BN16" s="2">
        <f t="shared" si="38"/>
        <v>3.3583333333333334E-3</v>
      </c>
      <c r="BO16" s="5">
        <f t="shared" si="39"/>
        <v>101.8182968184116</v>
      </c>
      <c r="BP16" s="2">
        <f>(BO16/BO$5)^(12/COUNT(BO$6:BO16))-1</f>
        <v>1.9852270131157201E-2</v>
      </c>
      <c r="BR16" s="3">
        <f t="shared" si="40"/>
        <v>0</v>
      </c>
      <c r="BS16" s="3">
        <f t="shared" si="41"/>
        <v>1</v>
      </c>
      <c r="BT16" s="2">
        <f t="shared" si="42"/>
        <v>7.0801356845574537E-2</v>
      </c>
      <c r="BU16" s="5">
        <f t="shared" si="43"/>
        <v>102.4985607369027</v>
      </c>
      <c r="BV16" s="2">
        <f>(BU16/BU$5)^(12/COUNT(BU$6:BU16))-1</f>
        <v>2.7287750656746379E-2</v>
      </c>
      <c r="BX16" s="3">
        <f t="shared" si="44"/>
        <v>0</v>
      </c>
      <c r="BY16" s="3">
        <f t="shared" si="45"/>
        <v>1</v>
      </c>
      <c r="BZ16" s="2">
        <f t="shared" si="46"/>
        <v>7.0801356845574537E-2</v>
      </c>
      <c r="CA16" s="5">
        <f t="shared" si="47"/>
        <v>102.4985607369027</v>
      </c>
      <c r="CB16" s="2">
        <f>(CA16/CA$5)^(12/COUNT(CA$6:CA16))-1</f>
        <v>2.7287750656746379E-2</v>
      </c>
      <c r="CD16" s="3">
        <f t="shared" si="54"/>
        <v>0.1</v>
      </c>
      <c r="CE16" s="3">
        <f t="shared" si="48"/>
        <v>0.9</v>
      </c>
      <c r="CF16" s="2">
        <f t="shared" si="49"/>
        <v>6.405705449435041E-2</v>
      </c>
      <c r="CG16" s="5">
        <f t="shared" si="50"/>
        <v>102.79556558627722</v>
      </c>
      <c r="CH16" s="2">
        <f>(CG16/CG$5)^(12/COUNT(CG$6:CG16))-1</f>
        <v>3.053550813388517E-2</v>
      </c>
    </row>
    <row r="17" spans="1:86">
      <c r="A17" s="1">
        <v>26329</v>
      </c>
      <c r="B17" s="2">
        <f>data!M18/1200</f>
        <v>2.9166666666666668E-3</v>
      </c>
      <c r="C17" s="2">
        <f>data!K18/data!K17-1</f>
        <v>1.3446416535609851E-2</v>
      </c>
      <c r="D17" s="1">
        <f t="shared" si="0"/>
        <v>26299</v>
      </c>
      <c r="E17">
        <f>VLOOKUP(D17,'FRED Graph'!$A$13:$B$1993,2,FALSE)</f>
        <v>0</v>
      </c>
      <c r="F17" s="4">
        <f t="shared" si="1"/>
        <v>1.0529749868943184E-2</v>
      </c>
      <c r="G17" s="20" t="str">
        <f t="shared" si="2"/>
        <v>19721</v>
      </c>
      <c r="H17" s="21">
        <f>IF(VLOOKUP(G17,Median_Level!$A$2:$H$206,8,FALSE)="#N/A",0,VLOOKUP(G17,Median_Level!$A$2:$H$206,8,FALSE))</f>
        <v>5</v>
      </c>
      <c r="I17" s="4"/>
      <c r="J17" s="3">
        <f t="shared" si="51"/>
        <v>0</v>
      </c>
      <c r="K17" s="3">
        <f t="shared" si="3"/>
        <v>1</v>
      </c>
      <c r="L17" s="2">
        <f t="shared" si="4"/>
        <v>1.3446416535609851E-2</v>
      </c>
      <c r="M17" s="5">
        <f t="shared" si="5"/>
        <v>103.8767990788716</v>
      </c>
      <c r="N17" s="2">
        <f>(M17/M$5)^(12/COUNT(M$6:M17))-1</f>
        <v>3.8767990788715956E-2</v>
      </c>
      <c r="P17" s="3">
        <f t="shared" si="52"/>
        <v>1</v>
      </c>
      <c r="Q17" s="3">
        <f t="shared" si="6"/>
        <v>0</v>
      </c>
      <c r="R17" s="2">
        <f t="shared" si="7"/>
        <v>2.9166666666666668E-3</v>
      </c>
      <c r="S17" s="5">
        <f t="shared" si="8"/>
        <v>105.06275672150302</v>
      </c>
      <c r="T17" s="2">
        <f>(S17/S$5)^(12/COUNT(S$6:S17))-1</f>
        <v>5.0627567215030256E-2</v>
      </c>
      <c r="V17" s="3">
        <f t="shared" si="9"/>
        <v>0</v>
      </c>
      <c r="W17" s="3">
        <f t="shared" si="10"/>
        <v>1</v>
      </c>
      <c r="X17" s="2">
        <f t="shared" si="11"/>
        <v>1.3446416535609851E-2</v>
      </c>
      <c r="Y17" s="5">
        <f t="shared" si="12"/>
        <v>126.37458195092856</v>
      </c>
      <c r="Z17" s="2">
        <f>(Y17/Y$5)^(12/COUNT(Y$6:Y17))-1</f>
        <v>0.26374581950928566</v>
      </c>
      <c r="AB17" s="3">
        <f t="shared" si="13"/>
        <v>0</v>
      </c>
      <c r="AC17" s="3">
        <f t="shared" si="14"/>
        <v>1</v>
      </c>
      <c r="AD17" s="2">
        <f t="shared" si="15"/>
        <v>1.3446416535609851E-2</v>
      </c>
      <c r="AE17" s="5">
        <f t="shared" si="16"/>
        <v>103.8767990788716</v>
      </c>
      <c r="AF17" s="2">
        <f>(AE17/AE$5)^(12/COUNT(AE$6:AE17))-1</f>
        <v>3.8767990788715956E-2</v>
      </c>
      <c r="AH17" s="3">
        <f t="shared" ca="1" si="17"/>
        <v>0</v>
      </c>
      <c r="AI17" s="3">
        <f t="shared" ca="1" si="18"/>
        <v>1</v>
      </c>
      <c r="AJ17" s="2">
        <f t="shared" ca="1" si="19"/>
        <v>1.3446416535609851E-2</v>
      </c>
      <c r="AK17" s="5">
        <f t="shared" ca="1" si="20"/>
        <v>103.8767990788716</v>
      </c>
      <c r="AL17" s="2">
        <f ca="1">(AK17/AK$5)^(12/COUNT(AK$6:AK17))-1</f>
        <v>3.8767990788715956E-2</v>
      </c>
      <c r="AN17" s="3">
        <f t="shared" ca="1" si="21"/>
        <v>0.45338471788275603</v>
      </c>
      <c r="AO17" s="3">
        <f t="shared" ca="1" si="22"/>
        <v>0.54661528211724397</v>
      </c>
      <c r="AP17" s="2">
        <f t="shared" ca="1" si="23"/>
        <v>8.6723888619030572E-3</v>
      </c>
      <c r="AQ17" s="5">
        <f t="shared" ca="1" si="24"/>
        <v>106.65150451803937</v>
      </c>
      <c r="AR17" s="2">
        <f ca="1">(AQ17/AQ$5)^(12/COUNT(AQ$6:AQ17))-1</f>
        <v>6.651504518039375E-2</v>
      </c>
      <c r="AT17" s="3">
        <f t="shared" si="25"/>
        <v>0</v>
      </c>
      <c r="AU17" s="3">
        <f t="shared" si="26"/>
        <v>1</v>
      </c>
      <c r="AV17" s="2">
        <f t="shared" si="27"/>
        <v>1.3446416535609851E-2</v>
      </c>
      <c r="AW17" s="5">
        <f t="shared" si="28"/>
        <v>103.8767990788716</v>
      </c>
      <c r="AX17" s="2">
        <f>(AW17/AW$5)^(12/COUNT(AW$6:AW17))-1</f>
        <v>3.8767990788715956E-2</v>
      </c>
      <c r="AZ17" s="3">
        <f t="shared" ca="1" si="29"/>
        <v>0</v>
      </c>
      <c r="BA17" s="3">
        <f t="shared" ca="1" si="30"/>
        <v>1</v>
      </c>
      <c r="BB17" s="2">
        <f t="shared" ca="1" si="31"/>
        <v>1.3446416535609851E-2</v>
      </c>
      <c r="BC17" s="5">
        <f t="shared" ca="1" si="32"/>
        <v>103.8767990788716</v>
      </c>
      <c r="BD17" s="2">
        <f ca="1">(BC17/BC$5)^(12/COUNT(BC$6:BC17))-1</f>
        <v>3.8767990788715956E-2</v>
      </c>
      <c r="BF17" s="3">
        <f t="shared" si="53"/>
        <v>0.45</v>
      </c>
      <c r="BG17" s="3">
        <f t="shared" si="33"/>
        <v>0.55000000000000004</v>
      </c>
      <c r="BH17" s="2">
        <f t="shared" si="34"/>
        <v>8.7080290945854184E-3</v>
      </c>
      <c r="BI17" s="5">
        <f t="shared" si="35"/>
        <v>104.6153987704767</v>
      </c>
      <c r="BJ17" s="2">
        <f>(BI17/BI$5)^(12/COUNT(BI$6:BI17))-1</f>
        <v>4.6153987704766974E-2</v>
      </c>
      <c r="BL17" s="3">
        <f t="shared" si="36"/>
        <v>1</v>
      </c>
      <c r="BM17" s="3">
        <f t="shared" si="37"/>
        <v>0</v>
      </c>
      <c r="BN17" s="2">
        <f t="shared" si="38"/>
        <v>2.9166666666666668E-3</v>
      </c>
      <c r="BO17" s="5">
        <f t="shared" si="39"/>
        <v>102.11526685079863</v>
      </c>
      <c r="BP17" s="2">
        <f>(BO17/BO$5)^(12/COUNT(BO$6:BO17))-1</f>
        <v>2.1152668507986361E-2</v>
      </c>
      <c r="BR17" s="3">
        <f t="shared" si="40"/>
        <v>0</v>
      </c>
      <c r="BS17" s="3">
        <f t="shared" si="41"/>
        <v>1</v>
      </c>
      <c r="BT17" s="2">
        <f t="shared" si="42"/>
        <v>1.3446416535609851E-2</v>
      </c>
      <c r="BU17" s="5">
        <f t="shared" si="43"/>
        <v>103.8767990788716</v>
      </c>
      <c r="BV17" s="2">
        <f>(BU17/BU$5)^(12/COUNT(BU$6:BU17))-1</f>
        <v>3.8767990788715956E-2</v>
      </c>
      <c r="BX17" s="3">
        <f t="shared" si="44"/>
        <v>0</v>
      </c>
      <c r="BY17" s="3">
        <f t="shared" si="45"/>
        <v>1</v>
      </c>
      <c r="BZ17" s="2">
        <f t="shared" si="46"/>
        <v>1.3446416535609851E-2</v>
      </c>
      <c r="CA17" s="5">
        <f t="shared" si="47"/>
        <v>103.8767990788716</v>
      </c>
      <c r="CB17" s="2">
        <f>(CA17/CA$5)^(12/COUNT(CA$6:CA17))-1</f>
        <v>3.8767990788715956E-2</v>
      </c>
      <c r="CD17" s="3">
        <f t="shared" si="54"/>
        <v>0.1</v>
      </c>
      <c r="CE17" s="3">
        <f t="shared" si="48"/>
        <v>0.9</v>
      </c>
      <c r="CF17" s="2">
        <f t="shared" si="49"/>
        <v>1.2393441548715533E-2</v>
      </c>
      <c r="CG17" s="5">
        <f t="shared" si="50"/>
        <v>104.06955641983789</v>
      </c>
      <c r="CH17" s="2">
        <f>(CG17/CG$5)^(12/COUNT(CG$6:CG17))-1</f>
        <v>4.0695564198379053E-2</v>
      </c>
    </row>
    <row r="18" spans="1:86">
      <c r="A18" s="1">
        <v>26358</v>
      </c>
      <c r="B18" s="2">
        <f>data!M19/1200</f>
        <v>2.9166666666666668E-3</v>
      </c>
      <c r="C18" s="2">
        <f>data!K19/data!K18-1</f>
        <v>2.8775064566545216E-2</v>
      </c>
      <c r="D18" s="1">
        <f t="shared" si="0"/>
        <v>26299</v>
      </c>
      <c r="E18">
        <f>VLOOKUP(D18,'FRED Graph'!$A$13:$B$1993,2,FALSE)</f>
        <v>0</v>
      </c>
      <c r="F18" s="4">
        <f t="shared" si="1"/>
        <v>2.5858397899878548E-2</v>
      </c>
      <c r="G18" s="20" t="str">
        <f t="shared" si="2"/>
        <v>19721</v>
      </c>
      <c r="H18" s="21">
        <f>IF(VLOOKUP(G18,Median_Level!$A$2:$H$206,8,FALSE)="#N/A",0,VLOOKUP(G18,Median_Level!$A$2:$H$206,8,FALSE))</f>
        <v>5</v>
      </c>
      <c r="I18" s="4"/>
      <c r="J18" s="3">
        <f t="shared" si="51"/>
        <v>0</v>
      </c>
      <c r="K18" s="3">
        <f t="shared" si="3"/>
        <v>1</v>
      </c>
      <c r="L18" s="2">
        <f t="shared" si="4"/>
        <v>2.8775064566545216E-2</v>
      </c>
      <c r="M18" s="5">
        <f t="shared" si="5"/>
        <v>106.86586067933217</v>
      </c>
      <c r="N18" s="2">
        <f>(M18/M$5)^(12/COUNT(M$6:M18))-1</f>
        <v>6.3213798183793912E-2</v>
      </c>
      <c r="P18" s="3">
        <f t="shared" si="52"/>
        <v>1</v>
      </c>
      <c r="Q18" s="3">
        <f t="shared" si="6"/>
        <v>0</v>
      </c>
      <c r="R18" s="2">
        <f t="shared" si="7"/>
        <v>2.9166666666666668E-3</v>
      </c>
      <c r="S18" s="5">
        <f t="shared" si="8"/>
        <v>105.36918976194075</v>
      </c>
      <c r="T18" s="2">
        <f>(S18/S$5)^(12/COUNT(S$6:S18))-1</f>
        <v>4.9461322441575639E-2</v>
      </c>
      <c r="V18" s="3">
        <f t="shared" si="9"/>
        <v>0</v>
      </c>
      <c r="W18" s="3">
        <f t="shared" si="10"/>
        <v>1</v>
      </c>
      <c r="X18" s="2">
        <f t="shared" si="11"/>
        <v>2.8775064566545216E-2</v>
      </c>
      <c r="Y18" s="5">
        <f t="shared" si="12"/>
        <v>130.0110187061367</v>
      </c>
      <c r="Z18" s="2">
        <f>(Y18/Y$5)^(12/COUNT(Y$6:Y18))-1</f>
        <v>0.2741262301447096</v>
      </c>
      <c r="AB18" s="3">
        <f t="shared" si="13"/>
        <v>0</v>
      </c>
      <c r="AC18" s="3">
        <f t="shared" si="14"/>
        <v>1</v>
      </c>
      <c r="AD18" s="2">
        <f t="shared" si="15"/>
        <v>2.8775064566545216E-2</v>
      </c>
      <c r="AE18" s="5">
        <f t="shared" si="16"/>
        <v>106.86586067933217</v>
      </c>
      <c r="AF18" s="2">
        <f>(AE18/AE$5)^(12/COUNT(AE$6:AE18))-1</f>
        <v>6.3213798183793912E-2</v>
      </c>
      <c r="AH18" s="3">
        <f t="shared" ca="1" si="17"/>
        <v>0</v>
      </c>
      <c r="AI18" s="3">
        <f t="shared" ca="1" si="18"/>
        <v>1</v>
      </c>
      <c r="AJ18" s="2">
        <f t="shared" ca="1" si="19"/>
        <v>2.8775064566545216E-2</v>
      </c>
      <c r="AK18" s="5">
        <f t="shared" ca="1" si="20"/>
        <v>106.86586067933217</v>
      </c>
      <c r="AL18" s="2">
        <f ca="1">(AK18/AK$5)^(12/COUNT(AK$6:AK18))-1</f>
        <v>6.3213798183793912E-2</v>
      </c>
      <c r="AN18" s="3">
        <f t="shared" ca="1" si="21"/>
        <v>0.1487882829879994</v>
      </c>
      <c r="AO18" s="3">
        <f t="shared" ca="1" si="22"/>
        <v>0.8512117170120006</v>
      </c>
      <c r="AP18" s="2">
        <f t="shared" ca="1" si="23"/>
        <v>2.4927637942201795E-2</v>
      </c>
      <c r="AQ18" s="5">
        <f t="shared" ca="1" si="24"/>
        <v>109.31007460865617</v>
      </c>
      <c r="AR18" s="2">
        <f ca="1">(AQ18/AQ$5)^(12/COUNT(AQ$6:AQ18))-1</f>
        <v>8.5641233734212951E-2</v>
      </c>
      <c r="AT18" s="3">
        <f t="shared" si="25"/>
        <v>0</v>
      </c>
      <c r="AU18" s="3">
        <f t="shared" si="26"/>
        <v>1</v>
      </c>
      <c r="AV18" s="2">
        <f t="shared" si="27"/>
        <v>2.8775064566545216E-2</v>
      </c>
      <c r="AW18" s="5">
        <f t="shared" si="28"/>
        <v>106.86586067933217</v>
      </c>
      <c r="AX18" s="2">
        <f>(AW18/AW$5)^(12/COUNT(AW$6:AW18))-1</f>
        <v>6.3213798183793912E-2</v>
      </c>
      <c r="AZ18" s="3">
        <f t="shared" ca="1" si="29"/>
        <v>0</v>
      </c>
      <c r="BA18" s="3">
        <f t="shared" ca="1" si="30"/>
        <v>1</v>
      </c>
      <c r="BB18" s="2">
        <f t="shared" ca="1" si="31"/>
        <v>2.8775064566545216E-2</v>
      </c>
      <c r="BC18" s="5">
        <f t="shared" ca="1" si="32"/>
        <v>106.86586067933217</v>
      </c>
      <c r="BD18" s="2">
        <f ca="1">(BC18/BC$5)^(12/COUNT(BC$6:BC18))-1</f>
        <v>6.3213798183793912E-2</v>
      </c>
      <c r="BF18" s="3">
        <f t="shared" si="53"/>
        <v>0.45</v>
      </c>
      <c r="BG18" s="3">
        <f t="shared" si="33"/>
        <v>0.55000000000000004</v>
      </c>
      <c r="BH18" s="2">
        <f t="shared" si="34"/>
        <v>1.713878551159987E-2</v>
      </c>
      <c r="BI18" s="5">
        <f t="shared" si="35"/>
        <v>106.40837965121439</v>
      </c>
      <c r="BJ18" s="2">
        <f>(BI18/BI$5)^(12/COUNT(BI$6:BI18))-1</f>
        <v>5.9011719220739112E-2</v>
      </c>
      <c r="BL18" s="3">
        <f t="shared" si="36"/>
        <v>1</v>
      </c>
      <c r="BM18" s="3">
        <f t="shared" si="37"/>
        <v>0</v>
      </c>
      <c r="BN18" s="2">
        <f t="shared" si="38"/>
        <v>2.9166666666666668E-3</v>
      </c>
      <c r="BO18" s="5">
        <f t="shared" si="39"/>
        <v>102.41310304578013</v>
      </c>
      <c r="BP18" s="2">
        <f>(BO18/BO$5)^(12/COUNT(BO$6:BO18))-1</f>
        <v>2.2254300609908739E-2</v>
      </c>
      <c r="BR18" s="3">
        <f t="shared" si="40"/>
        <v>0</v>
      </c>
      <c r="BS18" s="3">
        <f t="shared" si="41"/>
        <v>1</v>
      </c>
      <c r="BT18" s="2">
        <f t="shared" si="42"/>
        <v>2.8775064566545216E-2</v>
      </c>
      <c r="BU18" s="5">
        <f t="shared" si="43"/>
        <v>106.86586067933217</v>
      </c>
      <c r="BV18" s="2">
        <f>(BU18/BU$5)^(12/COUNT(BU$6:BU18))-1</f>
        <v>6.3213798183793912E-2</v>
      </c>
      <c r="BX18" s="3">
        <f t="shared" si="44"/>
        <v>0</v>
      </c>
      <c r="BY18" s="3">
        <f t="shared" si="45"/>
        <v>1</v>
      </c>
      <c r="BZ18" s="2">
        <f t="shared" si="46"/>
        <v>2.8775064566545216E-2</v>
      </c>
      <c r="CA18" s="5">
        <f t="shared" si="47"/>
        <v>106.86586067933217</v>
      </c>
      <c r="CB18" s="2">
        <f>(CA18/CA$5)^(12/COUNT(CA$6:CA18))-1</f>
        <v>6.3213798183793912E-2</v>
      </c>
      <c r="CD18" s="3">
        <f t="shared" si="54"/>
        <v>0.1</v>
      </c>
      <c r="CE18" s="3">
        <f t="shared" si="48"/>
        <v>0.9</v>
      </c>
      <c r="CF18" s="2">
        <f t="shared" si="49"/>
        <v>2.6189224776557361E-2</v>
      </c>
      <c r="CG18" s="5">
        <f t="shared" si="50"/>
        <v>106.79505742531364</v>
      </c>
      <c r="CH18" s="2">
        <f>(CG18/CG$5)^(12/COUNT(CG$6:CG18))-1</f>
        <v>6.2563543038782754E-2</v>
      </c>
    </row>
    <row r="19" spans="1:86">
      <c r="A19" s="1">
        <v>26389</v>
      </c>
      <c r="B19" s="2">
        <f>data!M20/1200</f>
        <v>4.5833333333333334E-3</v>
      </c>
      <c r="C19" s="2">
        <f>data!K20/data!K19-1</f>
        <v>1.3532587029834175E-2</v>
      </c>
      <c r="D19" s="1">
        <f t="shared" si="0"/>
        <v>26299</v>
      </c>
      <c r="E19">
        <f>VLOOKUP(D19,'FRED Graph'!$A$13:$B$1993,2,FALSE)</f>
        <v>0</v>
      </c>
      <c r="F19" s="4">
        <f t="shared" si="1"/>
        <v>8.9492536965008421E-3</v>
      </c>
      <c r="G19" s="20" t="str">
        <f t="shared" si="2"/>
        <v>19721</v>
      </c>
      <c r="H19" s="21">
        <f>IF(VLOOKUP(G19,Median_Level!$A$2:$H$206,8,FALSE)="#N/A",0,VLOOKUP(G19,Median_Level!$A$2:$H$206,8,FALSE))</f>
        <v>5</v>
      </c>
      <c r="I19" s="4"/>
      <c r="J19" s="3">
        <f t="shared" si="51"/>
        <v>0</v>
      </c>
      <c r="K19" s="3">
        <f t="shared" si="3"/>
        <v>1</v>
      </c>
      <c r="L19" s="2">
        <f t="shared" si="4"/>
        <v>1.3532587029834175E-2</v>
      </c>
      <c r="M19" s="5">
        <f t="shared" si="5"/>
        <v>108.31203223949336</v>
      </c>
      <c r="N19" s="2">
        <f>(M19/M$5)^(12/COUNT(M$6:M19))-1</f>
        <v>7.0835818630099689E-2</v>
      </c>
      <c r="P19" s="3">
        <f t="shared" si="52"/>
        <v>1</v>
      </c>
      <c r="Q19" s="3">
        <f t="shared" si="6"/>
        <v>0</v>
      </c>
      <c r="R19" s="2">
        <f t="shared" si="7"/>
        <v>4.5833333333333334E-3</v>
      </c>
      <c r="S19" s="5">
        <f t="shared" si="8"/>
        <v>105.85213188168298</v>
      </c>
      <c r="T19" s="2">
        <f>(S19/S$5)^(12/COUNT(S$6:S19))-1</f>
        <v>4.995598532857759E-2</v>
      </c>
      <c r="V19" s="3">
        <f t="shared" si="9"/>
        <v>0</v>
      </c>
      <c r="W19" s="3">
        <f t="shared" si="10"/>
        <v>1</v>
      </c>
      <c r="X19" s="2">
        <f t="shared" si="11"/>
        <v>1.3532587029834175E-2</v>
      </c>
      <c r="Y19" s="5">
        <f t="shared" si="12"/>
        <v>131.7704041316149</v>
      </c>
      <c r="Z19" s="2">
        <f>(Y19/Y$5)^(12/COUNT(Y$6:Y19))-1</f>
        <v>0.26677953361643025</v>
      </c>
      <c r="AB19" s="3">
        <f t="shared" si="13"/>
        <v>0</v>
      </c>
      <c r="AC19" s="3">
        <f t="shared" si="14"/>
        <v>1</v>
      </c>
      <c r="AD19" s="2">
        <f t="shared" si="15"/>
        <v>1.3532587029834175E-2</v>
      </c>
      <c r="AE19" s="5">
        <f t="shared" si="16"/>
        <v>108.31203223949336</v>
      </c>
      <c r="AF19" s="2">
        <f>(AE19/AE$5)^(12/COUNT(AE$6:AE19))-1</f>
        <v>7.0835818630099689E-2</v>
      </c>
      <c r="AH19" s="3">
        <f t="shared" ca="1" si="17"/>
        <v>0</v>
      </c>
      <c r="AI19" s="3">
        <f t="shared" ca="1" si="18"/>
        <v>1</v>
      </c>
      <c r="AJ19" s="2">
        <f t="shared" ca="1" si="19"/>
        <v>1.3532587029834175E-2</v>
      </c>
      <c r="AK19" s="5">
        <f t="shared" ca="1" si="20"/>
        <v>108.31203223949336</v>
      </c>
      <c r="AL19" s="2">
        <f ca="1">(AK19/AK$5)^(12/COUNT(AK$6:AK19))-1</f>
        <v>7.0835818630099689E-2</v>
      </c>
      <c r="AN19" s="3">
        <f t="shared" ca="1" si="21"/>
        <v>0.15566943864230531</v>
      </c>
      <c r="AO19" s="3">
        <f t="shared" ca="1" si="22"/>
        <v>0.84433056135769469</v>
      </c>
      <c r="AP19" s="2">
        <f t="shared" ca="1" si="23"/>
        <v>1.2139461730632314E-2</v>
      </c>
      <c r="AQ19" s="5">
        <f t="shared" ca="1" si="24"/>
        <v>110.63704007614051</v>
      </c>
      <c r="AR19" s="2">
        <f ca="1">(AQ19/AQ$5)^(12/COUNT(AQ$6:AQ19))-1</f>
        <v>9.0508465890978052E-2</v>
      </c>
      <c r="AT19" s="3">
        <f t="shared" si="25"/>
        <v>0</v>
      </c>
      <c r="AU19" s="3">
        <f t="shared" si="26"/>
        <v>1</v>
      </c>
      <c r="AV19" s="2">
        <f t="shared" si="27"/>
        <v>1.3532587029834175E-2</v>
      </c>
      <c r="AW19" s="5">
        <f t="shared" si="28"/>
        <v>108.31203223949336</v>
      </c>
      <c r="AX19" s="2">
        <f>(AW19/AW$5)^(12/COUNT(AW$6:AW19))-1</f>
        <v>7.0835818630099689E-2</v>
      </c>
      <c r="AZ19" s="3">
        <f t="shared" ca="1" si="29"/>
        <v>0</v>
      </c>
      <c r="BA19" s="3">
        <f t="shared" ca="1" si="30"/>
        <v>1</v>
      </c>
      <c r="BB19" s="2">
        <f t="shared" ca="1" si="31"/>
        <v>1.3532587029834175E-2</v>
      </c>
      <c r="BC19" s="5">
        <f t="shared" ca="1" si="32"/>
        <v>108.31203223949336</v>
      </c>
      <c r="BD19" s="2">
        <f ca="1">(BC19/BC$5)^(12/COUNT(BC$6:BC19))-1</f>
        <v>7.0835818630099689E-2</v>
      </c>
      <c r="BF19" s="3">
        <f t="shared" si="53"/>
        <v>0.45</v>
      </c>
      <c r="BG19" s="3">
        <f t="shared" si="33"/>
        <v>0.55000000000000004</v>
      </c>
      <c r="BH19" s="2">
        <f t="shared" si="34"/>
        <v>9.5054228664087984E-3</v>
      </c>
      <c r="BI19" s="5">
        <f t="shared" si="35"/>
        <v>107.41983629632855</v>
      </c>
      <c r="BJ19" s="2">
        <f>(BI19/BI$5)^(12/COUNT(BI$6:BI19))-1</f>
        <v>6.3270697291271327E-2</v>
      </c>
      <c r="BL19" s="3">
        <f t="shared" si="36"/>
        <v>1</v>
      </c>
      <c r="BM19" s="3">
        <f t="shared" si="37"/>
        <v>0</v>
      </c>
      <c r="BN19" s="2">
        <f t="shared" si="38"/>
        <v>4.5833333333333334E-3</v>
      </c>
      <c r="BO19" s="5">
        <f t="shared" si="39"/>
        <v>102.88249643473996</v>
      </c>
      <c r="BP19" s="2">
        <f>(BO19/BO$5)^(12/COUNT(BO$6:BO19))-1</f>
        <v>2.465679231024609E-2</v>
      </c>
      <c r="BR19" s="3">
        <f t="shared" si="40"/>
        <v>0</v>
      </c>
      <c r="BS19" s="3">
        <f t="shared" si="41"/>
        <v>1</v>
      </c>
      <c r="BT19" s="2">
        <f t="shared" si="42"/>
        <v>1.3532587029834175E-2</v>
      </c>
      <c r="BU19" s="5">
        <f t="shared" si="43"/>
        <v>108.31203223949336</v>
      </c>
      <c r="BV19" s="2">
        <f>(BU19/BU$5)^(12/COUNT(BU$6:BU19))-1</f>
        <v>7.0835818630099689E-2</v>
      </c>
      <c r="BX19" s="3">
        <f t="shared" si="44"/>
        <v>0</v>
      </c>
      <c r="BY19" s="3">
        <f t="shared" si="45"/>
        <v>1</v>
      </c>
      <c r="BZ19" s="2">
        <f t="shared" si="46"/>
        <v>1.3532587029834175E-2</v>
      </c>
      <c r="CA19" s="5">
        <f t="shared" si="47"/>
        <v>108.31203223949336</v>
      </c>
      <c r="CB19" s="2">
        <f>(CA19/CA$5)^(12/COUNT(CA$6:CA19))-1</f>
        <v>7.0835818630099689E-2</v>
      </c>
      <c r="CD19" s="3">
        <f t="shared" si="54"/>
        <v>0.1</v>
      </c>
      <c r="CE19" s="3">
        <f t="shared" si="48"/>
        <v>0.9</v>
      </c>
      <c r="CF19" s="2">
        <f t="shared" si="49"/>
        <v>1.2637661660184091E-2</v>
      </c>
      <c r="CG19" s="5">
        <f t="shared" si="50"/>
        <v>108.14469722803467</v>
      </c>
      <c r="CH19" s="2">
        <f>(CG19/CG$5)^(12/COUNT(CG$6:CG19))-1</f>
        <v>6.9417629461021813E-2</v>
      </c>
    </row>
    <row r="20" spans="1:86">
      <c r="A20" s="1">
        <v>26417</v>
      </c>
      <c r="B20" s="2">
        <f>data!M21/1200</f>
        <v>4.5833333333333334E-3</v>
      </c>
      <c r="C20" s="2">
        <f>data!K21/data!K20-1</f>
        <v>1.4329906770562006E-2</v>
      </c>
      <c r="D20" s="1">
        <f t="shared" si="0"/>
        <v>26299</v>
      </c>
      <c r="E20">
        <f>VLOOKUP(D20,'FRED Graph'!$A$13:$B$1993,2,FALSE)</f>
        <v>0</v>
      </c>
      <c r="F20" s="4">
        <f t="shared" si="1"/>
        <v>9.7465734372286731E-3</v>
      </c>
      <c r="G20" s="20" t="str">
        <f t="shared" si="2"/>
        <v>19722</v>
      </c>
      <c r="H20" s="21">
        <f>IF(VLOOKUP(G20,Median_Level!$A$2:$H$206,8,FALSE)="#N/A",0,VLOOKUP(G20,Median_Level!$A$2:$H$206,8,FALSE))</f>
        <v>5</v>
      </c>
      <c r="I20" s="4"/>
      <c r="J20" s="3">
        <f t="shared" si="51"/>
        <v>0</v>
      </c>
      <c r="K20" s="3">
        <f t="shared" si="3"/>
        <v>1</v>
      </c>
      <c r="L20" s="2">
        <f t="shared" si="4"/>
        <v>1.4329906770562006E-2</v>
      </c>
      <c r="M20" s="5">
        <f t="shared" si="5"/>
        <v>109.86413356361541</v>
      </c>
      <c r="N20" s="2">
        <f>(M20/M$5)^(12/COUNT(M$6:M20))-1</f>
        <v>7.8163804926892455E-2</v>
      </c>
      <c r="P20" s="3">
        <f t="shared" si="52"/>
        <v>1</v>
      </c>
      <c r="Q20" s="3">
        <f t="shared" si="6"/>
        <v>0</v>
      </c>
      <c r="R20" s="2">
        <f t="shared" si="7"/>
        <v>4.5833333333333334E-3</v>
      </c>
      <c r="S20" s="5">
        <f t="shared" si="8"/>
        <v>106.3372874861407</v>
      </c>
      <c r="T20" s="2">
        <f>(S20/S$5)^(12/COUNT(S$6:S20))-1</f>
        <v>5.038488175976763E-2</v>
      </c>
      <c r="V20" s="3">
        <f t="shared" si="9"/>
        <v>0</v>
      </c>
      <c r="W20" s="3">
        <f t="shared" si="10"/>
        <v>1</v>
      </c>
      <c r="X20" s="2">
        <f t="shared" si="11"/>
        <v>1.4329906770562006E-2</v>
      </c>
      <c r="Y20" s="5">
        <f t="shared" si="12"/>
        <v>133.65866173794021</v>
      </c>
      <c r="Z20" s="2">
        <f>(Y20/Y$5)^(12/COUNT(Y$6:Y20))-1</f>
        <v>0.26123985732317956</v>
      </c>
      <c r="AB20" s="3">
        <f t="shared" si="13"/>
        <v>0</v>
      </c>
      <c r="AC20" s="3">
        <f t="shared" si="14"/>
        <v>1</v>
      </c>
      <c r="AD20" s="2">
        <f t="shared" si="15"/>
        <v>1.4329906770562006E-2</v>
      </c>
      <c r="AE20" s="5">
        <f t="shared" si="16"/>
        <v>109.86413356361541</v>
      </c>
      <c r="AF20" s="2">
        <f>(AE20/AE$5)^(12/COUNT(AE$6:AE20))-1</f>
        <v>7.8163804926892455E-2</v>
      </c>
      <c r="AH20" s="3">
        <f t="shared" ca="1" si="17"/>
        <v>0</v>
      </c>
      <c r="AI20" s="3">
        <f t="shared" ca="1" si="18"/>
        <v>1</v>
      </c>
      <c r="AJ20" s="2">
        <f t="shared" ca="1" si="19"/>
        <v>1.4329906770562006E-2</v>
      </c>
      <c r="AK20" s="5">
        <f t="shared" ca="1" si="20"/>
        <v>109.86413356361541</v>
      </c>
      <c r="AL20" s="2">
        <f ca="1">(AK20/AK$5)^(12/COUNT(AK$6:AK20))-1</f>
        <v>7.8163804926892455E-2</v>
      </c>
      <c r="AN20" s="3">
        <f t="shared" ca="1" si="21"/>
        <v>0.14360767730781465</v>
      </c>
      <c r="AO20" s="3">
        <f t="shared" ca="1" si="22"/>
        <v>0.85639232269218535</v>
      </c>
      <c r="AP20" s="2">
        <f t="shared" ca="1" si="23"/>
        <v>1.2930223997531553E-2</v>
      </c>
      <c r="AQ20" s="5">
        <f t="shared" ca="1" si="24"/>
        <v>112.06760178674888</v>
      </c>
      <c r="AR20" s="2">
        <f ca="1">(AQ20/AQ$5)^(12/COUNT(AQ$6:AQ20))-1</f>
        <v>9.5428567435064782E-2</v>
      </c>
      <c r="AT20" s="3">
        <f t="shared" si="25"/>
        <v>0</v>
      </c>
      <c r="AU20" s="3">
        <f t="shared" si="26"/>
        <v>1</v>
      </c>
      <c r="AV20" s="2">
        <f t="shared" si="27"/>
        <v>1.4329906770562006E-2</v>
      </c>
      <c r="AW20" s="5">
        <f t="shared" si="28"/>
        <v>109.86413356361541</v>
      </c>
      <c r="AX20" s="2">
        <f>(AW20/AW$5)^(12/COUNT(AW$6:AW20))-1</f>
        <v>7.8163804926892455E-2</v>
      </c>
      <c r="AZ20" s="3">
        <f t="shared" ca="1" si="29"/>
        <v>0</v>
      </c>
      <c r="BA20" s="3">
        <f t="shared" ca="1" si="30"/>
        <v>1</v>
      </c>
      <c r="BB20" s="2">
        <f t="shared" ca="1" si="31"/>
        <v>1.4329906770562006E-2</v>
      </c>
      <c r="BC20" s="5">
        <f t="shared" ca="1" si="32"/>
        <v>109.86413356361541</v>
      </c>
      <c r="BD20" s="2">
        <f ca="1">(BC20/BC$5)^(12/COUNT(BC$6:BC20))-1</f>
        <v>7.8163804926892455E-2</v>
      </c>
      <c r="BF20" s="3">
        <f t="shared" si="53"/>
        <v>0.45</v>
      </c>
      <c r="BG20" s="3">
        <f t="shared" si="33"/>
        <v>0.55000000000000004</v>
      </c>
      <c r="BH20" s="2">
        <f t="shared" si="34"/>
        <v>9.943948723809104E-3</v>
      </c>
      <c r="BI20" s="5">
        <f t="shared" si="35"/>
        <v>108.48801364037921</v>
      </c>
      <c r="BJ20" s="2">
        <f>(BI20/BI$5)^(12/COUNT(BI$6:BI20))-1</f>
        <v>6.7346440391992557E-2</v>
      </c>
      <c r="BL20" s="3">
        <f t="shared" si="36"/>
        <v>1</v>
      </c>
      <c r="BM20" s="3">
        <f t="shared" si="37"/>
        <v>0</v>
      </c>
      <c r="BN20" s="2">
        <f t="shared" si="38"/>
        <v>4.5833333333333334E-3</v>
      </c>
      <c r="BO20" s="5">
        <f t="shared" si="39"/>
        <v>103.35404121006586</v>
      </c>
      <c r="BP20" s="2">
        <f>(BO20/BO$5)^(12/COUNT(BO$6:BO20))-1</f>
        <v>2.6743518545887301E-2</v>
      </c>
      <c r="BR20" s="3">
        <f t="shared" si="40"/>
        <v>0</v>
      </c>
      <c r="BS20" s="3">
        <f t="shared" si="41"/>
        <v>1</v>
      </c>
      <c r="BT20" s="2">
        <f t="shared" si="42"/>
        <v>1.4329906770562006E-2</v>
      </c>
      <c r="BU20" s="5">
        <f t="shared" si="43"/>
        <v>109.86413356361541</v>
      </c>
      <c r="BV20" s="2">
        <f>(BU20/BU$5)^(12/COUNT(BU$6:BU20))-1</f>
        <v>7.8163804926892455E-2</v>
      </c>
      <c r="BX20" s="3">
        <f t="shared" si="44"/>
        <v>0</v>
      </c>
      <c r="BY20" s="3">
        <f t="shared" si="45"/>
        <v>1</v>
      </c>
      <c r="BZ20" s="2">
        <f t="shared" si="46"/>
        <v>1.4329906770562006E-2</v>
      </c>
      <c r="CA20" s="5">
        <f t="shared" si="47"/>
        <v>109.86413356361541</v>
      </c>
      <c r="CB20" s="2">
        <f>(CA20/CA$5)^(12/COUNT(CA$6:CA20))-1</f>
        <v>7.8163804926892455E-2</v>
      </c>
      <c r="CD20" s="3">
        <f t="shared" si="54"/>
        <v>0.1</v>
      </c>
      <c r="CE20" s="3">
        <f t="shared" si="48"/>
        <v>0.9</v>
      </c>
      <c r="CF20" s="2">
        <f t="shared" si="49"/>
        <v>1.335524942683914E-2</v>
      </c>
      <c r="CG20" s="5">
        <f t="shared" si="50"/>
        <v>109.58899663370508</v>
      </c>
      <c r="CH20" s="2">
        <f>(CG20/CG$5)^(12/COUNT(CG$6:CG20))-1</f>
        <v>7.6003194118037021E-2</v>
      </c>
    </row>
    <row r="21" spans="1:86">
      <c r="A21" s="1">
        <v>26450</v>
      </c>
      <c r="B21" s="2">
        <f>data!M22/1200</f>
        <v>4.5833333333333334E-3</v>
      </c>
      <c r="C21" s="2">
        <f>data!K22/data!K21-1</f>
        <v>6.8646048398084414E-3</v>
      </c>
      <c r="D21" s="1">
        <f t="shared" si="0"/>
        <v>26299</v>
      </c>
      <c r="E21">
        <f>VLOOKUP(D21,'FRED Graph'!$A$13:$B$1993,2,FALSE)</f>
        <v>0</v>
      </c>
      <c r="F21" s="4">
        <f t="shared" si="1"/>
        <v>2.281271506475108E-3</v>
      </c>
      <c r="G21" s="20" t="str">
        <f t="shared" si="2"/>
        <v>19722</v>
      </c>
      <c r="H21" s="21">
        <f>IF(VLOOKUP(G21,Median_Level!$A$2:$H$206,8,FALSE)="#N/A",0,VLOOKUP(G21,Median_Level!$A$2:$H$206,8,FALSE))</f>
        <v>5</v>
      </c>
      <c r="I21" s="4"/>
      <c r="J21" s="3">
        <f t="shared" si="51"/>
        <v>0</v>
      </c>
      <c r="K21" s="3">
        <f t="shared" si="3"/>
        <v>1</v>
      </c>
      <c r="L21" s="2">
        <f t="shared" si="4"/>
        <v>6.8646048398084414E-3</v>
      </c>
      <c r="M21" s="5">
        <f t="shared" si="5"/>
        <v>110.61830742659757</v>
      </c>
      <c r="N21" s="2">
        <f>(M21/M$5)^(12/COUNT(M$6:M21))-1</f>
        <v>7.8624440632896198E-2</v>
      </c>
      <c r="P21" s="3">
        <f t="shared" si="52"/>
        <v>1</v>
      </c>
      <c r="Q21" s="3">
        <f t="shared" si="6"/>
        <v>0</v>
      </c>
      <c r="R21" s="2">
        <f t="shared" si="7"/>
        <v>4.5833333333333334E-3</v>
      </c>
      <c r="S21" s="5">
        <f t="shared" si="8"/>
        <v>106.82466672045219</v>
      </c>
      <c r="T21" s="2">
        <f>(S21/S$5)^(12/COUNT(S$6:S21))-1</f>
        <v>5.0760309853254082E-2</v>
      </c>
      <c r="V21" s="3">
        <f t="shared" si="9"/>
        <v>0</v>
      </c>
      <c r="W21" s="3">
        <f t="shared" si="10"/>
        <v>1</v>
      </c>
      <c r="X21" s="2">
        <f t="shared" si="11"/>
        <v>6.8646048398084414E-3</v>
      </c>
      <c r="Y21" s="5">
        <f t="shared" si="12"/>
        <v>134.57617563418879</v>
      </c>
      <c r="Z21" s="2">
        <f>(Y21/Y$5)^(12/COUNT(Y$6:Y21))-1</f>
        <v>0.24947087380749511</v>
      </c>
      <c r="AB21" s="3">
        <f t="shared" si="13"/>
        <v>0</v>
      </c>
      <c r="AC21" s="3">
        <f t="shared" si="14"/>
        <v>1</v>
      </c>
      <c r="AD21" s="2">
        <f t="shared" si="15"/>
        <v>6.8646048398084414E-3</v>
      </c>
      <c r="AE21" s="5">
        <f t="shared" si="16"/>
        <v>110.61830742659757</v>
      </c>
      <c r="AF21" s="2">
        <f>(AE21/AE$5)^(12/COUNT(AE$6:AE21))-1</f>
        <v>7.8624440632896198E-2</v>
      </c>
      <c r="AH21" s="3">
        <f t="shared" ca="1" si="17"/>
        <v>0</v>
      </c>
      <c r="AI21" s="3">
        <f t="shared" ca="1" si="18"/>
        <v>1</v>
      </c>
      <c r="AJ21" s="2">
        <f t="shared" ca="1" si="19"/>
        <v>6.8646048398084414E-3</v>
      </c>
      <c r="AK21" s="5">
        <f t="shared" ca="1" si="20"/>
        <v>110.61830742659757</v>
      </c>
      <c r="AL21" s="2">
        <f ca="1">(AK21/AK$5)^(12/COUNT(AK$6:AK21))-1</f>
        <v>7.8624440632896198E-2</v>
      </c>
      <c r="AN21" s="3">
        <f t="shared" ca="1" si="21"/>
        <v>0.40854134558436561</v>
      </c>
      <c r="AO21" s="3">
        <f t="shared" ca="1" si="22"/>
        <v>0.59145865441563439</v>
      </c>
      <c r="AP21" s="2">
        <f t="shared" ca="1" si="23"/>
        <v>5.9326111089098273E-3</v>
      </c>
      <c r="AQ21" s="5">
        <f t="shared" ca="1" si="24"/>
        <v>112.73245528605783</v>
      </c>
      <c r="AR21" s="2">
        <f ca="1">(AQ21/AQ$5)^(12/COUNT(AQ$6:AQ21))-1</f>
        <v>9.4048876418015404E-2</v>
      </c>
      <c r="AT21" s="3">
        <f t="shared" si="25"/>
        <v>0</v>
      </c>
      <c r="AU21" s="3">
        <f t="shared" si="26"/>
        <v>1</v>
      </c>
      <c r="AV21" s="2">
        <f t="shared" si="27"/>
        <v>6.8646048398084414E-3</v>
      </c>
      <c r="AW21" s="5">
        <f t="shared" si="28"/>
        <v>110.61830742659757</v>
      </c>
      <c r="AX21" s="2">
        <f>(AW21/AW$5)^(12/COUNT(AW$6:AW21))-1</f>
        <v>7.8624440632896198E-2</v>
      </c>
      <c r="AZ21" s="3">
        <f t="shared" ca="1" si="29"/>
        <v>0</v>
      </c>
      <c r="BA21" s="3">
        <f t="shared" ca="1" si="30"/>
        <v>1</v>
      </c>
      <c r="BB21" s="2">
        <f t="shared" ca="1" si="31"/>
        <v>6.8646048398084414E-3</v>
      </c>
      <c r="BC21" s="5">
        <f t="shared" ca="1" si="32"/>
        <v>110.61830742659757</v>
      </c>
      <c r="BD21" s="2">
        <f ca="1">(BC21/BC$5)^(12/COUNT(BC$6:BC21))-1</f>
        <v>7.8624440632896198E-2</v>
      </c>
      <c r="BF21" s="3">
        <f t="shared" si="53"/>
        <v>0.45</v>
      </c>
      <c r="BG21" s="3">
        <f t="shared" si="33"/>
        <v>0.55000000000000004</v>
      </c>
      <c r="BH21" s="2">
        <f t="shared" si="34"/>
        <v>5.8380326618946432E-3</v>
      </c>
      <c r="BI21" s="5">
        <f t="shared" si="35"/>
        <v>109.12137020743583</v>
      </c>
      <c r="BJ21" s="2">
        <f>(BI21/BI$5)^(12/COUNT(BI$6:BI21))-1</f>
        <v>6.7658490215169564E-2</v>
      </c>
      <c r="BL21" s="3">
        <f t="shared" si="36"/>
        <v>1</v>
      </c>
      <c r="BM21" s="3">
        <f t="shared" si="37"/>
        <v>0</v>
      </c>
      <c r="BN21" s="2">
        <f t="shared" si="38"/>
        <v>4.5833333333333334E-3</v>
      </c>
      <c r="BO21" s="5">
        <f t="shared" si="39"/>
        <v>103.82774723227867</v>
      </c>
      <c r="BP21" s="2">
        <f>(BO21/BO$5)^(12/COUNT(BO$6:BO21))-1</f>
        <v>2.8572889742364271E-2</v>
      </c>
      <c r="BR21" s="3">
        <f t="shared" si="40"/>
        <v>0</v>
      </c>
      <c r="BS21" s="3">
        <f t="shared" si="41"/>
        <v>1</v>
      </c>
      <c r="BT21" s="2">
        <f t="shared" si="42"/>
        <v>6.8646048398084414E-3</v>
      </c>
      <c r="BU21" s="5">
        <f t="shared" si="43"/>
        <v>110.61830742659757</v>
      </c>
      <c r="BV21" s="2">
        <f>(BU21/BU$5)^(12/COUNT(BU$6:BU21))-1</f>
        <v>7.8624440632896198E-2</v>
      </c>
      <c r="BX21" s="3">
        <f t="shared" si="44"/>
        <v>0</v>
      </c>
      <c r="BY21" s="3">
        <f t="shared" si="45"/>
        <v>1</v>
      </c>
      <c r="BZ21" s="2">
        <f t="shared" si="46"/>
        <v>6.8646048398084414E-3</v>
      </c>
      <c r="CA21" s="5">
        <f t="shared" si="47"/>
        <v>110.61830742659757</v>
      </c>
      <c r="CB21" s="2">
        <f>(CA21/CA$5)^(12/COUNT(CA$6:CA21))-1</f>
        <v>7.8624440632896198E-2</v>
      </c>
      <c r="CD21" s="3">
        <f t="shared" si="54"/>
        <v>0.1</v>
      </c>
      <c r="CE21" s="3">
        <f t="shared" si="48"/>
        <v>0.9</v>
      </c>
      <c r="CF21" s="2">
        <f t="shared" si="49"/>
        <v>6.6364776891609306E-3</v>
      </c>
      <c r="CG21" s="5">
        <f t="shared" si="50"/>
        <v>110.3162815648422</v>
      </c>
      <c r="CH21" s="2">
        <f>(CG21/CG$5)^(12/COUNT(CG$6:CG21))-1</f>
        <v>7.641492535740313E-2</v>
      </c>
    </row>
    <row r="22" spans="1:86">
      <c r="A22" s="1">
        <v>26480</v>
      </c>
      <c r="B22" s="2">
        <f>data!M23/1200</f>
        <v>4.5833333333333334E-3</v>
      </c>
      <c r="C22" s="2">
        <f>data!K23/data!K22-1</f>
        <v>-3.2985677408610248E-2</v>
      </c>
      <c r="D22" s="1">
        <f t="shared" si="0"/>
        <v>26299</v>
      </c>
      <c r="E22">
        <f>VLOOKUP(D22,'FRED Graph'!$A$13:$B$1993,2,FALSE)</f>
        <v>0</v>
      </c>
      <c r="F22" s="4">
        <f t="shared" si="1"/>
        <v>-3.7569010741943583E-2</v>
      </c>
      <c r="G22" s="20" t="str">
        <f t="shared" si="2"/>
        <v>19722</v>
      </c>
      <c r="H22" s="21">
        <f>IF(VLOOKUP(G22,Median_Level!$A$2:$H$206,8,FALSE)="#N/A",0,VLOOKUP(G22,Median_Level!$A$2:$H$206,8,FALSE))</f>
        <v>5</v>
      </c>
      <c r="I22" s="4"/>
      <c r="J22" s="3">
        <f t="shared" si="51"/>
        <v>0</v>
      </c>
      <c r="K22" s="3">
        <f t="shared" si="3"/>
        <v>1</v>
      </c>
      <c r="L22" s="2">
        <f t="shared" si="4"/>
        <v>-3.2985677408610248E-2</v>
      </c>
      <c r="M22" s="5">
        <f t="shared" si="5"/>
        <v>106.96948762233734</v>
      </c>
      <c r="N22" s="2">
        <f>(M22/M$5)^(12/COUNT(M$6:M22))-1</f>
        <v>4.8706737191273941E-2</v>
      </c>
      <c r="P22" s="3">
        <f t="shared" si="52"/>
        <v>1</v>
      </c>
      <c r="Q22" s="3">
        <f t="shared" si="6"/>
        <v>0</v>
      </c>
      <c r="R22" s="2">
        <f t="shared" si="7"/>
        <v>4.5833333333333334E-3</v>
      </c>
      <c r="S22" s="5">
        <f t="shared" si="8"/>
        <v>107.31427977625427</v>
      </c>
      <c r="T22" s="2">
        <f>(S22/S$5)^(12/COUNT(S$6:S22))-1</f>
        <v>5.1091681368373498E-2</v>
      </c>
      <c r="V22" s="3">
        <f t="shared" si="9"/>
        <v>1</v>
      </c>
      <c r="W22" s="3">
        <f t="shared" si="10"/>
        <v>0</v>
      </c>
      <c r="X22" s="2">
        <f t="shared" si="11"/>
        <v>4.5833333333333334E-3</v>
      </c>
      <c r="Y22" s="5">
        <f t="shared" si="12"/>
        <v>135.19298310584549</v>
      </c>
      <c r="Z22" s="2">
        <f>(Y22/Y$5)^(12/COUNT(Y$6:Y22))-1</f>
        <v>0.237195194065285</v>
      </c>
      <c r="AB22" s="3">
        <f t="shared" si="13"/>
        <v>0</v>
      </c>
      <c r="AC22" s="3">
        <f t="shared" si="14"/>
        <v>1</v>
      </c>
      <c r="AD22" s="2">
        <f t="shared" si="15"/>
        <v>-3.2985677408610248E-2</v>
      </c>
      <c r="AE22" s="5">
        <f t="shared" si="16"/>
        <v>106.96948762233734</v>
      </c>
      <c r="AF22" s="2">
        <f>(AE22/AE$5)^(12/COUNT(AE$6:AE22))-1</f>
        <v>4.8706737191273941E-2</v>
      </c>
      <c r="AH22" s="3">
        <f t="shared" ca="1" si="17"/>
        <v>0</v>
      </c>
      <c r="AI22" s="3">
        <f t="shared" ca="1" si="18"/>
        <v>1</v>
      </c>
      <c r="AJ22" s="2">
        <f t="shared" ca="1" si="19"/>
        <v>-3.2985677408610248E-2</v>
      </c>
      <c r="AK22" s="5">
        <f t="shared" ca="1" si="20"/>
        <v>106.96948762233734</v>
      </c>
      <c r="AL22" s="2">
        <f ca="1">(AK22/AK$5)^(12/COUNT(AK$6:AK22))-1</f>
        <v>4.8706737191273941E-2</v>
      </c>
      <c r="AN22" s="3">
        <f t="shared" ca="1" si="21"/>
        <v>0.41476725320372354</v>
      </c>
      <c r="AO22" s="3">
        <f t="shared" ca="1" si="22"/>
        <v>0.58523274679627646</v>
      </c>
      <c r="AP22" s="2">
        <f t="shared" ca="1" si="23"/>
        <v>-1.7403282017593124E-2</v>
      </c>
      <c r="AQ22" s="5">
        <f t="shared" ca="1" si="24"/>
        <v>110.77054057417885</v>
      </c>
      <c r="AR22" s="2">
        <f ca="1">(AQ22/AQ$5)^(12/COUNT(AQ$6:AQ22))-1</f>
        <v>7.4875865996182345E-2</v>
      </c>
      <c r="AT22" s="3">
        <f t="shared" si="25"/>
        <v>0</v>
      </c>
      <c r="AU22" s="3">
        <f t="shared" si="26"/>
        <v>1</v>
      </c>
      <c r="AV22" s="2">
        <f t="shared" si="27"/>
        <v>-3.2985677408610248E-2</v>
      </c>
      <c r="AW22" s="5">
        <f t="shared" si="28"/>
        <v>106.96948762233734</v>
      </c>
      <c r="AX22" s="2">
        <f>(AW22/AW$5)^(12/COUNT(AW$6:AW22))-1</f>
        <v>4.8706737191273941E-2</v>
      </c>
      <c r="AZ22" s="3">
        <f t="shared" ca="1" si="29"/>
        <v>0</v>
      </c>
      <c r="BA22" s="3">
        <f t="shared" ca="1" si="30"/>
        <v>1</v>
      </c>
      <c r="BB22" s="2">
        <f t="shared" ca="1" si="31"/>
        <v>-3.2985677408610248E-2</v>
      </c>
      <c r="BC22" s="5">
        <f t="shared" ca="1" si="32"/>
        <v>106.96948762233734</v>
      </c>
      <c r="BD22" s="2">
        <f ca="1">(BC22/BC$5)^(12/COUNT(BC$6:BC22))-1</f>
        <v>4.8706737191273941E-2</v>
      </c>
      <c r="BF22" s="3">
        <f t="shared" si="53"/>
        <v>0.45</v>
      </c>
      <c r="BG22" s="3">
        <f t="shared" si="33"/>
        <v>0.55000000000000004</v>
      </c>
      <c r="BH22" s="2">
        <f t="shared" si="34"/>
        <v>-1.6079622574735636E-2</v>
      </c>
      <c r="BI22" s="5">
        <f t="shared" si="35"/>
        <v>107.36673975966227</v>
      </c>
      <c r="BJ22" s="2">
        <f>(BI22/BI$5)^(12/COUNT(BI$6:BI22))-1</f>
        <v>5.1454351960896316E-2</v>
      </c>
      <c r="BL22" s="3">
        <f t="shared" si="36"/>
        <v>1</v>
      </c>
      <c r="BM22" s="3">
        <f t="shared" si="37"/>
        <v>0</v>
      </c>
      <c r="BN22" s="2">
        <f t="shared" si="38"/>
        <v>4.5833333333333334E-3</v>
      </c>
      <c r="BO22" s="5">
        <f t="shared" si="39"/>
        <v>104.30362440709328</v>
      </c>
      <c r="BP22" s="2">
        <f>(BO22/BO$5)^(12/COUNT(BO$6:BO22))-1</f>
        <v>3.0189747402406653E-2</v>
      </c>
      <c r="BR22" s="3">
        <f t="shared" si="40"/>
        <v>0</v>
      </c>
      <c r="BS22" s="3">
        <f t="shared" si="41"/>
        <v>1</v>
      </c>
      <c r="BT22" s="2">
        <f t="shared" si="42"/>
        <v>-3.2985677408610248E-2</v>
      </c>
      <c r="BU22" s="5">
        <f t="shared" si="43"/>
        <v>106.96948762233734</v>
      </c>
      <c r="BV22" s="2">
        <f>(BU22/BU$5)^(12/COUNT(BU$6:BU22))-1</f>
        <v>4.8706737191273941E-2</v>
      </c>
      <c r="BX22" s="3">
        <f t="shared" si="44"/>
        <v>0</v>
      </c>
      <c r="BY22" s="3">
        <f t="shared" si="45"/>
        <v>1</v>
      </c>
      <c r="BZ22" s="2">
        <f t="shared" si="46"/>
        <v>-3.2985677408610248E-2</v>
      </c>
      <c r="CA22" s="5">
        <f t="shared" si="47"/>
        <v>106.96948762233734</v>
      </c>
      <c r="CB22" s="2">
        <f>(CA22/CA$5)^(12/COUNT(CA$6:CA22))-1</f>
        <v>4.8706737191273941E-2</v>
      </c>
      <c r="CD22" s="3">
        <f t="shared" si="54"/>
        <v>0.1</v>
      </c>
      <c r="CE22" s="3">
        <f t="shared" si="48"/>
        <v>0.9</v>
      </c>
      <c r="CF22" s="2">
        <f t="shared" si="49"/>
        <v>-2.9228776334415889E-2</v>
      </c>
      <c r="CG22" s="5">
        <f t="shared" si="50"/>
        <v>107.09187164493898</v>
      </c>
      <c r="CH22" s="2">
        <f>(CG22/CG$5)^(12/COUNT(CG$6:CG22))-1</f>
        <v>4.955353192928369E-2</v>
      </c>
    </row>
    <row r="23" spans="1:86">
      <c r="A23" s="1">
        <v>26511</v>
      </c>
      <c r="B23" s="2">
        <f>data!M24/1200</f>
        <v>4.5833333333333334E-3</v>
      </c>
      <c r="C23" s="2">
        <f>data!K24/data!K23-1</f>
        <v>-4.6177195569572227E-3</v>
      </c>
      <c r="D23" s="1">
        <f t="shared" si="0"/>
        <v>26299</v>
      </c>
      <c r="E23">
        <f>VLOOKUP(D23,'FRED Graph'!$A$13:$B$1993,2,FALSE)</f>
        <v>0</v>
      </c>
      <c r="F23" s="4">
        <f t="shared" si="1"/>
        <v>-9.201052890290556E-3</v>
      </c>
      <c r="G23" s="20" t="str">
        <f t="shared" si="2"/>
        <v>19723</v>
      </c>
      <c r="H23" s="21">
        <f>IF(VLOOKUP(G23,Median_Level!$A$2:$H$206,8,FALSE)="#N/A",0,VLOOKUP(G23,Median_Level!$A$2:$H$206,8,FALSE))</f>
        <v>10</v>
      </c>
      <c r="I23" s="4"/>
      <c r="J23" s="3">
        <f t="shared" si="51"/>
        <v>0</v>
      </c>
      <c r="K23" s="3">
        <f t="shared" si="3"/>
        <v>1</v>
      </c>
      <c r="L23" s="2">
        <f t="shared" si="4"/>
        <v>-4.6177195569572227E-3</v>
      </c>
      <c r="M23" s="5">
        <f t="shared" si="5"/>
        <v>106.47553252734598</v>
      </c>
      <c r="N23" s="2">
        <f>(M23/M$5)^(12/COUNT(M$6:M23))-1</f>
        <v>4.27172234743185E-2</v>
      </c>
      <c r="P23" s="3">
        <f t="shared" si="52"/>
        <v>1</v>
      </c>
      <c r="Q23" s="3">
        <f t="shared" si="6"/>
        <v>0</v>
      </c>
      <c r="R23" s="2">
        <f t="shared" si="7"/>
        <v>4.5833333333333334E-3</v>
      </c>
      <c r="S23" s="5">
        <f t="shared" si="8"/>
        <v>107.80613689189543</v>
      </c>
      <c r="T23" s="2">
        <f>(S23/S$5)^(12/COUNT(S$6:S23))-1</f>
        <v>5.1386321555727976E-2</v>
      </c>
      <c r="V23" s="3">
        <f t="shared" si="9"/>
        <v>1</v>
      </c>
      <c r="W23" s="3">
        <f t="shared" si="10"/>
        <v>0</v>
      </c>
      <c r="X23" s="2">
        <f t="shared" si="11"/>
        <v>4.5833333333333334E-3</v>
      </c>
      <c r="Y23" s="5">
        <f t="shared" si="12"/>
        <v>135.81261761174727</v>
      </c>
      <c r="Z23" s="2">
        <f>(Y23/Y$5)^(12/COUNT(Y$6:Y23))-1</f>
        <v>0.22638476424222342</v>
      </c>
      <c r="AB23" s="3">
        <f t="shared" si="13"/>
        <v>0</v>
      </c>
      <c r="AC23" s="3">
        <f t="shared" si="14"/>
        <v>1</v>
      </c>
      <c r="AD23" s="2">
        <f t="shared" si="15"/>
        <v>-4.6177195569572227E-3</v>
      </c>
      <c r="AE23" s="5">
        <f t="shared" si="16"/>
        <v>106.47553252734598</v>
      </c>
      <c r="AF23" s="2">
        <f>(AE23/AE$5)^(12/COUNT(AE$6:AE23))-1</f>
        <v>4.27172234743185E-2</v>
      </c>
      <c r="AH23" s="3">
        <f t="shared" ca="1" si="17"/>
        <v>0</v>
      </c>
      <c r="AI23" s="3">
        <f t="shared" ca="1" si="18"/>
        <v>1</v>
      </c>
      <c r="AJ23" s="2">
        <f t="shared" ca="1" si="19"/>
        <v>-4.6177195569572227E-3</v>
      </c>
      <c r="AK23" s="5">
        <f t="shared" ca="1" si="20"/>
        <v>106.47553252734598</v>
      </c>
      <c r="AL23" s="2">
        <f ca="1">(AK23/AK$5)^(12/COUNT(AK$6:AK23))-1</f>
        <v>4.27172234743185E-2</v>
      </c>
      <c r="AN23" s="3">
        <f t="shared" ca="1" si="21"/>
        <v>0.6367507004506634</v>
      </c>
      <c r="AO23" s="3">
        <f t="shared" ca="1" si="22"/>
        <v>0.3632492995493366</v>
      </c>
      <c r="AP23" s="2">
        <f t="shared" ca="1" si="23"/>
        <v>1.2410573158188898E-3</v>
      </c>
      <c r="AQ23" s="5">
        <f t="shared" ca="1" si="24"/>
        <v>110.90801316393564</v>
      </c>
      <c r="AR23" s="2">
        <f ca="1">(AQ23/AQ$5)^(12/COUNT(AQ$6:AQ23))-1</f>
        <v>7.1458324905152582E-2</v>
      </c>
      <c r="AT23" s="3">
        <f t="shared" si="25"/>
        <v>0</v>
      </c>
      <c r="AU23" s="3">
        <f t="shared" si="26"/>
        <v>1</v>
      </c>
      <c r="AV23" s="2">
        <f t="shared" si="27"/>
        <v>-4.6177195569572227E-3</v>
      </c>
      <c r="AW23" s="5">
        <f t="shared" si="28"/>
        <v>106.47553252734598</v>
      </c>
      <c r="AX23" s="2">
        <f>(AW23/AW$5)^(12/COUNT(AW$6:AW23))-1</f>
        <v>4.27172234743185E-2</v>
      </c>
      <c r="AZ23" s="3">
        <f t="shared" ca="1" si="29"/>
        <v>0</v>
      </c>
      <c r="BA23" s="3">
        <f t="shared" ca="1" si="30"/>
        <v>1</v>
      </c>
      <c r="BB23" s="2">
        <f t="shared" ca="1" si="31"/>
        <v>-4.6177195569572227E-3</v>
      </c>
      <c r="BC23" s="5">
        <f t="shared" ca="1" si="32"/>
        <v>106.47553252734598</v>
      </c>
      <c r="BD23" s="2">
        <f ca="1">(BC23/BC$5)^(12/COUNT(BC$6:BC23))-1</f>
        <v>4.27172234743185E-2</v>
      </c>
      <c r="BF23" s="3">
        <f t="shared" si="53"/>
        <v>0.45</v>
      </c>
      <c r="BG23" s="3">
        <f t="shared" si="33"/>
        <v>0.55000000000000004</v>
      </c>
      <c r="BH23" s="2">
        <f t="shared" si="34"/>
        <v>-4.7724575632647264E-4</v>
      </c>
      <c r="BI23" s="5">
        <f t="shared" si="35"/>
        <v>107.31549943874136</v>
      </c>
      <c r="BJ23" s="2">
        <f>(BI23/BI$5)^(12/COUNT(BI$6:BI23))-1</f>
        <v>4.819391466231937E-2</v>
      </c>
      <c r="BL23" s="3">
        <f t="shared" si="36"/>
        <v>1</v>
      </c>
      <c r="BM23" s="3">
        <f t="shared" si="37"/>
        <v>0</v>
      </c>
      <c r="BN23" s="2">
        <f t="shared" si="38"/>
        <v>4.5833333333333334E-3</v>
      </c>
      <c r="BO23" s="5">
        <f t="shared" si="39"/>
        <v>104.7816826856258</v>
      </c>
      <c r="BP23" s="2">
        <f>(BO23/BO$5)^(12/COUNT(BO$6:BO23))-1</f>
        <v>3.1629087782448329E-2</v>
      </c>
      <c r="BR23" s="3">
        <f t="shared" si="40"/>
        <v>0</v>
      </c>
      <c r="BS23" s="3">
        <f t="shared" si="41"/>
        <v>1</v>
      </c>
      <c r="BT23" s="2">
        <f t="shared" si="42"/>
        <v>-4.6177195569572227E-3</v>
      </c>
      <c r="BU23" s="5">
        <f t="shared" si="43"/>
        <v>106.47553252734598</v>
      </c>
      <c r="BV23" s="2">
        <f>(BU23/BU$5)^(12/COUNT(BU$6:BU23))-1</f>
        <v>4.27172234743185E-2</v>
      </c>
      <c r="BX23" s="3">
        <f t="shared" si="44"/>
        <v>0</v>
      </c>
      <c r="BY23" s="3">
        <f t="shared" si="45"/>
        <v>1</v>
      </c>
      <c r="BZ23" s="2">
        <f t="shared" si="46"/>
        <v>-4.6177195569572227E-3</v>
      </c>
      <c r="CA23" s="5">
        <f t="shared" si="47"/>
        <v>106.47553252734598</v>
      </c>
      <c r="CB23" s="2">
        <f>(CA23/CA$5)^(12/COUNT(CA$6:CA23))-1</f>
        <v>4.27172234743185E-2</v>
      </c>
      <c r="CD23" s="3">
        <f t="shared" si="54"/>
        <v>0.1</v>
      </c>
      <c r="CE23" s="3">
        <f t="shared" si="48"/>
        <v>0.9</v>
      </c>
      <c r="CF23" s="2">
        <f t="shared" si="49"/>
        <v>-3.6976142679281676E-3</v>
      </c>
      <c r="CG23" s="5">
        <f t="shared" si="50"/>
        <v>106.69588721236552</v>
      </c>
      <c r="CH23" s="2">
        <f>(CG23/CG$5)^(12/COUNT(CG$6:CG23))-1</f>
        <v>4.4155353222571803E-2</v>
      </c>
    </row>
    <row r="24" spans="1:86">
      <c r="A24" s="1">
        <v>26542</v>
      </c>
      <c r="B24" s="2">
        <f>data!M25/1200</f>
        <v>4.5833333333333334E-3</v>
      </c>
      <c r="C24" s="2">
        <f>data!K25/data!K24-1</f>
        <v>4.2163202629928342E-2</v>
      </c>
      <c r="D24" s="1">
        <f t="shared" si="0"/>
        <v>26299</v>
      </c>
      <c r="E24">
        <f>VLOOKUP(D24,'FRED Graph'!$A$13:$B$1993,2,FALSE)</f>
        <v>0</v>
      </c>
      <c r="F24" s="4">
        <f t="shared" si="1"/>
        <v>3.7579869296595007E-2</v>
      </c>
      <c r="G24" s="20" t="str">
        <f t="shared" si="2"/>
        <v>19723</v>
      </c>
      <c r="H24" s="21">
        <f>IF(VLOOKUP(G24,Median_Level!$A$2:$H$206,8,FALSE)="#N/A",0,VLOOKUP(G24,Median_Level!$A$2:$H$206,8,FALSE))</f>
        <v>10</v>
      </c>
      <c r="I24" s="4"/>
      <c r="J24" s="3">
        <f t="shared" si="51"/>
        <v>0</v>
      </c>
      <c r="K24" s="3">
        <f t="shared" si="3"/>
        <v>1</v>
      </c>
      <c r="L24" s="2">
        <f t="shared" si="4"/>
        <v>4.2163202629928342E-2</v>
      </c>
      <c r="M24" s="5">
        <f t="shared" si="5"/>
        <v>110.96488198042599</v>
      </c>
      <c r="N24" s="2">
        <f>(M24/M$5)^(12/COUNT(M$6:M24))-1</f>
        <v>6.7918833415719915E-2</v>
      </c>
      <c r="P24" s="3">
        <f t="shared" si="52"/>
        <v>1</v>
      </c>
      <c r="Q24" s="3">
        <f t="shared" si="6"/>
        <v>0</v>
      </c>
      <c r="R24" s="2">
        <f t="shared" si="7"/>
        <v>4.5833333333333334E-3</v>
      </c>
      <c r="S24" s="5">
        <f t="shared" si="8"/>
        <v>108.30024835264996</v>
      </c>
      <c r="T24" s="2">
        <f>(S24/S$5)^(12/COUNT(S$6:S24))-1</f>
        <v>5.1650016995429038E-2</v>
      </c>
      <c r="V24" s="3">
        <f t="shared" si="9"/>
        <v>0</v>
      </c>
      <c r="W24" s="3">
        <f t="shared" si="10"/>
        <v>1</v>
      </c>
      <c r="X24" s="2">
        <f t="shared" si="11"/>
        <v>4.2163202629928342E-2</v>
      </c>
      <c r="Y24" s="5">
        <f t="shared" si="12"/>
        <v>141.53891252781236</v>
      </c>
      <c r="Z24" s="2">
        <f>(Y24/Y$5)^(12/COUNT(Y$6:Y24))-1</f>
        <v>0.24534595187243613</v>
      </c>
      <c r="AB24" s="3">
        <f t="shared" si="13"/>
        <v>0</v>
      </c>
      <c r="AC24" s="3">
        <f t="shared" si="14"/>
        <v>1</v>
      </c>
      <c r="AD24" s="2">
        <f t="shared" si="15"/>
        <v>4.2163202629928342E-2</v>
      </c>
      <c r="AE24" s="5">
        <f t="shared" si="16"/>
        <v>110.96488198042599</v>
      </c>
      <c r="AF24" s="2">
        <f>(AE24/AE$5)^(12/COUNT(AE$6:AE24))-1</f>
        <v>6.7918833415719915E-2</v>
      </c>
      <c r="AH24" s="3">
        <f t="shared" ca="1" si="17"/>
        <v>0</v>
      </c>
      <c r="AI24" s="3">
        <f t="shared" ca="1" si="18"/>
        <v>1</v>
      </c>
      <c r="AJ24" s="2">
        <f t="shared" ca="1" si="19"/>
        <v>4.2163202629928342E-2</v>
      </c>
      <c r="AK24" s="5">
        <f t="shared" ca="1" si="20"/>
        <v>110.96488198042599</v>
      </c>
      <c r="AL24" s="2">
        <f ca="1">(AK24/AK$5)^(12/COUNT(AK$6:AK24))-1</f>
        <v>6.7918833415719915E-2</v>
      </c>
      <c r="AN24" s="3">
        <f t="shared" ca="1" si="21"/>
        <v>0.64870955592565849</v>
      </c>
      <c r="AO24" s="3">
        <f t="shared" ca="1" si="22"/>
        <v>0.35129044407434151</v>
      </c>
      <c r="AP24" s="2">
        <f t="shared" ca="1" si="23"/>
        <v>1.7784782306789905E-2</v>
      </c>
      <c r="AQ24" s="5">
        <f t="shared" ca="1" si="24"/>
        <v>112.88048803413481</v>
      </c>
      <c r="AR24" s="2">
        <f ca="1">(AQ24/AQ$5)^(12/COUNT(AQ$6:AQ24))-1</f>
        <v>7.9525674895440046E-2</v>
      </c>
      <c r="AT24" s="3">
        <f t="shared" si="25"/>
        <v>0</v>
      </c>
      <c r="AU24" s="3">
        <f t="shared" si="26"/>
        <v>1</v>
      </c>
      <c r="AV24" s="2">
        <f t="shared" si="27"/>
        <v>4.2163202629928342E-2</v>
      </c>
      <c r="AW24" s="5">
        <f t="shared" si="28"/>
        <v>110.96488198042599</v>
      </c>
      <c r="AX24" s="2">
        <f>(AW24/AW$5)^(12/COUNT(AW$6:AW24))-1</f>
        <v>6.7918833415719915E-2</v>
      </c>
      <c r="AZ24" s="3">
        <f t="shared" ca="1" si="29"/>
        <v>0</v>
      </c>
      <c r="BA24" s="3">
        <f t="shared" ca="1" si="30"/>
        <v>1</v>
      </c>
      <c r="BB24" s="2">
        <f t="shared" ca="1" si="31"/>
        <v>4.2163202629928342E-2</v>
      </c>
      <c r="BC24" s="5">
        <f t="shared" ca="1" si="32"/>
        <v>110.96488198042599</v>
      </c>
      <c r="BD24" s="2">
        <f ca="1">(BC24/BC$5)^(12/COUNT(BC$6:BC24))-1</f>
        <v>6.7918833415719915E-2</v>
      </c>
      <c r="BF24" s="3">
        <f t="shared" si="53"/>
        <v>0.45</v>
      </c>
      <c r="BG24" s="3">
        <f t="shared" si="33"/>
        <v>0.55000000000000004</v>
      </c>
      <c r="BH24" s="2">
        <f t="shared" si="34"/>
        <v>2.5252261446460589E-2</v>
      </c>
      <c r="BI24" s="5">
        <f t="shared" si="35"/>
        <v>110.02545848782594</v>
      </c>
      <c r="BJ24" s="2">
        <f>(BI24/BI$5)^(12/COUNT(BI$6:BI24))-1</f>
        <v>6.2199819693038894E-2</v>
      </c>
      <c r="BL24" s="3">
        <f t="shared" si="36"/>
        <v>1</v>
      </c>
      <c r="BM24" s="3">
        <f t="shared" si="37"/>
        <v>0</v>
      </c>
      <c r="BN24" s="2">
        <f t="shared" si="38"/>
        <v>4.5833333333333334E-3</v>
      </c>
      <c r="BO24" s="5">
        <f t="shared" si="39"/>
        <v>105.26193206460158</v>
      </c>
      <c r="BP24" s="2">
        <f>(BO24/BO$5)^(12/COUNT(BO$6:BO24))-1</f>
        <v>3.2918623171297234E-2</v>
      </c>
      <c r="BR24" s="3">
        <f t="shared" si="40"/>
        <v>0</v>
      </c>
      <c r="BS24" s="3">
        <f t="shared" si="41"/>
        <v>1</v>
      </c>
      <c r="BT24" s="2">
        <f t="shared" si="42"/>
        <v>4.2163202629928342E-2</v>
      </c>
      <c r="BU24" s="5">
        <f t="shared" si="43"/>
        <v>110.96488198042599</v>
      </c>
      <c r="BV24" s="2">
        <f>(BU24/BU$5)^(12/COUNT(BU$6:BU24))-1</f>
        <v>6.7918833415719915E-2</v>
      </c>
      <c r="BX24" s="3">
        <f t="shared" si="44"/>
        <v>0</v>
      </c>
      <c r="BY24" s="3">
        <f t="shared" si="45"/>
        <v>1</v>
      </c>
      <c r="BZ24" s="2">
        <f t="shared" si="46"/>
        <v>4.2163202629928342E-2</v>
      </c>
      <c r="CA24" s="5">
        <f t="shared" si="47"/>
        <v>110.96488198042599</v>
      </c>
      <c r="CB24" s="2">
        <f>(CA24/CA$5)^(12/COUNT(CA$6:CA24))-1</f>
        <v>6.7918833415719915E-2</v>
      </c>
      <c r="CD24" s="3">
        <f t="shared" si="54"/>
        <v>0.1</v>
      </c>
      <c r="CE24" s="3">
        <f t="shared" si="48"/>
        <v>0.9</v>
      </c>
      <c r="CF24" s="2">
        <f t="shared" si="49"/>
        <v>3.8405215700268842E-2</v>
      </c>
      <c r="CG24" s="5">
        <f t="shared" si="50"/>
        <v>110.79356577508797</v>
      </c>
      <c r="CH24" s="2">
        <f>(CG24/CG$5)^(12/COUNT(CG$6:CG24))-1</f>
        <v>6.6877230076484828E-2</v>
      </c>
    </row>
    <row r="25" spans="1:86">
      <c r="A25" s="1">
        <v>26571</v>
      </c>
      <c r="B25" s="2">
        <f>data!M26/1200</f>
        <v>4.5833333333333334E-3</v>
      </c>
      <c r="C25" s="2">
        <f>data!K26/data!K25-1</f>
        <v>-1.0853662332811043E-2</v>
      </c>
      <c r="D25" s="1">
        <f t="shared" si="0"/>
        <v>26299</v>
      </c>
      <c r="E25">
        <f>VLOOKUP(D25,'FRED Graph'!$A$13:$B$1993,2,FALSE)</f>
        <v>0</v>
      </c>
      <c r="F25" s="4">
        <f t="shared" si="1"/>
        <v>-1.5436995666144376E-2</v>
      </c>
      <c r="G25" s="20" t="str">
        <f t="shared" si="2"/>
        <v>19723</v>
      </c>
      <c r="H25" s="21">
        <f>IF(VLOOKUP(G25,Median_Level!$A$2:$H$206,8,FALSE)="#N/A",0,VLOOKUP(G25,Median_Level!$A$2:$H$206,8,FALSE))</f>
        <v>10</v>
      </c>
      <c r="I25" s="4"/>
      <c r="J25" s="3">
        <f t="shared" si="51"/>
        <v>0</v>
      </c>
      <c r="K25" s="3">
        <f t="shared" si="3"/>
        <v>1</v>
      </c>
      <c r="L25" s="2">
        <f t="shared" si="4"/>
        <v>-1.0853662332811043E-2</v>
      </c>
      <c r="M25" s="5">
        <f t="shared" si="5"/>
        <v>109.76050662061022</v>
      </c>
      <c r="N25" s="2">
        <f>(M25/M$5)^(12/COUNT(M$6:M25))-1</f>
        <v>5.7469041375607821E-2</v>
      </c>
      <c r="P25" s="3">
        <f t="shared" si="52"/>
        <v>1</v>
      </c>
      <c r="Q25" s="3">
        <f t="shared" si="6"/>
        <v>0</v>
      </c>
      <c r="R25" s="2">
        <f t="shared" si="7"/>
        <v>4.5833333333333334E-3</v>
      </c>
      <c r="S25" s="5">
        <f t="shared" si="8"/>
        <v>108.79662449093294</v>
      </c>
      <c r="T25" s="2">
        <f>(S25/S$5)^(12/COUNT(S$6:S25))-1</f>
        <v>5.1887399437617221E-2</v>
      </c>
      <c r="V25" s="3">
        <f t="shared" si="9"/>
        <v>1</v>
      </c>
      <c r="W25" s="3">
        <f t="shared" si="10"/>
        <v>0</v>
      </c>
      <c r="X25" s="2">
        <f t="shared" si="11"/>
        <v>4.5833333333333334E-3</v>
      </c>
      <c r="Y25" s="5">
        <f t="shared" si="12"/>
        <v>142.18763254356483</v>
      </c>
      <c r="Z25" s="2">
        <f>(Y25/Y$5)^(12/COUNT(Y$6:Y25))-1</f>
        <v>0.23514258048155057</v>
      </c>
      <c r="AB25" s="3">
        <f t="shared" si="13"/>
        <v>0</v>
      </c>
      <c r="AC25" s="3">
        <f t="shared" si="14"/>
        <v>1</v>
      </c>
      <c r="AD25" s="2">
        <f t="shared" si="15"/>
        <v>-1.0853662332811043E-2</v>
      </c>
      <c r="AE25" s="5">
        <f t="shared" si="16"/>
        <v>109.76050662061022</v>
      </c>
      <c r="AF25" s="2">
        <f>(AE25/AE$5)^(12/COUNT(AE$6:AE25))-1</f>
        <v>5.7469041375607821E-2</v>
      </c>
      <c r="AH25" s="3">
        <f t="shared" ca="1" si="17"/>
        <v>0</v>
      </c>
      <c r="AI25" s="3">
        <f t="shared" ca="1" si="18"/>
        <v>1</v>
      </c>
      <c r="AJ25" s="2">
        <f t="shared" ca="1" si="19"/>
        <v>-1.0853662332811043E-2</v>
      </c>
      <c r="AK25" s="5">
        <f t="shared" ca="1" si="20"/>
        <v>109.76050662061022</v>
      </c>
      <c r="AL25" s="2">
        <f ca="1">(AK25/AK$5)^(12/COUNT(AK$6:AK25))-1</f>
        <v>5.7469041375607821E-2</v>
      </c>
      <c r="AN25" s="3">
        <f t="shared" ca="1" si="21"/>
        <v>0.62052665743491586</v>
      </c>
      <c r="AO25" s="3">
        <f t="shared" ca="1" si="22"/>
        <v>0.37947334256508414</v>
      </c>
      <c r="AP25" s="2">
        <f t="shared" ca="1" si="23"/>
        <v>-1.2745950112611907E-3</v>
      </c>
      <c r="AQ25" s="5">
        <f t="shared" ca="1" si="24"/>
        <v>112.73661112721778</v>
      </c>
      <c r="AR25" s="2">
        <f ca="1">(AQ25/AQ$5)^(12/COUNT(AQ$6:AQ25))-1</f>
        <v>7.4580574527287169E-2</v>
      </c>
      <c r="AT25" s="3">
        <f t="shared" si="25"/>
        <v>0</v>
      </c>
      <c r="AU25" s="3">
        <f t="shared" si="26"/>
        <v>1</v>
      </c>
      <c r="AV25" s="2">
        <f t="shared" si="27"/>
        <v>-1.0853662332811043E-2</v>
      </c>
      <c r="AW25" s="5">
        <f t="shared" si="28"/>
        <v>109.76050662061022</v>
      </c>
      <c r="AX25" s="2">
        <f>(AW25/AW$5)^(12/COUNT(AW$6:AW25))-1</f>
        <v>5.7469041375607821E-2</v>
      </c>
      <c r="AZ25" s="3">
        <f t="shared" ca="1" si="29"/>
        <v>0</v>
      </c>
      <c r="BA25" s="3">
        <f t="shared" ca="1" si="30"/>
        <v>1</v>
      </c>
      <c r="BB25" s="2">
        <f t="shared" ca="1" si="31"/>
        <v>-1.0853662332811043E-2</v>
      </c>
      <c r="BC25" s="5">
        <f t="shared" ca="1" si="32"/>
        <v>109.76050662061022</v>
      </c>
      <c r="BD25" s="2">
        <f ca="1">(BC25/BC$5)^(12/COUNT(BC$6:BC25))-1</f>
        <v>5.7469041375607821E-2</v>
      </c>
      <c r="BF25" s="3">
        <f t="shared" si="53"/>
        <v>0.45</v>
      </c>
      <c r="BG25" s="3">
        <f t="shared" si="33"/>
        <v>0.55000000000000004</v>
      </c>
      <c r="BH25" s="2">
        <f t="shared" si="34"/>
        <v>-3.9070142830460739E-3</v>
      </c>
      <c r="BI25" s="5">
        <f t="shared" si="35"/>
        <v>109.59558745001532</v>
      </c>
      <c r="BJ25" s="2">
        <f>(BI25/BI$5)^(12/COUNT(BI$6:BI25))-1</f>
        <v>5.6515423173946644E-2</v>
      </c>
      <c r="BL25" s="3">
        <f t="shared" si="36"/>
        <v>1</v>
      </c>
      <c r="BM25" s="3">
        <f t="shared" si="37"/>
        <v>0</v>
      </c>
      <c r="BN25" s="2">
        <f t="shared" si="38"/>
        <v>4.5833333333333334E-3</v>
      </c>
      <c r="BO25" s="5">
        <f t="shared" si="39"/>
        <v>105.74438258656434</v>
      </c>
      <c r="BP25" s="2">
        <f>(BO25/BO$5)^(12/COUNT(BO$6:BO25))-1</f>
        <v>3.4080583153765831E-2</v>
      </c>
      <c r="BR25" s="3">
        <f t="shared" si="40"/>
        <v>0</v>
      </c>
      <c r="BS25" s="3">
        <f t="shared" si="41"/>
        <v>1</v>
      </c>
      <c r="BT25" s="2">
        <f t="shared" si="42"/>
        <v>-1.0853662332811043E-2</v>
      </c>
      <c r="BU25" s="5">
        <f t="shared" si="43"/>
        <v>109.76050662061022</v>
      </c>
      <c r="BV25" s="2">
        <f>(BU25/BU$5)^(12/COUNT(BU$6:BU25))-1</f>
        <v>5.7469041375607821E-2</v>
      </c>
      <c r="BX25" s="3">
        <f t="shared" si="44"/>
        <v>0</v>
      </c>
      <c r="BY25" s="3">
        <f t="shared" si="45"/>
        <v>1</v>
      </c>
      <c r="BZ25" s="2">
        <f t="shared" si="46"/>
        <v>-1.0853662332811043E-2</v>
      </c>
      <c r="CA25" s="5">
        <f t="shared" si="47"/>
        <v>109.76050662061022</v>
      </c>
      <c r="CB25" s="2">
        <f>(CA25/CA$5)^(12/COUNT(CA$6:CA25))-1</f>
        <v>5.7469041375607821E-2</v>
      </c>
      <c r="CD25" s="3">
        <f t="shared" si="54"/>
        <v>0.1</v>
      </c>
      <c r="CE25" s="3">
        <f t="shared" si="48"/>
        <v>0.9</v>
      </c>
      <c r="CF25" s="2">
        <f t="shared" si="49"/>
        <v>-9.3099627661966059E-3</v>
      </c>
      <c r="CG25" s="5">
        <f t="shared" si="50"/>
        <v>109.76208180298775</v>
      </c>
      <c r="CH25" s="2">
        <f>(CG25/CG$5)^(12/COUNT(CG$6:CG25))-1</f>
        <v>5.7478146846432487E-2</v>
      </c>
    </row>
    <row r="26" spans="1:86">
      <c r="A26" s="1">
        <v>26603</v>
      </c>
      <c r="B26" s="2">
        <f>data!M27/1200</f>
        <v>4.5833333333333334E-3</v>
      </c>
      <c r="C26" s="2">
        <f>data!K27/data!K26-1</f>
        <v>2.3602966630649203E-3</v>
      </c>
      <c r="D26" s="1">
        <f t="shared" si="0"/>
        <v>26299</v>
      </c>
      <c r="E26">
        <f>VLOOKUP(D26,'FRED Graph'!$A$13:$B$1993,2,FALSE)</f>
        <v>0</v>
      </c>
      <c r="F26" s="4">
        <f t="shared" si="1"/>
        <v>-2.2230366702684131E-3</v>
      </c>
      <c r="G26" s="20" t="str">
        <f t="shared" si="2"/>
        <v>19724</v>
      </c>
      <c r="H26" s="21">
        <f>IF(VLOOKUP(G26,Median_Level!$A$2:$H$206,8,FALSE)="#N/A",0,VLOOKUP(G26,Median_Level!$A$2:$H$206,8,FALSE))</f>
        <v>10</v>
      </c>
      <c r="I26" s="4"/>
      <c r="J26" s="3">
        <f t="shared" si="51"/>
        <v>0</v>
      </c>
      <c r="K26" s="3">
        <f t="shared" si="3"/>
        <v>1</v>
      </c>
      <c r="L26" s="2">
        <f t="shared" si="4"/>
        <v>2.3602966630649203E-3</v>
      </c>
      <c r="M26" s="5">
        <f t="shared" si="5"/>
        <v>110.01957397812316</v>
      </c>
      <c r="N26" s="2">
        <f>(M26/M$5)^(12/COUNT(M$6:M26))-1</f>
        <v>5.6080732766774499E-2</v>
      </c>
      <c r="P26" s="3">
        <f t="shared" si="52"/>
        <v>1</v>
      </c>
      <c r="Q26" s="3">
        <f t="shared" si="6"/>
        <v>0</v>
      </c>
      <c r="R26" s="2">
        <f t="shared" si="7"/>
        <v>4.5833333333333334E-3</v>
      </c>
      <c r="S26" s="5">
        <f t="shared" si="8"/>
        <v>109.29527568651639</v>
      </c>
      <c r="T26" s="2">
        <f>(S26/S$5)^(12/COUNT(S$6:S26))-1</f>
        <v>5.2102220199016225E-2</v>
      </c>
      <c r="V26" s="3">
        <f t="shared" si="9"/>
        <v>1</v>
      </c>
      <c r="W26" s="3">
        <f t="shared" si="10"/>
        <v>0</v>
      </c>
      <c r="X26" s="2">
        <f t="shared" si="11"/>
        <v>4.5833333333333334E-3</v>
      </c>
      <c r="Y26" s="5">
        <f t="shared" si="12"/>
        <v>142.8393258593895</v>
      </c>
      <c r="Z26" s="2">
        <f>(Y26/Y$5)^(12/COUNT(Y$6:Y26))-1</f>
        <v>0.22598301233022844</v>
      </c>
      <c r="AB26" s="3">
        <f t="shared" si="13"/>
        <v>0</v>
      </c>
      <c r="AC26" s="3">
        <f t="shared" si="14"/>
        <v>1</v>
      </c>
      <c r="AD26" s="2">
        <f t="shared" si="15"/>
        <v>2.3602966630649203E-3</v>
      </c>
      <c r="AE26" s="5">
        <f t="shared" si="16"/>
        <v>110.01957397812316</v>
      </c>
      <c r="AF26" s="2">
        <f>(AE26/AE$5)^(12/COUNT(AE$6:AE26))-1</f>
        <v>5.6080732766774499E-2</v>
      </c>
      <c r="AH26" s="3">
        <f t="shared" ca="1" si="17"/>
        <v>0</v>
      </c>
      <c r="AI26" s="3">
        <f t="shared" ca="1" si="18"/>
        <v>1</v>
      </c>
      <c r="AJ26" s="2">
        <f t="shared" ca="1" si="19"/>
        <v>2.3602966630649203E-3</v>
      </c>
      <c r="AK26" s="5">
        <f t="shared" ca="1" si="20"/>
        <v>110.01957397812316</v>
      </c>
      <c r="AL26" s="2">
        <f ca="1">(AK26/AK$5)^(12/COUNT(AK$6:AK26))-1</f>
        <v>5.6080732766774499E-2</v>
      </c>
      <c r="AN26" s="3">
        <f t="shared" ca="1" si="21"/>
        <v>0.40573958098727758</v>
      </c>
      <c r="AO26" s="3">
        <f t="shared" ca="1" si="22"/>
        <v>0.59426041901272242</v>
      </c>
      <c r="AP26" s="2">
        <f t="shared" ca="1" si="23"/>
        <v>3.2622706301789787E-3</v>
      </c>
      <c r="AQ26" s="5">
        <f t="shared" ca="1" si="24"/>
        <v>113.10438846264402</v>
      </c>
      <c r="AR26" s="2">
        <f ca="1">(AQ26/AQ$5)^(12/COUNT(AQ$6:AQ26))-1</f>
        <v>7.2901096406342569E-2</v>
      </c>
      <c r="AT26" s="3">
        <f t="shared" si="25"/>
        <v>0</v>
      </c>
      <c r="AU26" s="3">
        <f t="shared" si="26"/>
        <v>1</v>
      </c>
      <c r="AV26" s="2">
        <f t="shared" si="27"/>
        <v>2.3602966630649203E-3</v>
      </c>
      <c r="AW26" s="5">
        <f t="shared" si="28"/>
        <v>110.01957397812316</v>
      </c>
      <c r="AX26" s="2">
        <f>(AW26/AW$5)^(12/COUNT(AW$6:AW26))-1</f>
        <v>5.6080732766774499E-2</v>
      </c>
      <c r="AZ26" s="3">
        <f t="shared" ca="1" si="29"/>
        <v>0</v>
      </c>
      <c r="BA26" s="3">
        <f t="shared" ca="1" si="30"/>
        <v>1</v>
      </c>
      <c r="BB26" s="2">
        <f t="shared" ca="1" si="31"/>
        <v>2.3602966630649203E-3</v>
      </c>
      <c r="BC26" s="5">
        <f t="shared" ca="1" si="32"/>
        <v>110.01957397812316</v>
      </c>
      <c r="BD26" s="2">
        <f ca="1">(BC26/BC$5)^(12/COUNT(BC$6:BC26))-1</f>
        <v>5.6080732766774499E-2</v>
      </c>
      <c r="BF26" s="3">
        <f t="shared" si="53"/>
        <v>0.45</v>
      </c>
      <c r="BG26" s="3">
        <f t="shared" si="33"/>
        <v>0.55000000000000004</v>
      </c>
      <c r="BH26" s="2">
        <f t="shared" si="34"/>
        <v>3.3606631646857063E-3</v>
      </c>
      <c r="BI26" s="5">
        <f t="shared" si="35"/>
        <v>109.96390130377067</v>
      </c>
      <c r="BJ26" s="2">
        <f>(BI26/BI$5)^(12/COUNT(BI$6:BI26))-1</f>
        <v>5.5775326252053503E-2</v>
      </c>
      <c r="BL26" s="3">
        <f t="shared" si="36"/>
        <v>1</v>
      </c>
      <c r="BM26" s="3">
        <f t="shared" si="37"/>
        <v>0</v>
      </c>
      <c r="BN26" s="2">
        <f t="shared" si="38"/>
        <v>4.5833333333333334E-3</v>
      </c>
      <c r="BO26" s="5">
        <f t="shared" si="39"/>
        <v>106.22904434008611</v>
      </c>
      <c r="BP26" s="2">
        <f>(BO26/BO$5)^(12/COUNT(BO$6:BO26))-1</f>
        <v>3.5133006559114444E-2</v>
      </c>
      <c r="BR26" s="3">
        <f t="shared" si="40"/>
        <v>0</v>
      </c>
      <c r="BS26" s="3">
        <f t="shared" si="41"/>
        <v>1</v>
      </c>
      <c r="BT26" s="2">
        <f t="shared" si="42"/>
        <v>2.3602966630649203E-3</v>
      </c>
      <c r="BU26" s="5">
        <f t="shared" si="43"/>
        <v>110.01957397812316</v>
      </c>
      <c r="BV26" s="2">
        <f>(BU26/BU$5)^(12/COUNT(BU$6:BU26))-1</f>
        <v>5.6080732766774499E-2</v>
      </c>
      <c r="BX26" s="3">
        <f t="shared" si="44"/>
        <v>0</v>
      </c>
      <c r="BY26" s="3">
        <f t="shared" si="45"/>
        <v>1</v>
      </c>
      <c r="BZ26" s="2">
        <f t="shared" si="46"/>
        <v>2.3602966630649203E-3</v>
      </c>
      <c r="CA26" s="5">
        <f t="shared" si="47"/>
        <v>110.01957397812316</v>
      </c>
      <c r="CB26" s="2">
        <f>(CA26/CA$5)^(12/COUNT(CA$6:CA26))-1</f>
        <v>5.6080732766774499E-2</v>
      </c>
      <c r="CD26" s="3">
        <f t="shared" si="54"/>
        <v>0.1</v>
      </c>
      <c r="CE26" s="3">
        <f t="shared" si="48"/>
        <v>0.9</v>
      </c>
      <c r="CF26" s="2">
        <f t="shared" si="49"/>
        <v>2.5826003300917621E-3</v>
      </c>
      <c r="CG26" s="5">
        <f t="shared" si="50"/>
        <v>110.0455533916837</v>
      </c>
      <c r="CH26" s="2">
        <f>(CG26/CG$5)^(12/COUNT(CG$6:CG26))-1</f>
        <v>5.6223226735217846E-2</v>
      </c>
    </row>
    <row r="27" spans="1:86">
      <c r="A27" s="1">
        <v>26633</v>
      </c>
      <c r="B27" s="2">
        <f>data!M28/1200</f>
        <v>4.5833333333333334E-3</v>
      </c>
      <c r="C27" s="2">
        <f>data!K28/data!K27-1</f>
        <v>6.5608255190890974E-2</v>
      </c>
      <c r="D27" s="1">
        <f t="shared" si="0"/>
        <v>26299</v>
      </c>
      <c r="E27">
        <f>VLOOKUP(D27,'FRED Graph'!$A$13:$B$1993,2,FALSE)</f>
        <v>0</v>
      </c>
      <c r="F27" s="4">
        <f t="shared" si="1"/>
        <v>6.1024921857557639E-2</v>
      </c>
      <c r="G27" s="20" t="str">
        <f t="shared" si="2"/>
        <v>19724</v>
      </c>
      <c r="H27" s="21">
        <f>IF(VLOOKUP(G27,Median_Level!$A$2:$H$206,8,FALSE)="#N/A",0,VLOOKUP(G27,Median_Level!$A$2:$H$206,8,FALSE))</f>
        <v>10</v>
      </c>
      <c r="I27" s="4"/>
      <c r="J27" s="3">
        <f t="shared" si="51"/>
        <v>0</v>
      </c>
      <c r="K27" s="3">
        <f t="shared" si="3"/>
        <v>1</v>
      </c>
      <c r="L27" s="2">
        <f t="shared" si="4"/>
        <v>6.5608255190890974E-2</v>
      </c>
      <c r="M27" s="5">
        <f t="shared" si="5"/>
        <v>117.23776626367298</v>
      </c>
      <c r="N27" s="2">
        <f>(M27/M$5)^(12/COUNT(M$6:M27))-1</f>
        <v>9.0619355678953406E-2</v>
      </c>
      <c r="P27" s="3">
        <f t="shared" si="52"/>
        <v>1</v>
      </c>
      <c r="Q27" s="3">
        <f t="shared" si="6"/>
        <v>0</v>
      </c>
      <c r="R27" s="2">
        <f t="shared" si="7"/>
        <v>4.5833333333333334E-3</v>
      </c>
      <c r="S27" s="5">
        <f t="shared" si="8"/>
        <v>109.79621236674626</v>
      </c>
      <c r="T27" s="2">
        <f>(S27/S$5)^(12/COUNT(S$6:S27))-1</f>
        <v>5.2297549870429672E-2</v>
      </c>
      <c r="V27" s="3">
        <f t="shared" si="9"/>
        <v>0</v>
      </c>
      <c r="W27" s="3">
        <f t="shared" si="10"/>
        <v>1</v>
      </c>
      <c r="X27" s="2">
        <f t="shared" si="11"/>
        <v>6.5608255190890974E-2</v>
      </c>
      <c r="Y27" s="5">
        <f t="shared" si="12"/>
        <v>152.21076480166715</v>
      </c>
      <c r="Z27" s="2">
        <f>(Y27/Y$5)^(12/COUNT(Y$6:Y27))-1</f>
        <v>0.25752218440749886</v>
      </c>
      <c r="AB27" s="3">
        <f t="shared" si="13"/>
        <v>0</v>
      </c>
      <c r="AC27" s="3">
        <f t="shared" si="14"/>
        <v>1</v>
      </c>
      <c r="AD27" s="2">
        <f t="shared" si="15"/>
        <v>6.5608255190890974E-2</v>
      </c>
      <c r="AE27" s="5">
        <f t="shared" si="16"/>
        <v>117.23776626367298</v>
      </c>
      <c r="AF27" s="2">
        <f>(AE27/AE$5)^(12/COUNT(AE$6:AE27))-1</f>
        <v>9.0619355678953406E-2</v>
      </c>
      <c r="AH27" s="3">
        <f t="shared" ca="1" si="17"/>
        <v>0</v>
      </c>
      <c r="AI27" s="3">
        <f t="shared" ca="1" si="18"/>
        <v>1</v>
      </c>
      <c r="AJ27" s="2">
        <f t="shared" ca="1" si="19"/>
        <v>6.5608255190890974E-2</v>
      </c>
      <c r="AK27" s="5">
        <f t="shared" ca="1" si="20"/>
        <v>117.23776626367298</v>
      </c>
      <c r="AL27" s="2">
        <f ca="1">(AK27/AK$5)^(12/COUNT(AK$6:AK27))-1</f>
        <v>9.0619355678953406E-2</v>
      </c>
      <c r="AN27" s="3">
        <f t="shared" ca="1" si="21"/>
        <v>0.69241542756356855</v>
      </c>
      <c r="AO27" s="3">
        <f t="shared" ca="1" si="22"/>
        <v>0.30758457243643145</v>
      </c>
      <c r="AP27" s="2">
        <f t="shared" ca="1" si="23"/>
        <v>2.3353657830856842E-2</v>
      </c>
      <c r="AQ27" s="5">
        <f t="shared" ca="1" si="24"/>
        <v>115.74578964996893</v>
      </c>
      <c r="AR27" s="2">
        <f ca="1">(AQ27/AQ$5)^(12/COUNT(AQ$6:AQ27))-1</f>
        <v>8.3026794008101534E-2</v>
      </c>
      <c r="AT27" s="3">
        <f t="shared" si="25"/>
        <v>0</v>
      </c>
      <c r="AU27" s="3">
        <f t="shared" si="26"/>
        <v>1</v>
      </c>
      <c r="AV27" s="2">
        <f t="shared" si="27"/>
        <v>6.5608255190890974E-2</v>
      </c>
      <c r="AW27" s="5">
        <f t="shared" si="28"/>
        <v>117.23776626367298</v>
      </c>
      <c r="AX27" s="2">
        <f>(AW27/AW$5)^(12/COUNT(AW$6:AW27))-1</f>
        <v>9.0619355678953406E-2</v>
      </c>
      <c r="AZ27" s="3">
        <f t="shared" ca="1" si="29"/>
        <v>0</v>
      </c>
      <c r="BA27" s="3">
        <f t="shared" ca="1" si="30"/>
        <v>1</v>
      </c>
      <c r="BB27" s="2">
        <f t="shared" ca="1" si="31"/>
        <v>6.5608255190890974E-2</v>
      </c>
      <c r="BC27" s="5">
        <f t="shared" ca="1" si="32"/>
        <v>117.23776626367298</v>
      </c>
      <c r="BD27" s="2">
        <f ca="1">(BC27/BC$5)^(12/COUNT(BC$6:BC27))-1</f>
        <v>9.0619355678953406E-2</v>
      </c>
      <c r="BF27" s="3">
        <f t="shared" si="53"/>
        <v>0.45</v>
      </c>
      <c r="BG27" s="3">
        <f t="shared" si="33"/>
        <v>0.55000000000000004</v>
      </c>
      <c r="BH27" s="2">
        <f t="shared" si="34"/>
        <v>3.8147040354990037E-2</v>
      </c>
      <c r="BI27" s="5">
        <f t="shared" si="35"/>
        <v>114.15869868439773</v>
      </c>
      <c r="BJ27" s="2">
        <f>(BI27/BI$5)^(12/COUNT(BI$6:BI27))-1</f>
        <v>7.49012072525852E-2</v>
      </c>
      <c r="BL27" s="3">
        <f t="shared" si="36"/>
        <v>1</v>
      </c>
      <c r="BM27" s="3">
        <f t="shared" si="37"/>
        <v>0</v>
      </c>
      <c r="BN27" s="2">
        <f t="shared" si="38"/>
        <v>4.5833333333333334E-3</v>
      </c>
      <c r="BO27" s="5">
        <f t="shared" si="39"/>
        <v>106.71592745997818</v>
      </c>
      <c r="BP27" s="2">
        <f>(BO27/BO$5)^(12/COUNT(BO$6:BO27))-1</f>
        <v>3.6090684540425189E-2</v>
      </c>
      <c r="BR27" s="3">
        <f t="shared" si="40"/>
        <v>0</v>
      </c>
      <c r="BS27" s="3">
        <f t="shared" si="41"/>
        <v>1</v>
      </c>
      <c r="BT27" s="2">
        <f t="shared" si="42"/>
        <v>6.5608255190890974E-2</v>
      </c>
      <c r="BU27" s="5">
        <f t="shared" si="43"/>
        <v>117.23776626367298</v>
      </c>
      <c r="BV27" s="2">
        <f>(BU27/BU$5)^(12/COUNT(BU$6:BU27))-1</f>
        <v>9.0619355678953406E-2</v>
      </c>
      <c r="BX27" s="3">
        <f t="shared" si="44"/>
        <v>0</v>
      </c>
      <c r="BY27" s="3">
        <f t="shared" si="45"/>
        <v>1</v>
      </c>
      <c r="BZ27" s="2">
        <f t="shared" si="46"/>
        <v>6.5608255190890974E-2</v>
      </c>
      <c r="CA27" s="5">
        <f t="shared" si="47"/>
        <v>117.23776626367298</v>
      </c>
      <c r="CB27" s="2">
        <f>(CA27/CA$5)^(12/COUNT(CA$6:CA27))-1</f>
        <v>9.0619355678953406E-2</v>
      </c>
      <c r="CD27" s="3">
        <f t="shared" si="54"/>
        <v>0.1</v>
      </c>
      <c r="CE27" s="3">
        <f t="shared" si="48"/>
        <v>0.9</v>
      </c>
      <c r="CF27" s="2">
        <f t="shared" si="49"/>
        <v>5.9505763005135208E-2</v>
      </c>
      <c r="CG27" s="5">
        <f t="shared" si="50"/>
        <v>116.59389801157818</v>
      </c>
      <c r="CH27" s="2">
        <f>(CG27/CG$5)^(12/COUNT(CG$6:CG27))-1</f>
        <v>8.7348175785895377E-2</v>
      </c>
    </row>
    <row r="28" spans="1:86">
      <c r="A28" s="1">
        <v>26662</v>
      </c>
      <c r="B28" s="2">
        <f>data!M29/1200</f>
        <v>4.5833333333333334E-3</v>
      </c>
      <c r="C28" s="2">
        <f>data!K29/data!K28-1</f>
        <v>1.7776293691871281E-3</v>
      </c>
      <c r="D28" s="1">
        <f t="shared" si="0"/>
        <v>26299</v>
      </c>
      <c r="E28">
        <f>VLOOKUP(D28,'FRED Graph'!$A$13:$B$1993,2,FALSE)</f>
        <v>0</v>
      </c>
      <c r="F28" s="4">
        <f t="shared" si="1"/>
        <v>-2.8057039641462053E-3</v>
      </c>
      <c r="G28" s="20" t="str">
        <f t="shared" si="2"/>
        <v>19724</v>
      </c>
      <c r="H28" s="21">
        <f>IF(VLOOKUP(G28,Median_Level!$A$2:$H$206,8,FALSE)="#N/A",0,VLOOKUP(G28,Median_Level!$A$2:$H$206,8,FALSE))</f>
        <v>10</v>
      </c>
      <c r="I28" s="4"/>
      <c r="J28" s="3">
        <f t="shared" si="51"/>
        <v>0</v>
      </c>
      <c r="K28" s="3">
        <f t="shared" si="3"/>
        <v>1</v>
      </c>
      <c r="L28" s="2">
        <f t="shared" si="4"/>
        <v>1.7776293691871281E-3</v>
      </c>
      <c r="M28" s="5">
        <f t="shared" si="5"/>
        <v>117.44617156016118</v>
      </c>
      <c r="N28" s="2">
        <f>(M28/M$5)^(12/COUNT(M$6:M28))-1</f>
        <v>8.7521041315289816E-2</v>
      </c>
      <c r="P28" s="3">
        <f t="shared" si="52"/>
        <v>1</v>
      </c>
      <c r="Q28" s="3">
        <f t="shared" si="6"/>
        <v>0</v>
      </c>
      <c r="R28" s="2">
        <f t="shared" si="7"/>
        <v>4.5833333333333334E-3</v>
      </c>
      <c r="S28" s="5">
        <f t="shared" si="8"/>
        <v>110.29944500676052</v>
      </c>
      <c r="T28" s="2">
        <f>(S28/S$5)^(12/COUNT(S$6:S28))-1</f>
        <v>5.2475926024075026E-2</v>
      </c>
      <c r="V28" s="3">
        <f t="shared" si="9"/>
        <v>1</v>
      </c>
      <c r="W28" s="3">
        <f t="shared" si="10"/>
        <v>0</v>
      </c>
      <c r="X28" s="2">
        <f t="shared" si="11"/>
        <v>4.5833333333333334E-3</v>
      </c>
      <c r="Y28" s="5">
        <f t="shared" si="12"/>
        <v>152.9083974736748</v>
      </c>
      <c r="Z28" s="2">
        <f>(Y28/Y$5)^(12/COUNT(Y$6:Y28))-1</f>
        <v>0.24803005831289426</v>
      </c>
      <c r="AB28" s="3">
        <f t="shared" si="13"/>
        <v>0</v>
      </c>
      <c r="AC28" s="3">
        <f t="shared" si="14"/>
        <v>1</v>
      </c>
      <c r="AD28" s="2">
        <f t="shared" si="15"/>
        <v>1.7776293691871281E-3</v>
      </c>
      <c r="AE28" s="5">
        <f t="shared" si="16"/>
        <v>117.44617156016118</v>
      </c>
      <c r="AF28" s="2">
        <f>(AE28/AE$5)^(12/COUNT(AE$6:AE28))-1</f>
        <v>8.7521041315289816E-2</v>
      </c>
      <c r="AH28" s="3">
        <f t="shared" ca="1" si="17"/>
        <v>0</v>
      </c>
      <c r="AI28" s="3">
        <f t="shared" ca="1" si="18"/>
        <v>1</v>
      </c>
      <c r="AJ28" s="2">
        <f t="shared" ca="1" si="19"/>
        <v>1.7776293691871281E-3</v>
      </c>
      <c r="AK28" s="5">
        <f t="shared" ca="1" si="20"/>
        <v>117.44617156016118</v>
      </c>
      <c r="AL28" s="2">
        <f ca="1">(AK28/AK$5)^(12/COUNT(AK$6:AK28))-1</f>
        <v>8.7521041315289816E-2</v>
      </c>
      <c r="AN28" s="3">
        <f t="shared" ca="1" si="21"/>
        <v>6.0336156630916848E-2</v>
      </c>
      <c r="AO28" s="3">
        <f t="shared" ca="1" si="22"/>
        <v>0.93966384336908315</v>
      </c>
      <c r="AP28" s="2">
        <f t="shared" ca="1" si="23"/>
        <v>1.9469147630278379E-3</v>
      </c>
      <c r="AQ28" s="5">
        <f t="shared" ca="1" si="24"/>
        <v>115.97113683659676</v>
      </c>
      <c r="AR28" s="2">
        <f ca="1">(AQ28/AQ$5)^(12/COUNT(AQ$6:AQ28))-1</f>
        <v>8.037336414029439E-2</v>
      </c>
      <c r="AT28" s="3">
        <f t="shared" si="25"/>
        <v>0</v>
      </c>
      <c r="AU28" s="3">
        <f t="shared" si="26"/>
        <v>1</v>
      </c>
      <c r="AV28" s="2">
        <f t="shared" si="27"/>
        <v>1.7776293691871281E-3</v>
      </c>
      <c r="AW28" s="5">
        <f t="shared" si="28"/>
        <v>117.44617156016118</v>
      </c>
      <c r="AX28" s="2">
        <f>(AW28/AW$5)^(12/COUNT(AW$6:AW28))-1</f>
        <v>8.7521041315289816E-2</v>
      </c>
      <c r="AZ28" s="3">
        <f t="shared" ca="1" si="29"/>
        <v>0</v>
      </c>
      <c r="BA28" s="3">
        <f t="shared" ca="1" si="30"/>
        <v>1</v>
      </c>
      <c r="BB28" s="2">
        <f t="shared" ca="1" si="31"/>
        <v>1.7776293691871281E-3</v>
      </c>
      <c r="BC28" s="5">
        <f t="shared" ca="1" si="32"/>
        <v>117.44617156016118</v>
      </c>
      <c r="BD28" s="2">
        <f ca="1">(BC28/BC$5)^(12/COUNT(BC$6:BC28))-1</f>
        <v>8.7521041315289816E-2</v>
      </c>
      <c r="BF28" s="3">
        <f t="shared" si="53"/>
        <v>0.45</v>
      </c>
      <c r="BG28" s="3">
        <f t="shared" si="33"/>
        <v>0.55000000000000004</v>
      </c>
      <c r="BH28" s="2">
        <f t="shared" si="34"/>
        <v>3.0401961530529204E-3</v>
      </c>
      <c r="BI28" s="5">
        <f t="shared" si="35"/>
        <v>114.50576352097556</v>
      </c>
      <c r="BJ28" s="2">
        <f>(BI28/BI$5)^(12/COUNT(BI$6:BI28))-1</f>
        <v>7.3229320033691536E-2</v>
      </c>
      <c r="BL28" s="3">
        <f t="shared" si="36"/>
        <v>1</v>
      </c>
      <c r="BM28" s="3">
        <f t="shared" si="37"/>
        <v>0</v>
      </c>
      <c r="BN28" s="2">
        <f t="shared" si="38"/>
        <v>4.5833333333333334E-3</v>
      </c>
      <c r="BO28" s="5">
        <f t="shared" si="39"/>
        <v>107.20504212750308</v>
      </c>
      <c r="BP28" s="2">
        <f>(BO28/BO$5)^(12/COUNT(BO$6:BO28))-1</f>
        <v>3.6965859955548463E-2</v>
      </c>
      <c r="BR28" s="3">
        <f t="shared" si="40"/>
        <v>0</v>
      </c>
      <c r="BS28" s="3">
        <f t="shared" si="41"/>
        <v>1</v>
      </c>
      <c r="BT28" s="2">
        <f t="shared" si="42"/>
        <v>1.7776293691871281E-3</v>
      </c>
      <c r="BU28" s="5">
        <f t="shared" si="43"/>
        <v>117.44617156016118</v>
      </c>
      <c r="BV28" s="2">
        <f>(BU28/BU$5)^(12/COUNT(BU$6:BU28))-1</f>
        <v>8.7521041315289816E-2</v>
      </c>
      <c r="BX28" s="3">
        <f t="shared" si="44"/>
        <v>0</v>
      </c>
      <c r="BY28" s="3">
        <f t="shared" si="45"/>
        <v>1</v>
      </c>
      <c r="BZ28" s="2">
        <f t="shared" si="46"/>
        <v>1.7776293691871281E-3</v>
      </c>
      <c r="CA28" s="5">
        <f t="shared" si="47"/>
        <v>117.44617156016118</v>
      </c>
      <c r="CB28" s="2">
        <f>(CA28/CA$5)^(12/COUNT(CA$6:CA28))-1</f>
        <v>8.7521041315289816E-2</v>
      </c>
      <c r="CD28" s="3">
        <f t="shared" si="54"/>
        <v>0.1</v>
      </c>
      <c r="CE28" s="3">
        <f t="shared" si="48"/>
        <v>0.9</v>
      </c>
      <c r="CF28" s="2">
        <f t="shared" si="49"/>
        <v>2.0581997656017488E-3</v>
      </c>
      <c r="CG28" s="5">
        <f t="shared" si="50"/>
        <v>116.8338715451362</v>
      </c>
      <c r="CH28" s="2">
        <f>(CG28/CG$5)^(12/COUNT(CG$6:CG28))-1</f>
        <v>8.45592191880018E-2</v>
      </c>
    </row>
    <row r="29" spans="1:86">
      <c r="A29" s="1">
        <v>26695</v>
      </c>
      <c r="B29" s="2">
        <f>data!M30/1200</f>
        <v>4.8666666666666667E-3</v>
      </c>
      <c r="C29" s="2">
        <f>data!K30/data!K29-1</f>
        <v>-2.0587831611144858E-2</v>
      </c>
      <c r="D29" s="1">
        <f t="shared" si="0"/>
        <v>26665</v>
      </c>
      <c r="E29">
        <f>VLOOKUP(D29,'FRED Graph'!$A$13:$B$1993,2,FALSE)</f>
        <v>0</v>
      </c>
      <c r="F29" s="4">
        <f t="shared" si="1"/>
        <v>-2.5454498277811523E-2</v>
      </c>
      <c r="G29" s="20" t="str">
        <f t="shared" si="2"/>
        <v>19731</v>
      </c>
      <c r="H29" s="21">
        <f>IF(VLOOKUP(G29,Median_Level!$A$2:$H$206,8,FALSE)="#N/A",0,VLOOKUP(G29,Median_Level!$A$2:$H$206,8,FALSE))</f>
        <v>15</v>
      </c>
      <c r="I29" s="4"/>
      <c r="J29" s="3">
        <f t="shared" si="51"/>
        <v>0</v>
      </c>
      <c r="K29" s="3">
        <f t="shared" si="3"/>
        <v>1</v>
      </c>
      <c r="L29" s="2">
        <f t="shared" si="4"/>
        <v>-2.0587831611144858E-2</v>
      </c>
      <c r="M29" s="5">
        <f t="shared" si="5"/>
        <v>115.02820955670694</v>
      </c>
      <c r="N29" s="2">
        <f>(M29/M$5)^(12/COUNT(M$6:M29))-1</f>
        <v>7.2512049147733126E-2</v>
      </c>
      <c r="P29" s="3">
        <f t="shared" si="52"/>
        <v>1</v>
      </c>
      <c r="Q29" s="3">
        <f t="shared" si="6"/>
        <v>0</v>
      </c>
      <c r="R29" s="2">
        <f t="shared" si="7"/>
        <v>4.8666666666666667E-3</v>
      </c>
      <c r="S29" s="5">
        <f t="shared" si="8"/>
        <v>110.83623563912674</v>
      </c>
      <c r="T29" s="2">
        <f>(S29/S$5)^(12/COUNT(S$6:S29))-1</f>
        <v>5.2787897152730023E-2</v>
      </c>
      <c r="V29" s="3">
        <f t="shared" si="9"/>
        <v>1</v>
      </c>
      <c r="W29" s="3">
        <f t="shared" si="10"/>
        <v>0</v>
      </c>
      <c r="X29" s="2">
        <f t="shared" si="11"/>
        <v>4.8666666666666667E-3</v>
      </c>
      <c r="Y29" s="5">
        <f t="shared" si="12"/>
        <v>153.65255167471332</v>
      </c>
      <c r="Z29" s="2">
        <f>(Y29/Y$5)^(12/COUNT(Y$6:Y29))-1</f>
        <v>0.23956666490638301</v>
      </c>
      <c r="AB29" s="3">
        <f t="shared" si="13"/>
        <v>0</v>
      </c>
      <c r="AC29" s="3">
        <f t="shared" si="14"/>
        <v>1</v>
      </c>
      <c r="AD29" s="2">
        <f t="shared" si="15"/>
        <v>-2.0587831611144858E-2</v>
      </c>
      <c r="AE29" s="5">
        <f t="shared" si="16"/>
        <v>115.02820955670694</v>
      </c>
      <c r="AF29" s="2">
        <f>(AE29/AE$5)^(12/COUNT(AE$6:AE29))-1</f>
        <v>7.2512049147733126E-2</v>
      </c>
      <c r="AH29" s="3">
        <f t="shared" ca="1" si="17"/>
        <v>1</v>
      </c>
      <c r="AI29" s="3">
        <f t="shared" ca="1" si="18"/>
        <v>0</v>
      </c>
      <c r="AJ29" s="2">
        <f t="shared" ca="1" si="19"/>
        <v>4.8666666666666667E-3</v>
      </c>
      <c r="AK29" s="5">
        <f t="shared" ca="1" si="20"/>
        <v>118.01774292842062</v>
      </c>
      <c r="AL29" s="2">
        <f ca="1">(AK29/AK$5)^(12/COUNT(AK$6:AK29))-1</f>
        <v>8.635971449801394E-2</v>
      </c>
      <c r="AN29" s="3">
        <f t="shared" ca="1" si="21"/>
        <v>0.48023540775075135</v>
      </c>
      <c r="AO29" s="3">
        <f t="shared" ca="1" si="22"/>
        <v>0.51976459224924865</v>
      </c>
      <c r="AP29" s="2">
        <f t="shared" ca="1" si="23"/>
        <v>-8.3636802516092422E-3</v>
      </c>
      <c r="AQ29" s="5">
        <f t="shared" ca="1" si="24"/>
        <v>115.00119132967984</v>
      </c>
      <c r="AR29" s="2">
        <f ca="1">(AQ29/AQ$5)^(12/COUNT(AQ$6:AQ29))-1</f>
        <v>7.2386084065248602E-2</v>
      </c>
      <c r="AT29" s="3">
        <f t="shared" si="25"/>
        <v>0</v>
      </c>
      <c r="AU29" s="3">
        <f t="shared" si="26"/>
        <v>1</v>
      </c>
      <c r="AV29" s="2">
        <f t="shared" si="27"/>
        <v>-2.0587831611144858E-2</v>
      </c>
      <c r="AW29" s="5">
        <f t="shared" si="28"/>
        <v>115.02820955670694</v>
      </c>
      <c r="AX29" s="2">
        <f>(AW29/AW$5)^(12/COUNT(AW$6:AW29))-1</f>
        <v>7.2512049147733126E-2</v>
      </c>
      <c r="AZ29" s="3">
        <f t="shared" ca="1" si="29"/>
        <v>1</v>
      </c>
      <c r="BA29" s="3">
        <f t="shared" ca="1" si="30"/>
        <v>0</v>
      </c>
      <c r="BB29" s="2">
        <f t="shared" ca="1" si="31"/>
        <v>4.8666666666666667E-3</v>
      </c>
      <c r="BC29" s="5">
        <f t="shared" ca="1" si="32"/>
        <v>118.01774292842062</v>
      </c>
      <c r="BD29" s="2">
        <f ca="1">(BC29/BC$5)^(12/COUNT(BC$6:BC29))-1</f>
        <v>8.635971449801394E-2</v>
      </c>
      <c r="BF29" s="3">
        <f t="shared" si="53"/>
        <v>0.45</v>
      </c>
      <c r="BG29" s="3">
        <f t="shared" si="33"/>
        <v>0.55000000000000004</v>
      </c>
      <c r="BH29" s="2">
        <f t="shared" si="34"/>
        <v>-9.1333073861296736E-3</v>
      </c>
      <c r="BI29" s="5">
        <f t="shared" si="35"/>
        <v>113.45994718525502</v>
      </c>
      <c r="BJ29" s="2">
        <f>(BI29/BI$5)^(12/COUNT(BI$6:BI29))-1</f>
        <v>6.5175793872800369E-2</v>
      </c>
      <c r="BL29" s="3">
        <f t="shared" si="36"/>
        <v>1</v>
      </c>
      <c r="BM29" s="3">
        <f t="shared" si="37"/>
        <v>0</v>
      </c>
      <c r="BN29" s="2">
        <f t="shared" si="38"/>
        <v>4.8666666666666667E-3</v>
      </c>
      <c r="BO29" s="5">
        <f t="shared" si="39"/>
        <v>107.72677333252358</v>
      </c>
      <c r="BP29" s="2">
        <f>(BO29/BO$5)^(12/COUNT(BO$6:BO29))-1</f>
        <v>3.7915089650996325E-2</v>
      </c>
      <c r="BR29" s="3">
        <f t="shared" si="40"/>
        <v>1</v>
      </c>
      <c r="BS29" s="3">
        <f t="shared" si="41"/>
        <v>0</v>
      </c>
      <c r="BT29" s="2">
        <f t="shared" si="42"/>
        <v>4.8666666666666667E-3</v>
      </c>
      <c r="BU29" s="5">
        <f t="shared" si="43"/>
        <v>118.01774292842062</v>
      </c>
      <c r="BV29" s="2">
        <f>(BU29/BU$5)^(12/COUNT(BU$6:BU29))-1</f>
        <v>8.635971449801394E-2</v>
      </c>
      <c r="BX29" s="3">
        <f t="shared" si="44"/>
        <v>0</v>
      </c>
      <c r="BY29" s="3">
        <f t="shared" si="45"/>
        <v>1</v>
      </c>
      <c r="BZ29" s="2">
        <f t="shared" si="46"/>
        <v>-2.0587831611144858E-2</v>
      </c>
      <c r="CA29" s="5">
        <f t="shared" si="47"/>
        <v>115.02820955670694</v>
      </c>
      <c r="CB29" s="2">
        <f>(CA29/CA$5)^(12/COUNT(CA$6:CA29))-1</f>
        <v>7.2512049147733126E-2</v>
      </c>
      <c r="CD29" s="3">
        <f t="shared" si="54"/>
        <v>0.1</v>
      </c>
      <c r="CE29" s="3">
        <f t="shared" si="48"/>
        <v>0.9</v>
      </c>
      <c r="CF29" s="2">
        <f t="shared" si="49"/>
        <v>-1.8042381783363707E-2</v>
      </c>
      <c r="CG29" s="5">
        <f t="shared" si="50"/>
        <v>114.72591022949038</v>
      </c>
      <c r="CH29" s="2">
        <f>(CG29/CG$5)^(12/COUNT(CG$6:CG29))-1</f>
        <v>7.1101816959948883E-2</v>
      </c>
    </row>
    <row r="30" spans="1:86">
      <c r="A30" s="1">
        <v>26723</v>
      </c>
      <c r="B30" s="2">
        <f>data!M31/1200</f>
        <v>5.3E-3</v>
      </c>
      <c r="C30" s="2">
        <f>data!K31/data!K30-1</f>
        <v>-4.3993113250985871E-2</v>
      </c>
      <c r="D30" s="1">
        <f t="shared" si="0"/>
        <v>26665</v>
      </c>
      <c r="E30">
        <f>VLOOKUP(D30,'FRED Graph'!$A$13:$B$1993,2,FALSE)</f>
        <v>0</v>
      </c>
      <c r="F30" s="4">
        <f t="shared" si="1"/>
        <v>-4.929311325098587E-2</v>
      </c>
      <c r="G30" s="20" t="str">
        <f t="shared" si="2"/>
        <v>19731</v>
      </c>
      <c r="H30" s="21">
        <f>IF(VLOOKUP(G30,Median_Level!$A$2:$H$206,8,FALSE)="#N/A",0,VLOOKUP(G30,Median_Level!$A$2:$H$206,8,FALSE))</f>
        <v>15</v>
      </c>
      <c r="I30" s="4"/>
      <c r="J30" s="3">
        <f t="shared" si="51"/>
        <v>0</v>
      </c>
      <c r="K30" s="3">
        <f t="shared" si="3"/>
        <v>1</v>
      </c>
      <c r="L30" s="2">
        <f t="shared" si="4"/>
        <v>-4.3993113250985871E-2</v>
      </c>
      <c r="M30" s="5">
        <f t="shared" si="5"/>
        <v>109.96776050662059</v>
      </c>
      <c r="N30" s="2">
        <f>(M30/M$5)^(12/COUNT(M$6:M30))-1</f>
        <v>4.6664231085000507E-2</v>
      </c>
      <c r="P30" s="3">
        <f t="shared" si="52"/>
        <v>1</v>
      </c>
      <c r="Q30" s="3">
        <f t="shared" si="6"/>
        <v>0</v>
      </c>
      <c r="R30" s="2">
        <f t="shared" si="7"/>
        <v>5.3E-3</v>
      </c>
      <c r="S30" s="5">
        <f t="shared" si="8"/>
        <v>111.42366768801412</v>
      </c>
      <c r="T30" s="2">
        <f>(S30/S$5)^(12/COUNT(S$6:S30))-1</f>
        <v>5.3292946596642077E-2</v>
      </c>
      <c r="V30" s="3">
        <f t="shared" si="9"/>
        <v>1</v>
      </c>
      <c r="W30" s="3">
        <f t="shared" si="10"/>
        <v>0</v>
      </c>
      <c r="X30" s="2">
        <f t="shared" si="11"/>
        <v>5.3E-3</v>
      </c>
      <c r="Y30" s="5">
        <f t="shared" si="12"/>
        <v>154.46691019858932</v>
      </c>
      <c r="Z30" s="2">
        <f>(Y30/Y$5)^(12/COUNT(Y$6:Y30))-1</f>
        <v>0.23208599361907489</v>
      </c>
      <c r="AB30" s="3">
        <f t="shared" si="13"/>
        <v>0</v>
      </c>
      <c r="AC30" s="3">
        <f t="shared" si="14"/>
        <v>1</v>
      </c>
      <c r="AD30" s="2">
        <f t="shared" si="15"/>
        <v>-4.3993113250985871E-2</v>
      </c>
      <c r="AE30" s="5">
        <f t="shared" si="16"/>
        <v>109.96776050662059</v>
      </c>
      <c r="AF30" s="2">
        <f>(AE30/AE$5)^(12/COUNT(AE$6:AE30))-1</f>
        <v>4.6664231085000507E-2</v>
      </c>
      <c r="AH30" s="3">
        <f t="shared" ca="1" si="17"/>
        <v>1</v>
      </c>
      <c r="AI30" s="3">
        <f t="shared" ca="1" si="18"/>
        <v>0</v>
      </c>
      <c r="AJ30" s="2">
        <f t="shared" ca="1" si="19"/>
        <v>5.3E-3</v>
      </c>
      <c r="AK30" s="5">
        <f t="shared" ca="1" si="20"/>
        <v>118.64323696594126</v>
      </c>
      <c r="AL30" s="2">
        <f ca="1">(AK30/AK$5)^(12/COUNT(AK$6:AK30))-1</f>
        <v>8.5517011500372275E-2</v>
      </c>
      <c r="AN30" s="3">
        <f t="shared" ca="1" si="21"/>
        <v>0.76586191434114648</v>
      </c>
      <c r="AO30" s="3">
        <f t="shared" ca="1" si="22"/>
        <v>0.23413808565885352</v>
      </c>
      <c r="AP30" s="2">
        <f t="shared" ca="1" si="23"/>
        <v>-6.2413951727508972E-3</v>
      </c>
      <c r="AQ30" s="5">
        <f t="shared" ca="1" si="24"/>
        <v>114.28342344925417</v>
      </c>
      <c r="AR30" s="2">
        <f ca="1">(AQ30/AQ$5)^(12/COUNT(AQ$6:AQ30))-1</f>
        <v>6.6183496890977134E-2</v>
      </c>
      <c r="AT30" s="3">
        <f t="shared" si="25"/>
        <v>0</v>
      </c>
      <c r="AU30" s="3">
        <f t="shared" si="26"/>
        <v>1</v>
      </c>
      <c r="AV30" s="2">
        <f t="shared" si="27"/>
        <v>-4.3993113250985871E-2</v>
      </c>
      <c r="AW30" s="5">
        <f t="shared" si="28"/>
        <v>109.96776050662059</v>
      </c>
      <c r="AX30" s="2">
        <f>(AW30/AW$5)^(12/COUNT(AW$6:AW30))-1</f>
        <v>4.6664231085000507E-2</v>
      </c>
      <c r="AZ30" s="3">
        <f t="shared" ca="1" si="29"/>
        <v>1</v>
      </c>
      <c r="BA30" s="3">
        <f t="shared" ca="1" si="30"/>
        <v>0</v>
      </c>
      <c r="BB30" s="2">
        <f t="shared" ca="1" si="31"/>
        <v>5.3E-3</v>
      </c>
      <c r="BC30" s="5">
        <f t="shared" ca="1" si="32"/>
        <v>118.64323696594126</v>
      </c>
      <c r="BD30" s="2">
        <f ca="1">(BC30/BC$5)^(12/COUNT(BC$6:BC30))-1</f>
        <v>8.5517011500372275E-2</v>
      </c>
      <c r="BF30" s="3">
        <f t="shared" si="53"/>
        <v>0.45</v>
      </c>
      <c r="BG30" s="3">
        <f t="shared" si="33"/>
        <v>0.55000000000000004</v>
      </c>
      <c r="BH30" s="2">
        <f t="shared" si="34"/>
        <v>-2.1811212288042232E-2</v>
      </c>
      <c r="BI30" s="5">
        <f t="shared" si="35"/>
        <v>110.98524819100736</v>
      </c>
      <c r="BJ30" s="2">
        <f>(BI30/BI$5)^(12/COUNT(BI$6:BI30))-1</f>
        <v>5.1301595780238074E-2</v>
      </c>
      <c r="BL30" s="3">
        <f t="shared" si="36"/>
        <v>1</v>
      </c>
      <c r="BM30" s="3">
        <f t="shared" si="37"/>
        <v>0</v>
      </c>
      <c r="BN30" s="2">
        <f t="shared" si="38"/>
        <v>5.3E-3</v>
      </c>
      <c r="BO30" s="5">
        <f t="shared" si="39"/>
        <v>108.29772523118596</v>
      </c>
      <c r="BP30" s="2">
        <f>(BO30/BO$5)^(12/COUNT(BO$6:BO30))-1</f>
        <v>3.9004145980080951E-2</v>
      </c>
      <c r="BR30" s="3">
        <f t="shared" si="40"/>
        <v>1</v>
      </c>
      <c r="BS30" s="3">
        <f t="shared" si="41"/>
        <v>0</v>
      </c>
      <c r="BT30" s="2">
        <f t="shared" si="42"/>
        <v>5.3E-3</v>
      </c>
      <c r="BU30" s="5">
        <f t="shared" si="43"/>
        <v>118.64323696594126</v>
      </c>
      <c r="BV30" s="2">
        <f>(BU30/BU$5)^(12/COUNT(BU$6:BU30))-1</f>
        <v>8.5517011500372275E-2</v>
      </c>
      <c r="BX30" s="3">
        <f t="shared" si="44"/>
        <v>0</v>
      </c>
      <c r="BY30" s="3">
        <f t="shared" si="45"/>
        <v>1</v>
      </c>
      <c r="BZ30" s="2">
        <f t="shared" si="46"/>
        <v>-4.3993113250985871E-2</v>
      </c>
      <c r="CA30" s="5">
        <f t="shared" si="47"/>
        <v>109.96776050662059</v>
      </c>
      <c r="CB30" s="2">
        <f>(CA30/CA$5)^(12/COUNT(CA$6:CA30))-1</f>
        <v>4.6664231085000507E-2</v>
      </c>
      <c r="CD30" s="3">
        <f t="shared" si="54"/>
        <v>0.1</v>
      </c>
      <c r="CE30" s="3">
        <f t="shared" si="48"/>
        <v>0.9</v>
      </c>
      <c r="CF30" s="2">
        <f t="shared" si="49"/>
        <v>-3.9063801925887286E-2</v>
      </c>
      <c r="CG30" s="5">
        <f t="shared" si="50"/>
        <v>110.24427999651844</v>
      </c>
      <c r="CH30" s="2">
        <f>(CG30/CG$5)^(12/COUNT(CG$6:CG30))-1</f>
        <v>4.7926713450602731E-2</v>
      </c>
    </row>
    <row r="31" spans="1:86">
      <c r="A31" s="1">
        <v>26753</v>
      </c>
      <c r="B31" s="2">
        <f>data!M32/1200</f>
        <v>5.7666666666666665E-3</v>
      </c>
      <c r="C31" s="2">
        <f>data!K32/data!K31-1</f>
        <v>-4.250997309097837E-3</v>
      </c>
      <c r="D31" s="1">
        <f t="shared" si="0"/>
        <v>26665</v>
      </c>
      <c r="E31">
        <f>VLOOKUP(D31,'FRED Graph'!$A$13:$B$1993,2,FALSE)</f>
        <v>0</v>
      </c>
      <c r="F31" s="4">
        <f t="shared" si="1"/>
        <v>-1.0017663975764503E-2</v>
      </c>
      <c r="G31" s="20" t="str">
        <f t="shared" si="2"/>
        <v>19731</v>
      </c>
      <c r="H31" s="21">
        <f>IF(VLOOKUP(G31,Median_Level!$A$2:$H$206,8,FALSE)="#N/A",0,VLOOKUP(G31,Median_Level!$A$2:$H$206,8,FALSE))</f>
        <v>15</v>
      </c>
      <c r="I31" s="4"/>
      <c r="J31" s="3">
        <f t="shared" si="51"/>
        <v>0</v>
      </c>
      <c r="K31" s="3">
        <f t="shared" si="3"/>
        <v>1</v>
      </c>
      <c r="L31" s="2">
        <f t="shared" si="4"/>
        <v>-4.250997309097837E-3</v>
      </c>
      <c r="M31" s="5">
        <f t="shared" si="5"/>
        <v>109.50028785261944</v>
      </c>
      <c r="N31" s="2">
        <f>(M31/M$5)^(12/COUNT(M$6:M31))-1</f>
        <v>4.2777516859332065E-2</v>
      </c>
      <c r="P31" s="3">
        <f t="shared" si="52"/>
        <v>1</v>
      </c>
      <c r="Q31" s="3">
        <f t="shared" si="6"/>
        <v>0</v>
      </c>
      <c r="R31" s="2">
        <f t="shared" si="7"/>
        <v>5.7666666666666665E-3</v>
      </c>
      <c r="S31" s="5">
        <f t="shared" si="8"/>
        <v>112.06621083834834</v>
      </c>
      <c r="T31" s="2">
        <f>(S31/S$5)^(12/COUNT(S$6:S31))-1</f>
        <v>5.3985099907055911E-2</v>
      </c>
      <c r="V31" s="3">
        <f t="shared" si="9"/>
        <v>1</v>
      </c>
      <c r="W31" s="3">
        <f t="shared" si="10"/>
        <v>0</v>
      </c>
      <c r="X31" s="2">
        <f t="shared" si="11"/>
        <v>5.7666666666666665E-3</v>
      </c>
      <c r="Y31" s="5">
        <f t="shared" si="12"/>
        <v>155.35766938073454</v>
      </c>
      <c r="Z31" s="2">
        <f>(Y31/Y$5)^(12/COUNT(Y$6:Y31))-1</f>
        <v>0.22548330412495932</v>
      </c>
      <c r="AB31" s="3">
        <f t="shared" si="13"/>
        <v>0</v>
      </c>
      <c r="AC31" s="3">
        <f t="shared" si="14"/>
        <v>1</v>
      </c>
      <c r="AD31" s="2">
        <f t="shared" si="15"/>
        <v>-4.250997309097837E-3</v>
      </c>
      <c r="AE31" s="5">
        <f t="shared" si="16"/>
        <v>109.50028785261944</v>
      </c>
      <c r="AF31" s="2">
        <f>(AE31/AE$5)^(12/COUNT(AE$6:AE31))-1</f>
        <v>4.2777516859332065E-2</v>
      </c>
      <c r="AH31" s="3">
        <f t="shared" ca="1" si="17"/>
        <v>1</v>
      </c>
      <c r="AI31" s="3">
        <f t="shared" ca="1" si="18"/>
        <v>0</v>
      </c>
      <c r="AJ31" s="2">
        <f t="shared" ca="1" si="19"/>
        <v>5.7666666666666665E-3</v>
      </c>
      <c r="AK31" s="5">
        <f t="shared" ca="1" si="20"/>
        <v>119.32741296577819</v>
      </c>
      <c r="AL31" s="2">
        <f ca="1">(AK31/AK$5)^(12/COUNT(AK$6:AK31))-1</f>
        <v>8.4972087487918513E-2</v>
      </c>
      <c r="AN31" s="3">
        <f t="shared" ca="1" si="21"/>
        <v>0.96911518178499267</v>
      </c>
      <c r="AO31" s="3">
        <f t="shared" ca="1" si="22"/>
        <v>3.0884818215007326E-2</v>
      </c>
      <c r="AP31" s="2">
        <f t="shared" ca="1" si="23"/>
        <v>5.4572729358361525E-3</v>
      </c>
      <c r="AQ31" s="5">
        <f t="shared" ca="1" si="24"/>
        <v>114.9070992830585</v>
      </c>
      <c r="AR31" s="2">
        <f ca="1">(AQ31/AQ$5)^(12/COUNT(AQ$6:AQ31))-1</f>
        <v>6.6233681888797857E-2</v>
      </c>
      <c r="AT31" s="3">
        <f t="shared" si="25"/>
        <v>0</v>
      </c>
      <c r="AU31" s="3">
        <f t="shared" si="26"/>
        <v>1</v>
      </c>
      <c r="AV31" s="2">
        <f t="shared" si="27"/>
        <v>-4.250997309097837E-3</v>
      </c>
      <c r="AW31" s="5">
        <f t="shared" si="28"/>
        <v>109.50028785261944</v>
      </c>
      <c r="AX31" s="2">
        <f>(AW31/AW$5)^(12/COUNT(AW$6:AW31))-1</f>
        <v>4.2777516859332065E-2</v>
      </c>
      <c r="AZ31" s="3">
        <f t="shared" ca="1" si="29"/>
        <v>1</v>
      </c>
      <c r="BA31" s="3">
        <f t="shared" ca="1" si="30"/>
        <v>0</v>
      </c>
      <c r="BB31" s="2">
        <f t="shared" ca="1" si="31"/>
        <v>5.7666666666666665E-3</v>
      </c>
      <c r="BC31" s="5">
        <f t="shared" ca="1" si="32"/>
        <v>119.32741296577819</v>
      </c>
      <c r="BD31" s="2">
        <f ca="1">(BC31/BC$5)^(12/COUNT(BC$6:BC31))-1</f>
        <v>8.4972087487918513E-2</v>
      </c>
      <c r="BF31" s="3">
        <f t="shared" si="53"/>
        <v>0.45</v>
      </c>
      <c r="BG31" s="3">
        <f t="shared" si="33"/>
        <v>0.55000000000000004</v>
      </c>
      <c r="BH31" s="2">
        <f t="shared" si="34"/>
        <v>2.5695147999618955E-4</v>
      </c>
      <c r="BI31" s="5">
        <f t="shared" si="35"/>
        <v>111.01376601478778</v>
      </c>
      <c r="BJ31" s="2">
        <f>(BI31/BI$5)^(12/COUNT(BI$6:BI31))-1</f>
        <v>4.9405062576048486E-2</v>
      </c>
      <c r="BL31" s="3">
        <f t="shared" si="36"/>
        <v>1</v>
      </c>
      <c r="BM31" s="3">
        <f t="shared" si="37"/>
        <v>0</v>
      </c>
      <c r="BN31" s="2">
        <f t="shared" si="38"/>
        <v>5.7666666666666665E-3</v>
      </c>
      <c r="BO31" s="5">
        <f t="shared" si="39"/>
        <v>108.92224211335247</v>
      </c>
      <c r="BP31" s="2">
        <f>(BO31/BO$5)^(12/COUNT(BO$6:BO31))-1</f>
        <v>4.0233236419477958E-2</v>
      </c>
      <c r="BR31" s="3">
        <f t="shared" si="40"/>
        <v>1</v>
      </c>
      <c r="BS31" s="3">
        <f t="shared" si="41"/>
        <v>0</v>
      </c>
      <c r="BT31" s="2">
        <f t="shared" si="42"/>
        <v>5.7666666666666665E-3</v>
      </c>
      <c r="BU31" s="5">
        <f t="shared" si="43"/>
        <v>119.32741296577819</v>
      </c>
      <c r="BV31" s="2">
        <f>(BU31/BU$5)^(12/COUNT(BU$6:BU31))-1</f>
        <v>8.4972087487918513E-2</v>
      </c>
      <c r="BX31" s="3">
        <f t="shared" si="44"/>
        <v>0</v>
      </c>
      <c r="BY31" s="3">
        <f t="shared" si="45"/>
        <v>1</v>
      </c>
      <c r="BZ31" s="2">
        <f t="shared" si="46"/>
        <v>-4.250997309097837E-3</v>
      </c>
      <c r="CA31" s="5">
        <f t="shared" si="47"/>
        <v>109.50028785261944</v>
      </c>
      <c r="CB31" s="2">
        <f>(CA31/CA$5)^(12/COUNT(CA$6:CA31))-1</f>
        <v>4.2777516859332065E-2</v>
      </c>
      <c r="CD31" s="3">
        <f t="shared" si="54"/>
        <v>0.1</v>
      </c>
      <c r="CE31" s="3">
        <f t="shared" si="48"/>
        <v>0.9</v>
      </c>
      <c r="CF31" s="2">
        <f t="shared" si="49"/>
        <v>-3.2492309115213867E-3</v>
      </c>
      <c r="CG31" s="5">
        <f t="shared" si="50"/>
        <v>109.88607087413533</v>
      </c>
      <c r="CH31" s="2">
        <f>(CG31/CG$5)^(12/COUNT(CG$6:CG31))-1</f>
        <v>4.4471527021940904E-2</v>
      </c>
    </row>
    <row r="32" spans="1:86">
      <c r="A32" s="1">
        <v>26784</v>
      </c>
      <c r="B32" s="2">
        <f>data!M33/1200</f>
        <v>6.0416666666666665E-3</v>
      </c>
      <c r="C32" s="2">
        <f>data!K33/data!K32-1</f>
        <v>-3.110377388250396E-2</v>
      </c>
      <c r="D32" s="1">
        <f t="shared" si="0"/>
        <v>26665</v>
      </c>
      <c r="E32">
        <f>VLOOKUP(D32,'FRED Graph'!$A$13:$B$1993,2,FALSE)</f>
        <v>0</v>
      </c>
      <c r="F32" s="4">
        <f t="shared" si="1"/>
        <v>-3.7145440549170627E-2</v>
      </c>
      <c r="G32" s="20" t="str">
        <f t="shared" si="2"/>
        <v>19732</v>
      </c>
      <c r="H32" s="21">
        <f>IF(VLOOKUP(G32,Median_Level!$A$2:$H$206,8,FALSE)="#N/A",0,VLOOKUP(G32,Median_Level!$A$2:$H$206,8,FALSE))</f>
        <v>25</v>
      </c>
      <c r="I32" s="4"/>
      <c r="J32" s="3">
        <f t="shared" si="51"/>
        <v>0</v>
      </c>
      <c r="K32" s="3">
        <f t="shared" si="3"/>
        <v>1</v>
      </c>
      <c r="L32" s="2">
        <f t="shared" si="4"/>
        <v>-3.110377388250396E-2</v>
      </c>
      <c r="M32" s="5">
        <f t="shared" si="5"/>
        <v>106.09441565918246</v>
      </c>
      <c r="N32" s="2">
        <f>(M32/M$5)^(12/COUNT(M$6:M32))-1</f>
        <v>2.6641699224336568E-2</v>
      </c>
      <c r="P32" s="3">
        <f t="shared" si="52"/>
        <v>1</v>
      </c>
      <c r="Q32" s="3">
        <f t="shared" si="6"/>
        <v>0</v>
      </c>
      <c r="R32" s="2">
        <f t="shared" si="7"/>
        <v>6.0416666666666665E-3</v>
      </c>
      <c r="S32" s="5">
        <f t="shared" si="8"/>
        <v>112.74327752883003</v>
      </c>
      <c r="T32" s="2">
        <f>(S32/S$5)^(12/COUNT(S$6:S32))-1</f>
        <v>5.475453813624398E-2</v>
      </c>
      <c r="V32" s="3">
        <f t="shared" si="9"/>
        <v>1</v>
      </c>
      <c r="W32" s="3">
        <f t="shared" si="10"/>
        <v>0</v>
      </c>
      <c r="X32" s="2">
        <f t="shared" si="11"/>
        <v>6.0416666666666665E-3</v>
      </c>
      <c r="Y32" s="5">
        <f t="shared" si="12"/>
        <v>156.29628863324314</v>
      </c>
      <c r="Z32" s="2">
        <f>(Y32/Y$5)^(12/COUNT(Y$6:Y32))-1</f>
        <v>0.21954942814559919</v>
      </c>
      <c r="AB32" s="3">
        <f t="shared" si="13"/>
        <v>0</v>
      </c>
      <c r="AC32" s="3">
        <f t="shared" si="14"/>
        <v>1</v>
      </c>
      <c r="AD32" s="2">
        <f t="shared" si="15"/>
        <v>-3.110377388250396E-2</v>
      </c>
      <c r="AE32" s="5">
        <f t="shared" si="16"/>
        <v>106.09441565918246</v>
      </c>
      <c r="AF32" s="2">
        <f>(AE32/AE$5)^(12/COUNT(AE$6:AE32))-1</f>
        <v>2.6641699224336568E-2</v>
      </c>
      <c r="AH32" s="3">
        <f t="shared" ca="1" si="17"/>
        <v>1</v>
      </c>
      <c r="AI32" s="3">
        <f t="shared" ca="1" si="18"/>
        <v>0</v>
      </c>
      <c r="AJ32" s="2">
        <f t="shared" ca="1" si="19"/>
        <v>6.0416666666666665E-3</v>
      </c>
      <c r="AK32" s="5">
        <f t="shared" ca="1" si="20"/>
        <v>120.04834941911311</v>
      </c>
      <c r="AL32" s="2">
        <f ca="1">(AK32/AK$5)^(12/COUNT(AK$6:AK32))-1</f>
        <v>8.4599548212071163E-2</v>
      </c>
      <c r="AN32" s="3">
        <f t="shared" ca="1" si="21"/>
        <v>0.48574254334705025</v>
      </c>
      <c r="AO32" s="3">
        <f t="shared" ca="1" si="22"/>
        <v>0.51425745665294975</v>
      </c>
      <c r="AP32" s="2">
        <f t="shared" ca="1" si="23"/>
        <v>-1.3060653116403169E-2</v>
      </c>
      <c r="AQ32" s="5">
        <f t="shared" ca="1" si="24"/>
        <v>113.40633751871037</v>
      </c>
      <c r="AR32" s="2">
        <f ca="1">(AQ32/AQ$5)^(12/COUNT(AQ$6:AQ32))-1</f>
        <v>5.7507011620103077E-2</v>
      </c>
      <c r="AT32" s="3">
        <f t="shared" si="25"/>
        <v>1</v>
      </c>
      <c r="AU32" s="3">
        <f t="shared" si="26"/>
        <v>0</v>
      </c>
      <c r="AV32" s="2">
        <f t="shared" si="27"/>
        <v>6.0416666666666665E-3</v>
      </c>
      <c r="AW32" s="5">
        <f t="shared" si="28"/>
        <v>110.16185209172902</v>
      </c>
      <c r="AX32" s="2">
        <f>(AW32/AW$5)^(12/COUNT(AW$6:AW32))-1</f>
        <v>4.3952037304657576E-2</v>
      </c>
      <c r="AZ32" s="3">
        <f t="shared" ca="1" si="29"/>
        <v>1</v>
      </c>
      <c r="BA32" s="3">
        <f t="shared" ca="1" si="30"/>
        <v>0</v>
      </c>
      <c r="BB32" s="2">
        <f t="shared" ca="1" si="31"/>
        <v>6.0416666666666665E-3</v>
      </c>
      <c r="BC32" s="5">
        <f t="shared" ca="1" si="32"/>
        <v>120.04834941911311</v>
      </c>
      <c r="BD32" s="2">
        <f ca="1">(BC32/BC$5)^(12/COUNT(BC$6:BC32))-1</f>
        <v>8.4599548212071163E-2</v>
      </c>
      <c r="BF32" s="3">
        <f t="shared" si="53"/>
        <v>0.45</v>
      </c>
      <c r="BG32" s="3">
        <f t="shared" si="33"/>
        <v>0.55000000000000004</v>
      </c>
      <c r="BH32" s="2">
        <f t="shared" si="34"/>
        <v>-1.4388325635377182E-2</v>
      </c>
      <c r="BI32" s="5">
        <f t="shared" si="35"/>
        <v>109.41646379935744</v>
      </c>
      <c r="BJ32" s="2">
        <f>(BI32/BI$5)^(12/COUNT(BI$6:BI32))-1</f>
        <v>4.0806696278078647E-2</v>
      </c>
      <c r="BL32" s="3">
        <f t="shared" si="36"/>
        <v>1</v>
      </c>
      <c r="BM32" s="3">
        <f t="shared" si="37"/>
        <v>0</v>
      </c>
      <c r="BN32" s="2">
        <f t="shared" si="38"/>
        <v>6.0416666666666665E-3</v>
      </c>
      <c r="BO32" s="5">
        <f t="shared" si="39"/>
        <v>109.58031399278731</v>
      </c>
      <c r="BP32" s="2">
        <f>(BO32/BO$5)^(12/COUNT(BO$6:BO32))-1</f>
        <v>4.1499118970597326E-2</v>
      </c>
      <c r="BR32" s="3">
        <f t="shared" si="40"/>
        <v>1</v>
      </c>
      <c r="BS32" s="3">
        <f t="shared" si="41"/>
        <v>0</v>
      </c>
      <c r="BT32" s="2">
        <f t="shared" si="42"/>
        <v>6.0416666666666665E-3</v>
      </c>
      <c r="BU32" s="5">
        <f t="shared" si="43"/>
        <v>120.04834941911311</v>
      </c>
      <c r="BV32" s="2">
        <f>(BU32/BU$5)^(12/COUNT(BU$6:BU32))-1</f>
        <v>8.4599548212071163E-2</v>
      </c>
      <c r="BX32" s="3">
        <f t="shared" si="44"/>
        <v>0</v>
      </c>
      <c r="BY32" s="3">
        <f t="shared" si="45"/>
        <v>1</v>
      </c>
      <c r="BZ32" s="2">
        <f t="shared" si="46"/>
        <v>-3.110377388250396E-2</v>
      </c>
      <c r="CA32" s="5">
        <f t="shared" si="47"/>
        <v>106.09441565918246</v>
      </c>
      <c r="CB32" s="2">
        <f>(CA32/CA$5)^(12/COUNT(CA$6:CA32))-1</f>
        <v>2.6641699224336568E-2</v>
      </c>
      <c r="CD32" s="3">
        <f t="shared" si="54"/>
        <v>0.1</v>
      </c>
      <c r="CE32" s="3">
        <f t="shared" si="48"/>
        <v>0.9</v>
      </c>
      <c r="CF32" s="2">
        <f t="shared" si="49"/>
        <v>-2.7389229827586899E-2</v>
      </c>
      <c r="CG32" s="5">
        <f t="shared" si="50"/>
        <v>106.87637602411314</v>
      </c>
      <c r="CH32" s="2">
        <f>(CG32/CG$5)^(12/COUNT(CG$6:CG32))-1</f>
        <v>2.9997853583815681E-2</v>
      </c>
    </row>
    <row r="33" spans="1:86">
      <c r="A33" s="1">
        <v>26815</v>
      </c>
      <c r="B33" s="2">
        <f>data!M34/1200</f>
        <v>6.3750000000000005E-3</v>
      </c>
      <c r="C33" s="2">
        <f>data!K34/data!K33-1</f>
        <v>-2.1727098097522268E-2</v>
      </c>
      <c r="D33" s="1">
        <f t="shared" si="0"/>
        <v>26665</v>
      </c>
      <c r="E33">
        <f>VLOOKUP(D33,'FRED Graph'!$A$13:$B$1993,2,FALSE)</f>
        <v>0</v>
      </c>
      <c r="F33" s="4">
        <f t="shared" si="1"/>
        <v>-2.8102098097522267E-2</v>
      </c>
      <c r="G33" s="20" t="str">
        <f t="shared" ref="G33:G96" si="55">YEAR(A33)&amp;INT((MONTH(A33)-1)/3)+1</f>
        <v>19732</v>
      </c>
      <c r="H33" s="21">
        <f>IF(VLOOKUP(G33,Median_Level!$A$2:$H$206,8,FALSE)="#N/A",0,VLOOKUP(G33,Median_Level!$A$2:$H$206,8,FALSE))</f>
        <v>25</v>
      </c>
      <c r="I33" s="4"/>
      <c r="J33" s="3">
        <f t="shared" si="51"/>
        <v>0</v>
      </c>
      <c r="K33" s="3">
        <f t="shared" si="3"/>
        <v>1</v>
      </c>
      <c r="L33" s="2">
        <f t="shared" si="4"/>
        <v>-2.1727098097522268E-2</v>
      </c>
      <c r="M33" s="5">
        <f t="shared" si="5"/>
        <v>103.7892918825561</v>
      </c>
      <c r="N33" s="2">
        <f>(M33/M$5)^(12/COUNT(M$6:M33))-1</f>
        <v>1.6067408176866804E-2</v>
      </c>
      <c r="P33" s="3">
        <f t="shared" si="52"/>
        <v>1</v>
      </c>
      <c r="Q33" s="3">
        <f t="shared" si="6"/>
        <v>0</v>
      </c>
      <c r="R33" s="2">
        <f t="shared" si="7"/>
        <v>6.3750000000000005E-3</v>
      </c>
      <c r="S33" s="5">
        <f t="shared" si="8"/>
        <v>113.46201592307632</v>
      </c>
      <c r="T33" s="2">
        <f>(S33/S$5)^(12/COUNT(S$6:S33))-1</f>
        <v>5.5619381118156452E-2</v>
      </c>
      <c r="V33" s="3">
        <f t="shared" si="9"/>
        <v>1</v>
      </c>
      <c r="W33" s="3">
        <f t="shared" si="10"/>
        <v>0</v>
      </c>
      <c r="X33" s="2">
        <f t="shared" si="11"/>
        <v>6.3750000000000005E-3</v>
      </c>
      <c r="Y33" s="5">
        <f t="shared" si="12"/>
        <v>157.29267747328007</v>
      </c>
      <c r="Z33" s="2">
        <f>(Y33/Y$5)^(12/COUNT(Y$6:Y33))-1</f>
        <v>0.21423751050276518</v>
      </c>
      <c r="AB33" s="3">
        <f t="shared" si="13"/>
        <v>0</v>
      </c>
      <c r="AC33" s="3">
        <f t="shared" si="14"/>
        <v>1</v>
      </c>
      <c r="AD33" s="2">
        <f t="shared" si="15"/>
        <v>-2.1727098097522268E-2</v>
      </c>
      <c r="AE33" s="5">
        <f t="shared" si="16"/>
        <v>103.7892918825561</v>
      </c>
      <c r="AF33" s="2">
        <f>(AE33/AE$5)^(12/COUNT(AE$6:AE33))-1</f>
        <v>1.6067408176866804E-2</v>
      </c>
      <c r="AH33" s="3">
        <f t="shared" ca="1" si="17"/>
        <v>1</v>
      </c>
      <c r="AI33" s="3">
        <f t="shared" ca="1" si="18"/>
        <v>0</v>
      </c>
      <c r="AJ33" s="2">
        <f t="shared" ca="1" si="19"/>
        <v>6.3750000000000005E-3</v>
      </c>
      <c r="AK33" s="5">
        <f t="shared" ca="1" si="20"/>
        <v>120.81365764665996</v>
      </c>
      <c r="AL33" s="2">
        <f ca="1">(AK33/AK$5)^(12/COUNT(AK$6:AK33))-1</f>
        <v>8.4407682046253596E-2</v>
      </c>
      <c r="AN33" s="3">
        <f t="shared" ca="1" si="21"/>
        <v>0.96563615177286288</v>
      </c>
      <c r="AO33" s="3">
        <f t="shared" ca="1" si="22"/>
        <v>3.4363848227137117E-2</v>
      </c>
      <c r="AP33" s="2">
        <f t="shared" ca="1" si="23"/>
        <v>5.4093037661126263E-3</v>
      </c>
      <c r="AQ33" s="5">
        <f t="shared" ca="1" si="24"/>
        <v>114.01978684735138</v>
      </c>
      <c r="AR33" s="2">
        <f ca="1">(AQ33/AQ$5)^(12/COUNT(AQ$6:AQ33))-1</f>
        <v>5.7840271363115425E-2</v>
      </c>
      <c r="AT33" s="3">
        <f t="shared" si="25"/>
        <v>1</v>
      </c>
      <c r="AU33" s="3">
        <f t="shared" si="26"/>
        <v>0</v>
      </c>
      <c r="AV33" s="2">
        <f t="shared" si="27"/>
        <v>6.3750000000000005E-3</v>
      </c>
      <c r="AW33" s="5">
        <f t="shared" si="28"/>
        <v>110.86413389881379</v>
      </c>
      <c r="AX33" s="2">
        <f>(AW33/AW$5)^(12/COUNT(AW$6:AW33))-1</f>
        <v>4.5192229319958033E-2</v>
      </c>
      <c r="AZ33" s="3">
        <f t="shared" ca="1" si="29"/>
        <v>1</v>
      </c>
      <c r="BA33" s="3">
        <f t="shared" ca="1" si="30"/>
        <v>0</v>
      </c>
      <c r="BB33" s="2">
        <f t="shared" ca="1" si="31"/>
        <v>6.3750000000000005E-3</v>
      </c>
      <c r="BC33" s="5">
        <f t="shared" ca="1" si="32"/>
        <v>120.81365764665996</v>
      </c>
      <c r="BD33" s="2">
        <f ca="1">(BC33/BC$5)^(12/COUNT(BC$6:BC33))-1</f>
        <v>8.4407682046253596E-2</v>
      </c>
      <c r="BF33" s="3">
        <f t="shared" si="53"/>
        <v>0.45</v>
      </c>
      <c r="BG33" s="3">
        <f t="shared" si="33"/>
        <v>0.55000000000000004</v>
      </c>
      <c r="BH33" s="2">
        <f t="shared" si="34"/>
        <v>-9.0811539536372488E-3</v>
      </c>
      <c r="BI33" s="5">
        <f t="shared" si="35"/>
        <v>108.42283604653289</v>
      </c>
      <c r="BJ33" s="2">
        <f>(BI33/BI$5)^(12/COUNT(BI$6:BI33))-1</f>
        <v>3.5265533642780289E-2</v>
      </c>
      <c r="BL33" s="3">
        <f t="shared" si="36"/>
        <v>1</v>
      </c>
      <c r="BM33" s="3">
        <f t="shared" si="37"/>
        <v>0</v>
      </c>
      <c r="BN33" s="2">
        <f t="shared" si="38"/>
        <v>6.3750000000000005E-3</v>
      </c>
      <c r="BO33" s="5">
        <f t="shared" si="39"/>
        <v>110.27888849449133</v>
      </c>
      <c r="BP33" s="2">
        <f>(BO33/BO$5)^(12/COUNT(BO$6:BO33))-1</f>
        <v>4.2824005828690836E-2</v>
      </c>
      <c r="BR33" s="3">
        <f t="shared" si="40"/>
        <v>1</v>
      </c>
      <c r="BS33" s="3">
        <f t="shared" si="41"/>
        <v>0</v>
      </c>
      <c r="BT33" s="2">
        <f t="shared" si="42"/>
        <v>6.3750000000000005E-3</v>
      </c>
      <c r="BU33" s="5">
        <f t="shared" si="43"/>
        <v>120.81365764665996</v>
      </c>
      <c r="BV33" s="2">
        <f>(BU33/BU$5)^(12/COUNT(BU$6:BU33))-1</f>
        <v>8.4407682046253596E-2</v>
      </c>
      <c r="BX33" s="3">
        <f t="shared" si="44"/>
        <v>0</v>
      </c>
      <c r="BY33" s="3">
        <f t="shared" si="45"/>
        <v>1</v>
      </c>
      <c r="BZ33" s="2">
        <f t="shared" si="46"/>
        <v>-2.1727098097522268E-2</v>
      </c>
      <c r="CA33" s="5">
        <f t="shared" si="47"/>
        <v>103.7892918825561</v>
      </c>
      <c r="CB33" s="2">
        <f>(CA33/CA$5)^(12/COUNT(CA$6:CA33))-1</f>
        <v>1.6067408176866804E-2</v>
      </c>
      <c r="CD33" s="3">
        <f t="shared" si="54"/>
        <v>0.1</v>
      </c>
      <c r="CE33" s="3">
        <f t="shared" si="48"/>
        <v>0.9</v>
      </c>
      <c r="CF33" s="2">
        <f t="shared" si="49"/>
        <v>-1.8916888287770044E-2</v>
      </c>
      <c r="CG33" s="5">
        <f t="shared" si="50"/>
        <v>104.85460755826328</v>
      </c>
      <c r="CH33" s="2">
        <f>(CG33/CG$5)^(12/COUNT(CG$6:CG33))-1</f>
        <v>2.0523999696047346E-2</v>
      </c>
    </row>
    <row r="34" spans="1:86">
      <c r="A34" s="1">
        <v>26844</v>
      </c>
      <c r="B34" s="2">
        <f>data!M35/1200</f>
        <v>7.025E-3</v>
      </c>
      <c r="C34" s="2">
        <f>data!K35/data!K34-1</f>
        <v>-1.0760919004670355E-2</v>
      </c>
      <c r="D34" s="1">
        <f t="shared" si="0"/>
        <v>26665</v>
      </c>
      <c r="E34">
        <f>VLOOKUP(D34,'FRED Graph'!$A$13:$B$1993,2,FALSE)</f>
        <v>0</v>
      </c>
      <c r="F34" s="4">
        <f t="shared" si="1"/>
        <v>-1.7785919004670355E-2</v>
      </c>
      <c r="G34" s="20" t="str">
        <f t="shared" si="55"/>
        <v>19732</v>
      </c>
      <c r="H34" s="21">
        <f>IF(VLOOKUP(G34,Median_Level!$A$2:$H$206,8,FALSE)="#N/A",0,VLOOKUP(G34,Median_Level!$A$2:$H$206,8,FALSE))</f>
        <v>25</v>
      </c>
      <c r="I34" s="4"/>
      <c r="J34" s="3">
        <f t="shared" si="51"/>
        <v>0</v>
      </c>
      <c r="K34" s="3">
        <f t="shared" si="3"/>
        <v>1</v>
      </c>
      <c r="L34" s="2">
        <f t="shared" si="4"/>
        <v>-1.0760919004670355E-2</v>
      </c>
      <c r="M34" s="5">
        <f t="shared" si="5"/>
        <v>102.67242371905583</v>
      </c>
      <c r="N34" s="2">
        <f>(M34/M$5)^(12/COUNT(M$6:M34))-1</f>
        <v>1.0972888901475075E-2</v>
      </c>
      <c r="P34" s="3">
        <f t="shared" si="52"/>
        <v>1</v>
      </c>
      <c r="Q34" s="3">
        <f t="shared" si="6"/>
        <v>0</v>
      </c>
      <c r="R34" s="2">
        <f t="shared" si="7"/>
        <v>7.025E-3</v>
      </c>
      <c r="S34" s="5">
        <f t="shared" si="8"/>
        <v>114.25908658493594</v>
      </c>
      <c r="T34" s="2">
        <f>(S34/S$5)^(12/COUNT(S$6:S34))-1</f>
        <v>5.6707505791121271E-2</v>
      </c>
      <c r="V34" s="3">
        <f t="shared" si="9"/>
        <v>1</v>
      </c>
      <c r="W34" s="3">
        <f t="shared" si="10"/>
        <v>0</v>
      </c>
      <c r="X34" s="2">
        <f t="shared" si="11"/>
        <v>7.025E-3</v>
      </c>
      <c r="Y34" s="5">
        <f t="shared" si="12"/>
        <v>158.39765853252987</v>
      </c>
      <c r="Z34" s="2">
        <f>(Y34/Y$5)^(12/COUNT(Y$6:Y34))-1</f>
        <v>0.2096358742917559</v>
      </c>
      <c r="AB34" s="3">
        <f t="shared" si="13"/>
        <v>0</v>
      </c>
      <c r="AC34" s="3">
        <f t="shared" si="14"/>
        <v>1</v>
      </c>
      <c r="AD34" s="2">
        <f t="shared" si="15"/>
        <v>-1.0760919004670355E-2</v>
      </c>
      <c r="AE34" s="5">
        <f t="shared" si="16"/>
        <v>102.67242371905583</v>
      </c>
      <c r="AF34" s="2">
        <f>(AE34/AE$5)^(12/COUNT(AE$6:AE34))-1</f>
        <v>1.0972888901475075E-2</v>
      </c>
      <c r="AH34" s="3">
        <f t="shared" ca="1" si="17"/>
        <v>1</v>
      </c>
      <c r="AI34" s="3">
        <f t="shared" ca="1" si="18"/>
        <v>0</v>
      </c>
      <c r="AJ34" s="2">
        <f t="shared" ca="1" si="19"/>
        <v>7.025E-3</v>
      </c>
      <c r="AK34" s="5">
        <f t="shared" ca="1" si="20"/>
        <v>121.66237359162776</v>
      </c>
      <c r="AL34" s="2">
        <f ca="1">(AK34/AK$5)^(12/COUNT(AK$6:AK34))-1</f>
        <v>8.4518796634870164E-2</v>
      </c>
      <c r="AN34" s="3">
        <f t="shared" ca="1" si="21"/>
        <v>9.8037149273388691E-2</v>
      </c>
      <c r="AO34" s="3">
        <f t="shared" ca="1" si="22"/>
        <v>0.90196285072661131</v>
      </c>
      <c r="AP34" s="2">
        <f t="shared" ca="1" si="23"/>
        <v>-9.0172382082450864E-3</v>
      </c>
      <c r="AQ34" s="5">
        <f t="shared" ca="1" si="24"/>
        <v>112.99164326889549</v>
      </c>
      <c r="AR34" s="2">
        <f ca="1">(AQ34/AQ$5)^(12/COUNT(AQ$6:AQ34))-1</f>
        <v>5.1841261704079544E-2</v>
      </c>
      <c r="AT34" s="3">
        <f t="shared" si="25"/>
        <v>1</v>
      </c>
      <c r="AU34" s="3">
        <f t="shared" si="26"/>
        <v>0</v>
      </c>
      <c r="AV34" s="2">
        <f t="shared" si="27"/>
        <v>7.025E-3</v>
      </c>
      <c r="AW34" s="5">
        <f t="shared" si="28"/>
        <v>111.64295443945296</v>
      </c>
      <c r="AX34" s="2">
        <f>(AW34/AW$5)^(12/COUNT(AW$6:AW34))-1</f>
        <v>4.6627811132602615E-2</v>
      </c>
      <c r="AZ34" s="3">
        <f t="shared" ca="1" si="29"/>
        <v>1</v>
      </c>
      <c r="BA34" s="3">
        <f t="shared" ca="1" si="30"/>
        <v>0</v>
      </c>
      <c r="BB34" s="2">
        <f t="shared" ca="1" si="31"/>
        <v>7.025E-3</v>
      </c>
      <c r="BC34" s="5">
        <f t="shared" ca="1" si="32"/>
        <v>121.66237359162776</v>
      </c>
      <c r="BD34" s="2">
        <f ca="1">(BC34/BC$5)^(12/COUNT(BC$6:BC34))-1</f>
        <v>8.4518796634870164E-2</v>
      </c>
      <c r="BF34" s="3">
        <f t="shared" si="53"/>
        <v>0.45</v>
      </c>
      <c r="BG34" s="3">
        <f t="shared" si="33"/>
        <v>0.55000000000000004</v>
      </c>
      <c r="BH34" s="2">
        <f t="shared" si="34"/>
        <v>-2.7572554525686962E-3</v>
      </c>
      <c r="BI34" s="5">
        <f t="shared" si="35"/>
        <v>108.12388659066063</v>
      </c>
      <c r="BJ34" s="2">
        <f>(BI34/BI$5)^(12/COUNT(BI$6:BI34))-1</f>
        <v>3.2848312146422476E-2</v>
      </c>
      <c r="BL34" s="3">
        <f t="shared" si="36"/>
        <v>1</v>
      </c>
      <c r="BM34" s="3">
        <f t="shared" si="37"/>
        <v>0</v>
      </c>
      <c r="BN34" s="2">
        <f t="shared" si="38"/>
        <v>7.025E-3</v>
      </c>
      <c r="BO34" s="5">
        <f t="shared" si="39"/>
        <v>111.05359768616513</v>
      </c>
      <c r="BP34" s="2">
        <f>(BO34/BO$5)^(12/COUNT(BO$6:BO34))-1</f>
        <v>4.4338020387492572E-2</v>
      </c>
      <c r="BR34" s="3">
        <f t="shared" si="40"/>
        <v>1</v>
      </c>
      <c r="BS34" s="3">
        <f t="shared" si="41"/>
        <v>0</v>
      </c>
      <c r="BT34" s="2">
        <f t="shared" si="42"/>
        <v>7.025E-3</v>
      </c>
      <c r="BU34" s="5">
        <f t="shared" si="43"/>
        <v>121.66237359162776</v>
      </c>
      <c r="BV34" s="2">
        <f>(BU34/BU$5)^(12/COUNT(BU$6:BU34))-1</f>
        <v>8.4518796634870164E-2</v>
      </c>
      <c r="BX34" s="3">
        <f t="shared" si="44"/>
        <v>0</v>
      </c>
      <c r="BY34" s="3">
        <f t="shared" si="45"/>
        <v>1</v>
      </c>
      <c r="BZ34" s="2">
        <f t="shared" si="46"/>
        <v>-1.0760919004670355E-2</v>
      </c>
      <c r="CA34" s="5">
        <f t="shared" si="47"/>
        <v>102.67242371905583</v>
      </c>
      <c r="CB34" s="2">
        <f>(CA34/CA$5)^(12/COUNT(CA$6:CA34))-1</f>
        <v>1.0972888901475075E-2</v>
      </c>
      <c r="CD34" s="3">
        <f t="shared" si="54"/>
        <v>0.1</v>
      </c>
      <c r="CE34" s="3">
        <f t="shared" si="48"/>
        <v>0.9</v>
      </c>
      <c r="CF34" s="2">
        <f t="shared" si="49"/>
        <v>-8.9823271042033196E-3</v>
      </c>
      <c r="CG34" s="5">
        <f t="shared" si="50"/>
        <v>103.91276917479209</v>
      </c>
      <c r="CH34" s="2">
        <f>(CG34/CG$5)^(12/COUNT(CG$6:CG34))-1</f>
        <v>1.6008832709354603E-2</v>
      </c>
    </row>
    <row r="35" spans="1:86">
      <c r="A35" s="1">
        <v>26876</v>
      </c>
      <c r="B35" s="2">
        <f>data!M36/1200</f>
        <v>7.991666666666666E-3</v>
      </c>
      <c r="C35" s="2">
        <f>data!K36/data!K35-1</f>
        <v>3.8902782294692129E-2</v>
      </c>
      <c r="D35" s="1">
        <f t="shared" si="0"/>
        <v>26665</v>
      </c>
      <c r="E35">
        <f>VLOOKUP(D35,'FRED Graph'!$A$13:$B$1993,2,FALSE)</f>
        <v>0</v>
      </c>
      <c r="F35" s="4">
        <f t="shared" si="1"/>
        <v>3.0911115628025461E-2</v>
      </c>
      <c r="G35" s="20" t="str">
        <f t="shared" si="55"/>
        <v>19733</v>
      </c>
      <c r="H35" s="21">
        <f>IF(VLOOKUP(G35,Median_Level!$A$2:$H$206,8,FALSE)="#N/A",0,VLOOKUP(G35,Median_Level!$A$2:$H$206,8,FALSE))</f>
        <v>20</v>
      </c>
      <c r="I35" s="4"/>
      <c r="J35" s="3">
        <f t="shared" si="51"/>
        <v>0</v>
      </c>
      <c r="K35" s="3">
        <f t="shared" si="3"/>
        <v>1</v>
      </c>
      <c r="L35" s="2">
        <f t="shared" si="4"/>
        <v>3.8902782294692129E-2</v>
      </c>
      <c r="M35" s="5">
        <f t="shared" si="5"/>
        <v>106.66666666666664</v>
      </c>
      <c r="N35" s="2">
        <f>(M35/M$5)^(12/COUNT(M$6:M35))-1</f>
        <v>2.6151512096810325E-2</v>
      </c>
      <c r="P35" s="3">
        <f t="shared" si="52"/>
        <v>1</v>
      </c>
      <c r="Q35" s="3">
        <f t="shared" si="6"/>
        <v>0</v>
      </c>
      <c r="R35" s="2">
        <f t="shared" si="7"/>
        <v>7.991666666666666E-3</v>
      </c>
      <c r="S35" s="5">
        <f t="shared" si="8"/>
        <v>115.17220711856055</v>
      </c>
      <c r="T35" s="2">
        <f>(S35/S$5)^(12/COUNT(S$6:S35))-1</f>
        <v>5.813011742309504E-2</v>
      </c>
      <c r="V35" s="3">
        <f t="shared" si="9"/>
        <v>0</v>
      </c>
      <c r="W35" s="3">
        <f t="shared" si="10"/>
        <v>1</v>
      </c>
      <c r="X35" s="2">
        <f t="shared" si="11"/>
        <v>3.8902782294692129E-2</v>
      </c>
      <c r="Y35" s="5">
        <f t="shared" si="12"/>
        <v>164.55976815840987</v>
      </c>
      <c r="Z35" s="2">
        <f>(Y35/Y$5)^(12/COUNT(Y$6:Y35))-1</f>
        <v>0.22047662685349145</v>
      </c>
      <c r="AB35" s="3">
        <f t="shared" si="13"/>
        <v>0</v>
      </c>
      <c r="AC35" s="3">
        <f t="shared" si="14"/>
        <v>1</v>
      </c>
      <c r="AD35" s="2">
        <f t="shared" si="15"/>
        <v>3.8902782294692129E-2</v>
      </c>
      <c r="AE35" s="5">
        <f t="shared" si="16"/>
        <v>106.66666666666664</v>
      </c>
      <c r="AF35" s="2">
        <f>(AE35/AE$5)^(12/COUNT(AE$6:AE35))-1</f>
        <v>2.6151512096810325E-2</v>
      </c>
      <c r="AH35" s="3">
        <f t="shared" ca="1" si="17"/>
        <v>1</v>
      </c>
      <c r="AI35" s="3">
        <f t="shared" ca="1" si="18"/>
        <v>0</v>
      </c>
      <c r="AJ35" s="2">
        <f t="shared" ca="1" si="19"/>
        <v>7.991666666666666E-3</v>
      </c>
      <c r="AK35" s="5">
        <f t="shared" ca="1" si="20"/>
        <v>122.63465872724751</v>
      </c>
      <c r="AL35" s="2">
        <f ca="1">(AK35/AK$5)^(12/COUNT(AK$6:AK35))-1</f>
        <v>8.5038855714774542E-2</v>
      </c>
      <c r="AN35" s="3">
        <f t="shared" ca="1" si="21"/>
        <v>0.91847667265929567</v>
      </c>
      <c r="AO35" s="3">
        <f t="shared" ca="1" si="22"/>
        <v>8.1523327340704332E-2</v>
      </c>
      <c r="AP35" s="2">
        <f t="shared" ca="1" si="23"/>
        <v>1.0511643664476548E-2</v>
      </c>
      <c r="AQ35" s="5">
        <f t="shared" ca="1" si="24"/>
        <v>114.17937116000176</v>
      </c>
      <c r="AR35" s="2">
        <f ca="1">(AQ35/AQ$5)^(12/COUNT(AQ$6:AQ35))-1</f>
        <v>5.4472015943504593E-2</v>
      </c>
      <c r="AT35" s="3">
        <f t="shared" si="25"/>
        <v>0</v>
      </c>
      <c r="AU35" s="3">
        <f t="shared" si="26"/>
        <v>1</v>
      </c>
      <c r="AV35" s="2">
        <f t="shared" si="27"/>
        <v>3.8902782294692129E-2</v>
      </c>
      <c r="AW35" s="5">
        <f t="shared" si="28"/>
        <v>115.98617599074724</v>
      </c>
      <c r="AX35" s="2">
        <f>(AW35/AW$5)^(12/COUNT(AW$6:AW35))-1</f>
        <v>6.111509352463651E-2</v>
      </c>
      <c r="AZ35" s="3">
        <f t="shared" ca="1" si="29"/>
        <v>1</v>
      </c>
      <c r="BA35" s="3">
        <f t="shared" ca="1" si="30"/>
        <v>0</v>
      </c>
      <c r="BB35" s="2">
        <f t="shared" ca="1" si="31"/>
        <v>7.991666666666666E-3</v>
      </c>
      <c r="BC35" s="5">
        <f t="shared" ca="1" si="32"/>
        <v>122.63465872724751</v>
      </c>
      <c r="BD35" s="2">
        <f ca="1">(BC35/BC$5)^(12/COUNT(BC$6:BC35))-1</f>
        <v>8.5038855714774542E-2</v>
      </c>
      <c r="BF35" s="3">
        <f t="shared" si="53"/>
        <v>0.45</v>
      </c>
      <c r="BG35" s="3">
        <f t="shared" si="33"/>
        <v>0.55000000000000004</v>
      </c>
      <c r="BH35" s="2">
        <f t="shared" si="34"/>
        <v>2.4992780262080672E-2</v>
      </c>
      <c r="BI35" s="5">
        <f t="shared" si="35"/>
        <v>110.82620312930314</v>
      </c>
      <c r="BJ35" s="2">
        <f>(BI35/BI$5)^(12/COUNT(BI$6:BI35))-1</f>
        <v>4.1974238900094996E-2</v>
      </c>
      <c r="BL35" s="3">
        <f t="shared" si="36"/>
        <v>1</v>
      </c>
      <c r="BM35" s="3">
        <f t="shared" si="37"/>
        <v>0</v>
      </c>
      <c r="BN35" s="2">
        <f t="shared" si="38"/>
        <v>7.991666666666666E-3</v>
      </c>
      <c r="BO35" s="5">
        <f t="shared" si="39"/>
        <v>111.94110102100707</v>
      </c>
      <c r="BP35" s="2">
        <f>(BO35/BO$5)^(12/COUNT(BO$6:BO35))-1</f>
        <v>4.6154505247492983E-2</v>
      </c>
      <c r="BR35" s="3">
        <f t="shared" si="40"/>
        <v>1</v>
      </c>
      <c r="BS35" s="3">
        <f t="shared" si="41"/>
        <v>0</v>
      </c>
      <c r="BT35" s="2">
        <f t="shared" si="42"/>
        <v>7.991666666666666E-3</v>
      </c>
      <c r="BU35" s="5">
        <f t="shared" si="43"/>
        <v>122.63465872724751</v>
      </c>
      <c r="BV35" s="2">
        <f>(BU35/BU$5)^(12/COUNT(BU$6:BU35))-1</f>
        <v>8.5038855714774542E-2</v>
      </c>
      <c r="BX35" s="3">
        <f t="shared" si="44"/>
        <v>0</v>
      </c>
      <c r="BY35" s="3">
        <f t="shared" si="45"/>
        <v>1</v>
      </c>
      <c r="BZ35" s="2">
        <f t="shared" si="46"/>
        <v>3.8902782294692129E-2</v>
      </c>
      <c r="CA35" s="5">
        <f t="shared" si="47"/>
        <v>106.66666666666664</v>
      </c>
      <c r="CB35" s="2">
        <f>(CA35/CA$5)^(12/COUNT(CA$6:CA35))-1</f>
        <v>2.6151512096810325E-2</v>
      </c>
      <c r="CD35" s="3">
        <f t="shared" si="54"/>
        <v>0.1</v>
      </c>
      <c r="CE35" s="3">
        <f t="shared" si="48"/>
        <v>0.9</v>
      </c>
      <c r="CF35" s="2">
        <f t="shared" si="49"/>
        <v>3.581167073188958E-2</v>
      </c>
      <c r="CG35" s="5">
        <f t="shared" si="50"/>
        <v>107.63405904931859</v>
      </c>
      <c r="CH35" s="2">
        <f>(CG35/CG$5)^(12/COUNT(CG$6:CG35))-1</f>
        <v>2.9864024241827103E-2</v>
      </c>
    </row>
    <row r="36" spans="1:86">
      <c r="A36" s="1">
        <v>26907</v>
      </c>
      <c r="B36" s="2">
        <f>data!M37/1200</f>
        <v>8.7833333333333322E-3</v>
      </c>
      <c r="C36" s="2">
        <f>data!K37/data!K36-1</f>
        <v>-4.1914939550949826E-2</v>
      </c>
      <c r="D36" s="1">
        <f t="shared" si="0"/>
        <v>26665</v>
      </c>
      <c r="E36">
        <f>VLOOKUP(D36,'FRED Graph'!$A$13:$B$1993,2,FALSE)</f>
        <v>0</v>
      </c>
      <c r="F36" s="4">
        <f t="shared" si="1"/>
        <v>-5.0698272884283156E-2</v>
      </c>
      <c r="G36" s="20" t="str">
        <f t="shared" si="55"/>
        <v>19733</v>
      </c>
      <c r="H36" s="21">
        <f>IF(VLOOKUP(G36,Median_Level!$A$2:$H$206,8,FALSE)="#N/A",0,VLOOKUP(G36,Median_Level!$A$2:$H$206,8,FALSE))</f>
        <v>20</v>
      </c>
      <c r="I36" s="4"/>
      <c r="J36" s="3">
        <f t="shared" si="51"/>
        <v>0</v>
      </c>
      <c r="K36" s="3">
        <f t="shared" si="3"/>
        <v>1</v>
      </c>
      <c r="L36" s="2">
        <f t="shared" si="4"/>
        <v>-4.1914939550949826E-2</v>
      </c>
      <c r="M36" s="5">
        <f t="shared" si="5"/>
        <v>102.19573978123199</v>
      </c>
      <c r="N36" s="2">
        <f>(M36/M$5)^(12/COUNT(M$6:M36))-1</f>
        <v>8.4431104537912027E-3</v>
      </c>
      <c r="P36" s="3">
        <f t="shared" si="52"/>
        <v>1</v>
      </c>
      <c r="Q36" s="3">
        <f t="shared" si="6"/>
        <v>0</v>
      </c>
      <c r="R36" s="2">
        <f t="shared" si="7"/>
        <v>8.7833333333333322E-3</v>
      </c>
      <c r="S36" s="5">
        <f t="shared" si="8"/>
        <v>116.18380300441858</v>
      </c>
      <c r="T36" s="2">
        <f>(S36/S$5)^(12/COUNT(S$6:S36))-1</f>
        <v>5.9784703908956072E-2</v>
      </c>
      <c r="V36" s="3">
        <f t="shared" si="9"/>
        <v>1</v>
      </c>
      <c r="W36" s="3">
        <f t="shared" si="10"/>
        <v>0</v>
      </c>
      <c r="X36" s="2">
        <f t="shared" si="11"/>
        <v>8.7833333333333322E-3</v>
      </c>
      <c r="Y36" s="5">
        <f t="shared" si="12"/>
        <v>166.00515145540123</v>
      </c>
      <c r="Z36" s="2">
        <f>(Y36/Y$5)^(12/COUNT(Y$6:Y36))-1</f>
        <v>0.21676959200464863</v>
      </c>
      <c r="AB36" s="3">
        <f t="shared" si="13"/>
        <v>0</v>
      </c>
      <c r="AC36" s="3">
        <f t="shared" si="14"/>
        <v>1</v>
      </c>
      <c r="AD36" s="2">
        <f t="shared" si="15"/>
        <v>-4.1914939550949826E-2</v>
      </c>
      <c r="AE36" s="5">
        <f t="shared" si="16"/>
        <v>102.19573978123199</v>
      </c>
      <c r="AF36" s="2">
        <f>(AE36/AE$5)^(12/COUNT(AE$6:AE36))-1</f>
        <v>8.4431104537912027E-3</v>
      </c>
      <c r="AH36" s="3">
        <f t="shared" ca="1" si="17"/>
        <v>1</v>
      </c>
      <c r="AI36" s="3">
        <f t="shared" ca="1" si="18"/>
        <v>0</v>
      </c>
      <c r="AJ36" s="2">
        <f t="shared" ca="1" si="19"/>
        <v>8.7833333333333322E-3</v>
      </c>
      <c r="AK36" s="5">
        <f t="shared" ca="1" si="20"/>
        <v>123.71179981306851</v>
      </c>
      <c r="AL36" s="2">
        <f ca="1">(AK36/AK$5)^(12/COUNT(AK$6:AK36))-1</f>
        <v>8.5855532593229533E-2</v>
      </c>
      <c r="AN36" s="3">
        <f t="shared" ca="1" si="21"/>
        <v>0.40242703172849636</v>
      </c>
      <c r="AO36" s="3">
        <f t="shared" ca="1" si="22"/>
        <v>0.59757296827150364</v>
      </c>
      <c r="AP36" s="2">
        <f t="shared" ca="1" si="23"/>
        <v>-2.151258408036644E-2</v>
      </c>
      <c r="AQ36" s="5">
        <f t="shared" ca="1" si="24"/>
        <v>111.72307783767886</v>
      </c>
      <c r="AR36" s="2">
        <f ca="1">(AQ36/AQ$5)^(12/COUNT(AQ$6:AQ36))-1</f>
        <v>4.3844862285335351E-2</v>
      </c>
      <c r="AT36" s="3">
        <f t="shared" si="25"/>
        <v>0</v>
      </c>
      <c r="AU36" s="3">
        <f t="shared" si="26"/>
        <v>1</v>
      </c>
      <c r="AV36" s="2">
        <f t="shared" si="27"/>
        <v>-4.1914939550949826E-2</v>
      </c>
      <c r="AW36" s="5">
        <f t="shared" si="28"/>
        <v>111.12462243534924</v>
      </c>
      <c r="AX36" s="2">
        <f>(AW36/AW$5)^(12/COUNT(AW$6:AW36))-1</f>
        <v>4.1676864702767658E-2</v>
      </c>
      <c r="AZ36" s="3">
        <f t="shared" ca="1" si="29"/>
        <v>1</v>
      </c>
      <c r="BA36" s="3">
        <f t="shared" ca="1" si="30"/>
        <v>0</v>
      </c>
      <c r="BB36" s="2">
        <f t="shared" ca="1" si="31"/>
        <v>8.7833333333333322E-3</v>
      </c>
      <c r="BC36" s="5">
        <f t="shared" ca="1" si="32"/>
        <v>123.71179981306851</v>
      </c>
      <c r="BD36" s="2">
        <f ca="1">(BC36/BC$5)^(12/COUNT(BC$6:BC36))-1</f>
        <v>8.5855532593229533E-2</v>
      </c>
      <c r="BF36" s="3">
        <f t="shared" si="53"/>
        <v>0.45</v>
      </c>
      <c r="BG36" s="3">
        <f t="shared" si="33"/>
        <v>0.55000000000000004</v>
      </c>
      <c r="BH36" s="2">
        <f t="shared" si="34"/>
        <v>-1.9100716753022405E-2</v>
      </c>
      <c r="BI36" s="5">
        <f t="shared" si="35"/>
        <v>108.70934321451739</v>
      </c>
      <c r="BJ36" s="2">
        <f>(BI36/BI$5)^(12/COUNT(BI$6:BI36))-1</f>
        <v>3.2853651219215907E-2</v>
      </c>
      <c r="BL36" s="3">
        <f t="shared" si="36"/>
        <v>1</v>
      </c>
      <c r="BM36" s="3">
        <f t="shared" si="37"/>
        <v>0</v>
      </c>
      <c r="BN36" s="2">
        <f t="shared" si="38"/>
        <v>8.7833333333333322E-3</v>
      </c>
      <c r="BO36" s="5">
        <f t="shared" si="39"/>
        <v>112.92431702497493</v>
      </c>
      <c r="BP36" s="2">
        <f>(BO36/BO$5)^(12/COUNT(BO$6:BO36))-1</f>
        <v>4.8175152576773073E-2</v>
      </c>
      <c r="BR36" s="3">
        <f t="shared" si="40"/>
        <v>1</v>
      </c>
      <c r="BS36" s="3">
        <f t="shared" si="41"/>
        <v>0</v>
      </c>
      <c r="BT36" s="2">
        <f t="shared" si="42"/>
        <v>8.7833333333333322E-3</v>
      </c>
      <c r="BU36" s="5">
        <f t="shared" si="43"/>
        <v>123.71179981306851</v>
      </c>
      <c r="BV36" s="2">
        <f>(BU36/BU$5)^(12/COUNT(BU$6:BU36))-1</f>
        <v>8.5855532593229533E-2</v>
      </c>
      <c r="BX36" s="3">
        <f t="shared" si="44"/>
        <v>0</v>
      </c>
      <c r="BY36" s="3">
        <f t="shared" si="45"/>
        <v>1</v>
      </c>
      <c r="BZ36" s="2">
        <f t="shared" si="46"/>
        <v>-4.1914939550949826E-2</v>
      </c>
      <c r="CA36" s="5">
        <f t="shared" si="47"/>
        <v>102.19573978123199</v>
      </c>
      <c r="CB36" s="2">
        <f>(CA36/CA$5)^(12/COUNT(CA$6:CA36))-1</f>
        <v>8.4431104537912027E-3</v>
      </c>
      <c r="CD36" s="3">
        <f t="shared" si="54"/>
        <v>0.1</v>
      </c>
      <c r="CE36" s="3">
        <f t="shared" si="48"/>
        <v>0.9</v>
      </c>
      <c r="CF36" s="2">
        <f t="shared" si="49"/>
        <v>-3.6845112262521511E-2</v>
      </c>
      <c r="CG36" s="5">
        <f t="shared" si="50"/>
        <v>103.66827006037558</v>
      </c>
      <c r="CH36" s="2">
        <f>(CG36/CG$5)^(12/COUNT(CG$6:CG36))-1</f>
        <v>1.4043203549804151E-2</v>
      </c>
    </row>
    <row r="37" spans="1:86">
      <c r="A37" s="1">
        <v>26935</v>
      </c>
      <c r="B37" s="2">
        <f>data!M38/1200</f>
        <v>7.4999999999999997E-3</v>
      </c>
      <c r="C37" s="2">
        <f>data!K38/data!K37-1</f>
        <v>6.7070766249422542E-2</v>
      </c>
      <c r="D37" s="1">
        <f t="shared" si="0"/>
        <v>26665</v>
      </c>
      <c r="E37">
        <f>VLOOKUP(D37,'FRED Graph'!$A$13:$B$1993,2,FALSE)</f>
        <v>0</v>
      </c>
      <c r="F37" s="4">
        <f t="shared" si="1"/>
        <v>5.9570766249422542E-2</v>
      </c>
      <c r="G37" s="20" t="str">
        <f t="shared" si="55"/>
        <v>19733</v>
      </c>
      <c r="H37" s="21">
        <f>IF(VLOOKUP(G37,Median_Level!$A$2:$H$206,8,FALSE)="#N/A",0,VLOOKUP(G37,Median_Level!$A$2:$H$206,8,FALSE))</f>
        <v>20</v>
      </c>
      <c r="I37" s="4"/>
      <c r="J37" s="3">
        <f t="shared" si="51"/>
        <v>0</v>
      </c>
      <c r="K37" s="3">
        <f t="shared" si="3"/>
        <v>1</v>
      </c>
      <c r="L37" s="2">
        <f t="shared" si="4"/>
        <v>6.7070766249422542E-2</v>
      </c>
      <c r="M37" s="5">
        <f t="shared" si="5"/>
        <v>109.05008635578582</v>
      </c>
      <c r="N37" s="2">
        <f>(M37/M$5)^(12/COUNT(M$6:M37))-1</f>
        <v>3.3022438882819971E-2</v>
      </c>
      <c r="P37" s="3">
        <f t="shared" si="52"/>
        <v>1</v>
      </c>
      <c r="Q37" s="3">
        <f t="shared" si="6"/>
        <v>0</v>
      </c>
      <c r="R37" s="2">
        <f t="shared" si="7"/>
        <v>7.4999999999999997E-3</v>
      </c>
      <c r="S37" s="5">
        <f t="shared" si="8"/>
        <v>117.05518152695173</v>
      </c>
      <c r="T37" s="2">
        <f>(S37/S$5)^(12/COUNT(S$6:S37))-1</f>
        <v>6.0831705163427729E-2</v>
      </c>
      <c r="V37" s="3">
        <f t="shared" si="9"/>
        <v>0</v>
      </c>
      <c r="W37" s="3">
        <f t="shared" si="10"/>
        <v>1</v>
      </c>
      <c r="X37" s="2">
        <f t="shared" si="11"/>
        <v>6.7070766249422542E-2</v>
      </c>
      <c r="Y37" s="5">
        <f t="shared" si="12"/>
        <v>177.13924416486643</v>
      </c>
      <c r="Z37" s="2">
        <f>(Y37/Y$5)^(12/COUNT(Y$6:Y37))-1</f>
        <v>0.23913334856236035</v>
      </c>
      <c r="AB37" s="3">
        <f t="shared" si="13"/>
        <v>0</v>
      </c>
      <c r="AC37" s="3">
        <f t="shared" si="14"/>
        <v>1</v>
      </c>
      <c r="AD37" s="2">
        <f t="shared" si="15"/>
        <v>6.7070766249422542E-2</v>
      </c>
      <c r="AE37" s="5">
        <f t="shared" si="16"/>
        <v>109.05008635578582</v>
      </c>
      <c r="AF37" s="2">
        <f>(AE37/AE$5)^(12/COUNT(AE$6:AE37))-1</f>
        <v>3.3022438882819971E-2</v>
      </c>
      <c r="AH37" s="3">
        <f t="shared" ca="1" si="17"/>
        <v>1</v>
      </c>
      <c r="AI37" s="3">
        <f t="shared" ca="1" si="18"/>
        <v>0</v>
      </c>
      <c r="AJ37" s="2">
        <f t="shared" ca="1" si="19"/>
        <v>7.4999999999999997E-3</v>
      </c>
      <c r="AK37" s="5">
        <f t="shared" ca="1" si="20"/>
        <v>124.63963831166653</v>
      </c>
      <c r="AL37" s="2">
        <f ca="1">(AK37/AK$5)^(12/COUNT(AK$6:AK37))-1</f>
        <v>8.6103135625115623E-2</v>
      </c>
      <c r="AN37" s="3">
        <f t="shared" ca="1" si="21"/>
        <v>0.10309349293267522</v>
      </c>
      <c r="AO37" s="3">
        <f t="shared" ca="1" si="22"/>
        <v>0.89690650706732478</v>
      </c>
      <c r="AP37" s="2">
        <f t="shared" ca="1" si="23"/>
        <v>6.0929407880093656E-2</v>
      </c>
      <c r="AQ37" s="5">
        <f t="shared" ca="1" si="24"/>
        <v>118.53029881687026</v>
      </c>
      <c r="AR37" s="2">
        <f ca="1">(AQ37/AQ$5)^(12/COUNT(AQ$6:AQ37))-1</f>
        <v>6.5825280719502555E-2</v>
      </c>
      <c r="AT37" s="3">
        <f t="shared" si="25"/>
        <v>0</v>
      </c>
      <c r="AU37" s="3">
        <f t="shared" si="26"/>
        <v>1</v>
      </c>
      <c r="AV37" s="2">
        <f t="shared" si="27"/>
        <v>6.7070766249422542E-2</v>
      </c>
      <c r="AW37" s="5">
        <f t="shared" si="28"/>
        <v>118.57783601126589</v>
      </c>
      <c r="AX37" s="2">
        <f>(AW37/AW$5)^(12/COUNT(AW$6:AW37))-1</f>
        <v>6.5985556178960181E-2</v>
      </c>
      <c r="AZ37" s="3">
        <f t="shared" ca="1" si="29"/>
        <v>1</v>
      </c>
      <c r="BA37" s="3">
        <f t="shared" ca="1" si="30"/>
        <v>0</v>
      </c>
      <c r="BB37" s="2">
        <f t="shared" ca="1" si="31"/>
        <v>7.4999999999999997E-3</v>
      </c>
      <c r="BC37" s="5">
        <f t="shared" ca="1" si="32"/>
        <v>124.63963831166653</v>
      </c>
      <c r="BD37" s="2">
        <f ca="1">(BC37/BC$5)^(12/COUNT(BC$6:BC37))-1</f>
        <v>8.6103135625115623E-2</v>
      </c>
      <c r="BF37" s="3">
        <f t="shared" si="53"/>
        <v>0.45</v>
      </c>
      <c r="BG37" s="3">
        <f t="shared" si="33"/>
        <v>0.55000000000000004</v>
      </c>
      <c r="BH37" s="2">
        <f t="shared" si="34"/>
        <v>4.0263921437182403E-2</v>
      </c>
      <c r="BI37" s="5">
        <f t="shared" si="35"/>
        <v>113.08640766919443</v>
      </c>
      <c r="BJ37" s="2">
        <f>(BI37/BI$5)^(12/COUNT(BI$6:BI37))-1</f>
        <v>4.719823881376195E-2</v>
      </c>
      <c r="BL37" s="3">
        <f t="shared" si="36"/>
        <v>1</v>
      </c>
      <c r="BM37" s="3">
        <f t="shared" si="37"/>
        <v>0</v>
      </c>
      <c r="BN37" s="2">
        <f t="shared" si="38"/>
        <v>7.4999999999999997E-3</v>
      </c>
      <c r="BO37" s="5">
        <f t="shared" si="39"/>
        <v>113.77124940266225</v>
      </c>
      <c r="BP37" s="2">
        <f>(BO37/BO$5)^(12/COUNT(BO$6:BO37))-1</f>
        <v>4.957190695746716E-2</v>
      </c>
      <c r="BR37" s="3">
        <f t="shared" si="40"/>
        <v>1</v>
      </c>
      <c r="BS37" s="3">
        <f t="shared" si="41"/>
        <v>0</v>
      </c>
      <c r="BT37" s="2">
        <f t="shared" si="42"/>
        <v>7.4999999999999997E-3</v>
      </c>
      <c r="BU37" s="5">
        <f t="shared" si="43"/>
        <v>124.63963831166653</v>
      </c>
      <c r="BV37" s="2">
        <f>(BU37/BU$5)^(12/COUNT(BU$6:BU37))-1</f>
        <v>8.6103135625115623E-2</v>
      </c>
      <c r="BX37" s="3">
        <f t="shared" si="44"/>
        <v>0</v>
      </c>
      <c r="BY37" s="3">
        <f t="shared" si="45"/>
        <v>1</v>
      </c>
      <c r="BZ37" s="2">
        <f t="shared" si="46"/>
        <v>6.7070766249422542E-2</v>
      </c>
      <c r="CA37" s="5">
        <f t="shared" si="47"/>
        <v>109.05008635578582</v>
      </c>
      <c r="CB37" s="2">
        <f>(CA37/CA$5)^(12/COUNT(CA$6:CA37))-1</f>
        <v>3.3022438882819971E-2</v>
      </c>
      <c r="CD37" s="3">
        <f t="shared" si="54"/>
        <v>0.1</v>
      </c>
      <c r="CE37" s="3">
        <f t="shared" si="48"/>
        <v>0.9</v>
      </c>
      <c r="CF37" s="2">
        <f t="shared" si="49"/>
        <v>6.1113689624480293E-2</v>
      </c>
      <c r="CG37" s="5">
        <f t="shared" si="50"/>
        <v>110.00382054075219</v>
      </c>
      <c r="CH37" s="2">
        <f>(CG37/CG$5)^(12/COUNT(CG$6:CG37))-1</f>
        <v>3.6401214729260722E-2</v>
      </c>
    </row>
    <row r="38" spans="1:86">
      <c r="A38" s="1">
        <v>26968</v>
      </c>
      <c r="B38" s="2">
        <f>data!M39/1200</f>
        <v>7.4999999999999997E-3</v>
      </c>
      <c r="C38" s="2">
        <f>data!K39/data!K38-1</f>
        <v>1.0009502692429617E-2</v>
      </c>
      <c r="D38" s="1">
        <f t="shared" si="0"/>
        <v>26665</v>
      </c>
      <c r="E38">
        <f>VLOOKUP(D38,'FRED Graph'!$A$13:$B$1993,2,FALSE)</f>
        <v>0</v>
      </c>
      <c r="F38" s="4">
        <f t="shared" si="1"/>
        <v>2.5095026924296174E-3</v>
      </c>
      <c r="G38" s="20" t="str">
        <f t="shared" si="55"/>
        <v>19734</v>
      </c>
      <c r="H38" s="21">
        <f>IF(VLOOKUP(G38,Median_Level!$A$2:$H$206,8,FALSE)="#N/A",0,VLOOKUP(G38,Median_Level!$A$2:$H$206,8,FALSE))</f>
        <v>15</v>
      </c>
      <c r="I38" s="4"/>
      <c r="J38" s="3">
        <f t="shared" si="51"/>
        <v>0</v>
      </c>
      <c r="K38" s="3">
        <f t="shared" si="3"/>
        <v>1</v>
      </c>
      <c r="L38" s="2">
        <f t="shared" si="4"/>
        <v>1.0009502692429617E-2</v>
      </c>
      <c r="M38" s="5">
        <f t="shared" si="5"/>
        <v>110.14162348877375</v>
      </c>
      <c r="N38" s="2">
        <f>(M38/M$5)^(12/COUNT(M$6:M38))-1</f>
        <v>3.5750332394408613E-2</v>
      </c>
      <c r="P38" s="3">
        <f t="shared" si="52"/>
        <v>1</v>
      </c>
      <c r="Q38" s="3">
        <f t="shared" si="6"/>
        <v>0</v>
      </c>
      <c r="R38" s="2">
        <f t="shared" si="7"/>
        <v>7.4999999999999997E-3</v>
      </c>
      <c r="S38" s="5">
        <f t="shared" si="8"/>
        <v>117.93309538840387</v>
      </c>
      <c r="T38" s="2">
        <f>(S38/S$5)^(12/COUNT(S$6:S38))-1</f>
        <v>6.1816194015473114E-2</v>
      </c>
      <c r="V38" s="3">
        <f t="shared" si="9"/>
        <v>0</v>
      </c>
      <c r="W38" s="3">
        <f t="shared" si="10"/>
        <v>1</v>
      </c>
      <c r="X38" s="2">
        <f t="shared" si="11"/>
        <v>1.0009502692429617E-2</v>
      </c>
      <c r="Y38" s="5">
        <f t="shared" si="12"/>
        <v>178.9123199062696</v>
      </c>
      <c r="Z38" s="2">
        <f>(Y38/Y$5)^(12/COUNT(Y$6:Y38))-1</f>
        <v>0.23557519445489872</v>
      </c>
      <c r="AB38" s="3">
        <f t="shared" si="13"/>
        <v>0</v>
      </c>
      <c r="AC38" s="3">
        <f t="shared" si="14"/>
        <v>1</v>
      </c>
      <c r="AD38" s="2">
        <f t="shared" si="15"/>
        <v>1.0009502692429617E-2</v>
      </c>
      <c r="AE38" s="5">
        <f t="shared" si="16"/>
        <v>110.14162348877375</v>
      </c>
      <c r="AF38" s="2">
        <f>(AE38/AE$5)^(12/COUNT(AE$6:AE38))-1</f>
        <v>3.5750332394408613E-2</v>
      </c>
      <c r="AH38" s="3">
        <f t="shared" ca="1" si="17"/>
        <v>1</v>
      </c>
      <c r="AI38" s="3">
        <f t="shared" ca="1" si="18"/>
        <v>0</v>
      </c>
      <c r="AJ38" s="2">
        <f t="shared" ca="1" si="19"/>
        <v>7.4999999999999997E-3</v>
      </c>
      <c r="AK38" s="5">
        <f t="shared" ca="1" si="20"/>
        <v>125.57443559900403</v>
      </c>
      <c r="AL38" s="2">
        <f ca="1">(AK38/AK$5)^(12/COUNT(AK$6:AK38))-1</f>
        <v>8.6335783843253022E-2</v>
      </c>
      <c r="AN38" s="3">
        <f t="shared" ca="1" si="21"/>
        <v>0.91859578344698312</v>
      </c>
      <c r="AO38" s="3">
        <f t="shared" ca="1" si="22"/>
        <v>8.1404216553016884E-2</v>
      </c>
      <c r="AP38" s="2">
        <f t="shared" ca="1" si="23"/>
        <v>7.7042841006149188E-3</v>
      </c>
      <c r="AQ38" s="5">
        <f t="shared" ca="1" si="24"/>
        <v>119.44348991348622</v>
      </c>
      <c r="AR38" s="2">
        <f ca="1">(AQ38/AQ$5)^(12/COUNT(AQ$6:AQ38))-1</f>
        <v>6.6741240000224078E-2</v>
      </c>
      <c r="AT38" s="3">
        <f t="shared" si="25"/>
        <v>0</v>
      </c>
      <c r="AU38" s="3">
        <f t="shared" si="26"/>
        <v>1</v>
      </c>
      <c r="AV38" s="2">
        <f t="shared" si="27"/>
        <v>1.0009502692429617E-2</v>
      </c>
      <c r="AW38" s="5">
        <f t="shared" si="28"/>
        <v>119.76474118008313</v>
      </c>
      <c r="AX38" s="2">
        <f>(AW38/AW$5)^(12/COUNT(AW$6:AW38))-1</f>
        <v>6.7783647397576141E-2</v>
      </c>
      <c r="AZ38" s="3">
        <f t="shared" ca="1" si="29"/>
        <v>1</v>
      </c>
      <c r="BA38" s="3">
        <f t="shared" ca="1" si="30"/>
        <v>0</v>
      </c>
      <c r="BB38" s="2">
        <f t="shared" ca="1" si="31"/>
        <v>7.4999999999999997E-3</v>
      </c>
      <c r="BC38" s="5">
        <f t="shared" ca="1" si="32"/>
        <v>125.57443559900403</v>
      </c>
      <c r="BD38" s="2">
        <f ca="1">(BC38/BC$5)^(12/COUNT(BC$6:BC38))-1</f>
        <v>8.6335783843253022E-2</v>
      </c>
      <c r="BF38" s="3">
        <f t="shared" si="53"/>
        <v>0.45</v>
      </c>
      <c r="BG38" s="3">
        <f t="shared" si="33"/>
        <v>0.55000000000000004</v>
      </c>
      <c r="BH38" s="2">
        <f t="shared" si="34"/>
        <v>8.8802264808362907E-3</v>
      </c>
      <c r="BI38" s="5">
        <f t="shared" si="35"/>
        <v>114.09064058120106</v>
      </c>
      <c r="BJ38" s="2">
        <f>(BI38/BI$5)^(12/COUNT(BI$6:BI38))-1</f>
        <v>4.9103144053655567E-2</v>
      </c>
      <c r="BL38" s="3">
        <f t="shared" si="36"/>
        <v>1</v>
      </c>
      <c r="BM38" s="3">
        <f t="shared" si="37"/>
        <v>0</v>
      </c>
      <c r="BN38" s="2">
        <f t="shared" si="38"/>
        <v>7.4999999999999997E-3</v>
      </c>
      <c r="BO38" s="5">
        <f t="shared" si="39"/>
        <v>114.62453377318222</v>
      </c>
      <c r="BP38" s="2">
        <f>(BO38/BO$5)^(12/COUNT(BO$6:BO38))-1</f>
        <v>5.0885704981521895E-2</v>
      </c>
      <c r="BR38" s="3">
        <f t="shared" si="40"/>
        <v>1</v>
      </c>
      <c r="BS38" s="3">
        <f t="shared" si="41"/>
        <v>0</v>
      </c>
      <c r="BT38" s="2">
        <f t="shared" si="42"/>
        <v>7.4999999999999997E-3</v>
      </c>
      <c r="BU38" s="5">
        <f t="shared" si="43"/>
        <v>125.57443559900403</v>
      </c>
      <c r="BV38" s="2">
        <f>(BU38/BU$5)^(12/COUNT(BU$6:BU38))-1</f>
        <v>8.6335783843253022E-2</v>
      </c>
      <c r="BX38" s="3">
        <f t="shared" si="44"/>
        <v>0</v>
      </c>
      <c r="BY38" s="3">
        <f t="shared" si="45"/>
        <v>1</v>
      </c>
      <c r="BZ38" s="2">
        <f t="shared" si="46"/>
        <v>1.0009502692429617E-2</v>
      </c>
      <c r="CA38" s="5">
        <f t="shared" si="47"/>
        <v>110.14162348877375</v>
      </c>
      <c r="CB38" s="2">
        <f>(CA38/CA$5)^(12/COUNT(CA$6:CA38))-1</f>
        <v>3.5750332394408613E-2</v>
      </c>
      <c r="CD38" s="3">
        <f t="shared" si="54"/>
        <v>0.1</v>
      </c>
      <c r="CE38" s="3">
        <f t="shared" si="48"/>
        <v>0.9</v>
      </c>
      <c r="CF38" s="2">
        <f t="shared" si="49"/>
        <v>9.7585524231866561E-3</v>
      </c>
      <c r="CG38" s="5">
        <f t="shared" si="50"/>
        <v>111.07729859024994</v>
      </c>
      <c r="CH38" s="2">
        <f>(CG38/CG$5)^(12/COUNT(CG$6:CG38))-1</f>
        <v>3.8941325864291221E-2</v>
      </c>
    </row>
    <row r="39" spans="1:86">
      <c r="A39" s="1">
        <v>26998</v>
      </c>
      <c r="B39" s="2">
        <f>data!M40/1200</f>
        <v>7.4999999999999997E-3</v>
      </c>
      <c r="C39" s="2">
        <f>data!K40/data!K39-1</f>
        <v>-0.14042735578832932</v>
      </c>
      <c r="D39" s="1">
        <f t="shared" si="0"/>
        <v>26665</v>
      </c>
      <c r="E39">
        <f>VLOOKUP(D39,'FRED Graph'!$A$13:$B$1993,2,FALSE)</f>
        <v>0</v>
      </c>
      <c r="F39" s="4">
        <f t="shared" si="1"/>
        <v>-0.14792735578832933</v>
      </c>
      <c r="G39" s="20" t="str">
        <f t="shared" si="55"/>
        <v>19734</v>
      </c>
      <c r="H39" s="21">
        <f>IF(VLOOKUP(G39,Median_Level!$A$2:$H$206,8,FALSE)="#N/A",0,VLOOKUP(G39,Median_Level!$A$2:$H$206,8,FALSE))</f>
        <v>15</v>
      </c>
      <c r="I39" s="4"/>
      <c r="J39" s="3">
        <f t="shared" si="51"/>
        <v>0</v>
      </c>
      <c r="K39" s="3">
        <f t="shared" si="3"/>
        <v>1</v>
      </c>
      <c r="L39" s="2">
        <f t="shared" si="4"/>
        <v>-0.14042735578832932</v>
      </c>
      <c r="M39" s="5">
        <f t="shared" si="5"/>
        <v>94.674726540011505</v>
      </c>
      <c r="N39" s="2">
        <f>(M39/M$5)^(12/COUNT(M$6:M39))-1</f>
        <v>-1.9128714542673508E-2</v>
      </c>
      <c r="P39" s="3">
        <f t="shared" si="52"/>
        <v>1</v>
      </c>
      <c r="Q39" s="3">
        <f t="shared" si="6"/>
        <v>0</v>
      </c>
      <c r="R39" s="2">
        <f t="shared" si="7"/>
        <v>7.4999999999999997E-3</v>
      </c>
      <c r="S39" s="5">
        <f t="shared" si="8"/>
        <v>118.8175936038169</v>
      </c>
      <c r="T39" s="2">
        <f>(S39/S$5)^(12/COUNT(S$6:S39))-1</f>
        <v>6.2743606348807157E-2</v>
      </c>
      <c r="V39" s="3">
        <f t="shared" si="9"/>
        <v>1</v>
      </c>
      <c r="W39" s="3">
        <f t="shared" si="10"/>
        <v>0</v>
      </c>
      <c r="X39" s="2">
        <f t="shared" si="11"/>
        <v>7.4999999999999997E-3</v>
      </c>
      <c r="Y39" s="5">
        <f t="shared" si="12"/>
        <v>180.25416230556664</v>
      </c>
      <c r="Z39" s="2">
        <f>(Y39/Y$5)^(12/COUNT(Y$6:Y39))-1</f>
        <v>0.23115422413435915</v>
      </c>
      <c r="AB39" s="3">
        <f t="shared" si="13"/>
        <v>0</v>
      </c>
      <c r="AC39" s="3">
        <f t="shared" si="14"/>
        <v>1</v>
      </c>
      <c r="AD39" s="2">
        <f t="shared" si="15"/>
        <v>-0.14042735578832932</v>
      </c>
      <c r="AE39" s="5">
        <f t="shared" si="16"/>
        <v>94.674726540011505</v>
      </c>
      <c r="AF39" s="2">
        <f>(AE39/AE$5)^(12/COUNT(AE$6:AE39))-1</f>
        <v>-1.9128714542673508E-2</v>
      </c>
      <c r="AH39" s="3">
        <f t="shared" ca="1" si="17"/>
        <v>1</v>
      </c>
      <c r="AI39" s="3">
        <f t="shared" ca="1" si="18"/>
        <v>0</v>
      </c>
      <c r="AJ39" s="2">
        <f t="shared" ca="1" si="19"/>
        <v>7.4999999999999997E-3</v>
      </c>
      <c r="AK39" s="5">
        <f t="shared" ca="1" si="20"/>
        <v>126.51624386599657</v>
      </c>
      <c r="AL39" s="2">
        <f ca="1">(AK39/AK$5)^(12/COUNT(AK$6:AK39))-1</f>
        <v>8.6554792395274749E-2</v>
      </c>
      <c r="AN39" s="3">
        <f t="shared" ca="1" si="21"/>
        <v>0.10648949363644</v>
      </c>
      <c r="AO39" s="3">
        <f t="shared" ca="1" si="22"/>
        <v>0.89351050636356</v>
      </c>
      <c r="AP39" s="2">
        <f t="shared" ca="1" si="23"/>
        <v>-0.12467464657545264</v>
      </c>
      <c r="AQ39" s="5">
        <f t="shared" ca="1" si="24"/>
        <v>104.55191502278367</v>
      </c>
      <c r="AR39" s="2">
        <f ca="1">(AQ39/AQ$5)^(12/COUNT(AQ$6:AQ39))-1</f>
        <v>1.5834728384294339E-2</v>
      </c>
      <c r="AT39" s="3">
        <f t="shared" si="25"/>
        <v>0</v>
      </c>
      <c r="AU39" s="3">
        <f t="shared" si="26"/>
        <v>1</v>
      </c>
      <c r="AV39" s="2">
        <f t="shared" si="27"/>
        <v>-0.14042735578832932</v>
      </c>
      <c r="AW39" s="5">
        <f t="shared" si="28"/>
        <v>102.94649525949042</v>
      </c>
      <c r="AX39" s="2">
        <f>(AW39/AW$5)^(12/COUNT(AW$6:AW39))-1</f>
        <v>1.0301832980925463E-2</v>
      </c>
      <c r="AZ39" s="3">
        <f t="shared" ca="1" si="29"/>
        <v>1</v>
      </c>
      <c r="BA39" s="3">
        <f t="shared" ca="1" si="30"/>
        <v>0</v>
      </c>
      <c r="BB39" s="2">
        <f t="shared" ca="1" si="31"/>
        <v>7.4999999999999997E-3</v>
      </c>
      <c r="BC39" s="5">
        <f t="shared" ca="1" si="32"/>
        <v>126.51624386599657</v>
      </c>
      <c r="BD39" s="2">
        <f ca="1">(BC39/BC$5)^(12/COUNT(BC$6:BC39))-1</f>
        <v>8.6554792395274749E-2</v>
      </c>
      <c r="BF39" s="3">
        <f t="shared" si="53"/>
        <v>0.45</v>
      </c>
      <c r="BG39" s="3">
        <f t="shared" si="33"/>
        <v>0.55000000000000004</v>
      </c>
      <c r="BH39" s="2">
        <f t="shared" si="34"/>
        <v>-7.3860045683581135E-2</v>
      </c>
      <c r="BI39" s="5">
        <f t="shared" si="35"/>
        <v>105.66390065580451</v>
      </c>
      <c r="BJ39" s="2">
        <f>(BI39/BI$5)^(12/COUNT(BI$6:BI39))-1</f>
        <v>1.9634909475287454E-2</v>
      </c>
      <c r="BL39" s="3">
        <f t="shared" si="36"/>
        <v>1</v>
      </c>
      <c r="BM39" s="3">
        <f t="shared" si="37"/>
        <v>0</v>
      </c>
      <c r="BN39" s="2">
        <f t="shared" si="38"/>
        <v>7.4999999999999997E-3</v>
      </c>
      <c r="BO39" s="5">
        <f t="shared" si="39"/>
        <v>115.4842177764811</v>
      </c>
      <c r="BP39" s="2">
        <f>(BO39/BO$5)^(12/COUNT(BO$6:BO39))-1</f>
        <v>5.2123723012732492E-2</v>
      </c>
      <c r="BR39" s="3">
        <f t="shared" si="40"/>
        <v>1</v>
      </c>
      <c r="BS39" s="3">
        <f t="shared" si="41"/>
        <v>0</v>
      </c>
      <c r="BT39" s="2">
        <f t="shared" si="42"/>
        <v>7.4999999999999997E-3</v>
      </c>
      <c r="BU39" s="5">
        <f t="shared" si="43"/>
        <v>126.51624386599657</v>
      </c>
      <c r="BV39" s="2">
        <f>(BU39/BU$5)^(12/COUNT(BU$6:BU39))-1</f>
        <v>8.6554792395274749E-2</v>
      </c>
      <c r="BX39" s="3">
        <f t="shared" si="44"/>
        <v>0</v>
      </c>
      <c r="BY39" s="3">
        <f t="shared" si="45"/>
        <v>1</v>
      </c>
      <c r="BZ39" s="2">
        <f t="shared" si="46"/>
        <v>-0.14042735578832932</v>
      </c>
      <c r="CA39" s="5">
        <f t="shared" si="47"/>
        <v>94.674726540011505</v>
      </c>
      <c r="CB39" s="2">
        <f>(CA39/CA$5)^(12/COUNT(CA$6:CA39))-1</f>
        <v>-1.9128714542673508E-2</v>
      </c>
      <c r="CD39" s="3">
        <f t="shared" si="54"/>
        <v>0.1</v>
      </c>
      <c r="CE39" s="3">
        <f t="shared" si="48"/>
        <v>0.9</v>
      </c>
      <c r="CF39" s="2">
        <f t="shared" si="49"/>
        <v>-0.12563462020949639</v>
      </c>
      <c r="CG39" s="5">
        <f t="shared" si="50"/>
        <v>97.122144367967053</v>
      </c>
      <c r="CH39" s="2">
        <f>(CG39/CG$5)^(12/COUNT(CG$6:CG39))-1</f>
        <v>-1.0253230955918902E-2</v>
      </c>
    </row>
    <row r="40" spans="1:86">
      <c r="A40" s="1">
        <v>27029</v>
      </c>
      <c r="B40" s="2">
        <f>data!M41/1200</f>
        <v>7.4999999999999997E-3</v>
      </c>
      <c r="C40" s="2">
        <f>data!K41/data!K40-1</f>
        <v>3.4794770446944456E-2</v>
      </c>
      <c r="D40" s="1">
        <f t="shared" si="0"/>
        <v>26665</v>
      </c>
      <c r="E40">
        <f>VLOOKUP(D40,'FRED Graph'!$A$13:$B$1993,2,FALSE)</f>
        <v>0</v>
      </c>
      <c r="F40" s="4">
        <f t="shared" si="1"/>
        <v>2.7294770446944457E-2</v>
      </c>
      <c r="G40" s="20" t="str">
        <f t="shared" si="55"/>
        <v>19734</v>
      </c>
      <c r="H40" s="21">
        <f>IF(VLOOKUP(G40,Median_Level!$A$2:$H$206,8,FALSE)="#N/A",0,VLOOKUP(G40,Median_Level!$A$2:$H$206,8,FALSE))</f>
        <v>15</v>
      </c>
      <c r="I40" s="4"/>
      <c r="J40" s="3">
        <f t="shared" si="51"/>
        <v>0</v>
      </c>
      <c r="K40" s="3">
        <f t="shared" si="3"/>
        <v>1</v>
      </c>
      <c r="L40" s="2">
        <f t="shared" si="4"/>
        <v>3.4794770446944456E-2</v>
      </c>
      <c r="M40" s="5">
        <f t="shared" si="5"/>
        <v>97.968911917098453</v>
      </c>
      <c r="N40" s="2">
        <f>(M40/M$5)^(12/COUNT(M$6:M40))-1</f>
        <v>-7.0107320863959099E-3</v>
      </c>
      <c r="P40" s="3">
        <f t="shared" si="52"/>
        <v>1</v>
      </c>
      <c r="Q40" s="3">
        <f t="shared" si="6"/>
        <v>0</v>
      </c>
      <c r="R40" s="2">
        <f t="shared" si="7"/>
        <v>7.4999999999999997E-3</v>
      </c>
      <c r="S40" s="5">
        <f t="shared" si="8"/>
        <v>119.70872555584553</v>
      </c>
      <c r="T40" s="2">
        <f>(S40/S$5)^(12/COUNT(S$6:S40))-1</f>
        <v>6.3618765592627025E-2</v>
      </c>
      <c r="V40" s="3">
        <f t="shared" si="9"/>
        <v>0</v>
      </c>
      <c r="W40" s="3">
        <f t="shared" si="10"/>
        <v>1</v>
      </c>
      <c r="X40" s="2">
        <f t="shared" si="11"/>
        <v>3.4794770446944456E-2</v>
      </c>
      <c r="Y40" s="5">
        <f t="shared" si="12"/>
        <v>186.52606450509509</v>
      </c>
      <c r="Z40" s="2">
        <f>(Y40/Y$5)^(12/COUNT(Y$6:Y40))-1</f>
        <v>0.23829745615661002</v>
      </c>
      <c r="AB40" s="3">
        <f t="shared" si="13"/>
        <v>0</v>
      </c>
      <c r="AC40" s="3">
        <f t="shared" si="14"/>
        <v>1</v>
      </c>
      <c r="AD40" s="2">
        <f t="shared" si="15"/>
        <v>3.4794770446944456E-2</v>
      </c>
      <c r="AE40" s="5">
        <f t="shared" si="16"/>
        <v>97.968911917098453</v>
      </c>
      <c r="AF40" s="2">
        <f>(AE40/AE$5)^(12/COUNT(AE$6:AE40))-1</f>
        <v>-7.0107320863959099E-3</v>
      </c>
      <c r="AH40" s="3">
        <f t="shared" ca="1" si="17"/>
        <v>1</v>
      </c>
      <c r="AI40" s="3">
        <f t="shared" ca="1" si="18"/>
        <v>0</v>
      </c>
      <c r="AJ40" s="2">
        <f t="shared" ca="1" si="19"/>
        <v>7.4999999999999997E-3</v>
      </c>
      <c r="AK40" s="5">
        <f t="shared" ca="1" si="20"/>
        <v>127.46511569499155</v>
      </c>
      <c r="AL40" s="2">
        <f ca="1">(AK40/AK$5)^(12/COUNT(AK$6:AK40))-1</f>
        <v>8.676132661308289E-2</v>
      </c>
      <c r="AN40" s="3">
        <f t="shared" ca="1" si="21"/>
        <v>8.0400528363822055E-3</v>
      </c>
      <c r="AO40" s="3">
        <f t="shared" ca="1" si="22"/>
        <v>0.99195994716361779</v>
      </c>
      <c r="AP40" s="2">
        <f t="shared" ca="1" si="23"/>
        <v>3.4575319050394099E-2</v>
      </c>
      <c r="AQ40" s="5">
        <f t="shared" ca="1" si="24"/>
        <v>108.16683084202612</v>
      </c>
      <c r="AR40" s="2">
        <f ca="1">(AQ40/AQ$5)^(12/COUNT(AQ$6:AQ40))-1</f>
        <v>2.7281359312759879E-2</v>
      </c>
      <c r="AT40" s="3">
        <f t="shared" si="25"/>
        <v>0</v>
      </c>
      <c r="AU40" s="3">
        <f t="shared" si="26"/>
        <v>1</v>
      </c>
      <c r="AV40" s="2">
        <f t="shared" si="27"/>
        <v>3.4794770446944456E-2</v>
      </c>
      <c r="AW40" s="5">
        <f t="shared" si="28"/>
        <v>106.52849493036184</v>
      </c>
      <c r="AX40" s="2">
        <f>(AW40/AW$5)^(12/COUNT(AW$6:AW40))-1</f>
        <v>2.1919867961471162E-2</v>
      </c>
      <c r="AZ40" s="3">
        <f t="shared" ca="1" si="29"/>
        <v>1</v>
      </c>
      <c r="BA40" s="3">
        <f t="shared" ca="1" si="30"/>
        <v>0</v>
      </c>
      <c r="BB40" s="2">
        <f t="shared" ca="1" si="31"/>
        <v>7.4999999999999997E-3</v>
      </c>
      <c r="BC40" s="5">
        <f t="shared" ca="1" si="32"/>
        <v>127.46511569499155</v>
      </c>
      <c r="BD40" s="2">
        <f ca="1">(BC40/BC$5)^(12/COUNT(BC$6:BC40))-1</f>
        <v>8.676132661308289E-2</v>
      </c>
      <c r="BF40" s="3">
        <f t="shared" si="53"/>
        <v>0.45</v>
      </c>
      <c r="BG40" s="3">
        <f t="shared" si="33"/>
        <v>0.55000000000000004</v>
      </c>
      <c r="BH40" s="2">
        <f t="shared" si="34"/>
        <v>2.2512123745819453E-2</v>
      </c>
      <c r="BI40" s="5">
        <f t="shared" si="35"/>
        <v>108.04261946283395</v>
      </c>
      <c r="BJ40" s="2">
        <f>(BI40/BI$5)^(12/COUNT(BI$6:BI40))-1</f>
        <v>2.6876751910365648E-2</v>
      </c>
      <c r="BL40" s="3">
        <f t="shared" si="36"/>
        <v>1</v>
      </c>
      <c r="BM40" s="3">
        <f t="shared" si="37"/>
        <v>0</v>
      </c>
      <c r="BN40" s="2">
        <f t="shared" si="38"/>
        <v>7.4999999999999997E-3</v>
      </c>
      <c r="BO40" s="5">
        <f t="shared" si="39"/>
        <v>116.35034940980472</v>
      </c>
      <c r="BP40" s="2">
        <f>(BO40/BO$5)^(12/COUNT(BO$6:BO40))-1</f>
        <v>5.329233296887903E-2</v>
      </c>
      <c r="BR40" s="3">
        <f t="shared" si="40"/>
        <v>1</v>
      </c>
      <c r="BS40" s="3">
        <f t="shared" si="41"/>
        <v>0</v>
      </c>
      <c r="BT40" s="2">
        <f t="shared" si="42"/>
        <v>7.4999999999999997E-3</v>
      </c>
      <c r="BU40" s="5">
        <f t="shared" si="43"/>
        <v>127.46511569499155</v>
      </c>
      <c r="BV40" s="2">
        <f>(BU40/BU$5)^(12/COUNT(BU$6:BU40))-1</f>
        <v>8.676132661308289E-2</v>
      </c>
      <c r="BX40" s="3">
        <f t="shared" si="44"/>
        <v>0</v>
      </c>
      <c r="BY40" s="3">
        <f t="shared" si="45"/>
        <v>1</v>
      </c>
      <c r="BZ40" s="2">
        <f t="shared" si="46"/>
        <v>3.4794770446944456E-2</v>
      </c>
      <c r="CA40" s="5">
        <f t="shared" si="47"/>
        <v>97.968911917098453</v>
      </c>
      <c r="CB40" s="2">
        <f>(CA40/CA$5)^(12/COUNT(CA$6:CA40))-1</f>
        <v>-7.0107320863959099E-3</v>
      </c>
      <c r="CD40" s="3">
        <f t="shared" si="54"/>
        <v>0.1</v>
      </c>
      <c r="CE40" s="3">
        <f t="shared" si="48"/>
        <v>0.9</v>
      </c>
      <c r="CF40" s="2">
        <f t="shared" si="49"/>
        <v>3.2065293402250013E-2</v>
      </c>
      <c r="CG40" s="5">
        <f t="shared" si="50"/>
        <v>100.2363944229816</v>
      </c>
      <c r="CH40" s="2">
        <f>(CG40/CG$5)^(12/COUNT(CG$6:CG40))-1</f>
        <v>8.098664537825595E-4</v>
      </c>
    </row>
    <row r="41" spans="1:86">
      <c r="A41" s="1">
        <v>27060</v>
      </c>
      <c r="B41" s="2">
        <f>data!M42/1200</f>
        <v>7.4999999999999997E-3</v>
      </c>
      <c r="C41" s="2">
        <f>data!K42/data!K41-1</f>
        <v>5.5120701407986861E-3</v>
      </c>
      <c r="D41" s="1">
        <f t="shared" si="0"/>
        <v>27030</v>
      </c>
      <c r="E41">
        <f>VLOOKUP(D41,'FRED Graph'!$A$13:$B$1993,2,FALSE)</f>
        <v>1</v>
      </c>
      <c r="F41" s="4">
        <f t="shared" si="1"/>
        <v>-1.9879298592013137E-3</v>
      </c>
      <c r="G41" s="20" t="str">
        <f t="shared" si="55"/>
        <v>19741</v>
      </c>
      <c r="H41" s="21">
        <f>IF(VLOOKUP(G41,Median_Level!$A$2:$H$206,8,FALSE)="#N/A",0,VLOOKUP(G41,Median_Level!$A$2:$H$206,8,FALSE))</f>
        <v>10</v>
      </c>
      <c r="I41" s="4"/>
      <c r="J41" s="3">
        <f t="shared" si="51"/>
        <v>0</v>
      </c>
      <c r="K41" s="3">
        <f t="shared" si="3"/>
        <v>1</v>
      </c>
      <c r="L41" s="2">
        <f t="shared" si="4"/>
        <v>5.5120701407986861E-3</v>
      </c>
      <c r="M41" s="5">
        <f t="shared" si="5"/>
        <v>98.508923431203229</v>
      </c>
      <c r="N41" s="2">
        <f>(M41/M$5)^(12/COUNT(M$6:M41))-1</f>
        <v>-4.9951653603825807E-3</v>
      </c>
      <c r="P41" s="3">
        <f t="shared" si="52"/>
        <v>1</v>
      </c>
      <c r="Q41" s="3">
        <f t="shared" si="6"/>
        <v>0</v>
      </c>
      <c r="R41" s="2">
        <f t="shared" si="7"/>
        <v>7.4999999999999997E-3</v>
      </c>
      <c r="S41" s="5">
        <f t="shared" si="8"/>
        <v>120.60654099751439</v>
      </c>
      <c r="T41" s="2">
        <f>(S41/S$5)^(12/COUNT(S$6:S41))-1</f>
        <v>6.4445966608734473E-2</v>
      </c>
      <c r="V41" s="3">
        <f t="shared" si="9"/>
        <v>1</v>
      </c>
      <c r="W41" s="3">
        <f t="shared" si="10"/>
        <v>0</v>
      </c>
      <c r="X41" s="2">
        <f t="shared" si="11"/>
        <v>7.4999999999999997E-3</v>
      </c>
      <c r="Y41" s="5">
        <f t="shared" si="12"/>
        <v>187.92500998888332</v>
      </c>
      <c r="Z41" s="2">
        <f>(Y41/Y$5)^(12/COUNT(Y$6:Y41))-1</f>
        <v>0.23403703609570425</v>
      </c>
      <c r="AB41" s="3">
        <f t="shared" si="13"/>
        <v>1</v>
      </c>
      <c r="AC41" s="3">
        <f t="shared" si="14"/>
        <v>0</v>
      </c>
      <c r="AD41" s="2">
        <f t="shared" si="15"/>
        <v>7.4999999999999997E-3</v>
      </c>
      <c r="AE41" s="5">
        <f t="shared" si="16"/>
        <v>98.703678756476691</v>
      </c>
      <c r="AF41" s="2">
        <f>(AE41/AE$5)^(12/COUNT(AE$6:AE41))-1</f>
        <v>-4.339878107190831E-3</v>
      </c>
      <c r="AH41" s="3">
        <f t="shared" ca="1" si="17"/>
        <v>1</v>
      </c>
      <c r="AI41" s="3">
        <f t="shared" ca="1" si="18"/>
        <v>0</v>
      </c>
      <c r="AJ41" s="2">
        <f t="shared" ca="1" si="19"/>
        <v>7.4999999999999997E-3</v>
      </c>
      <c r="AK41" s="5">
        <f t="shared" ca="1" si="20"/>
        <v>128.42110406270399</v>
      </c>
      <c r="AL41" s="2">
        <f ca="1">(AK41/AK$5)^(12/COUNT(AK$6:AK41))-1</f>
        <v>8.6956422754986828E-2</v>
      </c>
      <c r="AN41" s="3">
        <f t="shared" ca="1" si="21"/>
        <v>0.29604180255602741</v>
      </c>
      <c r="AO41" s="3">
        <f t="shared" ca="1" si="22"/>
        <v>0.70395819744397259</v>
      </c>
      <c r="AP41" s="2">
        <f t="shared" ca="1" si="23"/>
        <v>6.1005804796715919E-3</v>
      </c>
      <c r="AQ41" s="5">
        <f t="shared" ca="1" si="24"/>
        <v>108.82671129880893</v>
      </c>
      <c r="AR41" s="2">
        <f ca="1">(AQ41/AQ$5)^(12/COUNT(AQ$6:AQ41))-1</f>
        <v>2.8596798825755165E-2</v>
      </c>
      <c r="AT41" s="3">
        <f t="shared" si="25"/>
        <v>0</v>
      </c>
      <c r="AU41" s="3">
        <f t="shared" si="26"/>
        <v>1</v>
      </c>
      <c r="AV41" s="2">
        <f t="shared" si="27"/>
        <v>5.5120701407986861E-3</v>
      </c>
      <c r="AW41" s="5">
        <f t="shared" si="28"/>
        <v>107.11568746641171</v>
      </c>
      <c r="AX41" s="2">
        <f>(AW41/AW$5)^(12/COUNT(AW$6:AW41))-1</f>
        <v>2.3177606433534059E-2</v>
      </c>
      <c r="AZ41" s="3">
        <f t="shared" ca="1" si="29"/>
        <v>1</v>
      </c>
      <c r="BA41" s="3">
        <f t="shared" ca="1" si="30"/>
        <v>0</v>
      </c>
      <c r="BB41" s="2">
        <f t="shared" ca="1" si="31"/>
        <v>7.4999999999999997E-3</v>
      </c>
      <c r="BC41" s="5">
        <f t="shared" ca="1" si="32"/>
        <v>128.42110406270399</v>
      </c>
      <c r="BD41" s="2">
        <f ca="1">(BC41/BC$5)^(12/COUNT(BC$6:BC41))-1</f>
        <v>8.6956422754986828E-2</v>
      </c>
      <c r="BF41" s="3">
        <f t="shared" si="53"/>
        <v>0.45</v>
      </c>
      <c r="BG41" s="3">
        <f t="shared" si="33"/>
        <v>0.55000000000000004</v>
      </c>
      <c r="BH41" s="2">
        <f t="shared" si="34"/>
        <v>6.4066385774392779E-3</v>
      </c>
      <c r="BI41" s="5">
        <f t="shared" si="35"/>
        <v>108.73480947669213</v>
      </c>
      <c r="BJ41" s="2">
        <f>(BI41/BI$5)^(12/COUNT(BI$6:BI41))-1</f>
        <v>2.8307174642824506E-2</v>
      </c>
      <c r="BL41" s="3">
        <f t="shared" si="36"/>
        <v>1</v>
      </c>
      <c r="BM41" s="3">
        <f t="shared" si="37"/>
        <v>0</v>
      </c>
      <c r="BN41" s="2">
        <f t="shared" si="38"/>
        <v>7.4999999999999997E-3</v>
      </c>
      <c r="BO41" s="5">
        <f t="shared" si="39"/>
        <v>117.22297703037826</v>
      </c>
      <c r="BP41" s="2">
        <f>(BO41/BO$5)^(12/COUNT(BO$6:BO41))-1</f>
        <v>5.4397211955170555E-2</v>
      </c>
      <c r="BR41" s="3">
        <f t="shared" si="40"/>
        <v>0</v>
      </c>
      <c r="BS41" s="3">
        <f t="shared" si="41"/>
        <v>1</v>
      </c>
      <c r="BT41" s="2">
        <f t="shared" si="42"/>
        <v>5.5120701407986861E-3</v>
      </c>
      <c r="BU41" s="5">
        <f t="shared" si="43"/>
        <v>128.16771235320738</v>
      </c>
      <c r="BV41" s="2">
        <f>(BU41/BU$5)^(12/COUNT(BU$6:BU41))-1</f>
        <v>8.6241049433363637E-2</v>
      </c>
      <c r="BX41" s="3">
        <f t="shared" si="44"/>
        <v>0</v>
      </c>
      <c r="BY41" s="3">
        <f t="shared" si="45"/>
        <v>1</v>
      </c>
      <c r="BZ41" s="2">
        <f t="shared" si="46"/>
        <v>5.5120701407986861E-3</v>
      </c>
      <c r="CA41" s="5">
        <f t="shared" si="47"/>
        <v>98.508923431203229</v>
      </c>
      <c r="CB41" s="2">
        <f>(CA41/CA$5)^(12/COUNT(CA$6:CA41))-1</f>
        <v>-4.9951653603825807E-3</v>
      </c>
      <c r="CD41" s="3">
        <f t="shared" si="54"/>
        <v>0.1</v>
      </c>
      <c r="CE41" s="3">
        <f t="shared" si="48"/>
        <v>0.9</v>
      </c>
      <c r="CF41" s="2">
        <f t="shared" si="49"/>
        <v>5.7108631267188178E-3</v>
      </c>
      <c r="CG41" s="5">
        <f t="shared" si="50"/>
        <v>100.80883075184705</v>
      </c>
      <c r="CH41" s="2">
        <f>(CG41/CG$5)^(12/COUNT(CG$6:CG41))-1</f>
        <v>2.6888660254862362E-3</v>
      </c>
    </row>
    <row r="42" spans="1:86">
      <c r="A42" s="1">
        <v>27088</v>
      </c>
      <c r="B42" s="2">
        <f>data!M43/1200</f>
        <v>7.4999999999999997E-3</v>
      </c>
      <c r="C42" s="2">
        <f>data!K43/data!K42-1</f>
        <v>5.8208170182922903E-3</v>
      </c>
      <c r="D42" s="1">
        <f t="shared" si="0"/>
        <v>27030</v>
      </c>
      <c r="E42">
        <f>VLOOKUP(D42,'FRED Graph'!$A$13:$B$1993,2,FALSE)</f>
        <v>1</v>
      </c>
      <c r="F42" s="4">
        <f t="shared" si="1"/>
        <v>-1.6791829817077095E-3</v>
      </c>
      <c r="G42" s="20" t="str">
        <f t="shared" si="55"/>
        <v>19741</v>
      </c>
      <c r="H42" s="21">
        <f>IF(VLOOKUP(G42,Median_Level!$A$2:$H$206,8,FALSE)="#N/A",0,VLOOKUP(G42,Median_Level!$A$2:$H$206,8,FALSE))</f>
        <v>10</v>
      </c>
      <c r="I42" s="4"/>
      <c r="J42" s="3">
        <f t="shared" si="51"/>
        <v>0</v>
      </c>
      <c r="K42" s="3">
        <f t="shared" si="3"/>
        <v>1</v>
      </c>
      <c r="L42" s="2">
        <f t="shared" si="4"/>
        <v>5.8208170182922903E-3</v>
      </c>
      <c r="M42" s="5">
        <f t="shared" si="5"/>
        <v>99.08232584916523</v>
      </c>
      <c r="N42" s="2">
        <f>(M42/M$5)^(12/COUNT(M$6:M42))-1</f>
        <v>-2.9855151683236825E-3</v>
      </c>
      <c r="P42" s="3">
        <f t="shared" si="52"/>
        <v>1</v>
      </c>
      <c r="Q42" s="3">
        <f t="shared" si="6"/>
        <v>0</v>
      </c>
      <c r="R42" s="2">
        <f t="shared" si="7"/>
        <v>7.4999999999999997E-3</v>
      </c>
      <c r="S42" s="5">
        <f t="shared" si="8"/>
        <v>121.51109005499575</v>
      </c>
      <c r="T42" s="2">
        <f>(S42/S$5)^(12/COUNT(S$6:S42))-1</f>
        <v>6.5229046159237525E-2</v>
      </c>
      <c r="V42" s="3">
        <f t="shared" si="9"/>
        <v>1</v>
      </c>
      <c r="W42" s="3">
        <f t="shared" si="10"/>
        <v>0</v>
      </c>
      <c r="X42" s="2">
        <f t="shared" si="11"/>
        <v>7.4999999999999997E-3</v>
      </c>
      <c r="Y42" s="5">
        <f t="shared" si="12"/>
        <v>189.33444756379996</v>
      </c>
      <c r="Z42" s="2">
        <f>(Y42/Y$5)^(12/COUNT(Y$6:Y42))-1</f>
        <v>0.2300204009356337</v>
      </c>
      <c r="AB42" s="3">
        <f t="shared" si="13"/>
        <v>1</v>
      </c>
      <c r="AC42" s="3">
        <f t="shared" si="14"/>
        <v>0</v>
      </c>
      <c r="AD42" s="2">
        <f t="shared" si="15"/>
        <v>7.4999999999999997E-3</v>
      </c>
      <c r="AE42" s="5">
        <f t="shared" si="16"/>
        <v>99.443956347150277</v>
      </c>
      <c r="AF42" s="2">
        <f>(AE42/AE$5)^(12/COUNT(AE$6:AE42))-1</f>
        <v>-1.8067830859922474E-3</v>
      </c>
      <c r="AH42" s="3">
        <f t="shared" ca="1" si="17"/>
        <v>1</v>
      </c>
      <c r="AI42" s="3">
        <f t="shared" ca="1" si="18"/>
        <v>0</v>
      </c>
      <c r="AJ42" s="2">
        <f t="shared" ca="1" si="19"/>
        <v>7.4999999999999997E-3</v>
      </c>
      <c r="AK42" s="5">
        <f t="shared" ca="1" si="20"/>
        <v>129.38426234317427</v>
      </c>
      <c r="AL42" s="2">
        <f ca="1">(AK42/AK$5)^(12/COUNT(AK$6:AK42))-1</f>
        <v>8.7141005394579807E-2</v>
      </c>
      <c r="AN42" s="3">
        <f t="shared" ca="1" si="21"/>
        <v>0.4540998631796096</v>
      </c>
      <c r="AO42" s="3">
        <f t="shared" ca="1" si="22"/>
        <v>0.5459001368203904</v>
      </c>
      <c r="AP42" s="2">
        <f t="shared" ca="1" si="23"/>
        <v>6.5833337805392897E-3</v>
      </c>
      <c r="AQ42" s="5">
        <f t="shared" ca="1" si="24"/>
        <v>109.54315386352737</v>
      </c>
      <c r="AR42" s="2">
        <f ca="1">(AQ42/AQ$5)^(12/COUNT(AQ$6:AQ42))-1</f>
        <v>3.0002921172321839E-2</v>
      </c>
      <c r="AT42" s="3">
        <f t="shared" si="25"/>
        <v>0</v>
      </c>
      <c r="AU42" s="3">
        <f t="shared" si="26"/>
        <v>1</v>
      </c>
      <c r="AV42" s="2">
        <f t="shared" si="27"/>
        <v>5.8208170182922903E-3</v>
      </c>
      <c r="AW42" s="5">
        <f t="shared" si="28"/>
        <v>107.73918828294228</v>
      </c>
      <c r="AX42" s="2">
        <f>(AW42/AW$5)^(12/COUNT(AW$6:AW42))-1</f>
        <v>2.4470785127034489E-2</v>
      </c>
      <c r="AZ42" s="3">
        <f t="shared" ca="1" si="29"/>
        <v>1</v>
      </c>
      <c r="BA42" s="3">
        <f t="shared" ca="1" si="30"/>
        <v>0</v>
      </c>
      <c r="BB42" s="2">
        <f t="shared" ca="1" si="31"/>
        <v>7.4999999999999997E-3</v>
      </c>
      <c r="BC42" s="5">
        <f t="shared" ca="1" si="32"/>
        <v>129.38426234317427</v>
      </c>
      <c r="BD42" s="2">
        <f ca="1">(BC42/BC$5)^(12/COUNT(BC$6:BC42))-1</f>
        <v>8.7141005394579807E-2</v>
      </c>
      <c r="BF42" s="3">
        <f t="shared" si="53"/>
        <v>0.45</v>
      </c>
      <c r="BG42" s="3">
        <f t="shared" si="33"/>
        <v>0.55000000000000004</v>
      </c>
      <c r="BH42" s="2">
        <f t="shared" si="34"/>
        <v>6.5764493600607597E-3</v>
      </c>
      <c r="BI42" s="5">
        <f t="shared" si="35"/>
        <v>109.44989844489146</v>
      </c>
      <c r="BJ42" s="2">
        <f>(BI42/BI$5)^(12/COUNT(BI$6:BI42))-1</f>
        <v>2.9718454258745419E-2</v>
      </c>
      <c r="BL42" s="3">
        <f t="shared" si="36"/>
        <v>1</v>
      </c>
      <c r="BM42" s="3">
        <f t="shared" si="37"/>
        <v>0</v>
      </c>
      <c r="BN42" s="2">
        <f t="shared" si="38"/>
        <v>7.4999999999999997E-3</v>
      </c>
      <c r="BO42" s="5">
        <f t="shared" si="39"/>
        <v>118.1021493581061</v>
      </c>
      <c r="BP42" s="2">
        <f>(BO42/BO$5)^(12/COUNT(BO$6:BO42))-1</f>
        <v>5.5443434445892059E-2</v>
      </c>
      <c r="BR42" s="3">
        <f t="shared" si="40"/>
        <v>0</v>
      </c>
      <c r="BS42" s="3">
        <f t="shared" si="41"/>
        <v>1</v>
      </c>
      <c r="BT42" s="2">
        <f t="shared" si="42"/>
        <v>5.8208170182922903E-3</v>
      </c>
      <c r="BU42" s="5">
        <f t="shared" si="43"/>
        <v>128.91375315446851</v>
      </c>
      <c r="BV42" s="2">
        <f>(BU42/BU$5)^(12/COUNT(BU$6:BU42))-1</f>
        <v>8.5857237924151342E-2</v>
      </c>
      <c r="BX42" s="3">
        <f t="shared" si="44"/>
        <v>0</v>
      </c>
      <c r="BY42" s="3">
        <f t="shared" si="45"/>
        <v>1</v>
      </c>
      <c r="BZ42" s="2">
        <f t="shared" si="46"/>
        <v>5.8208170182922903E-3</v>
      </c>
      <c r="CA42" s="5">
        <f t="shared" si="47"/>
        <v>99.08232584916523</v>
      </c>
      <c r="CB42" s="2">
        <f>(CA42/CA$5)^(12/COUNT(CA$6:CA42))-1</f>
        <v>-2.9855151683236825E-3</v>
      </c>
      <c r="CD42" s="3">
        <f t="shared" si="54"/>
        <v>0.1</v>
      </c>
      <c r="CE42" s="3">
        <f t="shared" si="48"/>
        <v>0.9</v>
      </c>
      <c r="CF42" s="2">
        <f t="shared" si="49"/>
        <v>5.9887353164630609E-3</v>
      </c>
      <c r="CG42" s="5">
        <f t="shared" si="50"/>
        <v>101.41254815678199</v>
      </c>
      <c r="CH42" s="2">
        <f>(CG42/CG$5)^(12/COUNT(CG$6:CG42))-1</f>
        <v>4.5595459192608878E-3</v>
      </c>
    </row>
    <row r="43" spans="1:86">
      <c r="A43" s="1">
        <v>27117</v>
      </c>
      <c r="B43" s="2">
        <f>data!M44/1200</f>
        <v>8.3333333333333332E-3</v>
      </c>
      <c r="C43" s="2">
        <f>data!K44/data!K43-1</f>
        <v>-1.6094732316130789E-2</v>
      </c>
      <c r="D43" s="1">
        <f t="shared" si="0"/>
        <v>27030</v>
      </c>
      <c r="E43">
        <f>VLOOKUP(D43,'FRED Graph'!$A$13:$B$1993,2,FALSE)</f>
        <v>1</v>
      </c>
      <c r="F43" s="4">
        <f t="shared" si="1"/>
        <v>-2.442806564946412E-2</v>
      </c>
      <c r="G43" s="20" t="str">
        <f t="shared" si="55"/>
        <v>19741</v>
      </c>
      <c r="H43" s="21">
        <f>IF(VLOOKUP(G43,Median_Level!$A$2:$H$206,8,FALSE)="#N/A",0,VLOOKUP(G43,Median_Level!$A$2:$H$206,8,FALSE))</f>
        <v>10</v>
      </c>
      <c r="I43" s="4"/>
      <c r="J43" s="3">
        <f t="shared" si="51"/>
        <v>0</v>
      </c>
      <c r="K43" s="3">
        <f t="shared" si="3"/>
        <v>1</v>
      </c>
      <c r="L43" s="2">
        <f t="shared" si="4"/>
        <v>-1.6094732316130789E-2</v>
      </c>
      <c r="M43" s="5">
        <f t="shared" si="5"/>
        <v>97.487622337363263</v>
      </c>
      <c r="N43" s="2">
        <f>(M43/M$5)^(12/COUNT(M$6:M43))-1</f>
        <v>-8.0029935552990983E-3</v>
      </c>
      <c r="P43" s="3">
        <f t="shared" si="52"/>
        <v>1</v>
      </c>
      <c r="Q43" s="3">
        <f t="shared" si="6"/>
        <v>0</v>
      </c>
      <c r="R43" s="2">
        <f t="shared" si="7"/>
        <v>8.3333333333333332E-3</v>
      </c>
      <c r="S43" s="5">
        <f t="shared" si="8"/>
        <v>122.52368247212071</v>
      </c>
      <c r="T43" s="2">
        <f>(S43/S$5)^(12/COUNT(S$6:S43))-1</f>
        <v>6.6249794215806013E-2</v>
      </c>
      <c r="V43" s="3">
        <f t="shared" si="9"/>
        <v>1</v>
      </c>
      <c r="W43" s="3">
        <f t="shared" si="10"/>
        <v>0</v>
      </c>
      <c r="X43" s="2">
        <f t="shared" si="11"/>
        <v>8.3333333333333332E-3</v>
      </c>
      <c r="Y43" s="5">
        <f t="shared" si="12"/>
        <v>190.91223462683161</v>
      </c>
      <c r="Z43" s="2">
        <f>(Y43/Y$5)^(12/COUNT(Y$6:Y43))-1</f>
        <v>0.22654742655291482</v>
      </c>
      <c r="AB43" s="3">
        <f t="shared" si="13"/>
        <v>1</v>
      </c>
      <c r="AC43" s="3">
        <f t="shared" si="14"/>
        <v>0</v>
      </c>
      <c r="AD43" s="2">
        <f t="shared" si="15"/>
        <v>8.3333333333333332E-3</v>
      </c>
      <c r="AE43" s="5">
        <f t="shared" si="16"/>
        <v>100.27265598337652</v>
      </c>
      <c r="AF43" s="2">
        <f>(AE43/AE$5)^(12/COUNT(AE$6:AE43))-1</f>
        <v>8.6021698898552934E-4</v>
      </c>
      <c r="AH43" s="3">
        <f t="shared" ca="1" si="17"/>
        <v>1</v>
      </c>
      <c r="AI43" s="3">
        <f t="shared" ca="1" si="18"/>
        <v>0</v>
      </c>
      <c r="AJ43" s="2">
        <f t="shared" ca="1" si="19"/>
        <v>8.3333333333333332E-3</v>
      </c>
      <c r="AK43" s="5">
        <f t="shared" ca="1" si="20"/>
        <v>130.4624645293674</v>
      </c>
      <c r="AL43" s="2">
        <f ca="1">(AK43/AK$5)^(12/COUNT(AK$6:AK43))-1</f>
        <v>8.7599827466493085E-2</v>
      </c>
      <c r="AN43" s="3">
        <f t="shared" ca="1" si="21"/>
        <v>0.34800445035075012</v>
      </c>
      <c r="AO43" s="3">
        <f t="shared" ca="1" si="22"/>
        <v>0.65199554964924988</v>
      </c>
      <c r="AP43" s="2">
        <f t="shared" ca="1" si="23"/>
        <v>-7.593656756656986E-3</v>
      </c>
      <c r="AQ43" s="5">
        <f t="shared" ca="1" si="24"/>
        <v>108.71132075304607</v>
      </c>
      <c r="AR43" s="2">
        <f ca="1">(AQ43/AQ$5)^(12/COUNT(AQ$6:AQ43))-1</f>
        <v>2.6727492461887881E-2</v>
      </c>
      <c r="AT43" s="3">
        <f t="shared" si="25"/>
        <v>0</v>
      </c>
      <c r="AU43" s="3">
        <f t="shared" si="26"/>
        <v>1</v>
      </c>
      <c r="AV43" s="2">
        <f t="shared" si="27"/>
        <v>-1.6094732316130789E-2</v>
      </c>
      <c r="AW43" s="5">
        <f t="shared" si="28"/>
        <v>106.00515488757111</v>
      </c>
      <c r="AX43" s="2">
        <f>(AW43/AW$5)^(12/COUNT(AW$6:AW43))-1</f>
        <v>1.8586686118618356E-2</v>
      </c>
      <c r="AZ43" s="3">
        <f t="shared" ca="1" si="29"/>
        <v>1</v>
      </c>
      <c r="BA43" s="3">
        <f t="shared" ca="1" si="30"/>
        <v>0</v>
      </c>
      <c r="BB43" s="2">
        <f t="shared" ca="1" si="31"/>
        <v>8.3333333333333332E-3</v>
      </c>
      <c r="BC43" s="5">
        <f t="shared" ca="1" si="32"/>
        <v>130.4624645293674</v>
      </c>
      <c r="BD43" s="2">
        <f ca="1">(BC43/BC$5)^(12/COUNT(BC$6:BC43))-1</f>
        <v>8.7599827466493085E-2</v>
      </c>
      <c r="BF43" s="3">
        <f t="shared" si="53"/>
        <v>0.45</v>
      </c>
      <c r="BG43" s="3">
        <f t="shared" si="33"/>
        <v>0.55000000000000004</v>
      </c>
      <c r="BH43" s="2">
        <f t="shared" si="34"/>
        <v>-5.1021027738719343E-3</v>
      </c>
      <c r="BI43" s="5">
        <f t="shared" si="35"/>
        <v>108.89147381443578</v>
      </c>
      <c r="BJ43" s="2">
        <f>(BI43/BI$5)^(12/COUNT(BI$6:BI43))-1</f>
        <v>2.7264491689787285E-2</v>
      </c>
      <c r="BL43" s="3">
        <f t="shared" si="36"/>
        <v>1</v>
      </c>
      <c r="BM43" s="3">
        <f t="shared" si="37"/>
        <v>0</v>
      </c>
      <c r="BN43" s="2">
        <f t="shared" si="38"/>
        <v>8.3333333333333332E-3</v>
      </c>
      <c r="BO43" s="5">
        <f t="shared" si="39"/>
        <v>119.08633393609031</v>
      </c>
      <c r="BP43" s="2">
        <f>(BO43/BO$5)^(12/COUNT(BO$6:BO43))-1</f>
        <v>5.6711411932718558E-2</v>
      </c>
      <c r="BR43" s="3">
        <f t="shared" si="40"/>
        <v>0</v>
      </c>
      <c r="BS43" s="3">
        <f t="shared" si="41"/>
        <v>1</v>
      </c>
      <c r="BT43" s="2">
        <f t="shared" si="42"/>
        <v>-1.6094732316130789E-2</v>
      </c>
      <c r="BU43" s="5">
        <f t="shared" si="43"/>
        <v>126.83892080557958</v>
      </c>
      <c r="BV43" s="2">
        <f>(BU43/BU$5)^(12/COUNT(BU$6:BU43))-1</f>
        <v>7.7968486251070113E-2</v>
      </c>
      <c r="BX43" s="3">
        <f t="shared" si="44"/>
        <v>0</v>
      </c>
      <c r="BY43" s="3">
        <f t="shared" si="45"/>
        <v>1</v>
      </c>
      <c r="BZ43" s="2">
        <f t="shared" si="46"/>
        <v>-1.6094732316130789E-2</v>
      </c>
      <c r="CA43" s="5">
        <f t="shared" si="47"/>
        <v>97.487622337363263</v>
      </c>
      <c r="CB43" s="2">
        <f>(CA43/CA$5)^(12/COUNT(CA$6:CA43))-1</f>
        <v>-8.0029935552990983E-3</v>
      </c>
      <c r="CD43" s="3">
        <f t="shared" si="54"/>
        <v>0.1</v>
      </c>
      <c r="CE43" s="3">
        <f t="shared" si="48"/>
        <v>0.9</v>
      </c>
      <c r="CF43" s="2">
        <f t="shared" si="49"/>
        <v>-1.3651925751184377E-2</v>
      </c>
      <c r="CG43" s="5">
        <f t="shared" si="50"/>
        <v>100.02807157910721</v>
      </c>
      <c r="CH43" s="2">
        <f>(CG43/CG$5)^(12/COUNT(CG$6:CG43))-1</f>
        <v>8.8638580093114427E-5</v>
      </c>
    </row>
    <row r="44" spans="1:86">
      <c r="A44" s="1">
        <v>27149</v>
      </c>
      <c r="B44" s="2">
        <f>data!M45/1200</f>
        <v>8.4500000000000009E-3</v>
      </c>
      <c r="C44" s="2">
        <f>data!K45/data!K44-1</f>
        <v>-1.1728161761232037E-2</v>
      </c>
      <c r="D44" s="1">
        <f t="shared" si="0"/>
        <v>27030</v>
      </c>
      <c r="E44">
        <f>VLOOKUP(D44,'FRED Graph'!$A$13:$B$1993,2,FALSE)</f>
        <v>1</v>
      </c>
      <c r="F44" s="4">
        <f t="shared" si="1"/>
        <v>-2.0178161761232036E-2</v>
      </c>
      <c r="G44" s="20" t="str">
        <f t="shared" si="55"/>
        <v>19742</v>
      </c>
      <c r="H44" s="21">
        <f>IF(VLOOKUP(G44,Median_Level!$A$2:$H$206,8,FALSE)="#N/A",0,VLOOKUP(G44,Median_Level!$A$2:$H$206,8,FALSE))</f>
        <v>10</v>
      </c>
      <c r="I44" s="4"/>
      <c r="J44" s="3">
        <f t="shared" si="51"/>
        <v>0</v>
      </c>
      <c r="K44" s="3">
        <f t="shared" si="3"/>
        <v>1</v>
      </c>
      <c r="L44" s="2">
        <f t="shared" si="4"/>
        <v>-1.1728161761232037E-2</v>
      </c>
      <c r="M44" s="5">
        <f t="shared" si="5"/>
        <v>96.34427173287277</v>
      </c>
      <c r="N44" s="2">
        <f>(M44/M$5)^(12/COUNT(M$6:M44))-1</f>
        <v>-1.1393746472158406E-2</v>
      </c>
      <c r="P44" s="3">
        <f t="shared" si="52"/>
        <v>1</v>
      </c>
      <c r="Q44" s="3">
        <f t="shared" si="6"/>
        <v>0</v>
      </c>
      <c r="R44" s="2">
        <f t="shared" si="7"/>
        <v>8.4500000000000009E-3</v>
      </c>
      <c r="S44" s="5">
        <f t="shared" si="8"/>
        <v>123.55900758901014</v>
      </c>
      <c r="T44" s="2">
        <f>(S44/S$5)^(12/COUNT(S$6:S44))-1</f>
        <v>6.7257092666210605E-2</v>
      </c>
      <c r="V44" s="3">
        <f t="shared" si="9"/>
        <v>1</v>
      </c>
      <c r="W44" s="3">
        <f t="shared" si="10"/>
        <v>0</v>
      </c>
      <c r="X44" s="2">
        <f t="shared" si="11"/>
        <v>8.4500000000000009E-3</v>
      </c>
      <c r="Y44" s="5">
        <f t="shared" si="12"/>
        <v>192.52544300942836</v>
      </c>
      <c r="Z44" s="2">
        <f>(Y44/Y$5)^(12/COUNT(Y$6:Y44))-1</f>
        <v>0.2233051657258367</v>
      </c>
      <c r="AB44" s="3">
        <f t="shared" si="13"/>
        <v>1</v>
      </c>
      <c r="AC44" s="3">
        <f t="shared" si="14"/>
        <v>0</v>
      </c>
      <c r="AD44" s="2">
        <f t="shared" si="15"/>
        <v>8.4500000000000009E-3</v>
      </c>
      <c r="AE44" s="5">
        <f t="shared" si="16"/>
        <v>101.11995992643607</v>
      </c>
      <c r="AF44" s="2">
        <f>(AE44/AE$5)^(12/COUNT(AE$6:AE44))-1</f>
        <v>3.4327547962702543E-3</v>
      </c>
      <c r="AH44" s="3">
        <f t="shared" ca="1" si="17"/>
        <v>1</v>
      </c>
      <c r="AI44" s="3">
        <f t="shared" ca="1" si="18"/>
        <v>0</v>
      </c>
      <c r="AJ44" s="2">
        <f t="shared" ca="1" si="19"/>
        <v>8.4500000000000009E-3</v>
      </c>
      <c r="AK44" s="5">
        <f t="shared" ca="1" si="20"/>
        <v>131.56487235464056</v>
      </c>
      <c r="AL44" s="2">
        <f ca="1">(AK44/AK$5)^(12/COUNT(AK$6:AK44))-1</f>
        <v>8.8074032537906133E-2</v>
      </c>
      <c r="AN44" s="3">
        <f t="shared" ca="1" si="21"/>
        <v>0.72260183372474873</v>
      </c>
      <c r="AO44" s="3">
        <f t="shared" ca="1" si="22"/>
        <v>0.27739816627525127</v>
      </c>
      <c r="AP44" s="2">
        <f t="shared" ca="1" si="23"/>
        <v>2.852614928628839E-3</v>
      </c>
      <c r="AQ44" s="5">
        <f t="shared" ca="1" si="24"/>
        <v>109.02143228953716</v>
      </c>
      <c r="AR44" s="2">
        <f ca="1">(AQ44/AQ$5)^(12/COUNT(AQ$6:AQ44))-1</f>
        <v>2.6933018983760215E-2</v>
      </c>
      <c r="AT44" s="3">
        <f t="shared" si="25"/>
        <v>0</v>
      </c>
      <c r="AU44" s="3">
        <f t="shared" si="26"/>
        <v>1</v>
      </c>
      <c r="AV44" s="2">
        <f t="shared" si="27"/>
        <v>-1.1728161761232037E-2</v>
      </c>
      <c r="AW44" s="5">
        <f t="shared" si="28"/>
        <v>104.76190928352521</v>
      </c>
      <c r="AX44" s="2">
        <f>(AW44/AW$5)^(12/COUNT(AW$6:AW44))-1</f>
        <v>1.4416798140560072E-2</v>
      </c>
      <c r="AZ44" s="3">
        <f t="shared" ca="1" si="29"/>
        <v>1</v>
      </c>
      <c r="BA44" s="3">
        <f t="shared" ca="1" si="30"/>
        <v>0</v>
      </c>
      <c r="BB44" s="2">
        <f t="shared" ca="1" si="31"/>
        <v>8.4500000000000009E-3</v>
      </c>
      <c r="BC44" s="5">
        <f t="shared" ca="1" si="32"/>
        <v>131.56487235464056</v>
      </c>
      <c r="BD44" s="2">
        <f ca="1">(BC44/BC$5)^(12/COUNT(BC$6:BC44))-1</f>
        <v>8.8074032537906133E-2</v>
      </c>
      <c r="BF44" s="3">
        <f t="shared" si="53"/>
        <v>0.45</v>
      </c>
      <c r="BG44" s="3">
        <f t="shared" si="33"/>
        <v>0.55000000000000004</v>
      </c>
      <c r="BH44" s="2">
        <f t="shared" si="34"/>
        <v>-2.6479889686776203E-3</v>
      </c>
      <c r="BI44" s="5">
        <f t="shared" si="35"/>
        <v>108.60313039299211</v>
      </c>
      <c r="BJ44" s="2">
        <f>(BI44/BI$5)^(12/COUNT(BI$6:BI44))-1</f>
        <v>2.5719031014770355E-2</v>
      </c>
      <c r="BL44" s="3">
        <f t="shared" si="36"/>
        <v>1</v>
      </c>
      <c r="BM44" s="3">
        <f t="shared" si="37"/>
        <v>0</v>
      </c>
      <c r="BN44" s="2">
        <f t="shared" si="38"/>
        <v>8.4500000000000009E-3</v>
      </c>
      <c r="BO44" s="5">
        <f t="shared" si="39"/>
        <v>120.09261345785028</v>
      </c>
      <c r="BP44" s="2">
        <f>(BO44/BO$5)^(12/COUNT(BO$6:BO44))-1</f>
        <v>5.795343413917986E-2</v>
      </c>
      <c r="BR44" s="3">
        <f t="shared" si="40"/>
        <v>0</v>
      </c>
      <c r="BS44" s="3">
        <f t="shared" si="41"/>
        <v>1</v>
      </c>
      <c r="BT44" s="2">
        <f t="shared" si="42"/>
        <v>-1.1728161761232037E-2</v>
      </c>
      <c r="BU44" s="5">
        <f t="shared" si="43"/>
        <v>125.35133342475164</v>
      </c>
      <c r="BV44" s="2">
        <f>(BU44/BU$5)^(12/COUNT(BU$6:BU44))-1</f>
        <v>7.1996890401119007E-2</v>
      </c>
      <c r="BX44" s="3">
        <f t="shared" si="44"/>
        <v>0</v>
      </c>
      <c r="BY44" s="3">
        <f t="shared" si="45"/>
        <v>1</v>
      </c>
      <c r="BZ44" s="2">
        <f t="shared" si="46"/>
        <v>-1.1728161761232037E-2</v>
      </c>
      <c r="CA44" s="5">
        <f t="shared" si="47"/>
        <v>96.34427173287277</v>
      </c>
      <c r="CB44" s="2">
        <f>(CA44/CA$5)^(12/COUNT(CA$6:CA44))-1</f>
        <v>-1.1393746472158406E-2</v>
      </c>
      <c r="CD44" s="3">
        <f t="shared" si="54"/>
        <v>0.1</v>
      </c>
      <c r="CE44" s="3">
        <f t="shared" si="48"/>
        <v>0.9</v>
      </c>
      <c r="CF44" s="2">
        <f t="shared" si="49"/>
        <v>-9.7103455851088333E-3</v>
      </c>
      <c r="CG44" s="5">
        <f t="shared" si="50"/>
        <v>99.056764435862064</v>
      </c>
      <c r="CH44" s="2">
        <f>(CG44/CG$5)^(12/COUNT(CG$6:CG44))-1</f>
        <v>-2.9117900404249664E-3</v>
      </c>
    </row>
    <row r="45" spans="1:86">
      <c r="A45" s="1">
        <v>27180</v>
      </c>
      <c r="B45" s="2">
        <f>data!M46/1200</f>
        <v>1.0833333333333334E-2</v>
      </c>
      <c r="C45" s="2">
        <f>data!K46/data!K45-1</f>
        <v>-4.1326561099492176E-2</v>
      </c>
      <c r="D45" s="1">
        <f t="shared" si="0"/>
        <v>27030</v>
      </c>
      <c r="E45">
        <f>VLOOKUP(D45,'FRED Graph'!$A$13:$B$1993,2,FALSE)</f>
        <v>1</v>
      </c>
      <c r="F45" s="4">
        <f t="shared" si="1"/>
        <v>-5.215989443282551E-2</v>
      </c>
      <c r="G45" s="20" t="str">
        <f t="shared" si="55"/>
        <v>19742</v>
      </c>
      <c r="H45" s="21">
        <f>IF(VLOOKUP(G45,Median_Level!$A$2:$H$206,8,FALSE)="#N/A",0,VLOOKUP(G45,Median_Level!$A$2:$H$206,8,FALSE))</f>
        <v>10</v>
      </c>
      <c r="I45" s="4"/>
      <c r="J45" s="3">
        <f t="shared" si="51"/>
        <v>0</v>
      </c>
      <c r="K45" s="3">
        <f t="shared" si="3"/>
        <v>1</v>
      </c>
      <c r="L45" s="2">
        <f t="shared" si="4"/>
        <v>-4.1326561099492176E-2</v>
      </c>
      <c r="M45" s="5">
        <f t="shared" si="5"/>
        <v>92.362694300518129</v>
      </c>
      <c r="N45" s="2">
        <f>(M45/M$5)^(12/COUNT(M$6:M45))-1</f>
        <v>-2.3552319854329817E-2</v>
      </c>
      <c r="P45" s="3">
        <f t="shared" si="52"/>
        <v>1</v>
      </c>
      <c r="Q45" s="3">
        <f t="shared" si="6"/>
        <v>0</v>
      </c>
      <c r="R45" s="2">
        <f t="shared" si="7"/>
        <v>1.0833333333333334E-2</v>
      </c>
      <c r="S45" s="5">
        <f t="shared" si="8"/>
        <v>124.89756350455774</v>
      </c>
      <c r="T45" s="2">
        <f>(S45/S$5)^(12/COUNT(S$6:S45))-1</f>
        <v>6.8971655811017829E-2</v>
      </c>
      <c r="V45" s="3">
        <f t="shared" si="9"/>
        <v>1</v>
      </c>
      <c r="W45" s="3">
        <f t="shared" si="10"/>
        <v>0</v>
      </c>
      <c r="X45" s="2">
        <f t="shared" si="11"/>
        <v>1.0833333333333334E-2</v>
      </c>
      <c r="Y45" s="5">
        <f t="shared" si="12"/>
        <v>194.61113530869716</v>
      </c>
      <c r="Z45" s="2">
        <f>(Y45/Y$5)^(12/COUNT(Y$6:Y45))-1</f>
        <v>0.22109739812999418</v>
      </c>
      <c r="AB45" s="3">
        <f t="shared" si="13"/>
        <v>1</v>
      </c>
      <c r="AC45" s="3">
        <f t="shared" si="14"/>
        <v>0</v>
      </c>
      <c r="AD45" s="2">
        <f t="shared" si="15"/>
        <v>1.0833333333333334E-2</v>
      </c>
      <c r="AE45" s="5">
        <f t="shared" si="16"/>
        <v>102.21542615897245</v>
      </c>
      <c r="AF45" s="2">
        <f>(AE45/AE$5)^(12/COUNT(AE$6:AE45))-1</f>
        <v>6.5953807476035742E-3</v>
      </c>
      <c r="AH45" s="3">
        <f t="shared" ca="1" si="17"/>
        <v>1</v>
      </c>
      <c r="AI45" s="3">
        <f t="shared" ca="1" si="18"/>
        <v>0</v>
      </c>
      <c r="AJ45" s="2">
        <f t="shared" ca="1" si="19"/>
        <v>1.0833333333333334E-2</v>
      </c>
      <c r="AK45" s="5">
        <f t="shared" ca="1" si="20"/>
        <v>132.99015847181582</v>
      </c>
      <c r="AL45" s="2">
        <f ca="1">(AK45/AK$5)^(12/COUNT(AK$6:AK45))-1</f>
        <v>8.9295855010846692E-2</v>
      </c>
      <c r="AN45" s="3">
        <f t="shared" ca="1" si="21"/>
        <v>0.23617745049946204</v>
      </c>
      <c r="AO45" s="3">
        <f t="shared" ca="1" si="22"/>
        <v>0.76382254950053796</v>
      </c>
      <c r="AP45" s="2">
        <f t="shared" ca="1" si="23"/>
        <v>-2.9007570214026366E-2</v>
      </c>
      <c r="AQ45" s="5">
        <f t="shared" ca="1" si="24"/>
        <v>105.8589854375647</v>
      </c>
      <c r="AR45" s="2">
        <f ca="1">(AQ45/AQ$5)^(12/COUNT(AQ$6:AQ45))-1</f>
        <v>1.7228028673380802E-2</v>
      </c>
      <c r="AT45" s="3">
        <f t="shared" si="25"/>
        <v>0</v>
      </c>
      <c r="AU45" s="3">
        <f t="shared" si="26"/>
        <v>1</v>
      </c>
      <c r="AV45" s="2">
        <f t="shared" si="27"/>
        <v>-4.1326561099492176E-2</v>
      </c>
      <c r="AW45" s="5">
        <f t="shared" si="28"/>
        <v>100.43245983862015</v>
      </c>
      <c r="AX45" s="2">
        <f>(AW45/AW$5)^(12/COUNT(AW$6:AW45))-1</f>
        <v>1.2954205882993453E-3</v>
      </c>
      <c r="AZ45" s="3">
        <f t="shared" ca="1" si="29"/>
        <v>1</v>
      </c>
      <c r="BA45" s="3">
        <f t="shared" ca="1" si="30"/>
        <v>0</v>
      </c>
      <c r="BB45" s="2">
        <f t="shared" ca="1" si="31"/>
        <v>1.0833333333333334E-2</v>
      </c>
      <c r="BC45" s="5">
        <f t="shared" ca="1" si="32"/>
        <v>132.99015847181582</v>
      </c>
      <c r="BD45" s="2">
        <f ca="1">(BC45/BC$5)^(12/COUNT(BC$6:BC45))-1</f>
        <v>8.9295855010846692E-2</v>
      </c>
      <c r="BF45" s="3">
        <f t="shared" si="53"/>
        <v>0.45</v>
      </c>
      <c r="BG45" s="3">
        <f t="shared" si="33"/>
        <v>0.55000000000000004</v>
      </c>
      <c r="BH45" s="2">
        <f t="shared" si="34"/>
        <v>-1.7854608604720698E-2</v>
      </c>
      <c r="BI45" s="5">
        <f t="shared" si="35"/>
        <v>106.6640640065778</v>
      </c>
      <c r="BJ45" s="2">
        <f>(BI45/BI$5)^(12/COUNT(BI$6:BI45))-1</f>
        <v>1.9542743676249641E-2</v>
      </c>
      <c r="BL45" s="3">
        <f t="shared" si="36"/>
        <v>1</v>
      </c>
      <c r="BM45" s="3">
        <f t="shared" si="37"/>
        <v>0</v>
      </c>
      <c r="BN45" s="2">
        <f t="shared" si="38"/>
        <v>1.0833333333333334E-2</v>
      </c>
      <c r="BO45" s="5">
        <f t="shared" si="39"/>
        <v>121.39361677031032</v>
      </c>
      <c r="BP45" s="2">
        <f>(BO45/BO$5)^(12/COUNT(BO$6:BO45))-1</f>
        <v>5.9885022957481882E-2</v>
      </c>
      <c r="BR45" s="3">
        <f t="shared" si="40"/>
        <v>0</v>
      </c>
      <c r="BS45" s="3">
        <f t="shared" si="41"/>
        <v>1</v>
      </c>
      <c r="BT45" s="2">
        <f t="shared" si="42"/>
        <v>-4.1326561099492176E-2</v>
      </c>
      <c r="BU45" s="5">
        <f t="shared" si="43"/>
        <v>120.17099388507083</v>
      </c>
      <c r="BV45" s="2">
        <f>(BU45/BU$5)^(12/COUNT(BU$6:BU45))-1</f>
        <v>5.6671261324152455E-2</v>
      </c>
      <c r="BX45" s="3">
        <f t="shared" si="44"/>
        <v>0</v>
      </c>
      <c r="BY45" s="3">
        <f t="shared" si="45"/>
        <v>1</v>
      </c>
      <c r="BZ45" s="2">
        <f t="shared" si="46"/>
        <v>-4.1326561099492176E-2</v>
      </c>
      <c r="CA45" s="5">
        <f t="shared" si="47"/>
        <v>92.362694300518129</v>
      </c>
      <c r="CB45" s="2">
        <f>(CA45/CA$5)^(12/COUNT(CA$6:CA45))-1</f>
        <v>-2.3552319854329817E-2</v>
      </c>
      <c r="CD45" s="3">
        <f t="shared" si="54"/>
        <v>0.1</v>
      </c>
      <c r="CE45" s="3">
        <f t="shared" si="48"/>
        <v>0.9</v>
      </c>
      <c r="CF45" s="2">
        <f t="shared" si="49"/>
        <v>-3.6110571656209629E-2</v>
      </c>
      <c r="CG45" s="5">
        <f t="shared" si="50"/>
        <v>95.479768045668578</v>
      </c>
      <c r="CH45" s="2">
        <f>(CG45/CG$5)^(12/COUNT(CG$6:CG45))-1</f>
        <v>-1.3780905966380264E-2</v>
      </c>
    </row>
    <row r="46" spans="1:86">
      <c r="A46" s="1">
        <v>27208</v>
      </c>
      <c r="B46" s="2">
        <f>data!M47/1200</f>
        <v>1.0833333333333334E-2</v>
      </c>
      <c r="C46" s="2">
        <f>data!K47/data!K46-1</f>
        <v>2.9918845132570482E-4</v>
      </c>
      <c r="D46" s="1">
        <f t="shared" si="0"/>
        <v>27030</v>
      </c>
      <c r="E46">
        <f>VLOOKUP(D46,'FRED Graph'!$A$13:$B$1993,2,FALSE)</f>
        <v>1</v>
      </c>
      <c r="F46" s="4">
        <f t="shared" si="1"/>
        <v>-1.0534144882007629E-2</v>
      </c>
      <c r="G46" s="20" t="str">
        <f t="shared" si="55"/>
        <v>19742</v>
      </c>
      <c r="H46" s="21">
        <f>IF(VLOOKUP(G46,Median_Level!$A$2:$H$206,8,FALSE)="#N/A",0,VLOOKUP(G46,Median_Level!$A$2:$H$206,8,FALSE))</f>
        <v>10</v>
      </c>
      <c r="I46" s="4"/>
      <c r="J46" s="3">
        <f t="shared" si="51"/>
        <v>0</v>
      </c>
      <c r="K46" s="3">
        <f t="shared" si="3"/>
        <v>1</v>
      </c>
      <c r="L46" s="2">
        <f t="shared" si="4"/>
        <v>2.9918845132570482E-4</v>
      </c>
      <c r="M46" s="5">
        <f t="shared" si="5"/>
        <v>92.390328151986168</v>
      </c>
      <c r="N46" s="2">
        <f>(M46/M$5)^(12/COUNT(M$6:M46))-1</f>
        <v>-2.2898980924246803E-2</v>
      </c>
      <c r="P46" s="3">
        <f t="shared" si="52"/>
        <v>1</v>
      </c>
      <c r="Q46" s="3">
        <f t="shared" si="6"/>
        <v>0</v>
      </c>
      <c r="R46" s="2">
        <f t="shared" si="7"/>
        <v>1.0833333333333334E-2</v>
      </c>
      <c r="S46" s="5">
        <f t="shared" si="8"/>
        <v>126.25062044252377</v>
      </c>
      <c r="T46" s="2">
        <f>(S46/S$5)^(12/COUNT(S$6:S46))-1</f>
        <v>7.0605137862344902E-2</v>
      </c>
      <c r="V46" s="3">
        <f t="shared" si="9"/>
        <v>1</v>
      </c>
      <c r="W46" s="3">
        <f t="shared" si="10"/>
        <v>0</v>
      </c>
      <c r="X46" s="2">
        <f t="shared" si="11"/>
        <v>1.0833333333333334E-2</v>
      </c>
      <c r="Y46" s="5">
        <f t="shared" si="12"/>
        <v>196.71942260787469</v>
      </c>
      <c r="Z46" s="2">
        <f>(Y46/Y$5)^(12/COUNT(Y$6:Y46))-1</f>
        <v>0.21900102429840529</v>
      </c>
      <c r="AB46" s="3">
        <f t="shared" si="13"/>
        <v>1</v>
      </c>
      <c r="AC46" s="3">
        <f t="shared" si="14"/>
        <v>0</v>
      </c>
      <c r="AD46" s="2">
        <f t="shared" si="15"/>
        <v>1.0833333333333334E-2</v>
      </c>
      <c r="AE46" s="5">
        <f t="shared" si="16"/>
        <v>103.3227599423613</v>
      </c>
      <c r="AF46" s="2">
        <f>(AE46/AE$5)^(12/COUNT(AE$6:AE46))-1</f>
        <v>9.6129822686745747E-3</v>
      </c>
      <c r="AH46" s="3">
        <f t="shared" ca="1" si="17"/>
        <v>1</v>
      </c>
      <c r="AI46" s="3">
        <f t="shared" ca="1" si="18"/>
        <v>0</v>
      </c>
      <c r="AJ46" s="2">
        <f t="shared" ca="1" si="19"/>
        <v>1.0833333333333334E-2</v>
      </c>
      <c r="AK46" s="5">
        <f t="shared" ca="1" si="20"/>
        <v>134.43088518859381</v>
      </c>
      <c r="AL46" s="2">
        <f ca="1">(AK46/AK$5)^(12/COUNT(AK$6:AK46))-1</f>
        <v>9.0459349617154849E-2</v>
      </c>
      <c r="AN46" s="3">
        <f t="shared" ca="1" si="21"/>
        <v>0.93178930438358643</v>
      </c>
      <c r="AO46" s="3">
        <f t="shared" ca="1" si="22"/>
        <v>6.8210695616413575E-2</v>
      </c>
      <c r="AP46" s="2">
        <f t="shared" ca="1" si="23"/>
        <v>1.011479198320751E-2</v>
      </c>
      <c r="AQ46" s="5">
        <f t="shared" ca="1" si="24"/>
        <v>106.92972705481905</v>
      </c>
      <c r="AR46" s="2">
        <f ca="1">(AQ46/AQ$5)^(12/COUNT(AQ$6:AQ46))-1</f>
        <v>1.9803790663779797E-2</v>
      </c>
      <c r="AT46" s="3">
        <f t="shared" si="25"/>
        <v>0</v>
      </c>
      <c r="AU46" s="3">
        <f t="shared" si="26"/>
        <v>1</v>
      </c>
      <c r="AV46" s="2">
        <f t="shared" si="27"/>
        <v>2.9918845132570482E-4</v>
      </c>
      <c r="AW46" s="5">
        <f t="shared" si="28"/>
        <v>100.46250807074209</v>
      </c>
      <c r="AX46" s="2">
        <f>(AW46/AW$5)^(12/COUNT(AW$6:AW46))-1</f>
        <v>1.3514737513358188E-3</v>
      </c>
      <c r="AZ46" s="3">
        <f t="shared" ca="1" si="29"/>
        <v>1</v>
      </c>
      <c r="BA46" s="3">
        <f t="shared" ca="1" si="30"/>
        <v>0</v>
      </c>
      <c r="BB46" s="2">
        <f t="shared" ca="1" si="31"/>
        <v>1.0833333333333334E-2</v>
      </c>
      <c r="BC46" s="5">
        <f t="shared" ca="1" si="32"/>
        <v>134.43088518859381</v>
      </c>
      <c r="BD46" s="2">
        <f ca="1">(BC46/BC$5)^(12/COUNT(BC$6:BC46))-1</f>
        <v>9.0459349617154849E-2</v>
      </c>
      <c r="BF46" s="3">
        <f t="shared" si="53"/>
        <v>0.45</v>
      </c>
      <c r="BG46" s="3">
        <f t="shared" si="33"/>
        <v>0.55000000000000004</v>
      </c>
      <c r="BH46" s="2">
        <f t="shared" si="34"/>
        <v>5.0395536482291375E-3</v>
      </c>
      <c r="BI46" s="5">
        <f t="shared" si="35"/>
        <v>107.20160327947708</v>
      </c>
      <c r="BJ46" s="2">
        <f>(BI46/BI$5)^(12/COUNT(BI$6:BI46))-1</f>
        <v>2.056201314023931E-2</v>
      </c>
      <c r="BL46" s="3">
        <f t="shared" si="36"/>
        <v>1</v>
      </c>
      <c r="BM46" s="3">
        <f t="shared" si="37"/>
        <v>0</v>
      </c>
      <c r="BN46" s="2">
        <f t="shared" si="38"/>
        <v>1.0833333333333334E-2</v>
      </c>
      <c r="BO46" s="5">
        <f t="shared" si="39"/>
        <v>122.708714285322</v>
      </c>
      <c r="BP46" s="2">
        <f>(BO46/BO$5)^(12/COUNT(BO$6:BO46))-1</f>
        <v>6.172566063561602E-2</v>
      </c>
      <c r="BR46" s="3">
        <f t="shared" si="40"/>
        <v>0</v>
      </c>
      <c r="BS46" s="3">
        <f t="shared" si="41"/>
        <v>1</v>
      </c>
      <c r="BT46" s="2">
        <f t="shared" si="42"/>
        <v>2.9918845132570482E-4</v>
      </c>
      <c r="BU46" s="5">
        <f t="shared" si="43"/>
        <v>120.20694765862558</v>
      </c>
      <c r="BV46" s="2">
        <f>(BU46/BU$5)^(12/COUNT(BU$6:BU46))-1</f>
        <v>5.5343939196753622E-2</v>
      </c>
      <c r="BX46" s="3">
        <f t="shared" si="44"/>
        <v>0</v>
      </c>
      <c r="BY46" s="3">
        <f t="shared" si="45"/>
        <v>1</v>
      </c>
      <c r="BZ46" s="2">
        <f t="shared" si="46"/>
        <v>2.9918845132570482E-4</v>
      </c>
      <c r="CA46" s="5">
        <f t="shared" si="47"/>
        <v>92.390328151986168</v>
      </c>
      <c r="CB46" s="2">
        <f>(CA46/CA$5)^(12/COUNT(CA$6:CA46))-1</f>
        <v>-2.2898980924246803E-2</v>
      </c>
      <c r="CD46" s="3">
        <f t="shared" si="54"/>
        <v>0.1</v>
      </c>
      <c r="CE46" s="3">
        <f t="shared" si="48"/>
        <v>0.9</v>
      </c>
      <c r="CF46" s="2">
        <f t="shared" si="49"/>
        <v>1.352602939526468E-3</v>
      </c>
      <c r="CG46" s="5">
        <f t="shared" si="50"/>
        <v>95.608914260592456</v>
      </c>
      <c r="CH46" s="2">
        <f>(CG46/CG$5)^(12/COUNT(CG$6:CG46))-1</f>
        <v>-1.3056682913613615E-2</v>
      </c>
    </row>
    <row r="47" spans="1:86">
      <c r="A47" s="1">
        <v>27241</v>
      </c>
      <c r="B47" s="2">
        <f>data!M48/1200</f>
        <v>7.7083333333333335E-3</v>
      </c>
      <c r="C47" s="2">
        <f>data!K48/data!K47-1</f>
        <v>-5.6056130905646762E-2</v>
      </c>
      <c r="D47" s="1">
        <f t="shared" si="0"/>
        <v>27030</v>
      </c>
      <c r="E47">
        <f>VLOOKUP(D47,'FRED Graph'!$A$13:$B$1993,2,FALSE)</f>
        <v>1</v>
      </c>
      <c r="F47" s="4">
        <f t="shared" si="1"/>
        <v>-6.3764464238980093E-2</v>
      </c>
      <c r="G47" s="20" t="str">
        <f t="shared" si="55"/>
        <v>19743</v>
      </c>
      <c r="H47" s="21">
        <f>IF(VLOOKUP(G47,Median_Level!$A$2:$H$206,8,FALSE)="#N/A",0,VLOOKUP(G47,Median_Level!$A$2:$H$206,8,FALSE))</f>
        <v>0</v>
      </c>
      <c r="I47" s="4"/>
      <c r="J47" s="3">
        <f t="shared" si="51"/>
        <v>0</v>
      </c>
      <c r="K47" s="3">
        <f t="shared" si="3"/>
        <v>1</v>
      </c>
      <c r="L47" s="2">
        <f t="shared" si="4"/>
        <v>-5.6056130905646762E-2</v>
      </c>
      <c r="M47" s="5">
        <f t="shared" si="5"/>
        <v>87.211283822682773</v>
      </c>
      <c r="N47" s="2">
        <f>(M47/M$5)^(12/COUNT(M$6:M47))-1</f>
        <v>-3.8341741376403449E-2</v>
      </c>
      <c r="P47" s="3">
        <f t="shared" si="52"/>
        <v>1</v>
      </c>
      <c r="Q47" s="3">
        <f t="shared" si="6"/>
        <v>0</v>
      </c>
      <c r="R47" s="2">
        <f t="shared" si="7"/>
        <v>7.7083333333333335E-3</v>
      </c>
      <c r="S47" s="5">
        <f t="shared" si="8"/>
        <v>127.2238023084349</v>
      </c>
      <c r="T47" s="2">
        <f>(S47/S$5)^(12/COUNT(S$6:S47))-1</f>
        <v>7.1215079112052715E-2</v>
      </c>
      <c r="V47" s="3">
        <f t="shared" si="9"/>
        <v>1</v>
      </c>
      <c r="W47" s="3">
        <f t="shared" si="10"/>
        <v>0</v>
      </c>
      <c r="X47" s="2">
        <f t="shared" si="11"/>
        <v>7.7083333333333335E-3</v>
      </c>
      <c r="Y47" s="5">
        <f t="shared" si="12"/>
        <v>198.23580149047709</v>
      </c>
      <c r="Z47" s="2">
        <f>(Y47/Y$5)^(12/COUNT(Y$6:Y47))-1</f>
        <v>0.21593166631334637</v>
      </c>
      <c r="AB47" s="3">
        <f t="shared" si="13"/>
        <v>1</v>
      </c>
      <c r="AC47" s="3">
        <f t="shared" si="14"/>
        <v>0</v>
      </c>
      <c r="AD47" s="2">
        <f t="shared" si="15"/>
        <v>7.7083333333333335E-3</v>
      </c>
      <c r="AE47" s="5">
        <f t="shared" si="16"/>
        <v>104.11920621691701</v>
      </c>
      <c r="AF47" s="2">
        <f>(AE47/AE$5)^(12/COUNT(AE$6:AE47))-1</f>
        <v>1.1599984111616335E-2</v>
      </c>
      <c r="AH47" s="3">
        <f t="shared" ca="1" si="17"/>
        <v>1</v>
      </c>
      <c r="AI47" s="3">
        <f t="shared" ca="1" si="18"/>
        <v>0</v>
      </c>
      <c r="AJ47" s="2">
        <f t="shared" ca="1" si="19"/>
        <v>7.7083333333333335E-3</v>
      </c>
      <c r="AK47" s="5">
        <f t="shared" ca="1" si="20"/>
        <v>135.46712326192255</v>
      </c>
      <c r="AL47" s="2">
        <f ca="1">(AK47/AK$5)^(12/COUNT(AK$6:AK47))-1</f>
        <v>9.0603359007633166E-2</v>
      </c>
      <c r="AN47" s="3">
        <f t="shared" ca="1" si="21"/>
        <v>0.73886017254504799</v>
      </c>
      <c r="AO47" s="3">
        <f t="shared" ca="1" si="22"/>
        <v>0.26113982745495201</v>
      </c>
      <c r="AP47" s="2">
        <f t="shared" ca="1" si="23"/>
        <v>-8.9431078557913879E-3</v>
      </c>
      <c r="AQ47" s="5">
        <f t="shared" ca="1" si="24"/>
        <v>105.97344297277748</v>
      </c>
      <c r="AR47" s="2">
        <f ca="1">(AQ47/AQ$5)^(12/COUNT(AQ$6:AQ47))-1</f>
        <v>1.6714823505464382E-2</v>
      </c>
      <c r="AT47" s="3">
        <f t="shared" si="25"/>
        <v>0</v>
      </c>
      <c r="AU47" s="3">
        <f t="shared" si="26"/>
        <v>1</v>
      </c>
      <c r="AV47" s="2">
        <f t="shared" si="27"/>
        <v>-5.6056130905646762E-2</v>
      </c>
      <c r="AW47" s="5">
        <f t="shared" si="28"/>
        <v>94.830968567218974</v>
      </c>
      <c r="AX47" s="2">
        <f>(AW47/AW$5)^(12/COUNT(AW$6:AW47))-1</f>
        <v>-1.5049649809074195E-2</v>
      </c>
      <c r="AZ47" s="3">
        <f t="shared" ca="1" si="29"/>
        <v>0</v>
      </c>
      <c r="BA47" s="3">
        <f t="shared" ca="1" si="30"/>
        <v>1</v>
      </c>
      <c r="BB47" s="2">
        <f t="shared" ca="1" si="31"/>
        <v>-5.6056130905646762E-2</v>
      </c>
      <c r="BC47" s="5">
        <f t="shared" ca="1" si="32"/>
        <v>126.89520989070002</v>
      </c>
      <c r="BD47" s="2">
        <f ca="1">(BC47/BC$5)^(12/COUNT(BC$6:BC47))-1</f>
        <v>7.0423856279881569E-2</v>
      </c>
      <c r="BF47" s="3">
        <f t="shared" si="53"/>
        <v>0.45</v>
      </c>
      <c r="BG47" s="3">
        <f t="shared" si="33"/>
        <v>0.55000000000000004</v>
      </c>
      <c r="BH47" s="2">
        <f t="shared" si="34"/>
        <v>-2.7362121998105723E-2</v>
      </c>
      <c r="BI47" s="5">
        <f t="shared" si="35"/>
        <v>104.26833993215151</v>
      </c>
      <c r="BJ47" s="2">
        <f>(BI47/BI$5)^(12/COUNT(BI$6:BI47))-1</f>
        <v>1.2013758609516145E-2</v>
      </c>
      <c r="BL47" s="3">
        <f t="shared" si="36"/>
        <v>0</v>
      </c>
      <c r="BM47" s="3">
        <f t="shared" si="37"/>
        <v>1</v>
      </c>
      <c r="BN47" s="2">
        <f t="shared" si="38"/>
        <v>-5.6056130905646762E-2</v>
      </c>
      <c r="BO47" s="5">
        <f t="shared" si="39"/>
        <v>115.83013853408039</v>
      </c>
      <c r="BP47" s="2">
        <f>(BO47/BO$5)^(12/COUNT(BO$6:BO47))-1</f>
        <v>4.2880953679283129E-2</v>
      </c>
      <c r="BR47" s="3">
        <f t="shared" si="40"/>
        <v>0</v>
      </c>
      <c r="BS47" s="3">
        <f t="shared" si="41"/>
        <v>1</v>
      </c>
      <c r="BT47" s="2">
        <f t="shared" si="42"/>
        <v>-5.6056130905646762E-2</v>
      </c>
      <c r="BU47" s="5">
        <f t="shared" si="43"/>
        <v>113.46861126490543</v>
      </c>
      <c r="BV47" s="2">
        <f>(BU47/BU$5)^(12/COUNT(BU$6:BU47))-1</f>
        <v>3.6761312321853534E-2</v>
      </c>
      <c r="BX47" s="3">
        <f t="shared" si="44"/>
        <v>0</v>
      </c>
      <c r="BY47" s="3">
        <f t="shared" si="45"/>
        <v>1</v>
      </c>
      <c r="BZ47" s="2">
        <f t="shared" si="46"/>
        <v>-5.6056130905646762E-2</v>
      </c>
      <c r="CA47" s="5">
        <f t="shared" si="47"/>
        <v>87.211283822682773</v>
      </c>
      <c r="CB47" s="2">
        <f>(CA47/CA$5)^(12/COUNT(CA$6:CA47))-1</f>
        <v>-3.8341741376403449E-2</v>
      </c>
      <c r="CD47" s="3">
        <f t="shared" si="54"/>
        <v>0.1</v>
      </c>
      <c r="CE47" s="3">
        <f t="shared" si="48"/>
        <v>0.9</v>
      </c>
      <c r="CF47" s="2">
        <f t="shared" si="49"/>
        <v>-4.9679684481748754E-2</v>
      </c>
      <c r="CG47" s="5">
        <f t="shared" si="50"/>
        <v>90.859093566483651</v>
      </c>
      <c r="CH47" s="2">
        <f>(CG47/CG$5)^(12/COUNT(CG$6:CG47))-1</f>
        <v>-2.701698928678653E-2</v>
      </c>
    </row>
    <row r="48" spans="1:86">
      <c r="A48" s="1">
        <v>27271</v>
      </c>
      <c r="B48" s="2">
        <f>data!M49/1200</f>
        <v>7.7083333333333335E-3</v>
      </c>
      <c r="C48" s="2">
        <f>data!K49/data!K48-1</f>
        <v>-0.10410202923042378</v>
      </c>
      <c r="D48" s="1">
        <f t="shared" si="0"/>
        <v>27030</v>
      </c>
      <c r="E48">
        <f>VLOOKUP(D48,'FRED Graph'!$A$13:$B$1993,2,FALSE)</f>
        <v>1</v>
      </c>
      <c r="F48" s="4">
        <f t="shared" si="1"/>
        <v>-0.11181036256375711</v>
      </c>
      <c r="G48" s="20" t="str">
        <f t="shared" si="55"/>
        <v>19743</v>
      </c>
      <c r="H48" s="21">
        <f>IF(VLOOKUP(G48,Median_Level!$A$2:$H$206,8,FALSE)="#N/A",0,VLOOKUP(G48,Median_Level!$A$2:$H$206,8,FALSE))</f>
        <v>0</v>
      </c>
      <c r="I48" s="4"/>
      <c r="J48" s="3">
        <f t="shared" si="51"/>
        <v>0</v>
      </c>
      <c r="K48" s="3">
        <f t="shared" si="3"/>
        <v>1</v>
      </c>
      <c r="L48" s="2">
        <f t="shared" si="4"/>
        <v>-0.10410202923042378</v>
      </c>
      <c r="M48" s="5">
        <f t="shared" si="5"/>
        <v>78.132412204951066</v>
      </c>
      <c r="N48" s="2">
        <f>(M48/M$5)^(12/COUNT(M$6:M48))-1</f>
        <v>-6.6547040408614921E-2</v>
      </c>
      <c r="P48" s="3">
        <f t="shared" si="52"/>
        <v>1</v>
      </c>
      <c r="Q48" s="3">
        <f t="shared" si="6"/>
        <v>0</v>
      </c>
      <c r="R48" s="2">
        <f t="shared" si="7"/>
        <v>7.7083333333333335E-3</v>
      </c>
      <c r="S48" s="5">
        <f t="shared" si="8"/>
        <v>128.20448578456242</v>
      </c>
      <c r="T48" s="2">
        <f>(S48/S$5)^(12/COUNT(S$6:S48))-1</f>
        <v>7.1796974624091625E-2</v>
      </c>
      <c r="V48" s="3">
        <f t="shared" si="9"/>
        <v>1</v>
      </c>
      <c r="W48" s="3">
        <f t="shared" si="10"/>
        <v>0</v>
      </c>
      <c r="X48" s="2">
        <f t="shared" si="11"/>
        <v>7.7083333333333335E-3</v>
      </c>
      <c r="Y48" s="5">
        <f t="shared" si="12"/>
        <v>199.7638691269662</v>
      </c>
      <c r="Z48" s="2">
        <f>(Y48/Y$5)^(12/COUNT(Y$6:Y48))-1</f>
        <v>0.21301226703843823</v>
      </c>
      <c r="AB48" s="3">
        <f t="shared" si="13"/>
        <v>1</v>
      </c>
      <c r="AC48" s="3">
        <f t="shared" si="14"/>
        <v>0</v>
      </c>
      <c r="AD48" s="2">
        <f t="shared" si="15"/>
        <v>7.7083333333333335E-3</v>
      </c>
      <c r="AE48" s="5">
        <f t="shared" si="16"/>
        <v>104.92179176483909</v>
      </c>
      <c r="AF48" s="2">
        <f>(AE48/AE$5)^(12/COUNT(AE$6:AE48))-1</f>
        <v>1.3498209135574424E-2</v>
      </c>
      <c r="AH48" s="3">
        <f t="shared" ca="1" si="17"/>
        <v>1</v>
      </c>
      <c r="AI48" s="3">
        <f t="shared" ca="1" si="18"/>
        <v>0</v>
      </c>
      <c r="AJ48" s="2">
        <f t="shared" ca="1" si="19"/>
        <v>7.7083333333333335E-3</v>
      </c>
      <c r="AK48" s="5">
        <f t="shared" ca="1" si="20"/>
        <v>136.51134900373322</v>
      </c>
      <c r="AL48" s="2">
        <f ca="1">(AK48/AK$5)^(12/COUNT(AK$6:AK48))-1</f>
        <v>9.0740687998921654E-2</v>
      </c>
      <c r="AN48" s="3">
        <f t="shared" ca="1" si="21"/>
        <v>0.38134055068473005</v>
      </c>
      <c r="AO48" s="3">
        <f t="shared" ca="1" si="22"/>
        <v>0.61865944931526995</v>
      </c>
      <c r="AP48" s="2">
        <f t="shared" ca="1" si="23"/>
        <v>-6.1464203998101319E-2</v>
      </c>
      <c r="AQ48" s="5">
        <f t="shared" ca="1" si="24"/>
        <v>99.459869655517537</v>
      </c>
      <c r="AR48" s="2">
        <f ca="1">(AQ48/AQ$5)^(12/COUNT(AQ$6:AQ48))-1</f>
        <v>-1.5102843869339022E-3</v>
      </c>
      <c r="AT48" s="3">
        <f t="shared" si="25"/>
        <v>0</v>
      </c>
      <c r="AU48" s="3">
        <f t="shared" si="26"/>
        <v>1</v>
      </c>
      <c r="AV48" s="2">
        <f t="shared" si="27"/>
        <v>-0.10410202923042378</v>
      </c>
      <c r="AW48" s="5">
        <f t="shared" si="28"/>
        <v>84.958872305484945</v>
      </c>
      <c r="AX48" s="2">
        <f>(AW48/AW$5)^(12/COUNT(AW$6:AW48))-1</f>
        <v>-4.44700604694519E-2</v>
      </c>
      <c r="AZ48" s="3">
        <f t="shared" ca="1" si="29"/>
        <v>0</v>
      </c>
      <c r="BA48" s="3">
        <f t="shared" ca="1" si="30"/>
        <v>1</v>
      </c>
      <c r="BB48" s="2">
        <f t="shared" ca="1" si="31"/>
        <v>-0.10410202923042378</v>
      </c>
      <c r="BC48" s="5">
        <f t="shared" ca="1" si="32"/>
        <v>113.6851610414576</v>
      </c>
      <c r="BD48" s="2">
        <f ca="1">(BC48/BC$5)^(12/COUNT(BC$6:BC48))-1</f>
        <v>3.6442567043359686E-2</v>
      </c>
      <c r="BF48" s="3">
        <f t="shared" si="53"/>
        <v>0.45</v>
      </c>
      <c r="BG48" s="3">
        <f t="shared" si="33"/>
        <v>0.55000000000000004</v>
      </c>
      <c r="BH48" s="2">
        <f t="shared" si="34"/>
        <v>-5.3787366076733081E-2</v>
      </c>
      <c r="BI48" s="5">
        <f t="shared" si="35"/>
        <v>98.660020562007631</v>
      </c>
      <c r="BJ48" s="2">
        <f>(BI48/BI$5)^(12/COUNT(BI$6:BI48))-1</f>
        <v>-3.7576798877664297E-3</v>
      </c>
      <c r="BL48" s="3">
        <f t="shared" si="36"/>
        <v>0</v>
      </c>
      <c r="BM48" s="3">
        <f t="shared" si="37"/>
        <v>1</v>
      </c>
      <c r="BN48" s="2">
        <f t="shared" si="38"/>
        <v>-0.10410202923042378</v>
      </c>
      <c r="BO48" s="5">
        <f t="shared" si="39"/>
        <v>103.77198606664152</v>
      </c>
      <c r="BP48" s="2">
        <f>(BO48/BO$5)^(12/COUNT(BO$6:BO48))-1</f>
        <v>1.038636712855201E-2</v>
      </c>
      <c r="BR48" s="3">
        <f t="shared" si="40"/>
        <v>0</v>
      </c>
      <c r="BS48" s="3">
        <f t="shared" si="41"/>
        <v>1</v>
      </c>
      <c r="BT48" s="2">
        <f t="shared" si="42"/>
        <v>-0.10410202923042378</v>
      </c>
      <c r="BU48" s="5">
        <f t="shared" si="43"/>
        <v>101.65629857827065</v>
      </c>
      <c r="BV48" s="2">
        <f>(BU48/BU$5)^(12/COUNT(BU$6:BU48))-1</f>
        <v>4.5948914184414935E-3</v>
      </c>
      <c r="BX48" s="3">
        <f t="shared" si="44"/>
        <v>0</v>
      </c>
      <c r="BY48" s="3">
        <f t="shared" si="45"/>
        <v>1</v>
      </c>
      <c r="BZ48" s="2">
        <f t="shared" si="46"/>
        <v>-0.10410202923042378</v>
      </c>
      <c r="CA48" s="5">
        <f t="shared" si="47"/>
        <v>78.132412204951066</v>
      </c>
      <c r="CB48" s="2">
        <f>(CA48/CA$5)^(12/COUNT(CA$6:CA48))-1</f>
        <v>-6.6547040408614921E-2</v>
      </c>
      <c r="CD48" s="3">
        <f t="shared" si="54"/>
        <v>0.1</v>
      </c>
      <c r="CE48" s="3">
        <f t="shared" si="48"/>
        <v>0.9</v>
      </c>
      <c r="CF48" s="2">
        <f t="shared" si="49"/>
        <v>-9.2920992974048072E-2</v>
      </c>
      <c r="CG48" s="5">
        <f t="shared" si="50"/>
        <v>82.416376371564041</v>
      </c>
      <c r="CH48" s="2">
        <f>(CG48/CG$5)^(12/COUNT(CG$6:CG48))-1</f>
        <v>-5.2537758450292293E-2</v>
      </c>
    </row>
    <row r="49" spans="1:86">
      <c r="A49" s="1">
        <v>27302</v>
      </c>
      <c r="B49" s="2">
        <f>data!M50/1200</f>
        <v>7.7083333333333335E-3</v>
      </c>
      <c r="C49" s="2">
        <f>data!K50/data!K49-1</f>
        <v>-0.10420289427923024</v>
      </c>
      <c r="D49" s="1">
        <f t="shared" si="0"/>
        <v>27030</v>
      </c>
      <c r="E49">
        <f>VLOOKUP(D49,'FRED Graph'!$A$13:$B$1993,2,FALSE)</f>
        <v>1</v>
      </c>
      <c r="F49" s="4">
        <f t="shared" si="1"/>
        <v>-0.11191122761256357</v>
      </c>
      <c r="G49" s="20" t="str">
        <f t="shared" si="55"/>
        <v>19743</v>
      </c>
      <c r="H49" s="21">
        <f>IF(VLOOKUP(G49,Median_Level!$A$2:$H$206,8,FALSE)="#N/A",0,VLOOKUP(G49,Median_Level!$A$2:$H$206,8,FALSE))</f>
        <v>0</v>
      </c>
      <c r="I49" s="4"/>
      <c r="J49" s="3">
        <f t="shared" si="51"/>
        <v>0</v>
      </c>
      <c r="K49" s="3">
        <f t="shared" si="3"/>
        <v>1</v>
      </c>
      <c r="L49" s="2">
        <f t="shared" si="4"/>
        <v>-0.10420289427923024</v>
      </c>
      <c r="M49" s="5">
        <f t="shared" si="5"/>
        <v>69.990788716177306</v>
      </c>
      <c r="N49" s="2">
        <f>(M49/M$5)^(12/COUNT(M$6:M49))-1</f>
        <v>-9.272608666321136E-2</v>
      </c>
      <c r="P49" s="3">
        <f t="shared" si="52"/>
        <v>1</v>
      </c>
      <c r="Q49" s="3">
        <f t="shared" si="6"/>
        <v>0</v>
      </c>
      <c r="R49" s="2">
        <f t="shared" si="7"/>
        <v>7.7083333333333335E-3</v>
      </c>
      <c r="S49" s="5">
        <f t="shared" si="8"/>
        <v>129.19272869581843</v>
      </c>
      <c r="T49" s="2">
        <f>(S49/S$5)^(12/COUNT(S$6:S49))-1</f>
        <v>7.2352715204403006E-2</v>
      </c>
      <c r="V49" s="3">
        <f t="shared" si="9"/>
        <v>1</v>
      </c>
      <c r="W49" s="3">
        <f t="shared" si="10"/>
        <v>0</v>
      </c>
      <c r="X49" s="2">
        <f t="shared" si="11"/>
        <v>7.7083333333333335E-3</v>
      </c>
      <c r="Y49" s="5">
        <f t="shared" si="12"/>
        <v>201.30371561815326</v>
      </c>
      <c r="Z49" s="2">
        <f>(Y49/Y$5)^(12/COUNT(Y$6:Y49))-1</f>
        <v>0.21023210665057435</v>
      </c>
      <c r="AB49" s="3">
        <f t="shared" si="13"/>
        <v>1</v>
      </c>
      <c r="AC49" s="3">
        <f t="shared" si="14"/>
        <v>0</v>
      </c>
      <c r="AD49" s="2">
        <f t="shared" si="15"/>
        <v>7.7083333333333335E-3</v>
      </c>
      <c r="AE49" s="5">
        <f t="shared" si="16"/>
        <v>105.73056390969306</v>
      </c>
      <c r="AF49" s="2">
        <f>(AE49/AE$5)^(12/COUNT(AE$6:AE49))-1</f>
        <v>1.5313473869429162E-2</v>
      </c>
      <c r="AH49" s="3">
        <f t="shared" ca="1" si="17"/>
        <v>1</v>
      </c>
      <c r="AI49" s="3">
        <f t="shared" ca="1" si="18"/>
        <v>0</v>
      </c>
      <c r="AJ49" s="2">
        <f t="shared" ca="1" si="19"/>
        <v>7.7083333333333335E-3</v>
      </c>
      <c r="AK49" s="5">
        <f t="shared" ca="1" si="20"/>
        <v>137.56362398563701</v>
      </c>
      <c r="AL49" s="2">
        <f ca="1">(AK49/AK$5)^(12/COUNT(AK$6:AK49))-1</f>
        <v>9.0871790894627269E-2</v>
      </c>
      <c r="AN49" s="3">
        <f t="shared" ca="1" si="21"/>
        <v>0.77010808653381468</v>
      </c>
      <c r="AO49" s="3">
        <f t="shared" ca="1" si="22"/>
        <v>0.22989191346618532</v>
      </c>
      <c r="AP49" s="2">
        <f t="shared" ca="1" si="23"/>
        <v>-1.8019152920868697E-2</v>
      </c>
      <c r="AQ49" s="5">
        <f t="shared" ca="1" si="24"/>
        <v>97.667687054705098</v>
      </c>
      <c r="AR49" s="2">
        <f ca="1">(AQ49/AQ$5)^(12/COUNT(AQ$6:AQ49))-1</f>
        <v>-6.4155369165918019E-3</v>
      </c>
      <c r="AT49" s="3">
        <f t="shared" si="25"/>
        <v>0</v>
      </c>
      <c r="AU49" s="3">
        <f t="shared" si="26"/>
        <v>1</v>
      </c>
      <c r="AV49" s="2">
        <f t="shared" si="27"/>
        <v>-0.10420289427923024</v>
      </c>
      <c r="AW49" s="5">
        <f t="shared" si="28"/>
        <v>76.105911916553879</v>
      </c>
      <c r="AX49" s="2">
        <f>(AW49/AW$5)^(12/COUNT(AW$6:AW49))-1</f>
        <v>-7.1761532908702907E-2</v>
      </c>
      <c r="AZ49" s="3">
        <f t="shared" ca="1" si="29"/>
        <v>0</v>
      </c>
      <c r="BA49" s="3">
        <f t="shared" ca="1" si="30"/>
        <v>1</v>
      </c>
      <c r="BB49" s="2">
        <f t="shared" ca="1" si="31"/>
        <v>-0.10420289427923024</v>
      </c>
      <c r="BC49" s="5">
        <f t="shared" ca="1" si="32"/>
        <v>101.83883822433734</v>
      </c>
      <c r="BD49" s="2">
        <f ca="1">(BC49/BC$5)^(12/COUNT(BC$6:BC49))-1</f>
        <v>4.9818301671746834E-3</v>
      </c>
      <c r="BF49" s="3">
        <f t="shared" si="53"/>
        <v>0.45</v>
      </c>
      <c r="BG49" s="3">
        <f t="shared" si="33"/>
        <v>0.55000000000000004</v>
      </c>
      <c r="BH49" s="2">
        <f t="shared" si="34"/>
        <v>-5.3842841853576635E-2</v>
      </c>
      <c r="BI49" s="5">
        <f t="shared" si="35"/>
        <v>93.347884677616833</v>
      </c>
      <c r="BJ49" s="2">
        <f>(BI49/BI$5)^(12/COUNT(BI$6:BI49))-1</f>
        <v>-1.8598592184924545E-2</v>
      </c>
      <c r="BL49" s="3">
        <f t="shared" si="36"/>
        <v>0</v>
      </c>
      <c r="BM49" s="3">
        <f t="shared" si="37"/>
        <v>1</v>
      </c>
      <c r="BN49" s="2">
        <f t="shared" si="38"/>
        <v>-0.10420289427923024</v>
      </c>
      <c r="BO49" s="5">
        <f t="shared" si="39"/>
        <v>92.958644773393516</v>
      </c>
      <c r="BP49" s="2">
        <f>(BO49/BO$5)^(12/COUNT(BO$6:BO49))-1</f>
        <v>-1.9716350012123462E-2</v>
      </c>
      <c r="BR49" s="3">
        <f t="shared" si="40"/>
        <v>0</v>
      </c>
      <c r="BS49" s="3">
        <f t="shared" si="41"/>
        <v>1</v>
      </c>
      <c r="BT49" s="2">
        <f t="shared" si="42"/>
        <v>-0.10420289427923024</v>
      </c>
      <c r="BU49" s="5">
        <f t="shared" si="43"/>
        <v>91.063418044701251</v>
      </c>
      <c r="BV49" s="2">
        <f>(BU49/BU$5)^(12/COUNT(BU$6:BU49))-1</f>
        <v>-2.5207934154768297E-2</v>
      </c>
      <c r="BX49" s="3">
        <f t="shared" si="44"/>
        <v>0</v>
      </c>
      <c r="BY49" s="3">
        <f t="shared" si="45"/>
        <v>1</v>
      </c>
      <c r="BZ49" s="2">
        <f t="shared" si="46"/>
        <v>-0.10420289427923024</v>
      </c>
      <c r="CA49" s="5">
        <f t="shared" si="47"/>
        <v>69.990788716177306</v>
      </c>
      <c r="CB49" s="2">
        <f>(CA49/CA$5)^(12/COUNT(CA$6:CA49))-1</f>
        <v>-9.272608666321136E-2</v>
      </c>
      <c r="CD49" s="3">
        <f t="shared" si="54"/>
        <v>0.1</v>
      </c>
      <c r="CE49" s="3">
        <f t="shared" si="48"/>
        <v>0.9</v>
      </c>
      <c r="CF49" s="2">
        <f t="shared" si="49"/>
        <v>-9.3011771517973893E-2</v>
      </c>
      <c r="CG49" s="5">
        <f t="shared" si="50"/>
        <v>74.750683203152789</v>
      </c>
      <c r="CH49" s="2">
        <f>(CG49/CG$5)^(12/COUNT(CG$6:CG49))-1</f>
        <v>-7.6299010173748627E-2</v>
      </c>
    </row>
    <row r="50" spans="1:86">
      <c r="A50" s="1">
        <v>27333</v>
      </c>
      <c r="B50" s="2">
        <f>data!M51/1200</f>
        <v>7.7083333333333335E-3</v>
      </c>
      <c r="C50" s="2">
        <f>data!K51/data!K50-1</f>
        <v>9.483935709937974E-2</v>
      </c>
      <c r="D50" s="1">
        <f t="shared" si="0"/>
        <v>27030</v>
      </c>
      <c r="E50">
        <f>VLOOKUP(D50,'FRED Graph'!$A$13:$B$1993,2,FALSE)</f>
        <v>1</v>
      </c>
      <c r="F50" s="4">
        <f t="shared" si="1"/>
        <v>8.7131023766046409E-2</v>
      </c>
      <c r="G50" s="20" t="str">
        <f t="shared" si="55"/>
        <v>19744</v>
      </c>
      <c r="H50" s="21">
        <f>IF(VLOOKUP(G50,Median_Level!$A$2:$H$206,8,FALSE)="#N/A",0,VLOOKUP(G50,Median_Level!$A$2:$H$206,8,FALSE))</f>
        <v>15</v>
      </c>
      <c r="I50" s="4"/>
      <c r="J50" s="3">
        <f t="shared" si="51"/>
        <v>0</v>
      </c>
      <c r="K50" s="3">
        <f t="shared" si="3"/>
        <v>1</v>
      </c>
      <c r="L50" s="2">
        <f t="shared" si="4"/>
        <v>9.483935709937974E-2</v>
      </c>
      <c r="M50" s="5">
        <f t="shared" si="5"/>
        <v>76.628670120898079</v>
      </c>
      <c r="N50" s="2">
        <f>(M50/M$5)^(12/COUNT(M$6:M50))-1</f>
        <v>-6.8525413998493212E-2</v>
      </c>
      <c r="P50" s="3">
        <f t="shared" si="52"/>
        <v>1</v>
      </c>
      <c r="Q50" s="3">
        <f t="shared" si="6"/>
        <v>0</v>
      </c>
      <c r="R50" s="2">
        <f t="shared" si="7"/>
        <v>7.7083333333333335E-3</v>
      </c>
      <c r="S50" s="5">
        <f t="shared" si="8"/>
        <v>130.18858931284871</v>
      </c>
      <c r="T50" s="2">
        <f>(S50/S$5)^(12/COUNT(S$6:S50))-1</f>
        <v>7.2884025433994193E-2</v>
      </c>
      <c r="V50" s="3">
        <f t="shared" si="9"/>
        <v>0</v>
      </c>
      <c r="W50" s="3">
        <f t="shared" si="10"/>
        <v>1</v>
      </c>
      <c r="X50" s="2">
        <f t="shared" si="11"/>
        <v>9.483935709937974E-2</v>
      </c>
      <c r="Y50" s="5">
        <f t="shared" si="12"/>
        <v>220.39523058909529</v>
      </c>
      <c r="Z50" s="2">
        <f>(Y50/Y$5)^(12/COUNT(Y$6:Y50))-1</f>
        <v>0.23458383016940498</v>
      </c>
      <c r="AB50" s="3">
        <f t="shared" si="13"/>
        <v>1</v>
      </c>
      <c r="AC50" s="3">
        <f t="shared" si="14"/>
        <v>0</v>
      </c>
      <c r="AD50" s="2">
        <f t="shared" si="15"/>
        <v>7.7083333333333335E-3</v>
      </c>
      <c r="AE50" s="5">
        <f t="shared" si="16"/>
        <v>106.54557033983029</v>
      </c>
      <c r="AF50" s="2">
        <f>(AE50/AE$5)^(12/COUNT(AE$6:AE50))-1</f>
        <v>1.7051097847306407E-2</v>
      </c>
      <c r="AH50" s="3">
        <f t="shared" ca="1" si="17"/>
        <v>1</v>
      </c>
      <c r="AI50" s="3">
        <f t="shared" ca="1" si="18"/>
        <v>0</v>
      </c>
      <c r="AJ50" s="2">
        <f t="shared" ca="1" si="19"/>
        <v>7.7083333333333335E-3</v>
      </c>
      <c r="AK50" s="5">
        <f t="shared" ca="1" si="20"/>
        <v>138.62401025385964</v>
      </c>
      <c r="AL50" s="2">
        <f ca="1">(AK50/AK$5)^(12/COUNT(AK$6:AK50))-1</f>
        <v>9.0997081718038331E-2</v>
      </c>
      <c r="AN50" s="3">
        <f t="shared" ca="1" si="21"/>
        <v>0.92580208081645399</v>
      </c>
      <c r="AO50" s="3">
        <f t="shared" ca="1" si="22"/>
        <v>7.4197919183546013E-2</v>
      </c>
      <c r="AP50" s="2">
        <f t="shared" ca="1" si="23"/>
        <v>1.4173273993106071E-2</v>
      </c>
      <c r="AQ50" s="5">
        <f t="shared" ca="1" si="24"/>
        <v>99.051957943604364</v>
      </c>
      <c r="AR50" s="2">
        <f ca="1">(AQ50/AQ$5)^(12/COUNT(AQ$6:AQ50))-1</f>
        <v>-2.536948709678688E-3</v>
      </c>
      <c r="AT50" s="3">
        <f t="shared" si="25"/>
        <v>0</v>
      </c>
      <c r="AU50" s="3">
        <f t="shared" si="26"/>
        <v>1</v>
      </c>
      <c r="AV50" s="2">
        <f t="shared" si="27"/>
        <v>9.483935709937974E-2</v>
      </c>
      <c r="AW50" s="5">
        <f t="shared" si="28"/>
        <v>83.323747674181874</v>
      </c>
      <c r="AX50" s="2">
        <f>(AW50/AW$5)^(12/COUNT(AW$6:AW50))-1</f>
        <v>-4.7485317769949353E-2</v>
      </c>
      <c r="AZ50" s="3">
        <f t="shared" ca="1" si="29"/>
        <v>1</v>
      </c>
      <c r="BA50" s="3">
        <f t="shared" ca="1" si="30"/>
        <v>0</v>
      </c>
      <c r="BB50" s="2">
        <f t="shared" ca="1" si="31"/>
        <v>7.7083333333333335E-3</v>
      </c>
      <c r="BC50" s="5">
        <f t="shared" ca="1" si="32"/>
        <v>102.62384593564995</v>
      </c>
      <c r="BD50" s="2">
        <f ca="1">(BC50/BC$5)^(12/COUNT(BC$6:BC50))-1</f>
        <v>6.9306092849268364E-3</v>
      </c>
      <c r="BF50" s="3">
        <f t="shared" si="53"/>
        <v>0.45</v>
      </c>
      <c r="BG50" s="3">
        <f t="shared" si="33"/>
        <v>0.55000000000000004</v>
      </c>
      <c r="BH50" s="2">
        <f t="shared" si="34"/>
        <v>5.5630396404658861E-2</v>
      </c>
      <c r="BI50" s="5">
        <f t="shared" si="35"/>
        <v>98.540864505769051</v>
      </c>
      <c r="BJ50" s="2">
        <f>(BI50/BI$5)^(12/COUNT(BI$6:BI50))-1</f>
        <v>-3.9120228939740764E-3</v>
      </c>
      <c r="BL50" s="3">
        <f t="shared" si="36"/>
        <v>1</v>
      </c>
      <c r="BM50" s="3">
        <f t="shared" si="37"/>
        <v>0</v>
      </c>
      <c r="BN50" s="2">
        <f t="shared" si="38"/>
        <v>7.7083333333333335E-3</v>
      </c>
      <c r="BO50" s="5">
        <f t="shared" si="39"/>
        <v>93.67520099352177</v>
      </c>
      <c r="BP50" s="2">
        <f>(BO50/BO$5)^(12/COUNT(BO$6:BO50))-1</f>
        <v>-1.7272213990476182E-2</v>
      </c>
      <c r="BR50" s="3">
        <f t="shared" si="40"/>
        <v>1</v>
      </c>
      <c r="BS50" s="3">
        <f t="shared" si="41"/>
        <v>0</v>
      </c>
      <c r="BT50" s="2">
        <f t="shared" si="42"/>
        <v>7.7083333333333335E-3</v>
      </c>
      <c r="BU50" s="5">
        <f t="shared" si="43"/>
        <v>91.765365225462503</v>
      </c>
      <c r="BV50" s="2">
        <f>(BU50/BU$5)^(12/COUNT(BU$6:BU50))-1</f>
        <v>-2.265548649927196E-2</v>
      </c>
      <c r="BX50" s="3">
        <f t="shared" si="44"/>
        <v>0</v>
      </c>
      <c r="BY50" s="3">
        <f t="shared" si="45"/>
        <v>1</v>
      </c>
      <c r="BZ50" s="2">
        <f t="shared" si="46"/>
        <v>9.483935709937974E-2</v>
      </c>
      <c r="CA50" s="5">
        <f t="shared" si="47"/>
        <v>76.628670120898079</v>
      </c>
      <c r="CB50" s="2">
        <f>(CA50/CA$5)^(12/COUNT(CA$6:CA50))-1</f>
        <v>-6.8525413998493212E-2</v>
      </c>
      <c r="CD50" s="3">
        <f t="shared" si="54"/>
        <v>0.1</v>
      </c>
      <c r="CE50" s="3">
        <f t="shared" si="48"/>
        <v>0.9</v>
      </c>
      <c r="CF50" s="2">
        <f t="shared" si="49"/>
        <v>8.6126254722775103E-2</v>
      </c>
      <c r="CG50" s="5">
        <f t="shared" si="50"/>
        <v>81.188679585408991</v>
      </c>
      <c r="CH50" s="2">
        <f>(CG50/CG$5)^(12/COUNT(CG$6:CG50))-1</f>
        <v>-5.4055925935885485E-2</v>
      </c>
    </row>
    <row r="51" spans="1:86">
      <c r="A51" s="1">
        <v>27362</v>
      </c>
      <c r="B51" s="2">
        <f>data!M52/1200</f>
        <v>7.7083333333333335E-3</v>
      </c>
      <c r="C51" s="2">
        <f>data!K52/data!K51-1</f>
        <v>-7.0411107104219273E-2</v>
      </c>
      <c r="D51" s="1">
        <f t="shared" si="0"/>
        <v>27030</v>
      </c>
      <c r="E51">
        <f>VLOOKUP(D51,'FRED Graph'!$A$13:$B$1993,2,FALSE)</f>
        <v>1</v>
      </c>
      <c r="F51" s="4">
        <f t="shared" si="1"/>
        <v>-7.8119440437552604E-2</v>
      </c>
      <c r="G51" s="20" t="str">
        <f t="shared" si="55"/>
        <v>19744</v>
      </c>
      <c r="H51" s="21">
        <f>IF(VLOOKUP(G51,Median_Level!$A$2:$H$206,8,FALSE)="#N/A",0,VLOOKUP(G51,Median_Level!$A$2:$H$206,8,FALSE))</f>
        <v>15</v>
      </c>
      <c r="I51" s="4"/>
      <c r="J51" s="3">
        <f t="shared" si="51"/>
        <v>0</v>
      </c>
      <c r="K51" s="3">
        <f t="shared" si="3"/>
        <v>1</v>
      </c>
      <c r="L51" s="2">
        <f t="shared" si="4"/>
        <v>-7.0411107104219273E-2</v>
      </c>
      <c r="M51" s="5">
        <f t="shared" si="5"/>
        <v>71.233160621761641</v>
      </c>
      <c r="N51" s="2">
        <f>(M51/M$5)^(12/COUNT(M$6:M51))-1</f>
        <v>-8.4687752962794294E-2</v>
      </c>
      <c r="P51" s="3">
        <f t="shared" si="52"/>
        <v>1</v>
      </c>
      <c r="Q51" s="3">
        <f t="shared" si="6"/>
        <v>0</v>
      </c>
      <c r="R51" s="2">
        <f t="shared" si="7"/>
        <v>7.7083333333333335E-3</v>
      </c>
      <c r="S51" s="5">
        <f t="shared" si="8"/>
        <v>131.19212635546859</v>
      </c>
      <c r="T51" s="2">
        <f>(S51/S$5)^(12/COUNT(S$6:S51))-1</f>
        <v>7.3392481541901811E-2</v>
      </c>
      <c r="V51" s="3">
        <f t="shared" si="9"/>
        <v>1</v>
      </c>
      <c r="W51" s="3">
        <f t="shared" si="10"/>
        <v>0</v>
      </c>
      <c r="X51" s="2">
        <f t="shared" si="11"/>
        <v>7.7083333333333335E-3</v>
      </c>
      <c r="Y51" s="5">
        <f t="shared" si="12"/>
        <v>222.09411049155293</v>
      </c>
      <c r="Z51" s="2">
        <f>(Y51/Y$5)^(12/COUNT(Y$6:Y51))-1</f>
        <v>0.23140515544059537</v>
      </c>
      <c r="AB51" s="3">
        <f t="shared" si="13"/>
        <v>1</v>
      </c>
      <c r="AC51" s="3">
        <f t="shared" si="14"/>
        <v>0</v>
      </c>
      <c r="AD51" s="2">
        <f t="shared" si="15"/>
        <v>7.7083333333333335E-3</v>
      </c>
      <c r="AE51" s="5">
        <f t="shared" si="16"/>
        <v>107.36685911119983</v>
      </c>
      <c r="AF51" s="2">
        <f>(AE51/AE$5)^(12/COUNT(AE$6:AE51))-1</f>
        <v>1.8715955552935259E-2</v>
      </c>
      <c r="AH51" s="3">
        <f t="shared" ca="1" si="17"/>
        <v>1</v>
      </c>
      <c r="AI51" s="3">
        <f t="shared" ca="1" si="18"/>
        <v>0</v>
      </c>
      <c r="AJ51" s="2">
        <f t="shared" ca="1" si="19"/>
        <v>7.7083333333333335E-3</v>
      </c>
      <c r="AK51" s="5">
        <f t="shared" ca="1" si="20"/>
        <v>139.69257033289981</v>
      </c>
      <c r="AL51" s="2">
        <f ca="1">(AK51/AK$5)^(12/COUNT(AK$6:AK51))-1</f>
        <v>9.1116938579569817E-2</v>
      </c>
      <c r="AN51" s="3">
        <f t="shared" ca="1" si="21"/>
        <v>0.63029328391806849</v>
      </c>
      <c r="AO51" s="3">
        <f t="shared" ca="1" si="22"/>
        <v>0.36970671608193151</v>
      </c>
      <c r="AP51" s="2">
        <f t="shared" ca="1" si="23"/>
        <v>-2.1172948452992287E-2</v>
      </c>
      <c r="AQ51" s="5">
        <f t="shared" ca="1" si="24"/>
        <v>96.954735943896466</v>
      </c>
      <c r="AR51" s="2">
        <f ca="1">(AQ51/AQ$5)^(12/COUNT(AQ$6:AQ51))-1</f>
        <v>-8.0351846608602839E-3</v>
      </c>
      <c r="AT51" s="3">
        <f t="shared" si="25"/>
        <v>0</v>
      </c>
      <c r="AU51" s="3">
        <f t="shared" si="26"/>
        <v>1</v>
      </c>
      <c r="AV51" s="2">
        <f t="shared" si="27"/>
        <v>-7.0411107104219273E-2</v>
      </c>
      <c r="AW51" s="5">
        <f t="shared" si="28"/>
        <v>77.456830352370119</v>
      </c>
      <c r="AX51" s="2">
        <f>(AW51/AW$5)^(12/COUNT(AW$6:AW51))-1</f>
        <v>-6.4467115786111084E-2</v>
      </c>
      <c r="AZ51" s="3">
        <f t="shared" ca="1" si="29"/>
        <v>1</v>
      </c>
      <c r="BA51" s="3">
        <f t="shared" ca="1" si="30"/>
        <v>0</v>
      </c>
      <c r="BB51" s="2">
        <f t="shared" ca="1" si="31"/>
        <v>7.7083333333333335E-3</v>
      </c>
      <c r="BC51" s="5">
        <f t="shared" ca="1" si="32"/>
        <v>103.4149047480706</v>
      </c>
      <c r="BD51" s="2">
        <f ca="1">(BC51/BC$5)^(12/COUNT(BC$6:BC51))-1</f>
        <v>8.7981948114681519E-3</v>
      </c>
      <c r="BF51" s="3">
        <f t="shared" si="53"/>
        <v>0.45</v>
      </c>
      <c r="BG51" s="3">
        <f t="shared" si="33"/>
        <v>0.55000000000000004</v>
      </c>
      <c r="BH51" s="2">
        <f t="shared" si="34"/>
        <v>-3.5257358907320603E-2</v>
      </c>
      <c r="BI51" s="5">
        <f t="shared" si="35"/>
        <v>95.0665738788515</v>
      </c>
      <c r="BJ51" s="2">
        <f>(BI51/BI$5)^(12/COUNT(BI$6:BI51))-1</f>
        <v>-1.3111398688242293E-2</v>
      </c>
      <c r="BL51" s="3">
        <f t="shared" si="36"/>
        <v>1</v>
      </c>
      <c r="BM51" s="3">
        <f t="shared" si="37"/>
        <v>0</v>
      </c>
      <c r="BN51" s="2">
        <f t="shared" si="38"/>
        <v>7.7083333333333335E-3</v>
      </c>
      <c r="BO51" s="5">
        <f t="shared" si="39"/>
        <v>94.397280667846843</v>
      </c>
      <c r="BP51" s="2">
        <f>(BO51/BO$5)^(12/COUNT(BO$6:BO51))-1</f>
        <v>-1.4928642678657345E-2</v>
      </c>
      <c r="BR51" s="3">
        <f t="shared" si="40"/>
        <v>1</v>
      </c>
      <c r="BS51" s="3">
        <f t="shared" si="41"/>
        <v>0</v>
      </c>
      <c r="BT51" s="2">
        <f t="shared" si="42"/>
        <v>7.7083333333333335E-3</v>
      </c>
      <c r="BU51" s="5">
        <f t="shared" si="43"/>
        <v>92.472723249075457</v>
      </c>
      <c r="BV51" s="2">
        <f>(BU51/BU$5)^(12/COUNT(BU$6:BU51))-1</f>
        <v>-2.020776116167522E-2</v>
      </c>
      <c r="BX51" s="3">
        <f t="shared" si="44"/>
        <v>0</v>
      </c>
      <c r="BY51" s="3">
        <f t="shared" si="45"/>
        <v>1</v>
      </c>
      <c r="BZ51" s="2">
        <f t="shared" si="46"/>
        <v>-7.0411107104219273E-2</v>
      </c>
      <c r="CA51" s="5">
        <f t="shared" si="47"/>
        <v>71.233160621761641</v>
      </c>
      <c r="CB51" s="2">
        <f>(CA51/CA$5)^(12/COUNT(CA$6:CA51))-1</f>
        <v>-8.4687752962794294E-2</v>
      </c>
      <c r="CD51" s="3">
        <f t="shared" si="54"/>
        <v>0.1</v>
      </c>
      <c r="CE51" s="3">
        <f t="shared" si="48"/>
        <v>0.9</v>
      </c>
      <c r="CF51" s="2">
        <f t="shared" si="49"/>
        <v>-6.2599163060464022E-2</v>
      </c>
      <c r="CG51" s="5">
        <f t="shared" si="50"/>
        <v>76.106336193378212</v>
      </c>
      <c r="CH51" s="2">
        <f>(CG51/CG$5)^(12/COUNT(CG$6:CG51))-1</f>
        <v>-6.8749970257510062E-2</v>
      </c>
    </row>
    <row r="52" spans="1:86">
      <c r="A52" s="1">
        <v>27394</v>
      </c>
      <c r="B52" s="2">
        <f>data!M53/1200</f>
        <v>7.1333333333333335E-3</v>
      </c>
      <c r="C52" s="2">
        <f>data!K53/data!K52-1</f>
        <v>-3.9116800827594389E-3</v>
      </c>
      <c r="D52" s="1">
        <f t="shared" si="0"/>
        <v>27030</v>
      </c>
      <c r="E52">
        <f>VLOOKUP(D52,'FRED Graph'!$A$13:$B$1993,2,FALSE)</f>
        <v>1</v>
      </c>
      <c r="F52" s="4">
        <f t="shared" si="1"/>
        <v>-1.1045013416092772E-2</v>
      </c>
      <c r="G52" s="20" t="str">
        <f t="shared" si="55"/>
        <v>19744</v>
      </c>
      <c r="H52" s="21">
        <f>IF(VLOOKUP(G52,Median_Level!$A$2:$H$206,8,FALSE)="#N/A",0,VLOOKUP(G52,Median_Level!$A$2:$H$206,8,FALSE))</f>
        <v>15</v>
      </c>
      <c r="I52" s="4"/>
      <c r="J52" s="3">
        <f t="shared" si="51"/>
        <v>0</v>
      </c>
      <c r="K52" s="3">
        <f t="shared" si="3"/>
        <v>1</v>
      </c>
      <c r="L52" s="2">
        <f t="shared" si="4"/>
        <v>-3.9116800827594389E-3</v>
      </c>
      <c r="M52" s="5">
        <f t="shared" si="5"/>
        <v>70.954519286125489</v>
      </c>
      <c r="N52" s="2">
        <f>(M52/M$5)^(12/COUNT(M$6:M52))-1</f>
        <v>-8.3880017174834509E-2</v>
      </c>
      <c r="P52" s="3">
        <f t="shared" si="52"/>
        <v>1</v>
      </c>
      <c r="Q52" s="3">
        <f t="shared" si="6"/>
        <v>0</v>
      </c>
      <c r="R52" s="2">
        <f t="shared" si="7"/>
        <v>7.1333333333333335E-3</v>
      </c>
      <c r="S52" s="5">
        <f t="shared" si="8"/>
        <v>132.12796352347095</v>
      </c>
      <c r="T52" s="2">
        <f>(S52/S$5)^(12/COUNT(S$6:S52))-1</f>
        <v>7.3723045075597238E-2</v>
      </c>
      <c r="V52" s="3">
        <f t="shared" si="9"/>
        <v>1</v>
      </c>
      <c r="W52" s="3">
        <f t="shared" si="10"/>
        <v>0</v>
      </c>
      <c r="X52" s="2">
        <f t="shared" si="11"/>
        <v>7.1333333333333335E-3</v>
      </c>
      <c r="Y52" s="5">
        <f t="shared" si="12"/>
        <v>223.67838181305936</v>
      </c>
      <c r="Z52" s="2">
        <f>(Y52/Y$5)^(12/COUNT(Y$6:Y52))-1</f>
        <v>0.22819041921113503</v>
      </c>
      <c r="AB52" s="3">
        <f t="shared" si="13"/>
        <v>1</v>
      </c>
      <c r="AC52" s="3">
        <f t="shared" si="14"/>
        <v>0</v>
      </c>
      <c r="AD52" s="2">
        <f t="shared" si="15"/>
        <v>7.1333333333333335E-3</v>
      </c>
      <c r="AE52" s="5">
        <f t="shared" si="16"/>
        <v>108.13274270619307</v>
      </c>
      <c r="AF52" s="2">
        <f>(AE52/AE$5)^(12/COUNT(AE$6:AE52))-1</f>
        <v>2.0163845636275379E-2</v>
      </c>
      <c r="AH52" s="3">
        <f t="shared" ca="1" si="17"/>
        <v>1</v>
      </c>
      <c r="AI52" s="3">
        <f t="shared" ca="1" si="18"/>
        <v>0</v>
      </c>
      <c r="AJ52" s="2">
        <f t="shared" ca="1" si="19"/>
        <v>7.1333333333333335E-3</v>
      </c>
      <c r="AK52" s="5">
        <f t="shared" ca="1" si="20"/>
        <v>140.68904400127451</v>
      </c>
      <c r="AL52" s="2">
        <f ca="1">(AK52/AK$5)^(12/COUNT(AK$6:AK52))-1</f>
        <v>9.1072697044254802E-2</v>
      </c>
      <c r="AN52" s="3">
        <f t="shared" ca="1" si="21"/>
        <v>0.76438682421946103</v>
      </c>
      <c r="AO52" s="3">
        <f t="shared" ca="1" si="22"/>
        <v>0.23561317578053897</v>
      </c>
      <c r="AP52" s="2">
        <f t="shared" ca="1" si="23"/>
        <v>4.5309826458290554E-3</v>
      </c>
      <c r="AQ52" s="5">
        <f t="shared" ca="1" si="24"/>
        <v>97.394036169889205</v>
      </c>
      <c r="AR52" s="2">
        <f ca="1">(AQ52/AQ$5)^(12/COUNT(AQ$6:AQ52))-1</f>
        <v>-6.7190804604052579E-3</v>
      </c>
      <c r="AT52" s="3">
        <f t="shared" si="25"/>
        <v>0</v>
      </c>
      <c r="AU52" s="3">
        <f t="shared" si="26"/>
        <v>1</v>
      </c>
      <c r="AV52" s="2">
        <f t="shared" si="27"/>
        <v>-3.9116800827594389E-3</v>
      </c>
      <c r="AW52" s="5">
        <f t="shared" si="28"/>
        <v>77.153844011807081</v>
      </c>
      <c r="AX52" s="2">
        <f>(AW52/AW$5)^(12/COUNT(AW$6:AW52))-1</f>
        <v>-6.4076762420105071E-2</v>
      </c>
      <c r="AZ52" s="3">
        <f t="shared" ca="1" si="29"/>
        <v>1</v>
      </c>
      <c r="BA52" s="3">
        <f t="shared" ca="1" si="30"/>
        <v>0</v>
      </c>
      <c r="BB52" s="2">
        <f t="shared" ca="1" si="31"/>
        <v>7.1333333333333335E-3</v>
      </c>
      <c r="BC52" s="5">
        <f t="shared" ca="1" si="32"/>
        <v>104.15259773527352</v>
      </c>
      <c r="BD52" s="2">
        <f ca="1">(BC52/BC$5)^(12/COUNT(BC$6:BC52))-1</f>
        <v>1.0442294882181402E-2</v>
      </c>
      <c r="BF52" s="3">
        <f t="shared" si="53"/>
        <v>0.45</v>
      </c>
      <c r="BG52" s="3">
        <f t="shared" si="33"/>
        <v>0.55000000000000004</v>
      </c>
      <c r="BH52" s="2">
        <f t="shared" si="34"/>
        <v>1.0585759544823087E-3</v>
      </c>
      <c r="BI52" s="5">
        <f t="shared" si="35"/>
        <v>95.167209068034666</v>
      </c>
      <c r="BJ52" s="2">
        <f>(BI52/BI$5)^(12/COUNT(BI$6:BI52))-1</f>
        <v>-1.2567529860247895E-2</v>
      </c>
      <c r="BL52" s="3">
        <f t="shared" si="36"/>
        <v>1</v>
      </c>
      <c r="BM52" s="3">
        <f t="shared" si="37"/>
        <v>0</v>
      </c>
      <c r="BN52" s="2">
        <f t="shared" si="38"/>
        <v>7.1333333333333335E-3</v>
      </c>
      <c r="BO52" s="5">
        <f t="shared" si="39"/>
        <v>95.070647936610825</v>
      </c>
      <c r="BP52" s="2">
        <f>(BO52/BO$5)^(12/COUNT(BO$6:BO52))-1</f>
        <v>-1.2823429659262864E-2</v>
      </c>
      <c r="BR52" s="3">
        <f t="shared" si="40"/>
        <v>1</v>
      </c>
      <c r="BS52" s="3">
        <f t="shared" si="41"/>
        <v>0</v>
      </c>
      <c r="BT52" s="2">
        <f t="shared" si="42"/>
        <v>7.1333333333333335E-3</v>
      </c>
      <c r="BU52" s="5">
        <f t="shared" si="43"/>
        <v>93.132362008252201</v>
      </c>
      <c r="BV52" s="2">
        <f>(BU52/BU$5)^(12/COUNT(BU$6:BU52))-1</f>
        <v>-1.8001564261866609E-2</v>
      </c>
      <c r="BX52" s="3">
        <f t="shared" si="44"/>
        <v>0</v>
      </c>
      <c r="BY52" s="3">
        <f t="shared" si="45"/>
        <v>1</v>
      </c>
      <c r="BZ52" s="2">
        <f t="shared" si="46"/>
        <v>-3.9116800827594389E-3</v>
      </c>
      <c r="CA52" s="5">
        <f t="shared" si="47"/>
        <v>70.954519286125489</v>
      </c>
      <c r="CB52" s="2">
        <f>(CA52/CA$5)^(12/COUNT(CA$6:CA52))-1</f>
        <v>-8.3880017174834509E-2</v>
      </c>
      <c r="CD52" s="3">
        <f t="shared" si="54"/>
        <v>0.1</v>
      </c>
      <c r="CE52" s="3">
        <f t="shared" si="48"/>
        <v>0.9</v>
      </c>
      <c r="CF52" s="2">
        <f t="shared" si="49"/>
        <v>-2.8071787411501617E-3</v>
      </c>
      <c r="CG52" s="5">
        <f t="shared" si="50"/>
        <v>75.892692104349337</v>
      </c>
      <c r="CH52" s="2">
        <f>(CG52/CG$5)^(12/COUNT(CG$6:CG52))-1</f>
        <v>-6.800677484694384E-2</v>
      </c>
    </row>
    <row r="53" spans="1:86">
      <c r="A53" s="1">
        <v>27425</v>
      </c>
      <c r="B53" s="2">
        <f>data!M54/1200</f>
        <v>6.1249999999999994E-3</v>
      </c>
      <c r="C53" s="2">
        <f>data!K54/data!K53-1</f>
        <v>0.1419089964948721</v>
      </c>
      <c r="D53" s="1">
        <f t="shared" si="0"/>
        <v>27395</v>
      </c>
      <c r="E53">
        <f>VLOOKUP(D53,'FRED Graph'!$A$13:$B$1993,2,FALSE)</f>
        <v>1</v>
      </c>
      <c r="F53" s="4">
        <f t="shared" si="1"/>
        <v>0.13578399649487211</v>
      </c>
      <c r="G53" s="20" t="str">
        <f t="shared" si="55"/>
        <v>19751</v>
      </c>
      <c r="H53" s="21">
        <f>IF(VLOOKUP(G53,Median_Level!$A$2:$H$206,8,FALSE)="#N/A",0,VLOOKUP(G53,Median_Level!$A$2:$H$206,8,FALSE))</f>
        <v>10</v>
      </c>
      <c r="I53" s="4"/>
      <c r="J53" s="3">
        <f t="shared" si="51"/>
        <v>0</v>
      </c>
      <c r="K53" s="3">
        <f t="shared" si="3"/>
        <v>1</v>
      </c>
      <c r="L53" s="2">
        <f t="shared" si="4"/>
        <v>0.1419089964948721</v>
      </c>
      <c r="M53" s="5">
        <f t="shared" si="5"/>
        <v>81.023603914795601</v>
      </c>
      <c r="N53" s="2">
        <f>(M53/M$5)^(12/COUNT(M$6:M53))-1</f>
        <v>-5.1247596415097352E-2</v>
      </c>
      <c r="P53" s="3">
        <f t="shared" si="52"/>
        <v>1</v>
      </c>
      <c r="Q53" s="3">
        <f t="shared" si="6"/>
        <v>0</v>
      </c>
      <c r="R53" s="2">
        <f t="shared" si="7"/>
        <v>6.1249999999999994E-3</v>
      </c>
      <c r="S53" s="5">
        <f t="shared" si="8"/>
        <v>132.93724730005221</v>
      </c>
      <c r="T53" s="2">
        <f>(S53/S$5)^(12/COUNT(S$6:S53))-1</f>
        <v>7.3770999752165833E-2</v>
      </c>
      <c r="V53" s="3">
        <f t="shared" si="9"/>
        <v>0</v>
      </c>
      <c r="W53" s="3">
        <f t="shared" si="10"/>
        <v>1</v>
      </c>
      <c r="X53" s="2">
        <f t="shared" si="11"/>
        <v>0.1419089964948721</v>
      </c>
      <c r="Y53" s="5">
        <f t="shared" si="12"/>
        <v>255.42035651374746</v>
      </c>
      <c r="Z53" s="2">
        <f>(Y53/Y$5)^(12/COUNT(Y$6:Y53))-1</f>
        <v>0.26419444216202637</v>
      </c>
      <c r="AB53" s="3">
        <f t="shared" si="13"/>
        <v>1</v>
      </c>
      <c r="AC53" s="3">
        <f t="shared" si="14"/>
        <v>0</v>
      </c>
      <c r="AD53" s="2">
        <f t="shared" si="15"/>
        <v>6.1249999999999994E-3</v>
      </c>
      <c r="AE53" s="5">
        <f t="shared" si="16"/>
        <v>108.79505575526849</v>
      </c>
      <c r="AF53" s="2">
        <f>(AE53/AE$5)^(12/COUNT(AE$6:AE53))-1</f>
        <v>2.1297549283203487E-2</v>
      </c>
      <c r="AH53" s="3">
        <f t="shared" ca="1" si="17"/>
        <v>0</v>
      </c>
      <c r="AI53" s="3">
        <f t="shared" ca="1" si="18"/>
        <v>1</v>
      </c>
      <c r="AJ53" s="2">
        <f t="shared" ca="1" si="19"/>
        <v>0.1419089964948721</v>
      </c>
      <c r="AK53" s="5">
        <f t="shared" ca="1" si="20"/>
        <v>160.65408505331828</v>
      </c>
      <c r="AL53" s="2">
        <f ca="1">(AK53/AK$5)^(12/COUNT(AK$6:AK53))-1</f>
        <v>0.12583032702316244</v>
      </c>
      <c r="AN53" s="3">
        <f t="shared" ca="1" si="21"/>
        <v>0.10508557320329126</v>
      </c>
      <c r="AO53" s="3">
        <f t="shared" ca="1" si="22"/>
        <v>0.89491442679670874</v>
      </c>
      <c r="AP53" s="2">
        <f t="shared" ca="1" si="23"/>
        <v>0.12764005739137479</v>
      </c>
      <c r="AQ53" s="5">
        <f t="shared" ca="1" si="24"/>
        <v>109.8254165361915</v>
      </c>
      <c r="AR53" s="2">
        <f ca="1">(AQ53/AQ$5)^(12/COUNT(AQ$6:AQ53))-1</f>
        <v>2.370709856994746E-2</v>
      </c>
      <c r="AT53" s="3">
        <f t="shared" si="25"/>
        <v>0</v>
      </c>
      <c r="AU53" s="3">
        <f t="shared" si="26"/>
        <v>1</v>
      </c>
      <c r="AV53" s="2">
        <f t="shared" si="27"/>
        <v>0.1419089964948721</v>
      </c>
      <c r="AW53" s="5">
        <f t="shared" si="28"/>
        <v>88.102668591244523</v>
      </c>
      <c r="AX53" s="2">
        <f>(AW53/AW$5)^(12/COUNT(AW$6:AW53))-1</f>
        <v>-3.11706972446949E-2</v>
      </c>
      <c r="AZ53" s="3">
        <f t="shared" ca="1" si="29"/>
        <v>0</v>
      </c>
      <c r="BA53" s="3">
        <f t="shared" ca="1" si="30"/>
        <v>1</v>
      </c>
      <c r="BB53" s="2">
        <f t="shared" ca="1" si="31"/>
        <v>0.1419089964948721</v>
      </c>
      <c r="BC53" s="5">
        <f t="shared" ca="1" si="32"/>
        <v>118.93278836222026</v>
      </c>
      <c r="BD53" s="2">
        <f ca="1">(BC53/BC$5)^(12/COUNT(BC$6:BC53))-1</f>
        <v>4.4300293936413659E-2</v>
      </c>
      <c r="BF53" s="3">
        <f t="shared" si="53"/>
        <v>0.45</v>
      </c>
      <c r="BG53" s="3">
        <f t="shared" si="33"/>
        <v>0.55000000000000004</v>
      </c>
      <c r="BH53" s="2">
        <f t="shared" si="34"/>
        <v>8.0806198072179661E-2</v>
      </c>
      <c r="BI53" s="5">
        <f t="shared" si="35"/>
        <v>102.85730941396281</v>
      </c>
      <c r="BJ53" s="2">
        <f>(BI53/BI$5)^(12/COUNT(BI$6:BI53))-1</f>
        <v>7.0679851976644947E-3</v>
      </c>
      <c r="BL53" s="3">
        <f t="shared" si="36"/>
        <v>1</v>
      </c>
      <c r="BM53" s="3">
        <f t="shared" si="37"/>
        <v>0</v>
      </c>
      <c r="BN53" s="2">
        <f t="shared" si="38"/>
        <v>6.1249999999999994E-3</v>
      </c>
      <c r="BO53" s="5">
        <f t="shared" si="39"/>
        <v>95.652955655222556</v>
      </c>
      <c r="BP53" s="2">
        <f>(BO53/BO$5)^(12/COUNT(BO$6:BO53))-1</f>
        <v>-1.1049399416962924E-2</v>
      </c>
      <c r="BR53" s="3">
        <f t="shared" si="40"/>
        <v>0</v>
      </c>
      <c r="BS53" s="3">
        <f t="shared" si="41"/>
        <v>1</v>
      </c>
      <c r="BT53" s="2">
        <f t="shared" si="42"/>
        <v>0.1419089964948721</v>
      </c>
      <c r="BU53" s="5">
        <f t="shared" si="43"/>
        <v>106.34868204204042</v>
      </c>
      <c r="BV53" s="2">
        <f>(BU53/BU$5)^(12/COUNT(BU$6:BU53))-1</f>
        <v>1.5507249371058185E-2</v>
      </c>
      <c r="BX53" s="3">
        <f t="shared" si="44"/>
        <v>0</v>
      </c>
      <c r="BY53" s="3">
        <f t="shared" si="45"/>
        <v>1</v>
      </c>
      <c r="BZ53" s="2">
        <f t="shared" si="46"/>
        <v>0.1419089964948721</v>
      </c>
      <c r="CA53" s="5">
        <f t="shared" si="47"/>
        <v>81.023603914795601</v>
      </c>
      <c r="CB53" s="2">
        <f>(CA53/CA$5)^(12/COUNT(CA$6:CA53))-1</f>
        <v>-5.1247596415097352E-2</v>
      </c>
      <c r="CD53" s="3">
        <f t="shared" si="54"/>
        <v>0.1</v>
      </c>
      <c r="CE53" s="3">
        <f t="shared" si="48"/>
        <v>0.9</v>
      </c>
      <c r="CF53" s="2">
        <f t="shared" si="49"/>
        <v>0.12833059684538489</v>
      </c>
      <c r="CG53" s="5">
        <f t="shared" si="50"/>
        <v>85.632046578303516</v>
      </c>
      <c r="CH53" s="2">
        <f>(CG53/CG$5)^(12/COUNT(CG$6:CG53))-1</f>
        <v>-3.8035421082799337E-2</v>
      </c>
    </row>
    <row r="54" spans="1:86">
      <c r="A54" s="1">
        <v>27453</v>
      </c>
      <c r="B54" s="2">
        <f>data!M55/1200</f>
        <v>5.2333333333333338E-3</v>
      </c>
      <c r="C54" s="2">
        <f>data!K55/data!K54-1</f>
        <v>5.0249399593570887E-2</v>
      </c>
      <c r="D54" s="1">
        <f t="shared" si="0"/>
        <v>27395</v>
      </c>
      <c r="E54">
        <f>VLOOKUP(D54,'FRED Graph'!$A$13:$B$1993,2,FALSE)</f>
        <v>1</v>
      </c>
      <c r="F54" s="4">
        <f t="shared" si="1"/>
        <v>4.5016066260237554E-2</v>
      </c>
      <c r="G54" s="20" t="str">
        <f t="shared" si="55"/>
        <v>19751</v>
      </c>
      <c r="H54" s="21">
        <f>IF(VLOOKUP(G54,Median_Level!$A$2:$H$206,8,FALSE)="#N/A",0,VLOOKUP(G54,Median_Level!$A$2:$H$206,8,FALSE))</f>
        <v>10</v>
      </c>
      <c r="I54" s="4"/>
      <c r="J54" s="3">
        <f t="shared" si="51"/>
        <v>0</v>
      </c>
      <c r="K54" s="3">
        <f t="shared" si="3"/>
        <v>1</v>
      </c>
      <c r="L54" s="2">
        <f t="shared" si="4"/>
        <v>5.0249399593570887E-2</v>
      </c>
      <c r="M54" s="5">
        <f t="shared" si="5"/>
        <v>85.094991364421375</v>
      </c>
      <c r="N54" s="2">
        <f>(M54/M$5)^(12/COUNT(M$6:M54))-1</f>
        <v>-3.8756021453690392E-2</v>
      </c>
      <c r="P54" s="3">
        <f t="shared" si="52"/>
        <v>1</v>
      </c>
      <c r="Q54" s="3">
        <f t="shared" si="6"/>
        <v>0</v>
      </c>
      <c r="R54" s="2">
        <f t="shared" si="7"/>
        <v>5.2333333333333338E-3</v>
      </c>
      <c r="S54" s="5">
        <f t="shared" si="8"/>
        <v>133.63295222758916</v>
      </c>
      <c r="T54" s="2">
        <f>(S54/S$5)^(12/COUNT(S$6:S54))-1</f>
        <v>7.3583862003012701E-2</v>
      </c>
      <c r="V54" s="3">
        <f t="shared" si="9"/>
        <v>0</v>
      </c>
      <c r="W54" s="3">
        <f t="shared" si="10"/>
        <v>1</v>
      </c>
      <c r="X54" s="2">
        <f t="shared" si="11"/>
        <v>5.0249399593570887E-2</v>
      </c>
      <c r="Y54" s="5">
        <f t="shared" si="12"/>
        <v>268.25507607253911</v>
      </c>
      <c r="Z54" s="2">
        <f>(Y54/Y$5)^(12/COUNT(Y$6:Y54))-1</f>
        <v>0.2733579909070909</v>
      </c>
      <c r="AB54" s="3">
        <f t="shared" si="13"/>
        <v>1</v>
      </c>
      <c r="AC54" s="3">
        <f t="shared" si="14"/>
        <v>0</v>
      </c>
      <c r="AD54" s="2">
        <f t="shared" si="15"/>
        <v>5.2333333333333338E-3</v>
      </c>
      <c r="AE54" s="5">
        <f t="shared" si="16"/>
        <v>109.3644165470544</v>
      </c>
      <c r="AF54" s="2">
        <f>(AE54/AE$5)^(12/COUNT(AE$6:AE54))-1</f>
        <v>2.2164192165623486E-2</v>
      </c>
      <c r="AH54" s="3">
        <f t="shared" ca="1" si="17"/>
        <v>0</v>
      </c>
      <c r="AI54" s="3">
        <f t="shared" ca="1" si="18"/>
        <v>1</v>
      </c>
      <c r="AJ54" s="2">
        <f t="shared" ca="1" si="19"/>
        <v>5.0249399593570887E-2</v>
      </c>
      <c r="AK54" s="5">
        <f t="shared" ca="1" si="20"/>
        <v>168.726856369502</v>
      </c>
      <c r="AL54" s="2">
        <f ca="1">(AK54/AK$5)^(12/COUNT(AK$6:AK54))-1</f>
        <v>0.13667668130756505</v>
      </c>
      <c r="AN54" s="3">
        <f t="shared" ca="1" si="21"/>
        <v>0.71453436590810693</v>
      </c>
      <c r="AO54" s="3">
        <f t="shared" ca="1" si="22"/>
        <v>0.28546563409189307</v>
      </c>
      <c r="AP54" s="2">
        <f t="shared" ca="1" si="23"/>
        <v>1.8083873232634721E-2</v>
      </c>
      <c r="AQ54" s="5">
        <f t="shared" ca="1" si="24"/>
        <v>111.81148544655329</v>
      </c>
      <c r="AR54" s="2">
        <f ca="1">(AQ54/AQ$5)^(12/COUNT(AQ$6:AQ54))-1</f>
        <v>2.7718618981062981E-2</v>
      </c>
      <c r="AT54" s="3">
        <f t="shared" si="25"/>
        <v>0</v>
      </c>
      <c r="AU54" s="3">
        <f t="shared" si="26"/>
        <v>1</v>
      </c>
      <c r="AV54" s="2">
        <f t="shared" si="27"/>
        <v>5.0249399593570887E-2</v>
      </c>
      <c r="AW54" s="5">
        <f t="shared" si="28"/>
        <v>92.529774790545915</v>
      </c>
      <c r="AX54" s="2">
        <f>(AW54/AW$5)^(12/COUNT(AW$6:AW54))-1</f>
        <v>-1.8834182817772049E-2</v>
      </c>
      <c r="AZ54" s="3">
        <f t="shared" ca="1" si="29"/>
        <v>0</v>
      </c>
      <c r="BA54" s="3">
        <f t="shared" ca="1" si="30"/>
        <v>1</v>
      </c>
      <c r="BB54" s="2">
        <f t="shared" ca="1" si="31"/>
        <v>5.0249399593570887E-2</v>
      </c>
      <c r="BC54" s="5">
        <f t="shared" ca="1" si="32"/>
        <v>124.90908956941107</v>
      </c>
      <c r="BD54" s="2">
        <f ca="1">(BC54/BC$5)^(12/COUNT(BC$6:BC54))-1</f>
        <v>5.5979978436867306E-2</v>
      </c>
      <c r="BF54" s="3">
        <f t="shared" si="53"/>
        <v>0.45</v>
      </c>
      <c r="BG54" s="3">
        <f t="shared" si="33"/>
        <v>0.55000000000000004</v>
      </c>
      <c r="BH54" s="2">
        <f t="shared" si="34"/>
        <v>2.9992169776463989E-2</v>
      </c>
      <c r="BI54" s="5">
        <f t="shared" si="35"/>
        <v>105.94222330065668</v>
      </c>
      <c r="BJ54" s="2">
        <f>(BI54/BI$5)^(12/COUNT(BI$6:BI54))-1</f>
        <v>1.42368070476806E-2</v>
      </c>
      <c r="BL54" s="3">
        <f t="shared" si="36"/>
        <v>1</v>
      </c>
      <c r="BM54" s="3">
        <f t="shared" si="37"/>
        <v>0</v>
      </c>
      <c r="BN54" s="2">
        <f t="shared" si="38"/>
        <v>5.2333333333333338E-3</v>
      </c>
      <c r="BO54" s="5">
        <f t="shared" si="39"/>
        <v>96.153539456484893</v>
      </c>
      <c r="BP54" s="2">
        <f>(BO54/BO$5)^(12/COUNT(BO$6:BO54))-1</f>
        <v>-9.5598649083122877E-3</v>
      </c>
      <c r="BR54" s="3">
        <f t="shared" si="40"/>
        <v>0</v>
      </c>
      <c r="BS54" s="3">
        <f t="shared" si="41"/>
        <v>1</v>
      </c>
      <c r="BT54" s="2">
        <f t="shared" si="42"/>
        <v>5.0249399593570887E-2</v>
      </c>
      <c r="BU54" s="5">
        <f t="shared" si="43"/>
        <v>111.69263946222053</v>
      </c>
      <c r="BV54" s="2">
        <f>(BU54/BU$5)^(12/COUNT(BU$6:BU54))-1</f>
        <v>2.7450990799583908E-2</v>
      </c>
      <c r="BX54" s="3">
        <f t="shared" si="44"/>
        <v>0</v>
      </c>
      <c r="BY54" s="3">
        <f t="shared" si="45"/>
        <v>1</v>
      </c>
      <c r="BZ54" s="2">
        <f t="shared" si="46"/>
        <v>5.0249399593570887E-2</v>
      </c>
      <c r="CA54" s="5">
        <f t="shared" si="47"/>
        <v>85.094991364421375</v>
      </c>
      <c r="CB54" s="2">
        <f>(CA54/CA$5)^(12/COUNT(CA$6:CA54))-1</f>
        <v>-3.8756021453690392E-2</v>
      </c>
      <c r="CD54" s="3">
        <f t="shared" si="54"/>
        <v>0.1</v>
      </c>
      <c r="CE54" s="3">
        <f t="shared" si="48"/>
        <v>0.9</v>
      </c>
      <c r="CF54" s="2">
        <f t="shared" si="49"/>
        <v>4.5747792967547135E-2</v>
      </c>
      <c r="CG54" s="5">
        <f t="shared" si="50"/>
        <v>89.5495237165551</v>
      </c>
      <c r="CH54" s="2">
        <f>(CG54/CG$5)^(12/COUNT(CG$6:CG54))-1</f>
        <v>-2.6669359548824323E-2</v>
      </c>
    </row>
    <row r="55" spans="1:86">
      <c r="A55" s="1">
        <v>27484</v>
      </c>
      <c r="B55" s="2">
        <f>data!M56/1200</f>
        <v>4.7750000000000006E-3</v>
      </c>
      <c r="C55" s="2">
        <f>data!K56/data!K55-1</f>
        <v>3.9374873147960177E-2</v>
      </c>
      <c r="D55" s="1">
        <f t="shared" si="0"/>
        <v>27395</v>
      </c>
      <c r="E55">
        <f>VLOOKUP(D55,'FRED Graph'!$A$13:$B$1993,2,FALSE)</f>
        <v>1</v>
      </c>
      <c r="F55" s="4">
        <f t="shared" si="1"/>
        <v>3.4599873147960175E-2</v>
      </c>
      <c r="G55" s="20" t="str">
        <f t="shared" si="55"/>
        <v>19751</v>
      </c>
      <c r="H55" s="21">
        <f>IF(VLOOKUP(G55,Median_Level!$A$2:$H$206,8,FALSE)="#N/A",0,VLOOKUP(G55,Median_Level!$A$2:$H$206,8,FALSE))</f>
        <v>10</v>
      </c>
      <c r="I55" s="4"/>
      <c r="J55" s="3">
        <f t="shared" si="51"/>
        <v>0</v>
      </c>
      <c r="K55" s="3">
        <f t="shared" si="3"/>
        <v>1</v>
      </c>
      <c r="L55" s="2">
        <f t="shared" si="4"/>
        <v>3.9374873147960177E-2</v>
      </c>
      <c r="M55" s="5">
        <f t="shared" si="5"/>
        <v>88.445595854922232</v>
      </c>
      <c r="N55" s="2">
        <f>(M55/M$5)^(12/COUNT(M$6:M55))-1</f>
        <v>-2.9037871654363778E-2</v>
      </c>
      <c r="P55" s="3">
        <f t="shared" si="52"/>
        <v>1</v>
      </c>
      <c r="Q55" s="3">
        <f t="shared" si="6"/>
        <v>0</v>
      </c>
      <c r="R55" s="2">
        <f t="shared" si="7"/>
        <v>4.7750000000000006E-3</v>
      </c>
      <c r="S55" s="5">
        <f t="shared" si="8"/>
        <v>134.27104957447588</v>
      </c>
      <c r="T55" s="2">
        <f>(S55/S$5)^(12/COUNT(S$6:S55))-1</f>
        <v>7.3286760330761203E-2</v>
      </c>
      <c r="V55" s="3">
        <f t="shared" si="9"/>
        <v>0</v>
      </c>
      <c r="W55" s="3">
        <f t="shared" si="10"/>
        <v>1</v>
      </c>
      <c r="X55" s="2">
        <f t="shared" si="11"/>
        <v>3.9374873147960177E-2</v>
      </c>
      <c r="Y55" s="5">
        <f t="shared" si="12"/>
        <v>278.81758566419177</v>
      </c>
      <c r="Z55" s="2">
        <f>(Y55/Y$5)^(12/COUNT(Y$6:Y55))-1</f>
        <v>0.27901853735455862</v>
      </c>
      <c r="AB55" s="3">
        <f t="shared" si="13"/>
        <v>1</v>
      </c>
      <c r="AC55" s="3">
        <f t="shared" si="14"/>
        <v>0</v>
      </c>
      <c r="AD55" s="2">
        <f t="shared" si="15"/>
        <v>4.7750000000000006E-3</v>
      </c>
      <c r="AE55" s="5">
        <f t="shared" si="16"/>
        <v>109.88663163606658</v>
      </c>
      <c r="AF55" s="2">
        <f>(AE55/AE$5)^(12/COUNT(AE$6:AE55))-1</f>
        <v>2.2884897980304464E-2</v>
      </c>
      <c r="AH55" s="3">
        <f t="shared" ca="1" si="17"/>
        <v>0</v>
      </c>
      <c r="AI55" s="3">
        <f t="shared" ca="1" si="18"/>
        <v>1</v>
      </c>
      <c r="AJ55" s="2">
        <f t="shared" ca="1" si="19"/>
        <v>3.9374873147960177E-2</v>
      </c>
      <c r="AK55" s="5">
        <f t="shared" ca="1" si="20"/>
        <v>175.37045493570523</v>
      </c>
      <c r="AL55" s="2">
        <f ca="1">(AK55/AK$5)^(12/COUNT(AK$6:AK55))-1</f>
        <v>0.14432541319352055</v>
      </c>
      <c r="AN55" s="3">
        <f t="shared" ca="1" si="21"/>
        <v>0.2600196048932899</v>
      </c>
      <c r="AO55" s="3">
        <f t="shared" ca="1" si="22"/>
        <v>0.7399803951067101</v>
      </c>
      <c r="AP55" s="2">
        <f t="shared" ca="1" si="23"/>
        <v>3.0378227802669619E-2</v>
      </c>
      <c r="AQ55" s="5">
        <f t="shared" ca="1" si="24"/>
        <v>115.20812022240356</v>
      </c>
      <c r="AR55" s="2">
        <f ca="1">(AQ55/AQ$5)^(12/COUNT(AQ$6:AQ55))-1</f>
        <v>3.4560616519901055E-2</v>
      </c>
      <c r="AT55" s="3">
        <f t="shared" si="25"/>
        <v>0</v>
      </c>
      <c r="AU55" s="3">
        <f t="shared" si="26"/>
        <v>1</v>
      </c>
      <c r="AV55" s="2">
        <f t="shared" si="27"/>
        <v>3.9374873147960177E-2</v>
      </c>
      <c r="AW55" s="5">
        <f t="shared" si="28"/>
        <v>96.173122935332984</v>
      </c>
      <c r="AX55" s="2">
        <f>(AW55/AW$5)^(12/COUNT(AW$6:AW55))-1</f>
        <v>-9.3211473846845916E-3</v>
      </c>
      <c r="AZ55" s="3">
        <f t="shared" ca="1" si="29"/>
        <v>0</v>
      </c>
      <c r="BA55" s="3">
        <f t="shared" ca="1" si="30"/>
        <v>1</v>
      </c>
      <c r="BB55" s="2">
        <f t="shared" ca="1" si="31"/>
        <v>3.9374873147960177E-2</v>
      </c>
      <c r="BC55" s="5">
        <f t="shared" ca="1" si="32"/>
        <v>129.82736912623383</v>
      </c>
      <c r="BD55" s="2">
        <f ca="1">(BC55/BC$5)^(12/COUNT(BC$6:BC55))-1</f>
        <v>6.465255715943119E-2</v>
      </c>
      <c r="BF55" s="3">
        <f t="shared" si="53"/>
        <v>0.45</v>
      </c>
      <c r="BG55" s="3">
        <f t="shared" si="33"/>
        <v>0.55000000000000004</v>
      </c>
      <c r="BH55" s="2">
        <f t="shared" si="34"/>
        <v>2.3804930231378099E-2</v>
      </c>
      <c r="BI55" s="5">
        <f t="shared" si="35"/>
        <v>108.46417053488589</v>
      </c>
      <c r="BJ55" s="2">
        <f>(BI55/BI$5)^(12/COUNT(BI$6:BI55))-1</f>
        <v>1.9691295148881238E-2</v>
      </c>
      <c r="BL55" s="3">
        <f t="shared" si="36"/>
        <v>1</v>
      </c>
      <c r="BM55" s="3">
        <f t="shared" si="37"/>
        <v>0</v>
      </c>
      <c r="BN55" s="2">
        <f t="shared" si="38"/>
        <v>4.7750000000000006E-3</v>
      </c>
      <c r="BO55" s="5">
        <f t="shared" si="39"/>
        <v>96.612672607389612</v>
      </c>
      <c r="BP55" s="2">
        <f>(BO55/BO$5)^(12/COUNT(BO$6:BO55))-1</f>
        <v>-8.2363578723461117E-3</v>
      </c>
      <c r="BR55" s="3">
        <f t="shared" si="40"/>
        <v>0</v>
      </c>
      <c r="BS55" s="3">
        <f t="shared" si="41"/>
        <v>1</v>
      </c>
      <c r="BT55" s="2">
        <f t="shared" si="42"/>
        <v>3.9374873147960177E-2</v>
      </c>
      <c r="BU55" s="5">
        <f t="shared" si="43"/>
        <v>116.09052297260631</v>
      </c>
      <c r="BV55" s="2">
        <f>(BU55/BU$5)^(12/COUNT(BU$6:BU55))-1</f>
        <v>3.645684539600591E-2</v>
      </c>
      <c r="BX55" s="3">
        <f t="shared" si="44"/>
        <v>0</v>
      </c>
      <c r="BY55" s="3">
        <f t="shared" si="45"/>
        <v>1</v>
      </c>
      <c r="BZ55" s="2">
        <f t="shared" si="46"/>
        <v>3.9374873147960177E-2</v>
      </c>
      <c r="CA55" s="5">
        <f t="shared" si="47"/>
        <v>88.445595854922232</v>
      </c>
      <c r="CB55" s="2">
        <f>(CA55/CA$5)^(12/COUNT(CA$6:CA55))-1</f>
        <v>-2.9037871654363778E-2</v>
      </c>
      <c r="CD55" s="3">
        <f t="shared" si="54"/>
        <v>0.1</v>
      </c>
      <c r="CE55" s="3">
        <f t="shared" si="48"/>
        <v>0.9</v>
      </c>
      <c r="CF55" s="2">
        <f t="shared" si="49"/>
        <v>3.5914885833164156E-2</v>
      </c>
      <c r="CG55" s="5">
        <f t="shared" si="50"/>
        <v>92.765684637249407</v>
      </c>
      <c r="CH55" s="2">
        <f>(CG55/CG$5)^(12/COUNT(CG$6:CG55))-1</f>
        <v>-1.7860981677229271E-2</v>
      </c>
    </row>
    <row r="56" spans="1:86">
      <c r="A56" s="1">
        <v>27514</v>
      </c>
      <c r="B56" s="2">
        <f>data!M57/1200</f>
        <v>4.5750000000000001E-3</v>
      </c>
      <c r="C56" s="2">
        <f>data!K57/data!K56-1</f>
        <v>6.9244288224956208E-2</v>
      </c>
      <c r="D56" s="1">
        <f t="shared" si="0"/>
        <v>27395</v>
      </c>
      <c r="E56">
        <f>VLOOKUP(D56,'FRED Graph'!$A$13:$B$1993,2,FALSE)</f>
        <v>1</v>
      </c>
      <c r="F56" s="4">
        <f t="shared" si="1"/>
        <v>6.4669288224956212E-2</v>
      </c>
      <c r="G56" s="20" t="str">
        <f t="shared" si="55"/>
        <v>19752</v>
      </c>
      <c r="H56" s="21">
        <f>IF(VLOOKUP(G56,Median_Level!$A$2:$H$206,8,FALSE)="#N/A",0,VLOOKUP(G56,Median_Level!$A$2:$H$206,8,FALSE))</f>
        <v>5</v>
      </c>
      <c r="I56" s="4"/>
      <c r="J56" s="3">
        <f t="shared" si="51"/>
        <v>0</v>
      </c>
      <c r="K56" s="3">
        <f t="shared" si="3"/>
        <v>1</v>
      </c>
      <c r="L56" s="2">
        <f t="shared" si="4"/>
        <v>6.9244288224956208E-2</v>
      </c>
      <c r="M56" s="5">
        <f t="shared" si="5"/>
        <v>94.569948186528464</v>
      </c>
      <c r="N56" s="2">
        <f>(M56/M$5)^(12/COUNT(M$6:M56))-1</f>
        <v>-1.3050664257727607E-2</v>
      </c>
      <c r="P56" s="3">
        <f t="shared" si="52"/>
        <v>1</v>
      </c>
      <c r="Q56" s="3">
        <f t="shared" si="6"/>
        <v>0</v>
      </c>
      <c r="R56" s="2">
        <f t="shared" si="7"/>
        <v>4.5750000000000001E-3</v>
      </c>
      <c r="S56" s="5">
        <f t="shared" si="8"/>
        <v>134.88533962627912</v>
      </c>
      <c r="T56" s="2">
        <f>(S56/S$5)^(12/COUNT(S$6:S56))-1</f>
        <v>7.2951129106747725E-2</v>
      </c>
      <c r="V56" s="3">
        <f t="shared" si="9"/>
        <v>0</v>
      </c>
      <c r="W56" s="3">
        <f t="shared" si="10"/>
        <v>1</v>
      </c>
      <c r="X56" s="2">
        <f t="shared" si="11"/>
        <v>6.9244288224956208E-2</v>
      </c>
      <c r="Y56" s="5">
        <f t="shared" si="12"/>
        <v>298.12411092810947</v>
      </c>
      <c r="Z56" s="2">
        <f>(Y56/Y$5)^(12/COUNT(Y$6:Y56))-1</f>
        <v>0.29307241590925681</v>
      </c>
      <c r="AB56" s="3">
        <f t="shared" si="13"/>
        <v>1</v>
      </c>
      <c r="AC56" s="3">
        <f t="shared" si="14"/>
        <v>0</v>
      </c>
      <c r="AD56" s="2">
        <f t="shared" si="15"/>
        <v>4.5750000000000001E-3</v>
      </c>
      <c r="AE56" s="5">
        <f t="shared" si="16"/>
        <v>110.38936297580159</v>
      </c>
      <c r="AF56" s="2">
        <f>(AE56/AE$5)^(12/COUNT(AE$6:AE56))-1</f>
        <v>2.3529876364788871E-2</v>
      </c>
      <c r="AH56" s="3">
        <f t="shared" ca="1" si="17"/>
        <v>0</v>
      </c>
      <c r="AI56" s="3">
        <f t="shared" ca="1" si="18"/>
        <v>1</v>
      </c>
      <c r="AJ56" s="2">
        <f t="shared" ca="1" si="19"/>
        <v>6.9244288224956208E-2</v>
      </c>
      <c r="AK56" s="5">
        <f t="shared" ca="1" si="20"/>
        <v>187.51385726341491</v>
      </c>
      <c r="AL56" s="2">
        <f ca="1">(AK56/AK$5)^(12/COUNT(AK$6:AK56))-1</f>
        <v>0.15942629410475129</v>
      </c>
      <c r="AN56" s="3">
        <f t="shared" ca="1" si="21"/>
        <v>0.83729364355115754</v>
      </c>
      <c r="AO56" s="3">
        <f t="shared" ca="1" si="22"/>
        <v>0.16270635644884246</v>
      </c>
      <c r="AP56" s="2">
        <f t="shared" ca="1" si="23"/>
        <v>1.5097104261222656E-2</v>
      </c>
      <c r="AQ56" s="5">
        <f t="shared" ca="1" si="24"/>
        <v>116.94742922514067</v>
      </c>
      <c r="AR56" s="2">
        <f ca="1">(AQ56/AQ$5)^(12/COUNT(AQ$6:AQ56))-1</f>
        <v>3.7523176593059038E-2</v>
      </c>
      <c r="AT56" s="3">
        <f t="shared" si="25"/>
        <v>0</v>
      </c>
      <c r="AU56" s="3">
        <f t="shared" si="26"/>
        <v>1</v>
      </c>
      <c r="AV56" s="2">
        <f t="shared" si="27"/>
        <v>6.9244288224956208E-2</v>
      </c>
      <c r="AW56" s="5">
        <f t="shared" si="28"/>
        <v>102.83256237936132</v>
      </c>
      <c r="AX56" s="2">
        <f>(AW56/AW$5)^(12/COUNT(AW$6:AW56))-1</f>
        <v>6.5938493989428082E-3</v>
      </c>
      <c r="AZ56" s="3">
        <f t="shared" ca="1" si="29"/>
        <v>0</v>
      </c>
      <c r="BA56" s="3">
        <f t="shared" ca="1" si="30"/>
        <v>1</v>
      </c>
      <c r="BB56" s="2">
        <f t="shared" ca="1" si="31"/>
        <v>6.9244288224956208E-2</v>
      </c>
      <c r="BC56" s="5">
        <f t="shared" ca="1" si="32"/>
        <v>138.81717289349854</v>
      </c>
      <c r="BD56" s="2">
        <f ca="1">(BC56/BC$5)^(12/COUNT(BC$6:BC56))-1</f>
        <v>8.0229531660353404E-2</v>
      </c>
      <c r="BF56" s="3">
        <f t="shared" si="53"/>
        <v>0.45</v>
      </c>
      <c r="BG56" s="3">
        <f t="shared" si="33"/>
        <v>0.55000000000000004</v>
      </c>
      <c r="BH56" s="2">
        <f t="shared" si="34"/>
        <v>4.0143108523725914E-2</v>
      </c>
      <c r="BI56" s="5">
        <f t="shared" si="35"/>
        <v>112.81825950360373</v>
      </c>
      <c r="BJ56" s="2">
        <f>(BI56/BI$5)^(12/COUNT(BI$6:BI56))-1</f>
        <v>2.8784858203324548E-2</v>
      </c>
      <c r="BL56" s="3">
        <f t="shared" si="36"/>
        <v>1</v>
      </c>
      <c r="BM56" s="3">
        <f t="shared" si="37"/>
        <v>0</v>
      </c>
      <c r="BN56" s="2">
        <f t="shared" si="38"/>
        <v>4.5750000000000001E-3</v>
      </c>
      <c r="BO56" s="5">
        <f t="shared" si="39"/>
        <v>97.054675584568415</v>
      </c>
      <c r="BP56" s="2">
        <f>(BO56/BO$5)^(12/COUNT(BO$6:BO56))-1</f>
        <v>-7.009599806149458E-3</v>
      </c>
      <c r="BR56" s="3">
        <f t="shared" si="40"/>
        <v>0</v>
      </c>
      <c r="BS56" s="3">
        <f t="shared" si="41"/>
        <v>1</v>
      </c>
      <c r="BT56" s="2">
        <f t="shared" si="42"/>
        <v>6.9244288224956208E-2</v>
      </c>
      <c r="BU56" s="5">
        <f t="shared" si="43"/>
        <v>124.12912860550736</v>
      </c>
      <c r="BV56" s="2">
        <f>(BU56/BU$5)^(12/COUNT(BU$6:BU56))-1</f>
        <v>5.2174884573670921E-2</v>
      </c>
      <c r="BX56" s="3">
        <f t="shared" si="44"/>
        <v>0</v>
      </c>
      <c r="BY56" s="3">
        <f t="shared" si="45"/>
        <v>1</v>
      </c>
      <c r="BZ56" s="2">
        <f t="shared" si="46"/>
        <v>6.9244288224956208E-2</v>
      </c>
      <c r="CA56" s="5">
        <f t="shared" si="47"/>
        <v>94.569948186528464</v>
      </c>
      <c r="CB56" s="2">
        <f>(CA56/CA$5)^(12/COUNT(CA$6:CA56))-1</f>
        <v>-1.3050664257727607E-2</v>
      </c>
      <c r="CD56" s="3">
        <f t="shared" si="54"/>
        <v>0.1</v>
      </c>
      <c r="CE56" s="3">
        <f t="shared" si="48"/>
        <v>0.9</v>
      </c>
      <c r="CF56" s="2">
        <f t="shared" si="49"/>
        <v>6.2777359402460597E-2</v>
      </c>
      <c r="CG56" s="5">
        <f t="shared" si="50"/>
        <v>98.589269361937326</v>
      </c>
      <c r="CH56" s="2">
        <f>(CG56/CG$5)^(12/COUNT(CG$6:CG56))-1</f>
        <v>-3.3374208130380056E-3</v>
      </c>
    </row>
    <row r="57" spans="1:86">
      <c r="A57" s="1">
        <v>27544</v>
      </c>
      <c r="B57" s="2">
        <f>data!M58/1200</f>
        <v>4.3750000000000004E-3</v>
      </c>
      <c r="C57" s="2">
        <f>data!K58/data!K57-1</f>
        <v>1.3331872306231229E-2</v>
      </c>
      <c r="D57" s="1">
        <f t="shared" si="0"/>
        <v>27395</v>
      </c>
      <c r="E57">
        <f>VLOOKUP(D57,'FRED Graph'!$A$13:$B$1993,2,FALSE)</f>
        <v>1</v>
      </c>
      <c r="F57" s="4">
        <f t="shared" si="1"/>
        <v>8.956872306231229E-3</v>
      </c>
      <c r="G57" s="20" t="str">
        <f t="shared" si="55"/>
        <v>19752</v>
      </c>
      <c r="H57" s="21">
        <f>IF(VLOOKUP(G57,Median_Level!$A$2:$H$206,8,FALSE)="#N/A",0,VLOOKUP(G57,Median_Level!$A$2:$H$206,8,FALSE))</f>
        <v>5</v>
      </c>
      <c r="I57" s="4"/>
      <c r="J57" s="3">
        <f t="shared" si="51"/>
        <v>0</v>
      </c>
      <c r="K57" s="3">
        <f t="shared" si="3"/>
        <v>1</v>
      </c>
      <c r="L57" s="2">
        <f t="shared" si="4"/>
        <v>1.3331872306231229E-2</v>
      </c>
      <c r="M57" s="5">
        <f t="shared" si="5"/>
        <v>95.830742659758158</v>
      </c>
      <c r="N57" s="2">
        <f>(M57/M$5)^(12/COUNT(M$6:M57))-1</f>
        <v>-9.7795540621342658E-3</v>
      </c>
      <c r="P57" s="3">
        <f t="shared" si="52"/>
        <v>1</v>
      </c>
      <c r="Q57" s="3">
        <f t="shared" si="6"/>
        <v>0</v>
      </c>
      <c r="R57" s="2">
        <f t="shared" si="7"/>
        <v>4.3750000000000004E-3</v>
      </c>
      <c r="S57" s="5">
        <f t="shared" si="8"/>
        <v>135.47546298714408</v>
      </c>
      <c r="T57" s="2">
        <f>(S57/S$5)^(12/COUNT(S$6:S57))-1</f>
        <v>7.2579221508363378E-2</v>
      </c>
      <c r="V57" s="3">
        <f t="shared" si="9"/>
        <v>0</v>
      </c>
      <c r="W57" s="3">
        <f t="shared" si="10"/>
        <v>1</v>
      </c>
      <c r="X57" s="2">
        <f t="shared" si="11"/>
        <v>1.3331872306231229E-2</v>
      </c>
      <c r="Y57" s="5">
        <f t="shared" si="12"/>
        <v>302.09866350641175</v>
      </c>
      <c r="Z57" s="2">
        <f>(Y57/Y$5)^(12/COUNT(Y$6:Y57))-1</f>
        <v>0.29063539175505571</v>
      </c>
      <c r="AB57" s="3">
        <f t="shared" si="13"/>
        <v>1</v>
      </c>
      <c r="AC57" s="3">
        <f t="shared" si="14"/>
        <v>0</v>
      </c>
      <c r="AD57" s="2">
        <f t="shared" si="15"/>
        <v>4.3750000000000004E-3</v>
      </c>
      <c r="AE57" s="5">
        <f t="shared" si="16"/>
        <v>110.87231643882072</v>
      </c>
      <c r="AF57" s="2">
        <f>(AE57/AE$5)^(12/COUNT(AE$6:AE57))-1</f>
        <v>2.4103374596788241E-2</v>
      </c>
      <c r="AH57" s="3">
        <f t="shared" ca="1" si="17"/>
        <v>0</v>
      </c>
      <c r="AI57" s="3">
        <f t="shared" ca="1" si="18"/>
        <v>1</v>
      </c>
      <c r="AJ57" s="2">
        <f t="shared" ca="1" si="19"/>
        <v>1.3331872306231229E-2</v>
      </c>
      <c r="AK57" s="5">
        <f t="shared" ca="1" si="20"/>
        <v>190.01376806409962</v>
      </c>
      <c r="AL57" s="2">
        <f ca="1">(AK57/AK$5)^(12/COUNT(AK$6:AK57))-1</f>
        <v>0.15967158576944196</v>
      </c>
      <c r="AN57" s="3">
        <f t="shared" ca="1" si="21"/>
        <v>0.8055549872380553</v>
      </c>
      <c r="AO57" s="3">
        <f t="shared" ca="1" si="22"/>
        <v>0.1944450127619447</v>
      </c>
      <c r="AP57" s="2">
        <f t="shared" ca="1" si="23"/>
        <v>6.1166191498922412E-3</v>
      </c>
      <c r="AQ57" s="5">
        <f t="shared" ca="1" si="24"/>
        <v>117.66275211026984</v>
      </c>
      <c r="AR57" s="2">
        <f ca="1">(AQ57/AQ$5)^(12/COUNT(AQ$6:AQ57))-1</f>
        <v>3.8248490125526668E-2</v>
      </c>
      <c r="AT57" s="3">
        <f t="shared" si="25"/>
        <v>0</v>
      </c>
      <c r="AU57" s="3">
        <f t="shared" si="26"/>
        <v>1</v>
      </c>
      <c r="AV57" s="2">
        <f t="shared" si="27"/>
        <v>1.3331872306231229E-2</v>
      </c>
      <c r="AW57" s="5">
        <f t="shared" si="28"/>
        <v>104.20351296992553</v>
      </c>
      <c r="AX57" s="2">
        <f>(AW57/AW$5)^(12/COUNT(AW$6:AW57))-1</f>
        <v>9.5473626140312184E-3</v>
      </c>
      <c r="AZ57" s="3">
        <f t="shared" ca="1" si="29"/>
        <v>0</v>
      </c>
      <c r="BA57" s="3">
        <f t="shared" ca="1" si="30"/>
        <v>1</v>
      </c>
      <c r="BB57" s="2">
        <f t="shared" ca="1" si="31"/>
        <v>1.3331872306231229E-2</v>
      </c>
      <c r="BC57" s="5">
        <f t="shared" ca="1" si="32"/>
        <v>140.66786571642669</v>
      </c>
      <c r="BD57" s="2">
        <f ca="1">(BC57/BC$5)^(12/COUNT(BC$6:BC57))-1</f>
        <v>8.1929151683376666E-2</v>
      </c>
      <c r="BF57" s="3">
        <f t="shared" si="53"/>
        <v>0.45</v>
      </c>
      <c r="BG57" s="3">
        <f t="shared" si="33"/>
        <v>0.55000000000000004</v>
      </c>
      <c r="BH57" s="2">
        <f t="shared" si="34"/>
        <v>9.3012797684271769E-3</v>
      </c>
      <c r="BI57" s="5">
        <f t="shared" si="35"/>
        <v>113.86761369823375</v>
      </c>
      <c r="BJ57" s="2">
        <f>(BI57/BI$5)^(12/COUNT(BI$6:BI57))-1</f>
        <v>3.0422741967885747E-2</v>
      </c>
      <c r="BL57" s="3">
        <f t="shared" si="36"/>
        <v>1</v>
      </c>
      <c r="BM57" s="3">
        <f t="shared" si="37"/>
        <v>0</v>
      </c>
      <c r="BN57" s="2">
        <f t="shared" si="38"/>
        <v>4.3750000000000004E-3</v>
      </c>
      <c r="BO57" s="5">
        <f t="shared" si="39"/>
        <v>97.479289790250903</v>
      </c>
      <c r="BP57" s="2">
        <f>(BO57/BO$5)^(12/COUNT(BO$6:BO57))-1</f>
        <v>-5.8742731185642549E-3</v>
      </c>
      <c r="BR57" s="3">
        <f t="shared" si="40"/>
        <v>0</v>
      </c>
      <c r="BS57" s="3">
        <f t="shared" si="41"/>
        <v>1</v>
      </c>
      <c r="BT57" s="2">
        <f t="shared" si="42"/>
        <v>1.3331872306231229E-2</v>
      </c>
      <c r="BU57" s="5">
        <f t="shared" si="43"/>
        <v>125.78400229755974</v>
      </c>
      <c r="BV57" s="2">
        <f>(BU57/BU$5)^(12/COUNT(BU$6:BU57))-1</f>
        <v>5.4363781607182471E-2</v>
      </c>
      <c r="BX57" s="3">
        <f t="shared" si="44"/>
        <v>0</v>
      </c>
      <c r="BY57" s="3">
        <f t="shared" si="45"/>
        <v>1</v>
      </c>
      <c r="BZ57" s="2">
        <f t="shared" si="46"/>
        <v>1.3331872306231229E-2</v>
      </c>
      <c r="CA57" s="5">
        <f t="shared" si="47"/>
        <v>95.830742659758158</v>
      </c>
      <c r="CB57" s="2">
        <f>(CA57/CA$5)^(12/COUNT(CA$6:CA57))-1</f>
        <v>-9.7795540621342658E-3</v>
      </c>
      <c r="CD57" s="3">
        <f t="shared" si="54"/>
        <v>0.1</v>
      </c>
      <c r="CE57" s="3">
        <f t="shared" si="48"/>
        <v>0.9</v>
      </c>
      <c r="CF57" s="2">
        <f t="shared" si="49"/>
        <v>1.2436185075608107E-2</v>
      </c>
      <c r="CG57" s="5">
        <f t="shared" si="50"/>
        <v>99.815343762191361</v>
      </c>
      <c r="CH57" s="2">
        <f>(CG57/CG$5)^(12/COUNT(CG$6:CG57))-1</f>
        <v>-4.2643275387455049E-4</v>
      </c>
    </row>
    <row r="58" spans="1:86">
      <c r="A58" s="1">
        <v>27575</v>
      </c>
      <c r="B58" s="2">
        <f>data!M59/1200</f>
        <v>5.4166666666666669E-3</v>
      </c>
      <c r="C58" s="2">
        <f>data!K59/data!K58-1</f>
        <v>5.6110250033041487E-2</v>
      </c>
      <c r="D58" s="1">
        <f t="shared" si="0"/>
        <v>27395</v>
      </c>
      <c r="E58">
        <f>VLOOKUP(D58,'FRED Graph'!$A$13:$B$1993,2,FALSE)</f>
        <v>1</v>
      </c>
      <c r="F58" s="4">
        <f t="shared" si="1"/>
        <v>5.069358336637482E-2</v>
      </c>
      <c r="G58" s="20" t="str">
        <f t="shared" si="55"/>
        <v>19752</v>
      </c>
      <c r="H58" s="21">
        <f>IF(VLOOKUP(G58,Median_Level!$A$2:$H$206,8,FALSE)="#N/A",0,VLOOKUP(G58,Median_Level!$A$2:$H$206,8,FALSE))</f>
        <v>5</v>
      </c>
      <c r="I58" s="4"/>
      <c r="J58" s="3">
        <f t="shared" si="51"/>
        <v>0</v>
      </c>
      <c r="K58" s="3">
        <f t="shared" si="3"/>
        <v>1</v>
      </c>
      <c r="L58" s="2">
        <f t="shared" si="4"/>
        <v>5.6110250033041487E-2</v>
      </c>
      <c r="M58" s="5">
        <f t="shared" si="5"/>
        <v>101.20782959124924</v>
      </c>
      <c r="N58" s="2">
        <f>(M58/M$5)^(12/COUNT(M$6:M58))-1</f>
        <v>2.7220229859743483E-3</v>
      </c>
      <c r="P58" s="3">
        <f t="shared" si="52"/>
        <v>1</v>
      </c>
      <c r="Q58" s="3">
        <f t="shared" si="6"/>
        <v>0</v>
      </c>
      <c r="R58" s="2">
        <f t="shared" si="7"/>
        <v>5.4166666666666669E-3</v>
      </c>
      <c r="S58" s="5">
        <f t="shared" si="8"/>
        <v>136.20928841165778</v>
      </c>
      <c r="T58" s="2">
        <f>(S58/S$5)^(12/COUNT(S$6:S58))-1</f>
        <v>7.2473149805315495E-2</v>
      </c>
      <c r="V58" s="3">
        <f t="shared" si="9"/>
        <v>0</v>
      </c>
      <c r="W58" s="3">
        <f t="shared" si="10"/>
        <v>1</v>
      </c>
      <c r="X58" s="2">
        <f t="shared" si="11"/>
        <v>5.6110250033041487E-2</v>
      </c>
      <c r="Y58" s="5">
        <f t="shared" si="12"/>
        <v>319.04949505040418</v>
      </c>
      <c r="Z58" s="2">
        <f>(Y58/Y$5)^(12/COUNT(Y$6:Y58))-1</f>
        <v>0.30041230574794708</v>
      </c>
      <c r="AB58" s="3">
        <f t="shared" si="13"/>
        <v>1</v>
      </c>
      <c r="AC58" s="3">
        <f t="shared" si="14"/>
        <v>0</v>
      </c>
      <c r="AD58" s="2">
        <f t="shared" si="15"/>
        <v>5.4166666666666669E-3</v>
      </c>
      <c r="AE58" s="5">
        <f t="shared" si="16"/>
        <v>111.47287481953099</v>
      </c>
      <c r="AF58" s="2">
        <f>(AE58/AE$5)^(12/COUNT(AE$6:AE58))-1</f>
        <v>2.489604966634329E-2</v>
      </c>
      <c r="AH58" s="3">
        <f t="shared" ca="1" si="17"/>
        <v>0</v>
      </c>
      <c r="AI58" s="3">
        <f t="shared" ca="1" si="18"/>
        <v>1</v>
      </c>
      <c r="AJ58" s="2">
        <f t="shared" ca="1" si="19"/>
        <v>5.6110250033041487E-2</v>
      </c>
      <c r="AK58" s="5">
        <f t="shared" ca="1" si="20"/>
        <v>200.6754880998966</v>
      </c>
      <c r="AL58" s="2">
        <f ca="1">(AK58/AK$5)^(12/COUNT(AK$6:AK58))-1</f>
        <v>0.17081770670601482</v>
      </c>
      <c r="AN58" s="3">
        <f t="shared" ca="1" si="21"/>
        <v>0.76355052171068694</v>
      </c>
      <c r="AO58" s="3">
        <f t="shared" ca="1" si="22"/>
        <v>0.23644947828931306</v>
      </c>
      <c r="AP58" s="2">
        <f t="shared" ca="1" si="23"/>
        <v>1.7403138006261792E-2</v>
      </c>
      <c r="AQ58" s="5">
        <f t="shared" ca="1" si="24"/>
        <v>119.71045322344143</v>
      </c>
      <c r="AR58" s="2">
        <f ca="1">(AQ58/AQ$5)^(12/COUNT(AQ$6:AQ58))-1</f>
        <v>4.1574361514902236E-2</v>
      </c>
      <c r="AT58" s="3">
        <f t="shared" si="25"/>
        <v>0</v>
      </c>
      <c r="AU58" s="3">
        <f t="shared" si="26"/>
        <v>1</v>
      </c>
      <c r="AV58" s="2">
        <f t="shared" si="27"/>
        <v>5.6110250033041487E-2</v>
      </c>
      <c r="AW58" s="5">
        <f t="shared" si="28"/>
        <v>110.05039813698933</v>
      </c>
      <c r="AX58" s="2">
        <f>(AW58/AW$5)^(12/COUNT(AW$6:AW58))-1</f>
        <v>2.1920167808460622E-2</v>
      </c>
      <c r="AZ58" s="3">
        <f t="shared" ca="1" si="29"/>
        <v>0</v>
      </c>
      <c r="BA58" s="3">
        <f t="shared" ca="1" si="30"/>
        <v>1</v>
      </c>
      <c r="BB58" s="2">
        <f t="shared" ca="1" si="31"/>
        <v>5.6110250033041487E-2</v>
      </c>
      <c r="BC58" s="5">
        <f t="shared" ca="1" si="32"/>
        <v>148.5607748333897</v>
      </c>
      <c r="BD58" s="2">
        <f ca="1">(BC58/BC$5)^(12/COUNT(BC$6:BC58))-1</f>
        <v>9.3759141094497789E-2</v>
      </c>
      <c r="BF58" s="3">
        <f t="shared" si="53"/>
        <v>0.45</v>
      </c>
      <c r="BG58" s="3">
        <f t="shared" si="33"/>
        <v>0.55000000000000004</v>
      </c>
      <c r="BH58" s="2">
        <f t="shared" si="34"/>
        <v>3.3298137518172823E-2</v>
      </c>
      <c r="BI58" s="5">
        <f t="shared" si="35"/>
        <v>117.65919315802373</v>
      </c>
      <c r="BJ58" s="2">
        <f>(BI58/BI$5)^(12/COUNT(BI$6:BI58))-1</f>
        <v>3.7506346715474814E-2</v>
      </c>
      <c r="BL58" s="3">
        <f t="shared" si="36"/>
        <v>1</v>
      </c>
      <c r="BM58" s="3">
        <f t="shared" si="37"/>
        <v>0</v>
      </c>
      <c r="BN58" s="2">
        <f t="shared" si="38"/>
        <v>5.4166666666666669E-3</v>
      </c>
      <c r="BO58" s="5">
        <f t="shared" si="39"/>
        <v>98.007302609948084</v>
      </c>
      <c r="BP58" s="2">
        <f>(BO58/BO$5)^(12/COUNT(BO$6:BO58))-1</f>
        <v>-4.5469580110168994E-3</v>
      </c>
      <c r="BR58" s="3">
        <f t="shared" si="40"/>
        <v>0</v>
      </c>
      <c r="BS58" s="3">
        <f t="shared" si="41"/>
        <v>1</v>
      </c>
      <c r="BT58" s="2">
        <f t="shared" si="42"/>
        <v>5.6110250033041487E-2</v>
      </c>
      <c r="BU58" s="5">
        <f t="shared" si="43"/>
        <v>132.84177411663248</v>
      </c>
      <c r="BV58" s="2">
        <f>(BU58/BU$5)^(12/COUNT(BU$6:BU58))-1</f>
        <v>6.6411525731228993E-2</v>
      </c>
      <c r="BX58" s="3">
        <f t="shared" si="44"/>
        <v>0</v>
      </c>
      <c r="BY58" s="3">
        <f t="shared" si="45"/>
        <v>1</v>
      </c>
      <c r="BZ58" s="2">
        <f t="shared" si="46"/>
        <v>5.6110250033041487E-2</v>
      </c>
      <c r="CA58" s="5">
        <f t="shared" si="47"/>
        <v>101.20782959124924</v>
      </c>
      <c r="CB58" s="2">
        <f>(CA58/CA$5)^(12/COUNT(CA$6:CA58))-1</f>
        <v>2.7220229859743483E-3</v>
      </c>
      <c r="CD58" s="3">
        <f t="shared" si="54"/>
        <v>0.1</v>
      </c>
      <c r="CE58" s="3">
        <f t="shared" si="48"/>
        <v>0.9</v>
      </c>
      <c r="CF58" s="2">
        <f t="shared" si="49"/>
        <v>5.1040891696404009E-2</v>
      </c>
      <c r="CG58" s="5">
        <f t="shared" si="50"/>
        <v>104.9100079127967</v>
      </c>
      <c r="CH58" s="2">
        <f>(CG58/CG$5)^(12/COUNT(CG$6:CG58))-1</f>
        <v>1.0911797495604114E-2</v>
      </c>
    </row>
    <row r="59" spans="1:86">
      <c r="A59" s="1">
        <v>27606</v>
      </c>
      <c r="B59" s="2">
        <f>data!M60/1200</f>
        <v>5.4166666666666669E-3</v>
      </c>
      <c r="C59" s="2">
        <f>data!K60/data!K59-1</f>
        <v>-5.401654171264747E-2</v>
      </c>
      <c r="D59" s="1">
        <f t="shared" si="0"/>
        <v>27395</v>
      </c>
      <c r="E59">
        <f>VLOOKUP(D59,'FRED Graph'!$A$13:$B$1993,2,FALSE)</f>
        <v>1</v>
      </c>
      <c r="F59" s="4">
        <f t="shared" si="1"/>
        <v>-5.9433208379314137E-2</v>
      </c>
      <c r="G59" s="20" t="str">
        <f t="shared" si="55"/>
        <v>19753</v>
      </c>
      <c r="H59" s="21">
        <f>IF(VLOOKUP(G59,Median_Level!$A$2:$H$206,8,FALSE)="#N/A",0,VLOOKUP(G59,Median_Level!$A$2:$H$206,8,FALSE))</f>
        <v>10</v>
      </c>
      <c r="I59" s="4"/>
      <c r="J59" s="3">
        <f t="shared" si="51"/>
        <v>0</v>
      </c>
      <c r="K59" s="3">
        <f t="shared" si="3"/>
        <v>1</v>
      </c>
      <c r="L59" s="2">
        <f t="shared" si="4"/>
        <v>-5.401654171264747E-2</v>
      </c>
      <c r="M59" s="5">
        <f t="shared" si="5"/>
        <v>95.74093264248701</v>
      </c>
      <c r="N59" s="2">
        <f>(M59/M$5)^(12/COUNT(M$6:M59))-1</f>
        <v>-9.6254340101797897E-3</v>
      </c>
      <c r="P59" s="3">
        <f t="shared" si="52"/>
        <v>1</v>
      </c>
      <c r="Q59" s="3">
        <f t="shared" si="6"/>
        <v>0</v>
      </c>
      <c r="R59" s="2">
        <f t="shared" si="7"/>
        <v>5.4166666666666669E-3</v>
      </c>
      <c r="S59" s="5">
        <f t="shared" si="8"/>
        <v>136.94708872388759</v>
      </c>
      <c r="T59" s="2">
        <f>(S59/S$5)^(12/COUNT(S$6:S59))-1</f>
        <v>7.2371016598159033E-2</v>
      </c>
      <c r="V59" s="3">
        <f t="shared" si="9"/>
        <v>1</v>
      </c>
      <c r="W59" s="3">
        <f t="shared" si="10"/>
        <v>0</v>
      </c>
      <c r="X59" s="2">
        <f t="shared" si="11"/>
        <v>5.4166666666666669E-3</v>
      </c>
      <c r="Y59" s="5">
        <f t="shared" si="12"/>
        <v>320.77767981526051</v>
      </c>
      <c r="Z59" s="2">
        <f>(Y59/Y$5)^(12/COUNT(Y$6:Y59))-1</f>
        <v>0.29565629461984333</v>
      </c>
      <c r="AB59" s="3">
        <f t="shared" si="13"/>
        <v>1</v>
      </c>
      <c r="AC59" s="3">
        <f t="shared" si="14"/>
        <v>0</v>
      </c>
      <c r="AD59" s="2">
        <f t="shared" si="15"/>
        <v>5.4166666666666669E-3</v>
      </c>
      <c r="AE59" s="5">
        <f t="shared" si="16"/>
        <v>112.07668622480344</v>
      </c>
      <c r="AF59" s="2">
        <f>(AE59/AE$5)^(12/COUNT(AE$6:AE59))-1</f>
        <v>2.5659946274669387E-2</v>
      </c>
      <c r="AH59" s="3">
        <f t="shared" ca="1" si="17"/>
        <v>0</v>
      </c>
      <c r="AI59" s="3">
        <f t="shared" ca="1" si="18"/>
        <v>1</v>
      </c>
      <c r="AJ59" s="2">
        <f t="shared" ca="1" si="19"/>
        <v>-5.401654171264747E-2</v>
      </c>
      <c r="AK59" s="5">
        <f t="shared" ca="1" si="20"/>
        <v>189.83569222624263</v>
      </c>
      <c r="AL59" s="2">
        <f ca="1">(AK59/AK$5)^(12/COUNT(AK$6:AK59))-1</f>
        <v>0.15308613192972698</v>
      </c>
      <c r="AN59" s="3">
        <f t="shared" ca="1" si="21"/>
        <v>0.12545634793369698</v>
      </c>
      <c r="AO59" s="3">
        <f t="shared" ca="1" si="22"/>
        <v>0.87454365206630302</v>
      </c>
      <c r="AP59" s="2">
        <f t="shared" ca="1" si="23"/>
        <v>-4.6560268443396322E-2</v>
      </c>
      <c r="AQ59" s="5">
        <f t="shared" ca="1" si="24"/>
        <v>114.13670238587736</v>
      </c>
      <c r="AR59" s="2">
        <f ca="1">(AQ59/AQ$5)^(12/COUNT(AQ$6:AQ59))-1</f>
        <v>2.9819669118168912E-2</v>
      </c>
      <c r="AT59" s="3">
        <f t="shared" si="25"/>
        <v>0</v>
      </c>
      <c r="AU59" s="3">
        <f t="shared" si="26"/>
        <v>1</v>
      </c>
      <c r="AV59" s="2">
        <f t="shared" si="27"/>
        <v>-5.401654171264747E-2</v>
      </c>
      <c r="AW59" s="5">
        <f t="shared" si="28"/>
        <v>104.10585621552919</v>
      </c>
      <c r="AX59" s="2">
        <f>(AW59/AW$5)^(12/COUNT(AW$6:AW59))-1</f>
        <v>8.9818847003075852E-3</v>
      </c>
      <c r="AZ59" s="3">
        <f t="shared" ca="1" si="29"/>
        <v>0</v>
      </c>
      <c r="BA59" s="3">
        <f t="shared" ca="1" si="30"/>
        <v>1</v>
      </c>
      <c r="BB59" s="2">
        <f t="shared" ca="1" si="31"/>
        <v>-5.401654171264747E-2</v>
      </c>
      <c r="BC59" s="5">
        <f t="shared" ca="1" si="32"/>
        <v>140.53603554273869</v>
      </c>
      <c r="BD59" s="2">
        <f ca="1">(BC59/BC$5)^(12/COUNT(BC$6:BC59))-1</f>
        <v>7.8553545215911402E-2</v>
      </c>
      <c r="BF59" s="3">
        <f t="shared" si="53"/>
        <v>0.45</v>
      </c>
      <c r="BG59" s="3">
        <f t="shared" si="33"/>
        <v>0.55000000000000004</v>
      </c>
      <c r="BH59" s="2">
        <f t="shared" si="34"/>
        <v>-2.7271597941956112E-2</v>
      </c>
      <c r="BI59" s="5">
        <f t="shared" si="35"/>
        <v>114.45043894804316</v>
      </c>
      <c r="BJ59" s="2">
        <f>(BI59/BI$5)^(12/COUNT(BI$6:BI59))-1</f>
        <v>3.044805257180605E-2</v>
      </c>
      <c r="BL59" s="3">
        <f t="shared" si="36"/>
        <v>1</v>
      </c>
      <c r="BM59" s="3">
        <f t="shared" si="37"/>
        <v>0</v>
      </c>
      <c r="BN59" s="2">
        <f t="shared" si="38"/>
        <v>5.4166666666666669E-3</v>
      </c>
      <c r="BO59" s="5">
        <f t="shared" si="39"/>
        <v>98.538175499085298</v>
      </c>
      <c r="BP59" s="2">
        <f>(BO59/BO$5)^(12/COUNT(BO$6:BO59))-1</f>
        <v>-3.2671278129463577E-3</v>
      </c>
      <c r="BR59" s="3">
        <f t="shared" si="40"/>
        <v>0</v>
      </c>
      <c r="BS59" s="3">
        <f t="shared" si="41"/>
        <v>1</v>
      </c>
      <c r="BT59" s="2">
        <f t="shared" si="42"/>
        <v>-5.401654171264747E-2</v>
      </c>
      <c r="BU59" s="5">
        <f t="shared" si="43"/>
        <v>125.6661208838793</v>
      </c>
      <c r="BV59" s="2">
        <f>(BU59/BU$5)^(12/COUNT(BU$6:BU59))-1</f>
        <v>5.2079336710808555E-2</v>
      </c>
      <c r="BX59" s="3">
        <f t="shared" si="44"/>
        <v>0</v>
      </c>
      <c r="BY59" s="3">
        <f t="shared" si="45"/>
        <v>1</v>
      </c>
      <c r="BZ59" s="2">
        <f t="shared" si="46"/>
        <v>-5.401654171264747E-2</v>
      </c>
      <c r="CA59" s="5">
        <f t="shared" si="47"/>
        <v>95.74093264248701</v>
      </c>
      <c r="CB59" s="2">
        <f>(CA59/CA$5)^(12/COUNT(CA$6:CA59))-1</f>
        <v>-9.6254340101797897E-3</v>
      </c>
      <c r="CD59" s="3">
        <f t="shared" si="54"/>
        <v>0.1</v>
      </c>
      <c r="CE59" s="3">
        <f t="shared" si="48"/>
        <v>0.9</v>
      </c>
      <c r="CF59" s="2">
        <f t="shared" si="49"/>
        <v>-4.8073220874716056E-2</v>
      </c>
      <c r="CG59" s="5">
        <f t="shared" si="50"/>
        <v>99.866645930436604</v>
      </c>
      <c r="CH59" s="2">
        <f>(CG59/CG$5)^(12/COUNT(CG$6:CG59))-1</f>
        <v>-2.9649618127502997E-4</v>
      </c>
    </row>
    <row r="60" spans="1:86">
      <c r="A60" s="1">
        <v>27635</v>
      </c>
      <c r="B60" s="2">
        <f>data!M61/1200</f>
        <v>5.4166666666666669E-3</v>
      </c>
      <c r="C60" s="2">
        <f>data!K61/data!K60-1</f>
        <v>4.6060780988803618E-3</v>
      </c>
      <c r="D60" s="1">
        <f t="shared" si="0"/>
        <v>27395</v>
      </c>
      <c r="E60">
        <f>VLOOKUP(D60,'FRED Graph'!$A$13:$B$1993,2,FALSE)</f>
        <v>1</v>
      </c>
      <c r="F60" s="4">
        <f t="shared" si="1"/>
        <v>-8.1058856778630506E-4</v>
      </c>
      <c r="G60" s="20" t="str">
        <f t="shared" si="55"/>
        <v>19753</v>
      </c>
      <c r="H60" s="21">
        <f>IF(VLOOKUP(G60,Median_Level!$A$2:$H$206,8,FALSE)="#N/A",0,VLOOKUP(G60,Median_Level!$A$2:$H$206,8,FALSE))</f>
        <v>10</v>
      </c>
      <c r="I60" s="4"/>
      <c r="J60" s="3">
        <f t="shared" si="51"/>
        <v>0</v>
      </c>
      <c r="K60" s="3">
        <f t="shared" si="3"/>
        <v>1</v>
      </c>
      <c r="L60" s="2">
        <f t="shared" si="4"/>
        <v>4.6060780988803618E-3</v>
      </c>
      <c r="M60" s="5">
        <f t="shared" si="5"/>
        <v>96.181922855497945</v>
      </c>
      <c r="N60" s="2">
        <f>(M60/M$5)^(12/COUNT(M$6:M60))-1</f>
        <v>-8.4575789498612108E-3</v>
      </c>
      <c r="P60" s="3">
        <f t="shared" si="52"/>
        <v>1</v>
      </c>
      <c r="Q60" s="3">
        <f t="shared" si="6"/>
        <v>0</v>
      </c>
      <c r="R60" s="2">
        <f t="shared" si="7"/>
        <v>5.4166666666666669E-3</v>
      </c>
      <c r="S60" s="5">
        <f t="shared" si="8"/>
        <v>137.6888854544753</v>
      </c>
      <c r="T60" s="2">
        <f>(S60/S$5)^(12/COUNT(S$6:S60))-1</f>
        <v>7.2272606528020811E-2</v>
      </c>
      <c r="V60" s="3">
        <f t="shared" si="9"/>
        <v>1</v>
      </c>
      <c r="W60" s="3">
        <f t="shared" si="10"/>
        <v>0</v>
      </c>
      <c r="X60" s="2">
        <f t="shared" si="11"/>
        <v>5.4166666666666669E-3</v>
      </c>
      <c r="Y60" s="5">
        <f t="shared" si="12"/>
        <v>322.51522558092648</v>
      </c>
      <c r="Z60" s="2">
        <f>(Y60/Y$5)^(12/COUNT(Y$6:Y60))-1</f>
        <v>0.29108968701430471</v>
      </c>
      <c r="AB60" s="3">
        <f t="shared" si="13"/>
        <v>1</v>
      </c>
      <c r="AC60" s="3">
        <f t="shared" si="14"/>
        <v>0</v>
      </c>
      <c r="AD60" s="2">
        <f t="shared" si="15"/>
        <v>5.4166666666666669E-3</v>
      </c>
      <c r="AE60" s="5">
        <f t="shared" si="16"/>
        <v>112.68376827518779</v>
      </c>
      <c r="AF60" s="2">
        <f>(AE60/AE$5)^(12/COUNT(AE$6:AE60))-1</f>
        <v>2.6396603503047622E-2</v>
      </c>
      <c r="AH60" s="3">
        <f t="shared" ca="1" si="17"/>
        <v>0</v>
      </c>
      <c r="AI60" s="3">
        <f t="shared" ca="1" si="18"/>
        <v>1</v>
      </c>
      <c r="AJ60" s="2">
        <f t="shared" ca="1" si="19"/>
        <v>4.6060780988803618E-3</v>
      </c>
      <c r="AK60" s="5">
        <f t="shared" ca="1" si="20"/>
        <v>190.71009025059172</v>
      </c>
      <c r="AL60" s="2">
        <f ca="1">(AK60/AK$5)^(12/COUNT(AK$6:AK60))-1</f>
        <v>0.15125740716736158</v>
      </c>
      <c r="AN60" s="3">
        <f t="shared" ca="1" si="21"/>
        <v>0.71842637667842424</v>
      </c>
      <c r="AO60" s="3">
        <f t="shared" ca="1" si="22"/>
        <v>0.28157362332157576</v>
      </c>
      <c r="AP60" s="2">
        <f t="shared" ca="1" si="23"/>
        <v>5.1884263066120304E-3</v>
      </c>
      <c r="AQ60" s="5">
        <f t="shared" ca="1" si="24"/>
        <v>114.72889225508618</v>
      </c>
      <c r="AR60" s="2">
        <f ca="1">(AQ60/AQ$5)^(12/COUNT(AQ$6:AQ60))-1</f>
        <v>3.0432433873183617E-2</v>
      </c>
      <c r="AT60" s="3">
        <f t="shared" si="25"/>
        <v>0</v>
      </c>
      <c r="AU60" s="3">
        <f t="shared" si="26"/>
        <v>1</v>
      </c>
      <c r="AV60" s="2">
        <f t="shared" si="27"/>
        <v>4.6060780988803618E-3</v>
      </c>
      <c r="AW60" s="5">
        <f t="shared" si="28"/>
        <v>104.58537591980873</v>
      </c>
      <c r="AX60" s="2">
        <f>(AW60/AW$5)^(12/COUNT(AW$6:AW60))-1</f>
        <v>9.8298634649875982E-3</v>
      </c>
      <c r="AZ60" s="3">
        <f t="shared" ca="1" si="29"/>
        <v>0</v>
      </c>
      <c r="BA60" s="3">
        <f t="shared" ca="1" si="30"/>
        <v>1</v>
      </c>
      <c r="BB60" s="2">
        <f t="shared" ca="1" si="31"/>
        <v>4.6060780988803618E-3</v>
      </c>
      <c r="BC60" s="5">
        <f t="shared" ca="1" si="32"/>
        <v>141.18335549815558</v>
      </c>
      <c r="BD60" s="2">
        <f ca="1">(BC60/BC$5)^(12/COUNT(BC$6:BC60))-1</f>
        <v>7.8152107745612653E-2</v>
      </c>
      <c r="BF60" s="3">
        <f t="shared" si="53"/>
        <v>0.45</v>
      </c>
      <c r="BG60" s="3">
        <f t="shared" si="33"/>
        <v>0.55000000000000004</v>
      </c>
      <c r="BH60" s="2">
        <f t="shared" si="34"/>
        <v>4.9708429543841998E-3</v>
      </c>
      <c r="BI60" s="5">
        <f t="shared" si="35"/>
        <v>115.01935410611422</v>
      </c>
      <c r="BJ60" s="2">
        <f>(BI60/BI$5)^(12/COUNT(BI$6:BI60))-1</f>
        <v>3.1001057629626017E-2</v>
      </c>
      <c r="BL60" s="3">
        <f t="shared" si="36"/>
        <v>1</v>
      </c>
      <c r="BM60" s="3">
        <f t="shared" si="37"/>
        <v>0</v>
      </c>
      <c r="BN60" s="2">
        <f t="shared" si="38"/>
        <v>5.4166666666666669E-3</v>
      </c>
      <c r="BO60" s="5">
        <f t="shared" si="39"/>
        <v>99.071923949705337</v>
      </c>
      <c r="BP60" s="2">
        <f>(BO60/BO$5)^(12/COUNT(BO$6:BO60))-1</f>
        <v>-2.0322801357055553E-3</v>
      </c>
      <c r="BR60" s="3">
        <f t="shared" si="40"/>
        <v>0</v>
      </c>
      <c r="BS60" s="3">
        <f t="shared" si="41"/>
        <v>1</v>
      </c>
      <c r="BT60" s="2">
        <f t="shared" si="42"/>
        <v>4.6060780988803618E-3</v>
      </c>
      <c r="BU60" s="5">
        <f t="shared" si="43"/>
        <v>126.24494885105379</v>
      </c>
      <c r="BV60" s="2">
        <f>(BU60/BU$5)^(12/COUNT(BU$6:BU60))-1</f>
        <v>5.2163076078254544E-2</v>
      </c>
      <c r="BX60" s="3">
        <f t="shared" si="44"/>
        <v>0</v>
      </c>
      <c r="BY60" s="3">
        <f t="shared" si="45"/>
        <v>1</v>
      </c>
      <c r="BZ60" s="2">
        <f t="shared" si="46"/>
        <v>4.6060780988803618E-3</v>
      </c>
      <c r="CA60" s="5">
        <f t="shared" si="47"/>
        <v>96.181922855497945</v>
      </c>
      <c r="CB60" s="2">
        <f>(CA60/CA$5)^(12/COUNT(CA$6:CA60))-1</f>
        <v>-8.4575789498612108E-3</v>
      </c>
      <c r="CD60" s="3">
        <f t="shared" si="54"/>
        <v>0.1</v>
      </c>
      <c r="CE60" s="3">
        <f t="shared" si="48"/>
        <v>0.9</v>
      </c>
      <c r="CF60" s="2">
        <f t="shared" si="49"/>
        <v>4.6871369556589926E-3</v>
      </c>
      <c r="CG60" s="5">
        <f t="shared" si="50"/>
        <v>100.33473457721486</v>
      </c>
      <c r="CH60" s="2">
        <f>(CG60/CG$5)^(12/COUNT(CG$6:CG60))-1</f>
        <v>7.2937623961966125E-4</v>
      </c>
    </row>
    <row r="61" spans="1:86">
      <c r="A61" s="1">
        <v>27667</v>
      </c>
      <c r="B61" s="2">
        <f>data!M62/1200</f>
        <v>5.4166666666666669E-3</v>
      </c>
      <c r="C61" s="2">
        <f>data!K62/data!K61-1</f>
        <v>-4.9632484976177449E-2</v>
      </c>
      <c r="D61" s="1">
        <f t="shared" si="0"/>
        <v>27395</v>
      </c>
      <c r="E61">
        <f>VLOOKUP(D61,'FRED Graph'!$A$13:$B$1993,2,FALSE)</f>
        <v>1</v>
      </c>
      <c r="F61" s="4">
        <f t="shared" si="1"/>
        <v>-5.5049151642844116E-2</v>
      </c>
      <c r="G61" s="20" t="str">
        <f t="shared" si="55"/>
        <v>19753</v>
      </c>
      <c r="H61" s="21">
        <f>IF(VLOOKUP(G61,Median_Level!$A$2:$H$206,8,FALSE)="#N/A",0,VLOOKUP(G61,Median_Level!$A$2:$H$206,8,FALSE))</f>
        <v>10</v>
      </c>
      <c r="I61" s="4"/>
      <c r="J61" s="3">
        <f t="shared" si="51"/>
        <v>0</v>
      </c>
      <c r="K61" s="3">
        <f t="shared" si="3"/>
        <v>1</v>
      </c>
      <c r="L61" s="2">
        <f t="shared" si="4"/>
        <v>-4.9632484976177449E-2</v>
      </c>
      <c r="M61" s="5">
        <f t="shared" si="5"/>
        <v>91.408175014392583</v>
      </c>
      <c r="N61" s="2">
        <f>(M61/M$5)^(12/COUNT(M$6:M61))-1</f>
        <v>-1.9066308890883676E-2</v>
      </c>
      <c r="P61" s="3">
        <f t="shared" si="52"/>
        <v>1</v>
      </c>
      <c r="Q61" s="3">
        <f t="shared" si="6"/>
        <v>0</v>
      </c>
      <c r="R61" s="2">
        <f t="shared" si="7"/>
        <v>5.4166666666666669E-3</v>
      </c>
      <c r="S61" s="5">
        <f t="shared" si="8"/>
        <v>138.43470025068703</v>
      </c>
      <c r="T61" s="2">
        <f>(S61/S$5)^(12/COUNT(S$6:S61))-1</f>
        <v>7.2177719656173922E-2</v>
      </c>
      <c r="V61" s="3">
        <f t="shared" si="9"/>
        <v>1</v>
      </c>
      <c r="W61" s="3">
        <f t="shared" si="10"/>
        <v>0</v>
      </c>
      <c r="X61" s="2">
        <f t="shared" si="11"/>
        <v>5.4166666666666669E-3</v>
      </c>
      <c r="Y61" s="5">
        <f t="shared" si="12"/>
        <v>324.26218305282316</v>
      </c>
      <c r="Z61" s="2">
        <f>(Y61/Y$5)^(12/COUNT(Y$6:Y61))-1</f>
        <v>0.28670141644192104</v>
      </c>
      <c r="AB61" s="3">
        <f t="shared" si="13"/>
        <v>1</v>
      </c>
      <c r="AC61" s="3">
        <f t="shared" si="14"/>
        <v>0</v>
      </c>
      <c r="AD61" s="2">
        <f t="shared" si="15"/>
        <v>5.4166666666666669E-3</v>
      </c>
      <c r="AE61" s="5">
        <f t="shared" si="16"/>
        <v>113.29413868667838</v>
      </c>
      <c r="AF61" s="2">
        <f>(AE61/AE$5)^(12/COUNT(AE$6:AE61))-1</f>
        <v>2.7107452621383699E-2</v>
      </c>
      <c r="AH61" s="3">
        <f t="shared" ca="1" si="17"/>
        <v>0</v>
      </c>
      <c r="AI61" s="3">
        <f t="shared" ca="1" si="18"/>
        <v>1</v>
      </c>
      <c r="AJ61" s="2">
        <f t="shared" ca="1" si="19"/>
        <v>-4.9632484976177449E-2</v>
      </c>
      <c r="AK61" s="5">
        <f t="shared" ca="1" si="20"/>
        <v>181.24467456142378</v>
      </c>
      <c r="AL61" s="2">
        <f ca="1">(AK61/AK$5)^(12/COUNT(AK$6:AK61))-1</f>
        <v>0.13590642119444407</v>
      </c>
      <c r="AN61" s="3">
        <f t="shared" ca="1" si="21"/>
        <v>0.33650759855767987</v>
      </c>
      <c r="AO61" s="3">
        <f t="shared" ca="1" si="22"/>
        <v>0.66349240144232013</v>
      </c>
      <c r="AP61" s="2">
        <f t="shared" ca="1" si="23"/>
        <v>-3.1108027154206418E-2</v>
      </c>
      <c r="AQ61" s="5">
        <f t="shared" ca="1" si="24"/>
        <v>111.15990275944293</v>
      </c>
      <c r="AR61" s="2">
        <f ca="1">(AQ61/AQ$5)^(12/COUNT(AQ$6:AQ61))-1</f>
        <v>2.2930278696237094E-2</v>
      </c>
      <c r="AT61" s="3">
        <f t="shared" si="25"/>
        <v>0</v>
      </c>
      <c r="AU61" s="3">
        <f t="shared" si="26"/>
        <v>1</v>
      </c>
      <c r="AV61" s="2">
        <f t="shared" si="27"/>
        <v>-4.9632484976177449E-2</v>
      </c>
      <c r="AW61" s="5">
        <f t="shared" si="28"/>
        <v>99.39454382074095</v>
      </c>
      <c r="AX61" s="2">
        <f>(AW61/AW$5)^(12/COUNT(AW$6:AW61))-1</f>
        <v>-1.3005032485139401E-3</v>
      </c>
      <c r="AZ61" s="3">
        <f t="shared" ca="1" si="29"/>
        <v>0</v>
      </c>
      <c r="BA61" s="3">
        <f t="shared" ca="1" si="30"/>
        <v>1</v>
      </c>
      <c r="BB61" s="2">
        <f t="shared" ca="1" si="31"/>
        <v>-4.9632484976177449E-2</v>
      </c>
      <c r="BC61" s="5">
        <f t="shared" ca="1" si="32"/>
        <v>134.17607472750706</v>
      </c>
      <c r="BD61" s="2">
        <f ca="1">(BC61/BC$5)^(12/COUNT(BC$6:BC61))-1</f>
        <v>6.5022900602714095E-2</v>
      </c>
      <c r="BF61" s="3">
        <f t="shared" si="53"/>
        <v>0.45</v>
      </c>
      <c r="BG61" s="3">
        <f t="shared" si="33"/>
        <v>0.55000000000000004</v>
      </c>
      <c r="BH61" s="2">
        <f t="shared" si="34"/>
        <v>-2.48603667368976E-2</v>
      </c>
      <c r="BI61" s="5">
        <f t="shared" si="35"/>
        <v>112.15993078119513</v>
      </c>
      <c r="BJ61" s="2">
        <f>(BI61/BI$5)^(12/COUNT(BI$6:BI61))-1</f>
        <v>2.4895329723512605E-2</v>
      </c>
      <c r="BL61" s="3">
        <f t="shared" si="36"/>
        <v>1</v>
      </c>
      <c r="BM61" s="3">
        <f t="shared" si="37"/>
        <v>0</v>
      </c>
      <c r="BN61" s="2">
        <f t="shared" si="38"/>
        <v>5.4166666666666669E-3</v>
      </c>
      <c r="BO61" s="5">
        <f t="shared" si="39"/>
        <v>99.60856353776623</v>
      </c>
      <c r="BP61" s="2">
        <f>(BO61/BO$5)^(12/COUNT(BO$6:BO61))-1</f>
        <v>-8.4008531601487135E-4</v>
      </c>
      <c r="BR61" s="3">
        <f t="shared" si="40"/>
        <v>0</v>
      </c>
      <c r="BS61" s="3">
        <f t="shared" si="41"/>
        <v>1</v>
      </c>
      <c r="BT61" s="2">
        <f t="shared" si="42"/>
        <v>-4.9632484976177449E-2</v>
      </c>
      <c r="BU61" s="5">
        <f t="shared" si="43"/>
        <v>119.97909832388558</v>
      </c>
      <c r="BV61" s="2">
        <f>(BU61/BU$5)^(12/COUNT(BU$6:BU61))-1</f>
        <v>3.9803317369893509E-2</v>
      </c>
      <c r="BX61" s="3">
        <f t="shared" si="44"/>
        <v>0</v>
      </c>
      <c r="BY61" s="3">
        <f t="shared" si="45"/>
        <v>1</v>
      </c>
      <c r="BZ61" s="2">
        <f t="shared" si="46"/>
        <v>-4.9632484976177449E-2</v>
      </c>
      <c r="CA61" s="5">
        <f t="shared" si="47"/>
        <v>91.408175014392583</v>
      </c>
      <c r="CB61" s="2">
        <f>(CA61/CA$5)^(12/COUNT(CA$6:CA61))-1</f>
        <v>-1.9066308890883676E-2</v>
      </c>
      <c r="CD61" s="3">
        <f t="shared" si="54"/>
        <v>0.1</v>
      </c>
      <c r="CE61" s="3">
        <f t="shared" si="48"/>
        <v>0.9</v>
      </c>
      <c r="CF61" s="2">
        <f t="shared" si="49"/>
        <v>-4.4127569811893037E-2</v>
      </c>
      <c r="CG61" s="5">
        <f t="shared" si="50"/>
        <v>95.907206572601055</v>
      </c>
      <c r="CH61" s="2">
        <f>(CG61/CG$5)^(12/COUNT(CG$6:CG61))-1</f>
        <v>-8.9148238119244327E-3</v>
      </c>
    </row>
    <row r="62" spans="1:86">
      <c r="A62" s="1">
        <v>27698</v>
      </c>
      <c r="B62" s="2">
        <f>data!M63/1200</f>
        <v>4.0666666666666663E-3</v>
      </c>
      <c r="C62" s="2">
        <f>data!K63/data!K62-1</f>
        <v>5.3106262911271296E-2</v>
      </c>
      <c r="D62" s="1">
        <f t="shared" si="0"/>
        <v>27395</v>
      </c>
      <c r="E62">
        <f>VLOOKUP(D62,'FRED Graph'!$A$13:$B$1993,2,FALSE)</f>
        <v>1</v>
      </c>
      <c r="F62" s="4">
        <f t="shared" si="1"/>
        <v>4.9039596244604633E-2</v>
      </c>
      <c r="G62" s="20" t="str">
        <f t="shared" si="55"/>
        <v>19754</v>
      </c>
      <c r="H62" s="21">
        <f>IF(VLOOKUP(G62,Median_Level!$A$2:$H$206,8,FALSE)="#N/A",0,VLOOKUP(G62,Median_Level!$A$2:$H$206,8,FALSE))</f>
        <v>15</v>
      </c>
      <c r="I62" s="4"/>
      <c r="J62" s="3">
        <f t="shared" si="51"/>
        <v>0</v>
      </c>
      <c r="K62" s="3">
        <f t="shared" si="3"/>
        <v>1</v>
      </c>
      <c r="L62" s="2">
        <f t="shared" si="4"/>
        <v>5.3106262911271296E-2</v>
      </c>
      <c r="M62" s="5">
        <f t="shared" si="5"/>
        <v>96.262521588946413</v>
      </c>
      <c r="N62" s="2">
        <f>(M62/M$5)^(12/COUNT(M$6:M62))-1</f>
        <v>-7.9871167160923129E-3</v>
      </c>
      <c r="P62" s="3">
        <f t="shared" si="52"/>
        <v>1</v>
      </c>
      <c r="Q62" s="3">
        <f t="shared" si="6"/>
        <v>0</v>
      </c>
      <c r="R62" s="2">
        <f t="shared" si="7"/>
        <v>4.0666666666666663E-3</v>
      </c>
      <c r="S62" s="5">
        <f t="shared" si="8"/>
        <v>138.9976680317065</v>
      </c>
      <c r="T62" s="2">
        <f>(S62/S$5)^(12/COUNT(S$6:S62))-1</f>
        <v>7.1782952734202876E-2</v>
      </c>
      <c r="V62" s="3">
        <f t="shared" si="9"/>
        <v>0</v>
      </c>
      <c r="W62" s="3">
        <f t="shared" si="10"/>
        <v>1</v>
      </c>
      <c r="X62" s="2">
        <f t="shared" si="11"/>
        <v>5.3106262911271296E-2</v>
      </c>
      <c r="Y62" s="5">
        <f t="shared" si="12"/>
        <v>341.48253579820914</v>
      </c>
      <c r="Z62" s="2">
        <f>(Y62/Y$5)^(12/COUNT(Y$6:Y62))-1</f>
        <v>0.29505467743440694</v>
      </c>
      <c r="AB62" s="3">
        <f t="shared" si="13"/>
        <v>1</v>
      </c>
      <c r="AC62" s="3">
        <f t="shared" si="14"/>
        <v>0</v>
      </c>
      <c r="AD62" s="2">
        <f t="shared" si="15"/>
        <v>4.0666666666666663E-3</v>
      </c>
      <c r="AE62" s="5">
        <f t="shared" si="16"/>
        <v>113.75486818400421</v>
      </c>
      <c r="AF62" s="2">
        <f>(AE62/AE$5)^(12/COUNT(AE$6:AE62))-1</f>
        <v>2.7503136163001152E-2</v>
      </c>
      <c r="AH62" s="3">
        <f t="shared" ca="1" si="17"/>
        <v>0</v>
      </c>
      <c r="AI62" s="3">
        <f t="shared" ca="1" si="18"/>
        <v>1</v>
      </c>
      <c r="AJ62" s="2">
        <f t="shared" ca="1" si="19"/>
        <v>5.3106262911271296E-2</v>
      </c>
      <c r="AK62" s="5">
        <f t="shared" ca="1" si="20"/>
        <v>190.86990189995055</v>
      </c>
      <c r="AL62" s="2">
        <f ca="1">(AK62/AK$5)^(12/COUNT(AK$6:AK62))-1</f>
        <v>0.14578365108898228</v>
      </c>
      <c r="AN62" s="3">
        <f t="shared" ca="1" si="21"/>
        <v>0.93529851208310977</v>
      </c>
      <c r="AO62" s="3">
        <f t="shared" ca="1" si="22"/>
        <v>6.4701487916890232E-2</v>
      </c>
      <c r="AP62" s="2">
        <f t="shared" ca="1" si="23"/>
        <v>7.239601510536129E-3</v>
      </c>
      <c r="AQ62" s="5">
        <f t="shared" ca="1" si="24"/>
        <v>111.96465615937123</v>
      </c>
      <c r="AR62" s="2">
        <f ca="1">(AQ62/AQ$5)^(12/COUNT(AQ$6:AQ62))-1</f>
        <v>2.4077517376862367E-2</v>
      </c>
      <c r="AT62" s="3">
        <f t="shared" si="25"/>
        <v>0</v>
      </c>
      <c r="AU62" s="3">
        <f t="shared" si="26"/>
        <v>1</v>
      </c>
      <c r="AV62" s="2">
        <f t="shared" si="27"/>
        <v>5.3106262911271296E-2</v>
      </c>
      <c r="AW62" s="5">
        <f t="shared" si="28"/>
        <v>104.67301659683109</v>
      </c>
      <c r="AX62" s="2">
        <f>(AW62/AW$5)^(12/COUNT(AW$6:AW62))-1</f>
        <v>9.6613572142705273E-3</v>
      </c>
      <c r="AZ62" s="3">
        <f t="shared" ca="1" si="29"/>
        <v>0</v>
      </c>
      <c r="BA62" s="3">
        <f t="shared" ca="1" si="30"/>
        <v>1</v>
      </c>
      <c r="BB62" s="2">
        <f t="shared" ca="1" si="31"/>
        <v>5.3106262911271296E-2</v>
      </c>
      <c r="BC62" s="5">
        <f t="shared" ca="1" si="32"/>
        <v>141.30166462838844</v>
      </c>
      <c r="BD62" s="2">
        <f ca="1">(BC62/BC$5)^(12/COUNT(BC$6:BC62))-1</f>
        <v>7.549885730918926E-2</v>
      </c>
      <c r="BF62" s="3">
        <f t="shared" si="53"/>
        <v>0.45</v>
      </c>
      <c r="BG62" s="3">
        <f t="shared" si="33"/>
        <v>0.55000000000000004</v>
      </c>
      <c r="BH62" s="2">
        <f t="shared" si="34"/>
        <v>3.1038444601199214E-2</v>
      </c>
      <c r="BI62" s="5">
        <f t="shared" si="35"/>
        <v>115.6412005792216</v>
      </c>
      <c r="BJ62" s="2">
        <f>(BI62/BI$5)^(12/COUNT(BI$6:BI62))-1</f>
        <v>3.1066938867250649E-2</v>
      </c>
      <c r="BL62" s="3">
        <f t="shared" si="36"/>
        <v>1</v>
      </c>
      <c r="BM62" s="3">
        <f t="shared" si="37"/>
        <v>0</v>
      </c>
      <c r="BN62" s="2">
        <f t="shared" si="38"/>
        <v>4.0666666666666663E-3</v>
      </c>
      <c r="BO62" s="5">
        <f t="shared" si="39"/>
        <v>100.01363836281982</v>
      </c>
      <c r="BP62" s="2">
        <f>(BO62/BO$5)^(12/COUNT(BO$6:BO62))-1</f>
        <v>2.8710797156827894E-5</v>
      </c>
      <c r="BR62" s="3">
        <f t="shared" si="40"/>
        <v>1</v>
      </c>
      <c r="BS62" s="3">
        <f t="shared" si="41"/>
        <v>0</v>
      </c>
      <c r="BT62" s="2">
        <f t="shared" si="42"/>
        <v>4.0666666666666663E-3</v>
      </c>
      <c r="BU62" s="5">
        <f t="shared" si="43"/>
        <v>120.46701332373605</v>
      </c>
      <c r="BV62" s="2">
        <f>(BU62/BU$5)^(12/COUNT(BU$6:BU62))-1</f>
        <v>3.9979724278362827E-2</v>
      </c>
      <c r="BX62" s="3">
        <f t="shared" si="44"/>
        <v>0</v>
      </c>
      <c r="BY62" s="3">
        <f t="shared" si="45"/>
        <v>1</v>
      </c>
      <c r="BZ62" s="2">
        <f t="shared" si="46"/>
        <v>5.3106262911271296E-2</v>
      </c>
      <c r="CA62" s="5">
        <f t="shared" si="47"/>
        <v>96.262521588946413</v>
      </c>
      <c r="CB62" s="2">
        <f>(CA62/CA$5)^(12/COUNT(CA$6:CA62))-1</f>
        <v>-7.9871167160923129E-3</v>
      </c>
      <c r="CD62" s="3">
        <f t="shared" si="54"/>
        <v>0.1</v>
      </c>
      <c r="CE62" s="3">
        <f t="shared" si="48"/>
        <v>0.9</v>
      </c>
      <c r="CF62" s="2">
        <f t="shared" si="49"/>
        <v>4.8202303286810834E-2</v>
      </c>
      <c r="CG62" s="5">
        <f t="shared" si="50"/>
        <v>100.53015483120438</v>
      </c>
      <c r="CH62" s="2">
        <f>(CG62/CG$5)^(12/COUNT(CG$6:CG62))-1</f>
        <v>1.1137870800876915E-3</v>
      </c>
    </row>
    <row r="63" spans="1:86">
      <c r="A63" s="1">
        <v>27726</v>
      </c>
      <c r="B63" s="2">
        <f>data!M64/1200</f>
        <v>4.0666666666666663E-3</v>
      </c>
      <c r="C63" s="2">
        <f>data!K64/data!K63-1</f>
        <v>2.9460312903688779E-2</v>
      </c>
      <c r="D63" s="1">
        <f t="shared" si="0"/>
        <v>27395</v>
      </c>
      <c r="E63">
        <f>VLOOKUP(D63,'FRED Graph'!$A$13:$B$1993,2,FALSE)</f>
        <v>1</v>
      </c>
      <c r="F63" s="4">
        <f t="shared" si="1"/>
        <v>2.5393646237022113E-2</v>
      </c>
      <c r="G63" s="20" t="str">
        <f t="shared" si="55"/>
        <v>19754</v>
      </c>
      <c r="H63" s="21">
        <f>IF(VLOOKUP(G63,Median_Level!$A$2:$H$206,8,FALSE)="#N/A",0,VLOOKUP(G63,Median_Level!$A$2:$H$206,8,FALSE))</f>
        <v>15</v>
      </c>
      <c r="I63" s="4"/>
      <c r="J63" s="3">
        <f t="shared" si="51"/>
        <v>0</v>
      </c>
      <c r="K63" s="3">
        <f t="shared" si="3"/>
        <v>1</v>
      </c>
      <c r="L63" s="2">
        <f t="shared" si="4"/>
        <v>2.9460312903688779E-2</v>
      </c>
      <c r="M63" s="5">
        <f t="shared" si="5"/>
        <v>99.098445595854869</v>
      </c>
      <c r="N63" s="2">
        <f>(M63/M$5)^(12/COUNT(M$6:M63))-1</f>
        <v>-1.8719897718875167E-3</v>
      </c>
      <c r="P63" s="3">
        <f t="shared" si="52"/>
        <v>1</v>
      </c>
      <c r="Q63" s="3">
        <f t="shared" si="6"/>
        <v>0</v>
      </c>
      <c r="R63" s="2">
        <f t="shared" si="7"/>
        <v>4.0666666666666663E-3</v>
      </c>
      <c r="S63" s="5">
        <f t="shared" si="8"/>
        <v>139.56292521503545</v>
      </c>
      <c r="T63" s="2">
        <f>(S63/S$5)^(12/COUNT(S$6:S63))-1</f>
        <v>7.1401936383512332E-2</v>
      </c>
      <c r="V63" s="3">
        <f t="shared" si="9"/>
        <v>0</v>
      </c>
      <c r="W63" s="3">
        <f t="shared" si="10"/>
        <v>1</v>
      </c>
      <c r="X63" s="2">
        <f t="shared" si="11"/>
        <v>2.9460312903688779E-2</v>
      </c>
      <c r="Y63" s="5">
        <f t="shared" si="12"/>
        <v>351.54271815396947</v>
      </c>
      <c r="Z63" s="2">
        <f>(Y63/Y$5)^(12/COUNT(Y$6:Y63))-1</f>
        <v>0.29706275121441728</v>
      </c>
      <c r="AB63" s="3">
        <f t="shared" si="13"/>
        <v>1</v>
      </c>
      <c r="AC63" s="3">
        <f t="shared" si="14"/>
        <v>0</v>
      </c>
      <c r="AD63" s="2">
        <f t="shared" si="15"/>
        <v>4.0666666666666663E-3</v>
      </c>
      <c r="AE63" s="5">
        <f t="shared" si="16"/>
        <v>114.21747131461916</v>
      </c>
      <c r="AF63" s="2">
        <f>(AE63/AE$5)^(12/COUNT(AE$6:AE63))-1</f>
        <v>2.7885320083447684E-2</v>
      </c>
      <c r="AH63" s="3">
        <f t="shared" ca="1" si="17"/>
        <v>0</v>
      </c>
      <c r="AI63" s="3">
        <f t="shared" ca="1" si="18"/>
        <v>1</v>
      </c>
      <c r="AJ63" s="2">
        <f t="shared" ca="1" si="19"/>
        <v>2.9460312903688779E-2</v>
      </c>
      <c r="AK63" s="5">
        <f t="shared" ca="1" si="20"/>
        <v>196.49298893381948</v>
      </c>
      <c r="AL63" s="2">
        <f ca="1">(AK63/AK$5)^(12/COUNT(AK$6:AK63))-1</f>
        <v>0.14998584560444073</v>
      </c>
      <c r="AN63" s="3">
        <f t="shared" ca="1" si="21"/>
        <v>0.57483577176197564</v>
      </c>
      <c r="AO63" s="3">
        <f t="shared" ca="1" si="22"/>
        <v>0.42516422823802436</v>
      </c>
      <c r="AP63" s="2">
        <f t="shared" ca="1" si="23"/>
        <v>1.4863136671179585E-2</v>
      </c>
      <c r="AQ63" s="5">
        <f t="shared" ca="1" si="24"/>
        <v>113.62880214620959</v>
      </c>
      <c r="AR63" s="2">
        <f ca="1">(AQ63/AQ$5)^(12/COUNT(AQ$6:AQ63))-1</f>
        <v>2.6787007120172124E-2</v>
      </c>
      <c r="AT63" s="3">
        <f t="shared" si="25"/>
        <v>0</v>
      </c>
      <c r="AU63" s="3">
        <f t="shared" si="26"/>
        <v>1</v>
      </c>
      <c r="AV63" s="2">
        <f t="shared" si="27"/>
        <v>2.9460312903688779E-2</v>
      </c>
      <c r="AW63" s="5">
        <f t="shared" si="28"/>
        <v>107.75671641834674</v>
      </c>
      <c r="AX63" s="2">
        <f>(AW63/AW$5)^(12/COUNT(AW$6:AW63))-1</f>
        <v>1.5576455576410186E-2</v>
      </c>
      <c r="AZ63" s="3">
        <f t="shared" ca="1" si="29"/>
        <v>0</v>
      </c>
      <c r="BA63" s="3">
        <f t="shared" ca="1" si="30"/>
        <v>1</v>
      </c>
      <c r="BB63" s="2">
        <f t="shared" ca="1" si="31"/>
        <v>2.9460312903688779E-2</v>
      </c>
      <c r="BC63" s="5">
        <f t="shared" ca="1" si="32"/>
        <v>145.46445588215286</v>
      </c>
      <c r="BD63" s="2">
        <f ca="1">(BC63/BC$5)^(12/COUNT(BC$6:BC63))-1</f>
        <v>8.0622083868584049E-2</v>
      </c>
      <c r="BF63" s="3">
        <f t="shared" si="53"/>
        <v>0.45</v>
      </c>
      <c r="BG63" s="3">
        <f t="shared" si="33"/>
        <v>0.55000000000000004</v>
      </c>
      <c r="BH63" s="2">
        <f t="shared" si="34"/>
        <v>1.803317209702883E-2</v>
      </c>
      <c r="BI63" s="5">
        <f t="shared" si="35"/>
        <v>117.72657825077374</v>
      </c>
      <c r="BJ63" s="2">
        <f>(BI63/BI$5)^(12/COUNT(BI$6:BI63))-1</f>
        <v>3.4340890794615886E-2</v>
      </c>
      <c r="BL63" s="3">
        <f t="shared" si="36"/>
        <v>1</v>
      </c>
      <c r="BM63" s="3">
        <f t="shared" si="37"/>
        <v>0</v>
      </c>
      <c r="BN63" s="2">
        <f t="shared" si="38"/>
        <v>4.0666666666666663E-3</v>
      </c>
      <c r="BO63" s="5">
        <f t="shared" si="39"/>
        <v>100.42036049216195</v>
      </c>
      <c r="BP63" s="2">
        <f>(BO63/BO$5)^(12/COUNT(BO$6:BO63))-1</f>
        <v>8.6826523240790543E-4</v>
      </c>
      <c r="BR63" s="3">
        <f t="shared" si="40"/>
        <v>1</v>
      </c>
      <c r="BS63" s="3">
        <f t="shared" si="41"/>
        <v>0</v>
      </c>
      <c r="BT63" s="2">
        <f t="shared" si="42"/>
        <v>4.0666666666666663E-3</v>
      </c>
      <c r="BU63" s="5">
        <f t="shared" si="43"/>
        <v>120.95691251125258</v>
      </c>
      <c r="BV63" s="2">
        <f>(BU63/BU$5)^(12/COUNT(BU$6:BU63))-1</f>
        <v>4.0150076587875283E-2</v>
      </c>
      <c r="BX63" s="3">
        <f t="shared" si="44"/>
        <v>0</v>
      </c>
      <c r="BY63" s="3">
        <f t="shared" si="45"/>
        <v>1</v>
      </c>
      <c r="BZ63" s="2">
        <f t="shared" si="46"/>
        <v>2.9460312903688779E-2</v>
      </c>
      <c r="CA63" s="5">
        <f t="shared" si="47"/>
        <v>99.098445595854869</v>
      </c>
      <c r="CB63" s="2">
        <f>(CA63/CA$5)^(12/COUNT(CA$6:CA63))-1</f>
        <v>-1.8719897718875167E-3</v>
      </c>
      <c r="CD63" s="3">
        <f t="shared" si="54"/>
        <v>0.1</v>
      </c>
      <c r="CE63" s="3">
        <f t="shared" si="48"/>
        <v>0.9</v>
      </c>
      <c r="CF63" s="2">
        <f t="shared" si="49"/>
        <v>2.6920948279986569E-2</v>
      </c>
      <c r="CG63" s="5">
        <f t="shared" si="50"/>
        <v>103.23652192999428</v>
      </c>
      <c r="CH63" s="2">
        <f>(CG63/CG$5)^(12/COUNT(CG$6:CG63))-1</f>
        <v>6.6119351985252095E-3</v>
      </c>
    </row>
    <row r="64" spans="1:86">
      <c r="A64" s="1">
        <v>27759</v>
      </c>
      <c r="B64" s="2">
        <f>data!M65/1200</f>
        <v>4.0666666666666663E-3</v>
      </c>
      <c r="C64" s="2">
        <f>data!K65/data!K64-1</f>
        <v>-9.5971742944450655E-3</v>
      </c>
      <c r="D64" s="1">
        <f t="shared" si="0"/>
        <v>27395</v>
      </c>
      <c r="E64">
        <f>VLOOKUP(D64,'FRED Graph'!$A$13:$B$1993,2,FALSE)</f>
        <v>1</v>
      </c>
      <c r="F64" s="4">
        <f t="shared" si="1"/>
        <v>-1.3663840961111732E-2</v>
      </c>
      <c r="G64" s="20" t="str">
        <f t="shared" si="55"/>
        <v>19754</v>
      </c>
      <c r="H64" s="21">
        <f>IF(VLOOKUP(G64,Median_Level!$A$2:$H$206,8,FALSE)="#N/A",0,VLOOKUP(G64,Median_Level!$A$2:$H$206,8,FALSE))</f>
        <v>15</v>
      </c>
      <c r="I64" s="4"/>
      <c r="J64" s="3">
        <f t="shared" si="51"/>
        <v>0</v>
      </c>
      <c r="K64" s="3">
        <f t="shared" si="3"/>
        <v>1</v>
      </c>
      <c r="L64" s="2">
        <f t="shared" si="4"/>
        <v>-9.5971742944450655E-3</v>
      </c>
      <c r="M64" s="5">
        <f t="shared" si="5"/>
        <v>98.147380541162875</v>
      </c>
      <c r="N64" s="2">
        <f>(M64/M$5)^(12/COUNT(M$6:M64))-1</f>
        <v>-3.7961567727814449E-3</v>
      </c>
      <c r="P64" s="3">
        <f t="shared" si="52"/>
        <v>1</v>
      </c>
      <c r="Q64" s="3">
        <f t="shared" si="6"/>
        <v>0</v>
      </c>
      <c r="R64" s="2">
        <f t="shared" si="7"/>
        <v>4.0666666666666663E-3</v>
      </c>
      <c r="S64" s="5">
        <f t="shared" si="8"/>
        <v>140.13048111090993</v>
      </c>
      <c r="T64" s="2">
        <f>(S64/S$5)^(12/COUNT(S$6:S64))-1</f>
        <v>7.1033964482777545E-2</v>
      </c>
      <c r="V64" s="3">
        <f t="shared" si="9"/>
        <v>1</v>
      </c>
      <c r="W64" s="3">
        <f t="shared" si="10"/>
        <v>0</v>
      </c>
      <c r="X64" s="2">
        <f t="shared" si="11"/>
        <v>4.0666666666666663E-3</v>
      </c>
      <c r="Y64" s="5">
        <f t="shared" si="12"/>
        <v>352.97232520779562</v>
      </c>
      <c r="Z64" s="2">
        <f>(Y64/Y$5)^(12/COUNT(Y$6:Y64))-1</f>
        <v>0.29242359823906017</v>
      </c>
      <c r="AB64" s="3">
        <f t="shared" si="13"/>
        <v>1</v>
      </c>
      <c r="AC64" s="3">
        <f t="shared" si="14"/>
        <v>0</v>
      </c>
      <c r="AD64" s="2">
        <f t="shared" si="15"/>
        <v>4.0666666666666663E-3</v>
      </c>
      <c r="AE64" s="5">
        <f t="shared" si="16"/>
        <v>114.68195569796528</v>
      </c>
      <c r="AF64" s="2">
        <f>(AE64/AE$5)^(12/COUNT(AE$6:AE64))-1</f>
        <v>2.8254683624500343E-2</v>
      </c>
      <c r="AH64" s="3">
        <f t="shared" ca="1" si="17"/>
        <v>0</v>
      </c>
      <c r="AI64" s="3">
        <f t="shared" ca="1" si="18"/>
        <v>1</v>
      </c>
      <c r="AJ64" s="2">
        <f t="shared" ca="1" si="19"/>
        <v>-9.5971742944450655E-3</v>
      </c>
      <c r="AK64" s="5">
        <f t="shared" ca="1" si="20"/>
        <v>194.60721147138514</v>
      </c>
      <c r="AL64" s="2">
        <f ca="1">(AK64/AK$5)^(12/COUNT(AK$6:AK64))-1</f>
        <v>0.14501713454105425</v>
      </c>
      <c r="AN64" s="3">
        <f t="shared" ca="1" si="21"/>
        <v>0.31268700119598536</v>
      </c>
      <c r="AO64" s="3">
        <f t="shared" ca="1" si="22"/>
        <v>0.68731299880401464</v>
      </c>
      <c r="AP64" s="2">
        <f t="shared" ca="1" si="23"/>
        <v>-5.3246688394961673E-3</v>
      </c>
      <c r="AQ64" s="5">
        <f t="shared" ca="1" si="24"/>
        <v>113.0237664041524</v>
      </c>
      <c r="AR64" s="2">
        <f ca="1">(AQ64/AQ$5)^(12/COUNT(AQ$6:AQ64))-1</f>
        <v>2.5213205673817463E-2</v>
      </c>
      <c r="AT64" s="3">
        <f t="shared" si="25"/>
        <v>0</v>
      </c>
      <c r="AU64" s="3">
        <f t="shared" si="26"/>
        <v>1</v>
      </c>
      <c r="AV64" s="2">
        <f t="shared" si="27"/>
        <v>-9.5971742944450655E-3</v>
      </c>
      <c r="AW64" s="5">
        <f t="shared" si="28"/>
        <v>106.72255642948278</v>
      </c>
      <c r="AX64" s="2">
        <f>(AW64/AW$5)^(12/COUNT(AW$6:AW64))-1</f>
        <v>1.3320964336620778E-2</v>
      </c>
      <c r="AZ64" s="3">
        <f t="shared" ca="1" si="29"/>
        <v>0</v>
      </c>
      <c r="BA64" s="3">
        <f t="shared" ca="1" si="30"/>
        <v>1</v>
      </c>
      <c r="BB64" s="2">
        <f t="shared" ca="1" si="31"/>
        <v>-9.5971742944450655E-3</v>
      </c>
      <c r="BC64" s="5">
        <f t="shared" ca="1" si="32"/>
        <v>144.06840814540521</v>
      </c>
      <c r="BD64" s="2">
        <f ca="1">(BC64/BC$5)^(12/COUNT(BC$6:BC64))-1</f>
        <v>7.7088211663128403E-2</v>
      </c>
      <c r="BF64" s="3">
        <f t="shared" si="53"/>
        <v>0.45</v>
      </c>
      <c r="BG64" s="3">
        <f t="shared" si="33"/>
        <v>0.55000000000000004</v>
      </c>
      <c r="BH64" s="2">
        <f t="shared" si="34"/>
        <v>-3.448445861944786E-3</v>
      </c>
      <c r="BI64" s="5">
        <f t="shared" si="35"/>
        <v>117.32060451916394</v>
      </c>
      <c r="BJ64" s="2">
        <f>(BI64/BI$5)^(12/COUNT(BI$6:BI64))-1</f>
        <v>3.3023081890569905E-2</v>
      </c>
      <c r="BL64" s="3">
        <f t="shared" si="36"/>
        <v>1</v>
      </c>
      <c r="BM64" s="3">
        <f t="shared" si="37"/>
        <v>0</v>
      </c>
      <c r="BN64" s="2">
        <f t="shared" si="38"/>
        <v>4.0666666666666663E-3</v>
      </c>
      <c r="BO64" s="5">
        <f t="shared" si="39"/>
        <v>100.82873662483007</v>
      </c>
      <c r="BP64" s="2">
        <f>(BO64/BO$5)^(12/COUNT(BO$6:BO64))-1</f>
        <v>1.6800295864161097E-3</v>
      </c>
      <c r="BR64" s="3">
        <f t="shared" si="40"/>
        <v>1</v>
      </c>
      <c r="BS64" s="3">
        <f t="shared" si="41"/>
        <v>0</v>
      </c>
      <c r="BT64" s="2">
        <f t="shared" si="42"/>
        <v>4.0666666666666663E-3</v>
      </c>
      <c r="BU64" s="5">
        <f t="shared" si="43"/>
        <v>121.44880395546501</v>
      </c>
      <c r="BV64" s="2">
        <f>(BU64/BU$5)^(12/COUNT(BU$6:BU64))-1</f>
        <v>4.0314680744251596E-2</v>
      </c>
      <c r="BX64" s="3">
        <f t="shared" si="44"/>
        <v>0</v>
      </c>
      <c r="BY64" s="3">
        <f t="shared" si="45"/>
        <v>1</v>
      </c>
      <c r="BZ64" s="2">
        <f t="shared" si="46"/>
        <v>-9.5971742944450655E-3</v>
      </c>
      <c r="CA64" s="5">
        <f t="shared" si="47"/>
        <v>98.147380541162875</v>
      </c>
      <c r="CB64" s="2">
        <f>(CA64/CA$5)^(12/COUNT(CA$6:CA64))-1</f>
        <v>-3.7961567727814449E-3</v>
      </c>
      <c r="CD64" s="3">
        <f t="shared" si="54"/>
        <v>0.1</v>
      </c>
      <c r="CE64" s="3">
        <f t="shared" si="48"/>
        <v>0.9</v>
      </c>
      <c r="CF64" s="2">
        <f t="shared" si="49"/>
        <v>-8.2307901983338927E-3</v>
      </c>
      <c r="CG64" s="5">
        <f t="shared" si="50"/>
        <v>102.38680377718281</v>
      </c>
      <c r="CH64" s="2">
        <f>(CG64/CG$5)^(12/COUNT(CG$6:CG64))-1</f>
        <v>4.8090142922814216E-3</v>
      </c>
    </row>
    <row r="65" spans="1:86">
      <c r="A65" s="1">
        <v>27789</v>
      </c>
      <c r="B65" s="2">
        <f>data!M66/1200</f>
        <v>3.9916666666666668E-3</v>
      </c>
      <c r="C65" s="2">
        <f>data!K66/data!K65-1</f>
        <v>0.14414424983282692</v>
      </c>
      <c r="D65" s="1">
        <f t="shared" si="0"/>
        <v>27760</v>
      </c>
      <c r="E65">
        <f>VLOOKUP(D65,'FRED Graph'!$A$13:$B$1993,2,FALSE)</f>
        <v>0</v>
      </c>
      <c r="F65" s="4">
        <f t="shared" si="1"/>
        <v>0.14015258316616025</v>
      </c>
      <c r="G65" s="20" t="str">
        <f t="shared" si="55"/>
        <v>19761</v>
      </c>
      <c r="H65" s="21">
        <f>IF(VLOOKUP(G65,Median_Level!$A$2:$H$206,8,FALSE)="#N/A",0,VLOOKUP(G65,Median_Level!$A$2:$H$206,8,FALSE))</f>
        <v>12.5</v>
      </c>
      <c r="I65" s="4"/>
      <c r="J65" s="3">
        <f t="shared" si="51"/>
        <v>0</v>
      </c>
      <c r="K65" s="3">
        <f t="shared" si="3"/>
        <v>1</v>
      </c>
      <c r="L65" s="2">
        <f t="shared" si="4"/>
        <v>0.14414424983282692</v>
      </c>
      <c r="M65" s="5">
        <f t="shared" si="5"/>
        <v>112.29476108232579</v>
      </c>
      <c r="N65" s="2">
        <f>(M65/M$5)^(12/COUNT(M$6:M65))-1</f>
        <v>2.3462416333010161E-2</v>
      </c>
      <c r="P65" s="3">
        <f t="shared" si="52"/>
        <v>1</v>
      </c>
      <c r="Q65" s="3">
        <f t="shared" si="6"/>
        <v>0</v>
      </c>
      <c r="R65" s="2">
        <f t="shared" si="7"/>
        <v>3.9916666666666668E-3</v>
      </c>
      <c r="S65" s="5">
        <f t="shared" si="8"/>
        <v>140.6898352813443</v>
      </c>
      <c r="T65" s="2">
        <f>(S65/S$5)^(12/COUNT(S$6:S65))-1</f>
        <v>7.0662382836579773E-2</v>
      </c>
      <c r="V65" s="3">
        <f t="shared" si="9"/>
        <v>0</v>
      </c>
      <c r="W65" s="3">
        <f t="shared" si="10"/>
        <v>1</v>
      </c>
      <c r="X65" s="2">
        <f t="shared" si="11"/>
        <v>0.14414424983282692</v>
      </c>
      <c r="Y65" s="5">
        <f t="shared" si="12"/>
        <v>403.85125623662196</v>
      </c>
      <c r="Z65" s="2">
        <f>(Y65/Y$5)^(12/COUNT(Y$6:Y65))-1</f>
        <v>0.32203906287432083</v>
      </c>
      <c r="AB65" s="3">
        <f t="shared" si="13"/>
        <v>0</v>
      </c>
      <c r="AC65" s="3">
        <f t="shared" si="14"/>
        <v>1</v>
      </c>
      <c r="AD65" s="2">
        <f t="shared" si="15"/>
        <v>0.14414424983282692</v>
      </c>
      <c r="AE65" s="5">
        <f t="shared" si="16"/>
        <v>131.21270017140998</v>
      </c>
      <c r="AF65" s="2">
        <f>(AE65/AE$5)^(12/COUNT(AE$6:AE65))-1</f>
        <v>5.583286099558582E-2</v>
      </c>
      <c r="AH65" s="3">
        <f t="shared" ca="1" si="17"/>
        <v>0</v>
      </c>
      <c r="AI65" s="3">
        <f t="shared" ca="1" si="18"/>
        <v>1</v>
      </c>
      <c r="AJ65" s="2">
        <f t="shared" ca="1" si="19"/>
        <v>0.14414424983282692</v>
      </c>
      <c r="AK65" s="5">
        <f t="shared" ca="1" si="20"/>
        <v>222.65872198098626</v>
      </c>
      <c r="AL65" s="2">
        <f ca="1">(AK65/AK$5)^(12/COUNT(AK$6:AK65))-1</f>
        <v>0.17362119054499314</v>
      </c>
      <c r="AN65" s="3">
        <f t="shared" ca="1" si="21"/>
        <v>0.67919728195832707</v>
      </c>
      <c r="AO65" s="3">
        <f t="shared" ca="1" si="22"/>
        <v>0.32080271804167293</v>
      </c>
      <c r="AP65" s="2">
        <f t="shared" ca="1" si="23"/>
        <v>4.895299628693249E-2</v>
      </c>
      <c r="AQ65" s="5">
        <f t="shared" ca="1" si="24"/>
        <v>118.55661842126999</v>
      </c>
      <c r="AR65" s="2">
        <f ca="1">(AQ65/AQ$5)^(12/COUNT(AQ$6:AQ65))-1</f>
        <v>3.4630223203275357E-2</v>
      </c>
      <c r="AT65" s="3">
        <f t="shared" si="25"/>
        <v>0</v>
      </c>
      <c r="AU65" s="3">
        <f t="shared" si="26"/>
        <v>1</v>
      </c>
      <c r="AV65" s="2">
        <f t="shared" si="27"/>
        <v>0.14414424983282692</v>
      </c>
      <c r="AW65" s="5">
        <f t="shared" si="28"/>
        <v>122.10599926625211</v>
      </c>
      <c r="AX65" s="2">
        <f>(AW65/AW$5)^(12/COUNT(AW$6:AW65))-1</f>
        <v>4.0752350535807169E-2</v>
      </c>
      <c r="AZ65" s="3">
        <f t="shared" ca="1" si="29"/>
        <v>0</v>
      </c>
      <c r="BA65" s="3">
        <f t="shared" ca="1" si="30"/>
        <v>1</v>
      </c>
      <c r="BB65" s="2">
        <f t="shared" ca="1" si="31"/>
        <v>0.14414424983282692</v>
      </c>
      <c r="BC65" s="5">
        <f t="shared" ca="1" si="32"/>
        <v>164.83504076213418</v>
      </c>
      <c r="BD65" s="2">
        <f ca="1">(BC65/BC$5)^(12/COUNT(BC$6:BC65))-1</f>
        <v>0.10512119421028632</v>
      </c>
      <c r="BF65" s="3">
        <f t="shared" si="53"/>
        <v>0.45</v>
      </c>
      <c r="BG65" s="3">
        <f t="shared" si="33"/>
        <v>0.55000000000000004</v>
      </c>
      <c r="BH65" s="2">
        <f t="shared" si="34"/>
        <v>8.1075587408054817E-2</v>
      </c>
      <c r="BI65" s="5">
        <f t="shared" si="35"/>
        <v>126.83244144562325</v>
      </c>
      <c r="BJ65" s="2">
        <f>(BI65/BI$5)^(12/COUNT(BI$6:BI65))-1</f>
        <v>4.8687449519486448E-2</v>
      </c>
      <c r="BL65" s="3">
        <f t="shared" si="36"/>
        <v>1</v>
      </c>
      <c r="BM65" s="3">
        <f t="shared" si="37"/>
        <v>0</v>
      </c>
      <c r="BN65" s="2">
        <f t="shared" si="38"/>
        <v>3.9916666666666668E-3</v>
      </c>
      <c r="BO65" s="5">
        <f t="shared" si="39"/>
        <v>101.23121133185751</v>
      </c>
      <c r="BP65" s="2">
        <f>(BO65/BO$5)^(12/COUNT(BO$6:BO65))-1</f>
        <v>2.4503844338004122E-3</v>
      </c>
      <c r="BR65" s="3">
        <f t="shared" si="40"/>
        <v>1</v>
      </c>
      <c r="BS65" s="3">
        <f t="shared" si="41"/>
        <v>0</v>
      </c>
      <c r="BT65" s="2">
        <f t="shared" si="42"/>
        <v>3.9916666666666668E-3</v>
      </c>
      <c r="BU65" s="5">
        <f t="shared" si="43"/>
        <v>121.93358709792057</v>
      </c>
      <c r="BV65" s="2">
        <f>(BU65/BU$5)^(12/COUNT(BU$6:BU65))-1</f>
        <v>4.0458278496131594E-2</v>
      </c>
      <c r="BX65" s="3">
        <f t="shared" si="44"/>
        <v>0</v>
      </c>
      <c r="BY65" s="3">
        <f t="shared" si="45"/>
        <v>1</v>
      </c>
      <c r="BZ65" s="2">
        <f t="shared" si="46"/>
        <v>0.14414424983282692</v>
      </c>
      <c r="CA65" s="5">
        <f t="shared" si="47"/>
        <v>112.29476108232579</v>
      </c>
      <c r="CB65" s="2">
        <f>(CA65/CA$5)^(12/COUNT(CA$6:CA65))-1</f>
        <v>2.3462416333010161E-2</v>
      </c>
      <c r="CD65" s="3">
        <f t="shared" si="54"/>
        <v>0.1</v>
      </c>
      <c r="CE65" s="3">
        <f t="shared" si="48"/>
        <v>0.9</v>
      </c>
      <c r="CF65" s="2">
        <f t="shared" si="49"/>
        <v>0.13012899151621091</v>
      </c>
      <c r="CG65" s="5">
        <f t="shared" si="50"/>
        <v>115.71029529727578</v>
      </c>
      <c r="CH65" s="2">
        <f>(CG65/CG$5)^(12/COUNT(CG$6:CG65))-1</f>
        <v>2.9613908022222413E-2</v>
      </c>
    </row>
    <row r="66" spans="1:86">
      <c r="A66" s="1">
        <v>27817</v>
      </c>
      <c r="B66" s="2">
        <f>data!M67/1200</f>
        <v>3.9583333333333337E-3</v>
      </c>
      <c r="C66" s="2">
        <f>data!K67/data!K66-1</f>
        <v>-2.7376753342629456E-3</v>
      </c>
      <c r="D66" s="1">
        <f t="shared" si="0"/>
        <v>27760</v>
      </c>
      <c r="E66">
        <f>VLOOKUP(D66,'FRED Graph'!$A$13:$B$1993,2,FALSE)</f>
        <v>0</v>
      </c>
      <c r="F66" s="4">
        <f t="shared" si="1"/>
        <v>-6.6960086675962793E-3</v>
      </c>
      <c r="G66" s="20" t="str">
        <f t="shared" si="55"/>
        <v>19761</v>
      </c>
      <c r="H66" s="21">
        <f>IF(VLOOKUP(G66,Median_Level!$A$2:$H$206,8,FALSE)="#N/A",0,VLOOKUP(G66,Median_Level!$A$2:$H$206,8,FALSE))</f>
        <v>12.5</v>
      </c>
      <c r="I66" s="4"/>
      <c r="J66" s="3">
        <f t="shared" si="51"/>
        <v>0</v>
      </c>
      <c r="K66" s="3">
        <f t="shared" si="3"/>
        <v>1</v>
      </c>
      <c r="L66" s="2">
        <f t="shared" si="4"/>
        <v>-2.7376753342629456E-3</v>
      </c>
      <c r="M66" s="5">
        <f t="shared" si="5"/>
        <v>111.98733448474376</v>
      </c>
      <c r="N66" s="2">
        <f>(M66/M$5)^(12/COUNT(M$6:M66))-1</f>
        <v>2.2521790921341989E-2</v>
      </c>
      <c r="P66" s="3">
        <f t="shared" si="52"/>
        <v>1</v>
      </c>
      <c r="Q66" s="3">
        <f t="shared" si="6"/>
        <v>0</v>
      </c>
      <c r="R66" s="2">
        <f t="shared" si="7"/>
        <v>3.9583333333333337E-3</v>
      </c>
      <c r="S66" s="5">
        <f t="shared" si="8"/>
        <v>141.24673254599961</v>
      </c>
      <c r="T66" s="2">
        <f>(S66/S$5)^(12/COUNT(S$6:S66))-1</f>
        <v>7.0296116269769948E-2</v>
      </c>
      <c r="V66" s="3">
        <f t="shared" si="9"/>
        <v>1</v>
      </c>
      <c r="W66" s="3">
        <f t="shared" si="10"/>
        <v>0</v>
      </c>
      <c r="X66" s="2">
        <f t="shared" si="11"/>
        <v>3.9583333333333337E-3</v>
      </c>
      <c r="Y66" s="5">
        <f t="shared" si="12"/>
        <v>405.44983412589193</v>
      </c>
      <c r="Z66" s="2">
        <f>(Y66/Y$5)^(12/COUNT(Y$6:Y66))-1</f>
        <v>0.31702551565544757</v>
      </c>
      <c r="AB66" s="3">
        <f t="shared" si="13"/>
        <v>0</v>
      </c>
      <c r="AC66" s="3">
        <f t="shared" si="14"/>
        <v>1</v>
      </c>
      <c r="AD66" s="2">
        <f t="shared" si="15"/>
        <v>-2.7376753342629456E-3</v>
      </c>
      <c r="AE66" s="5">
        <f t="shared" si="16"/>
        <v>130.85348239860866</v>
      </c>
      <c r="AF66" s="2">
        <f>(AE66/AE$5)^(12/COUNT(AE$6:AE66))-1</f>
        <v>5.4324149968515645E-2</v>
      </c>
      <c r="AH66" s="3">
        <f t="shared" ca="1" si="17"/>
        <v>0</v>
      </c>
      <c r="AI66" s="3">
        <f t="shared" ca="1" si="18"/>
        <v>1</v>
      </c>
      <c r="AJ66" s="2">
        <f t="shared" ca="1" si="19"/>
        <v>-2.7376753342629456E-3</v>
      </c>
      <c r="AK66" s="5">
        <f t="shared" ca="1" si="20"/>
        <v>222.04915468986039</v>
      </c>
      <c r="AL66" s="2">
        <f ca="1">(AK66/AK$5)^(12/COUNT(AK$6:AK66))-1</f>
        <v>0.16991396768068801</v>
      </c>
      <c r="AN66" s="3">
        <f t="shared" ca="1" si="21"/>
        <v>0.5239888346384165</v>
      </c>
      <c r="AO66" s="3">
        <f t="shared" ca="1" si="22"/>
        <v>0.4760111653615835</v>
      </c>
      <c r="AP66" s="2">
        <f t="shared" ca="1" si="23"/>
        <v>7.7095844419956469E-4</v>
      </c>
      <c r="AQ66" s="5">
        <f t="shared" ca="1" si="24"/>
        <v>118.6480206473576</v>
      </c>
      <c r="AR66" s="2">
        <f ca="1">(AQ66/AQ$5)^(12/COUNT(AQ$6:AQ66))-1</f>
        <v>3.4209737359326198E-2</v>
      </c>
      <c r="AT66" s="3">
        <f t="shared" si="25"/>
        <v>0</v>
      </c>
      <c r="AU66" s="3">
        <f t="shared" si="26"/>
        <v>1</v>
      </c>
      <c r="AV66" s="2">
        <f t="shared" si="27"/>
        <v>-2.7376753342629456E-3</v>
      </c>
      <c r="AW66" s="5">
        <f t="shared" si="28"/>
        <v>121.77171268389536</v>
      </c>
      <c r="AX66" s="2">
        <f>(AW66/AW$5)^(12/COUNT(AW$6:AW66))-1</f>
        <v>3.9510314154415749E-2</v>
      </c>
      <c r="AZ66" s="3">
        <f t="shared" ca="1" si="29"/>
        <v>0</v>
      </c>
      <c r="BA66" s="3">
        <f t="shared" ca="1" si="30"/>
        <v>1</v>
      </c>
      <c r="BB66" s="2">
        <f t="shared" ca="1" si="31"/>
        <v>-2.7376753342629456E-3</v>
      </c>
      <c r="BC66" s="5">
        <f t="shared" ca="1" si="32"/>
        <v>164.38377593681747</v>
      </c>
      <c r="BD66" s="2">
        <f ca="1">(BC66/BC$5)^(12/COUNT(BC$6:BC66))-1</f>
        <v>0.10271696504796601</v>
      </c>
      <c r="BF66" s="3">
        <f t="shared" si="53"/>
        <v>0.45</v>
      </c>
      <c r="BG66" s="3">
        <f t="shared" si="33"/>
        <v>0.55000000000000004</v>
      </c>
      <c r="BH66" s="2">
        <f t="shared" si="34"/>
        <v>2.755285661553801E-4</v>
      </c>
      <c r="BI66" s="5">
        <f t="shared" si="35"/>
        <v>126.86738740635674</v>
      </c>
      <c r="BJ66" s="2">
        <f>(BI66/BI$5)^(12/COUNT(BI$6:BI66))-1</f>
        <v>4.7927281552297973E-2</v>
      </c>
      <c r="BL66" s="3">
        <f t="shared" si="36"/>
        <v>1</v>
      </c>
      <c r="BM66" s="3">
        <f t="shared" si="37"/>
        <v>0</v>
      </c>
      <c r="BN66" s="2">
        <f t="shared" si="38"/>
        <v>3.9583333333333337E-3</v>
      </c>
      <c r="BO66" s="5">
        <f t="shared" si="39"/>
        <v>101.63191821004611</v>
      </c>
      <c r="BP66" s="2">
        <f>(BO66/BO$5)^(12/COUNT(BO$6:BO66))-1</f>
        <v>3.1894931052369735E-3</v>
      </c>
      <c r="BR66" s="3">
        <f t="shared" si="40"/>
        <v>1</v>
      </c>
      <c r="BS66" s="3">
        <f t="shared" si="41"/>
        <v>0</v>
      </c>
      <c r="BT66" s="2">
        <f t="shared" si="42"/>
        <v>3.9583333333333337E-3</v>
      </c>
      <c r="BU66" s="5">
        <f t="shared" si="43"/>
        <v>122.41624088018317</v>
      </c>
      <c r="BV66" s="2">
        <f>(BU66/BU$5)^(12/COUNT(BU$6:BU66))-1</f>
        <v>4.0590390432493795E-2</v>
      </c>
      <c r="BX66" s="3">
        <f t="shared" si="44"/>
        <v>0</v>
      </c>
      <c r="BY66" s="3">
        <f t="shared" si="45"/>
        <v>1</v>
      </c>
      <c r="BZ66" s="2">
        <f t="shared" si="46"/>
        <v>-2.7376753342629456E-3</v>
      </c>
      <c r="CA66" s="5">
        <f t="shared" si="47"/>
        <v>111.98733448474376</v>
      </c>
      <c r="CB66" s="2">
        <f>(CA66/CA$5)^(12/COUNT(CA$6:CA66))-1</f>
        <v>2.2521790921341989E-2</v>
      </c>
      <c r="CD66" s="3">
        <f t="shared" si="54"/>
        <v>0.1</v>
      </c>
      <c r="CE66" s="3">
        <f t="shared" si="48"/>
        <v>0.9</v>
      </c>
      <c r="CF66" s="2">
        <f t="shared" si="49"/>
        <v>-2.0680744675033178E-3</v>
      </c>
      <c r="CG66" s="5">
        <f t="shared" si="50"/>
        <v>115.47099778994421</v>
      </c>
      <c r="CH66" s="2">
        <f>(CG66/CG$5)^(12/COUNT(CG$6:CG66))-1</f>
        <v>2.8702403353528805E-2</v>
      </c>
    </row>
    <row r="67" spans="1:86">
      <c r="A67" s="1">
        <v>27850</v>
      </c>
      <c r="B67" s="2">
        <f>data!M68/1200</f>
        <v>3.9583333333333337E-3</v>
      </c>
      <c r="C67" s="2">
        <f>data!K68/data!K67-1</f>
        <v>2.7595850340835559E-2</v>
      </c>
      <c r="D67" s="1">
        <f t="shared" si="0"/>
        <v>27760</v>
      </c>
      <c r="E67">
        <f>VLOOKUP(D67,'FRED Graph'!$A$13:$B$1993,2,FALSE)</f>
        <v>0</v>
      </c>
      <c r="F67" s="4">
        <f t="shared" si="1"/>
        <v>2.3637517007502225E-2</v>
      </c>
      <c r="G67" s="20" t="str">
        <f t="shared" si="55"/>
        <v>19761</v>
      </c>
      <c r="H67" s="21">
        <f>IF(VLOOKUP(G67,Median_Level!$A$2:$H$206,8,FALSE)="#N/A",0,VLOOKUP(G67,Median_Level!$A$2:$H$206,8,FALSE))</f>
        <v>12.5</v>
      </c>
      <c r="I67" s="4"/>
      <c r="J67" s="3">
        <f t="shared" si="51"/>
        <v>0</v>
      </c>
      <c r="K67" s="3">
        <f t="shared" si="3"/>
        <v>1</v>
      </c>
      <c r="L67" s="2">
        <f t="shared" si="4"/>
        <v>2.7595850340835559E-2</v>
      </c>
      <c r="M67" s="5">
        <f t="shared" si="5"/>
        <v>115.07772020725383</v>
      </c>
      <c r="N67" s="2">
        <f>(M67/M$5)^(12/COUNT(M$6:M67))-1</f>
        <v>2.7554245574376468E-2</v>
      </c>
      <c r="P67" s="3">
        <f t="shared" si="52"/>
        <v>1</v>
      </c>
      <c r="Q67" s="3">
        <f t="shared" si="6"/>
        <v>0</v>
      </c>
      <c r="R67" s="2">
        <f t="shared" si="7"/>
        <v>3.9583333333333337E-3</v>
      </c>
      <c r="S67" s="5">
        <f t="shared" si="8"/>
        <v>141.80583419566085</v>
      </c>
      <c r="T67" s="2">
        <f>(S67/S$5)^(12/COUNT(S$6:S67))-1</f>
        <v>6.994178405374174E-2</v>
      </c>
      <c r="V67" s="3">
        <f t="shared" si="9"/>
        <v>0</v>
      </c>
      <c r="W67" s="3">
        <f t="shared" si="10"/>
        <v>1</v>
      </c>
      <c r="X67" s="2">
        <f t="shared" si="11"/>
        <v>2.7595850340835559E-2</v>
      </c>
      <c r="Y67" s="5">
        <f t="shared" si="12"/>
        <v>416.63856706914663</v>
      </c>
      <c r="Z67" s="2">
        <f>(Y67/Y$5)^(12/COUNT(Y$6:Y67))-1</f>
        <v>0.31811543496343875</v>
      </c>
      <c r="AB67" s="3">
        <f t="shared" si="13"/>
        <v>0</v>
      </c>
      <c r="AC67" s="3">
        <f t="shared" si="14"/>
        <v>1</v>
      </c>
      <c r="AD67" s="2">
        <f t="shared" si="15"/>
        <v>2.7595850340835559E-2</v>
      </c>
      <c r="AE67" s="5">
        <f t="shared" si="16"/>
        <v>134.46449551545783</v>
      </c>
      <c r="AF67" s="2">
        <f>(AE67/AE$5)^(12/COUNT(AE$6:AE67))-1</f>
        <v>5.8989852808502663E-2</v>
      </c>
      <c r="AH67" s="3">
        <f t="shared" ca="1" si="17"/>
        <v>0</v>
      </c>
      <c r="AI67" s="3">
        <f t="shared" ca="1" si="18"/>
        <v>1</v>
      </c>
      <c r="AJ67" s="2">
        <f t="shared" ca="1" si="19"/>
        <v>2.7595850340835559E-2</v>
      </c>
      <c r="AK67" s="5">
        <f t="shared" ca="1" si="20"/>
        <v>228.17678993099082</v>
      </c>
      <c r="AL67" s="2">
        <f ca="1">(AK67/AK$5)^(12/COUNT(AK$6:AK67))-1</f>
        <v>0.1731211492237974</v>
      </c>
      <c r="AN67" s="3">
        <f t="shared" ca="1" si="21"/>
        <v>0.34339965187702759</v>
      </c>
      <c r="AO67" s="3">
        <f t="shared" ca="1" si="22"/>
        <v>0.65660034812297241</v>
      </c>
      <c r="AP67" s="2">
        <f t="shared" ca="1" si="23"/>
        <v>1.9478735229221979E-2</v>
      </c>
      <c r="AQ67" s="5">
        <f t="shared" ca="1" si="24"/>
        <v>120.95913402701875</v>
      </c>
      <c r="AR67" s="2">
        <f ca="1">(AQ67/AQ$5)^(12/COUNT(AQ$6:AQ67))-1</f>
        <v>3.7515470133651529E-2</v>
      </c>
      <c r="AT67" s="3">
        <f t="shared" si="25"/>
        <v>0</v>
      </c>
      <c r="AU67" s="3">
        <f t="shared" si="26"/>
        <v>1</v>
      </c>
      <c r="AV67" s="2">
        <f t="shared" si="27"/>
        <v>2.7595850340835559E-2</v>
      </c>
      <c r="AW67" s="5">
        <f t="shared" si="28"/>
        <v>125.13210664286736</v>
      </c>
      <c r="AX67" s="2">
        <f>(AW67/AW$5)^(12/COUNT(AW$6:AW67))-1</f>
        <v>4.4348784727378021E-2</v>
      </c>
      <c r="AZ67" s="3">
        <f t="shared" ca="1" si="29"/>
        <v>0</v>
      </c>
      <c r="BA67" s="3">
        <f t="shared" ca="1" si="30"/>
        <v>1</v>
      </c>
      <c r="BB67" s="2">
        <f t="shared" ca="1" si="31"/>
        <v>2.7595850340835559E-2</v>
      </c>
      <c r="BC67" s="5">
        <f t="shared" ca="1" si="32"/>
        <v>168.92008601603132</v>
      </c>
      <c r="BD67" s="2">
        <f ca="1">(BC67/BC$5)^(12/COUNT(BC$6:BC67))-1</f>
        <v>0.10679540439333168</v>
      </c>
      <c r="BF67" s="3">
        <f t="shared" si="53"/>
        <v>0.45</v>
      </c>
      <c r="BG67" s="3">
        <f t="shared" si="33"/>
        <v>0.55000000000000004</v>
      </c>
      <c r="BH67" s="2">
        <f t="shared" si="34"/>
        <v>1.695896768745956E-2</v>
      </c>
      <c r="BI67" s="5">
        <f t="shared" si="35"/>
        <v>129.01892732997356</v>
      </c>
      <c r="BJ67" s="2">
        <f>(BI67/BI$5)^(12/COUNT(BI$6:BI67))-1</f>
        <v>5.0550157699526199E-2</v>
      </c>
      <c r="BL67" s="3">
        <f t="shared" si="36"/>
        <v>1</v>
      </c>
      <c r="BM67" s="3">
        <f t="shared" si="37"/>
        <v>0</v>
      </c>
      <c r="BN67" s="2">
        <f t="shared" si="38"/>
        <v>3.9583333333333337E-3</v>
      </c>
      <c r="BO67" s="5">
        <f t="shared" si="39"/>
        <v>102.03421121962754</v>
      </c>
      <c r="BP67" s="2">
        <f>(BO67/BO$5)^(12/COUNT(BO$6:BO67))-1</f>
        <v>3.9052784188149392E-3</v>
      </c>
      <c r="BR67" s="3">
        <f t="shared" si="40"/>
        <v>1</v>
      </c>
      <c r="BS67" s="3">
        <f t="shared" si="41"/>
        <v>0</v>
      </c>
      <c r="BT67" s="2">
        <f t="shared" si="42"/>
        <v>3.9583333333333337E-3</v>
      </c>
      <c r="BU67" s="5">
        <f t="shared" si="43"/>
        <v>122.90080516700056</v>
      </c>
      <c r="BV67" s="2">
        <f>(BU67/BU$5)^(12/COUNT(BU$6:BU67))-1</f>
        <v>4.0718256665388974E-2</v>
      </c>
      <c r="BX67" s="3">
        <f t="shared" si="44"/>
        <v>0</v>
      </c>
      <c r="BY67" s="3">
        <f t="shared" si="45"/>
        <v>1</v>
      </c>
      <c r="BZ67" s="2">
        <f t="shared" si="46"/>
        <v>2.7595850340835559E-2</v>
      </c>
      <c r="CA67" s="5">
        <f t="shared" si="47"/>
        <v>115.07772020725383</v>
      </c>
      <c r="CB67" s="2">
        <f>(CA67/CA$5)^(12/COUNT(CA$6:CA67))-1</f>
        <v>2.7554245574376468E-2</v>
      </c>
      <c r="CD67" s="3">
        <f t="shared" si="54"/>
        <v>0.1</v>
      </c>
      <c r="CE67" s="3">
        <f t="shared" si="48"/>
        <v>0.9</v>
      </c>
      <c r="CF67" s="2">
        <f t="shared" si="49"/>
        <v>2.523209864008534E-2</v>
      </c>
      <c r="CG67" s="5">
        <f t="shared" si="50"/>
        <v>118.38457339624915</v>
      </c>
      <c r="CH67" s="2">
        <f>(CG67/CG$5)^(12/COUNT(CG$6:CG67))-1</f>
        <v>3.320417163153766E-2</v>
      </c>
    </row>
    <row r="68" spans="1:86">
      <c r="A68" s="1">
        <v>27880</v>
      </c>
      <c r="B68" s="2">
        <f>data!M69/1200</f>
        <v>4.0000000000000001E-3</v>
      </c>
      <c r="C68" s="2">
        <f>data!K69/data!K68-1</f>
        <v>-2.6014307869328679E-3</v>
      </c>
      <c r="D68" s="1">
        <f t="shared" si="0"/>
        <v>27760</v>
      </c>
      <c r="E68">
        <f>VLOOKUP(D68,'FRED Graph'!$A$13:$B$1993,2,FALSE)</f>
        <v>0</v>
      </c>
      <c r="F68" s="4">
        <f t="shared" si="1"/>
        <v>-6.601430786932868E-3</v>
      </c>
      <c r="G68" s="20" t="str">
        <f t="shared" si="55"/>
        <v>19762</v>
      </c>
      <c r="H68" s="21">
        <f>IF(VLOOKUP(G68,Median_Level!$A$2:$H$206,8,FALSE)="#N/A",0,VLOOKUP(G68,Median_Level!$A$2:$H$206,8,FALSE))</f>
        <v>10</v>
      </c>
      <c r="I68" s="4"/>
      <c r="J68" s="3">
        <f t="shared" si="51"/>
        <v>0</v>
      </c>
      <c r="K68" s="3">
        <f t="shared" si="3"/>
        <v>1</v>
      </c>
      <c r="L68" s="2">
        <f t="shared" si="4"/>
        <v>-2.6014307869328679E-3</v>
      </c>
      <c r="M68" s="5">
        <f t="shared" si="5"/>
        <v>114.77835348301663</v>
      </c>
      <c r="N68" s="2">
        <f>(M68/M$5)^(12/COUNT(M$6:M68))-1</f>
        <v>2.6601519975568255E-2</v>
      </c>
      <c r="P68" s="3">
        <f t="shared" si="52"/>
        <v>1</v>
      </c>
      <c r="Q68" s="3">
        <f t="shared" si="6"/>
        <v>0</v>
      </c>
      <c r="R68" s="2">
        <f t="shared" si="7"/>
        <v>4.0000000000000001E-3</v>
      </c>
      <c r="S68" s="5">
        <f t="shared" si="8"/>
        <v>142.37305753244348</v>
      </c>
      <c r="T68" s="2">
        <f>(S68/S$5)^(12/COUNT(S$6:S68))-1</f>
        <v>6.9607267526345051E-2</v>
      </c>
      <c r="V68" s="3">
        <f t="shared" si="9"/>
        <v>1</v>
      </c>
      <c r="W68" s="3">
        <f t="shared" si="10"/>
        <v>0</v>
      </c>
      <c r="X68" s="2">
        <f t="shared" si="11"/>
        <v>4.0000000000000001E-3</v>
      </c>
      <c r="Y68" s="5">
        <f t="shared" si="12"/>
        <v>418.3051213374232</v>
      </c>
      <c r="Z68" s="2">
        <f>(Y68/Y$5)^(12/COUNT(Y$6:Y68))-1</f>
        <v>0.31334750583556437</v>
      </c>
      <c r="AB68" s="3">
        <f t="shared" si="13"/>
        <v>0</v>
      </c>
      <c r="AC68" s="3">
        <f t="shared" si="14"/>
        <v>1</v>
      </c>
      <c r="AD68" s="2">
        <f t="shared" si="15"/>
        <v>-2.6014307869328679E-3</v>
      </c>
      <c r="AE68" s="5">
        <f t="shared" si="16"/>
        <v>134.11469543707452</v>
      </c>
      <c r="AF68" s="2">
        <f>(AE68/AE$5)^(12/COUNT(AE$6:AE68))-1</f>
        <v>5.7502037709777465E-2</v>
      </c>
      <c r="AH68" s="3">
        <f t="shared" ca="1" si="17"/>
        <v>0</v>
      </c>
      <c r="AI68" s="3">
        <f t="shared" ca="1" si="18"/>
        <v>1</v>
      </c>
      <c r="AJ68" s="2">
        <f t="shared" ca="1" si="19"/>
        <v>-2.6014307869328679E-3</v>
      </c>
      <c r="AK68" s="5">
        <f t="shared" ca="1" si="20"/>
        <v>227.58320380480083</v>
      </c>
      <c r="AL68" s="2">
        <f ca="1">(AK68/AK$5)^(12/COUNT(AK$6:AK68))-1</f>
        <v>0.16957130927960562</v>
      </c>
      <c r="AN68" s="3">
        <f t="shared" ca="1" si="21"/>
        <v>0.10081279406102417</v>
      </c>
      <c r="AO68" s="3">
        <f t="shared" ca="1" si="22"/>
        <v>0.89918720593897583</v>
      </c>
      <c r="AP68" s="2">
        <f t="shared" ca="1" si="23"/>
        <v>-1.9359221045017001E-3</v>
      </c>
      <c r="AQ68" s="5">
        <f t="shared" ca="1" si="24"/>
        <v>120.72496656571447</v>
      </c>
      <c r="AR68" s="2">
        <f ca="1">(AQ68/AQ$5)^(12/COUNT(AQ$6:AQ68))-1</f>
        <v>3.6526473759058264E-2</v>
      </c>
      <c r="AT68" s="3">
        <f t="shared" si="25"/>
        <v>0</v>
      </c>
      <c r="AU68" s="3">
        <f t="shared" si="26"/>
        <v>1</v>
      </c>
      <c r="AV68" s="2">
        <f t="shared" si="27"/>
        <v>-2.6014307869328679E-3</v>
      </c>
      <c r="AW68" s="5">
        <f t="shared" si="28"/>
        <v>124.80658412821283</v>
      </c>
      <c r="AX68" s="2">
        <f>(AW68/AW$5)^(12/COUNT(AW$6:AW68))-1</f>
        <v>4.3112024592181664E-2</v>
      </c>
      <c r="AZ68" s="3">
        <f t="shared" ca="1" si="29"/>
        <v>0</v>
      </c>
      <c r="BA68" s="3">
        <f t="shared" ca="1" si="30"/>
        <v>1</v>
      </c>
      <c r="BB68" s="2">
        <f t="shared" ca="1" si="31"/>
        <v>-2.6014307869328679E-3</v>
      </c>
      <c r="BC68" s="5">
        <f t="shared" ca="1" si="32"/>
        <v>168.48065210373787</v>
      </c>
      <c r="BD68" s="2">
        <f ca="1">(BC68/BC$5)^(12/COUNT(BC$6:BC68))-1</f>
        <v>0.10446609290518638</v>
      </c>
      <c r="BF68" s="3">
        <f t="shared" si="53"/>
        <v>0.45</v>
      </c>
      <c r="BG68" s="3">
        <f t="shared" si="33"/>
        <v>0.55000000000000004</v>
      </c>
      <c r="BH68" s="2">
        <f t="shared" si="34"/>
        <v>3.6921306718692266E-4</v>
      </c>
      <c r="BI68" s="5">
        <f t="shared" si="35"/>
        <v>129.06656280385823</v>
      </c>
      <c r="BJ68" s="2">
        <f>(BI68/BI$5)^(12/COUNT(BI$6:BI68))-1</f>
        <v>4.9801961505021142E-2</v>
      </c>
      <c r="BL68" s="3">
        <f t="shared" si="36"/>
        <v>1</v>
      </c>
      <c r="BM68" s="3">
        <f t="shared" si="37"/>
        <v>0</v>
      </c>
      <c r="BN68" s="2">
        <f t="shared" si="38"/>
        <v>4.0000000000000001E-3</v>
      </c>
      <c r="BO68" s="5">
        <f t="shared" si="39"/>
        <v>102.44234806450605</v>
      </c>
      <c r="BP68" s="2">
        <f>(BO68/BO$5)^(12/COUNT(BO$6:BO68))-1</f>
        <v>4.6067684802528763E-3</v>
      </c>
      <c r="BR68" s="3">
        <f t="shared" si="40"/>
        <v>0</v>
      </c>
      <c r="BS68" s="3">
        <f t="shared" si="41"/>
        <v>1</v>
      </c>
      <c r="BT68" s="2">
        <f t="shared" si="42"/>
        <v>-2.6014307869328679E-3</v>
      </c>
      <c r="BU68" s="5">
        <f t="shared" si="43"/>
        <v>122.58108722870028</v>
      </c>
      <c r="BV68" s="2">
        <f>(BU68/BU$5)^(12/COUNT(BU$6:BU68))-1</f>
        <v>3.9543256557257989E-2</v>
      </c>
      <c r="BX68" s="3">
        <f t="shared" si="44"/>
        <v>0</v>
      </c>
      <c r="BY68" s="3">
        <f t="shared" si="45"/>
        <v>1</v>
      </c>
      <c r="BZ68" s="2">
        <f t="shared" si="46"/>
        <v>-2.6014307869328679E-3</v>
      </c>
      <c r="CA68" s="5">
        <f t="shared" si="47"/>
        <v>114.77835348301663</v>
      </c>
      <c r="CB68" s="2">
        <f>(CA68/CA$5)^(12/COUNT(CA$6:CA68))-1</f>
        <v>2.6601519975568255E-2</v>
      </c>
      <c r="CD68" s="3">
        <f t="shared" si="54"/>
        <v>0.1</v>
      </c>
      <c r="CE68" s="3">
        <f t="shared" si="48"/>
        <v>0.9</v>
      </c>
      <c r="CF68" s="2">
        <f t="shared" si="49"/>
        <v>-1.9412877082395812E-3</v>
      </c>
      <c r="CG68" s="5">
        <f t="shared" si="50"/>
        <v>118.15475487906983</v>
      </c>
      <c r="CH68" s="2">
        <f>(CG68/CG$5)^(12/COUNT(CG$6:CG68))-1</f>
        <v>3.2286455957508009E-2</v>
      </c>
    </row>
    <row r="69" spans="1:86">
      <c r="A69" s="1">
        <v>27911</v>
      </c>
      <c r="B69" s="2">
        <f>data!M70/1200</f>
        <v>4.5833333333333334E-3</v>
      </c>
      <c r="C69" s="2">
        <f>data!K70/data!K69-1</f>
        <v>-2.1688318202337409E-2</v>
      </c>
      <c r="D69" s="1">
        <f t="shared" si="0"/>
        <v>27760</v>
      </c>
      <c r="E69">
        <f>VLOOKUP(D69,'FRED Graph'!$A$13:$B$1993,2,FALSE)</f>
        <v>0</v>
      </c>
      <c r="F69" s="4">
        <f t="shared" si="1"/>
        <v>-2.6271651535670744E-2</v>
      </c>
      <c r="G69" s="20" t="str">
        <f t="shared" si="55"/>
        <v>19762</v>
      </c>
      <c r="H69" s="21">
        <f>IF(VLOOKUP(G69,Median_Level!$A$2:$H$206,8,FALSE)="#N/A",0,VLOOKUP(G69,Median_Level!$A$2:$H$206,8,FALSE))</f>
        <v>10</v>
      </c>
      <c r="I69" s="4"/>
      <c r="J69" s="3">
        <f t="shared" si="51"/>
        <v>0</v>
      </c>
      <c r="K69" s="3">
        <f t="shared" si="3"/>
        <v>1</v>
      </c>
      <c r="L69" s="2">
        <f t="shared" si="4"/>
        <v>-2.1688318202337409E-2</v>
      </c>
      <c r="M69" s="5">
        <f t="shared" si="5"/>
        <v>112.28900402993661</v>
      </c>
      <c r="N69" s="2">
        <f>(M69/M$5)^(12/COUNT(M$6:M69))-1</f>
        <v>2.197019612294393E-2</v>
      </c>
      <c r="P69" s="3">
        <f t="shared" si="52"/>
        <v>1</v>
      </c>
      <c r="Q69" s="3">
        <f t="shared" si="6"/>
        <v>0</v>
      </c>
      <c r="R69" s="2">
        <f t="shared" si="7"/>
        <v>4.5833333333333334E-3</v>
      </c>
      <c r="S69" s="5">
        <f t="shared" si="8"/>
        <v>143.02560071280053</v>
      </c>
      <c r="T69" s="2">
        <f>(S69/S$5)^(12/COUNT(S$6:S69))-1</f>
        <v>6.9399763804104619E-2</v>
      </c>
      <c r="V69" s="3">
        <f t="shared" si="9"/>
        <v>1</v>
      </c>
      <c r="W69" s="3">
        <f t="shared" si="10"/>
        <v>0</v>
      </c>
      <c r="X69" s="2">
        <f t="shared" si="11"/>
        <v>4.5833333333333334E-3</v>
      </c>
      <c r="Y69" s="5">
        <f t="shared" si="12"/>
        <v>420.22235314355311</v>
      </c>
      <c r="Z69" s="2">
        <f>(Y69/Y$5)^(12/COUNT(Y$6:Y69))-1</f>
        <v>0.30888756185165422</v>
      </c>
      <c r="AB69" s="3">
        <f t="shared" si="13"/>
        <v>0</v>
      </c>
      <c r="AC69" s="3">
        <f t="shared" si="14"/>
        <v>1</v>
      </c>
      <c r="AD69" s="2">
        <f t="shared" si="15"/>
        <v>-2.1688318202337409E-2</v>
      </c>
      <c r="AE69" s="5">
        <f t="shared" si="16"/>
        <v>131.20597324682566</v>
      </c>
      <c r="AF69" s="2">
        <f>(AE69/AE$5)^(12/COUNT(AE$6:AE69))-1</f>
        <v>5.2243620303069838E-2</v>
      </c>
      <c r="AH69" s="3">
        <f t="shared" ca="1" si="17"/>
        <v>0</v>
      </c>
      <c r="AI69" s="3">
        <f t="shared" ca="1" si="18"/>
        <v>1</v>
      </c>
      <c r="AJ69" s="2">
        <f t="shared" ca="1" si="19"/>
        <v>-2.1688318202337409E-2</v>
      </c>
      <c r="AK69" s="5">
        <f t="shared" ca="1" si="20"/>
        <v>222.64730686317492</v>
      </c>
      <c r="AL69" s="2">
        <f ca="1">(AK69/AK$5)^(12/COUNT(AK$6:AK69))-1</f>
        <v>0.16192546842408961</v>
      </c>
      <c r="AN69" s="3">
        <f t="shared" ca="1" si="21"/>
        <v>0.570483190987494</v>
      </c>
      <c r="AO69" s="3">
        <f t="shared" ca="1" si="22"/>
        <v>0.429516809012506</v>
      </c>
      <c r="AP69" s="2">
        <f t="shared" ca="1" si="23"/>
        <v>-6.7007826017564673E-3</v>
      </c>
      <c r="AQ69" s="5">
        <f t="shared" ca="1" si="24"/>
        <v>119.9160148101533</v>
      </c>
      <c r="AR69" s="2">
        <f ca="1">(AQ69/AQ$5)^(12/COUNT(AQ$6:AQ69))-1</f>
        <v>3.4640495563852625E-2</v>
      </c>
      <c r="AT69" s="3">
        <f t="shared" si="25"/>
        <v>0</v>
      </c>
      <c r="AU69" s="3">
        <f t="shared" si="26"/>
        <v>1</v>
      </c>
      <c r="AV69" s="2">
        <f t="shared" si="27"/>
        <v>-2.1688318202337409E-2</v>
      </c>
      <c r="AW69" s="5">
        <f t="shared" si="28"/>
        <v>122.09973921789336</v>
      </c>
      <c r="AX69" s="2">
        <f>(AW69/AW$5)^(12/COUNT(AW$6:AW69))-1</f>
        <v>3.8147381943073766E-2</v>
      </c>
      <c r="AZ69" s="3">
        <f t="shared" ca="1" si="29"/>
        <v>0</v>
      </c>
      <c r="BA69" s="3">
        <f t="shared" ca="1" si="30"/>
        <v>1</v>
      </c>
      <c r="BB69" s="2">
        <f t="shared" ca="1" si="31"/>
        <v>-2.1688318202337409E-2</v>
      </c>
      <c r="BC69" s="5">
        <f t="shared" ca="1" si="32"/>
        <v>164.82659010997469</v>
      </c>
      <c r="BD69" s="2">
        <f ca="1">(BC69/BC$5)^(12/COUNT(BC$6:BC69))-1</f>
        <v>9.8228257384370465E-2</v>
      </c>
      <c r="BF69" s="3">
        <f t="shared" si="53"/>
        <v>0.45</v>
      </c>
      <c r="BG69" s="3">
        <f t="shared" si="33"/>
        <v>0.55000000000000004</v>
      </c>
      <c r="BH69" s="2">
        <f t="shared" si="34"/>
        <v>-9.8660750112855751E-3</v>
      </c>
      <c r="BI69" s="5">
        <f t="shared" si="35"/>
        <v>127.79318241378657</v>
      </c>
      <c r="BJ69" s="2">
        <f>(BI69/BI$5)^(12/COUNT(BI$6:BI69))-1</f>
        <v>4.705667800946034E-2</v>
      </c>
      <c r="BL69" s="3">
        <f t="shared" si="36"/>
        <v>1</v>
      </c>
      <c r="BM69" s="3">
        <f t="shared" si="37"/>
        <v>0</v>
      </c>
      <c r="BN69" s="2">
        <f t="shared" si="38"/>
        <v>4.5833333333333334E-3</v>
      </c>
      <c r="BO69" s="5">
        <f t="shared" si="39"/>
        <v>102.91187549313504</v>
      </c>
      <c r="BP69" s="2">
        <f>(BO69/BO$5)^(12/COUNT(BO$6:BO69))-1</f>
        <v>5.3962937534932642E-3</v>
      </c>
      <c r="BR69" s="3">
        <f t="shared" si="40"/>
        <v>0</v>
      </c>
      <c r="BS69" s="3">
        <f t="shared" si="41"/>
        <v>1</v>
      </c>
      <c r="BT69" s="2">
        <f t="shared" si="42"/>
        <v>-2.1688318202337409E-2</v>
      </c>
      <c r="BU69" s="5">
        <f t="shared" si="43"/>
        <v>119.92250960329575</v>
      </c>
      <c r="BV69" s="2">
        <f>(BU69/BU$5)^(12/COUNT(BU$6:BU69))-1</f>
        <v>3.4651002336273384E-2</v>
      </c>
      <c r="BX69" s="3">
        <f t="shared" si="44"/>
        <v>0</v>
      </c>
      <c r="BY69" s="3">
        <f t="shared" si="45"/>
        <v>1</v>
      </c>
      <c r="BZ69" s="2">
        <f t="shared" si="46"/>
        <v>-2.1688318202337409E-2</v>
      </c>
      <c r="CA69" s="5">
        <f t="shared" si="47"/>
        <v>112.28900402993661</v>
      </c>
      <c r="CB69" s="2">
        <f>(CA69/CA$5)^(12/COUNT(CA$6:CA69))-1</f>
        <v>2.197019612294393E-2</v>
      </c>
      <c r="CD69" s="3">
        <f t="shared" si="54"/>
        <v>0.1</v>
      </c>
      <c r="CE69" s="3">
        <f t="shared" si="48"/>
        <v>0.9</v>
      </c>
      <c r="CF69" s="2">
        <f t="shared" si="49"/>
        <v>-1.9061153048770332E-2</v>
      </c>
      <c r="CG69" s="5">
        <f t="shared" si="50"/>
        <v>115.90258901287993</v>
      </c>
      <c r="CH69" s="2">
        <f>(CG69/CG$5)^(12/COUNT(CG$6:CG69))-1</f>
        <v>2.8057636101430194E-2</v>
      </c>
    </row>
    <row r="70" spans="1:86">
      <c r="A70" s="1">
        <v>27941</v>
      </c>
      <c r="B70" s="2">
        <f>data!M71/1200</f>
        <v>4.5833333333333334E-3</v>
      </c>
      <c r="C70" s="2">
        <f>data!K71/data!K70-1</f>
        <v>2.8249746213713678E-2</v>
      </c>
      <c r="D70" s="1">
        <f t="shared" ref="D70:D133" si="56">DATE(YEAR(A70),MONTH(B70),1)</f>
        <v>27760</v>
      </c>
      <c r="E70">
        <f>VLOOKUP(D70,'FRED Graph'!$A$13:$B$1993,2,FALSE)</f>
        <v>0</v>
      </c>
      <c r="F70" s="4">
        <f t="shared" si="1"/>
        <v>2.3666412880380343E-2</v>
      </c>
      <c r="G70" s="20" t="str">
        <f t="shared" si="55"/>
        <v>19762</v>
      </c>
      <c r="H70" s="21">
        <f>IF(VLOOKUP(G70,Median_Level!$A$2:$H$206,8,FALSE)="#N/A",0,VLOOKUP(G70,Median_Level!$A$2:$H$206,8,FALSE))</f>
        <v>10</v>
      </c>
      <c r="I70" s="4"/>
      <c r="J70" s="3">
        <f t="shared" si="51"/>
        <v>0</v>
      </c>
      <c r="K70" s="3">
        <f t="shared" si="3"/>
        <v>1</v>
      </c>
      <c r="L70" s="2">
        <f t="shared" si="4"/>
        <v>2.8249746213713678E-2</v>
      </c>
      <c r="M70" s="5">
        <f t="shared" si="5"/>
        <v>115.46113989637298</v>
      </c>
      <c r="N70" s="2">
        <f>(M70/M$5)^(12/COUNT(M$6:M70))-1</f>
        <v>2.6896365499821773E-2</v>
      </c>
      <c r="P70" s="3">
        <f t="shared" si="52"/>
        <v>1</v>
      </c>
      <c r="Q70" s="3">
        <f t="shared" si="6"/>
        <v>0</v>
      </c>
      <c r="R70" s="2">
        <f t="shared" si="7"/>
        <v>4.5833333333333334E-3</v>
      </c>
      <c r="S70" s="5">
        <f t="shared" si="8"/>
        <v>143.68113471606753</v>
      </c>
      <c r="T70" s="2">
        <f>(S70/S$5)^(12/COUNT(S$6:S70))-1</f>
        <v>6.9198683228661295E-2</v>
      </c>
      <c r="V70" s="3">
        <f t="shared" si="9"/>
        <v>0</v>
      </c>
      <c r="W70" s="3">
        <f t="shared" si="10"/>
        <v>1</v>
      </c>
      <c r="X70" s="2">
        <f t="shared" si="11"/>
        <v>2.8249746213713678E-2</v>
      </c>
      <c r="Y70" s="5">
        <f t="shared" si="12"/>
        <v>432.09352797318803</v>
      </c>
      <c r="Z70" s="2">
        <f>(Y70/Y$5)^(12/COUNT(Y$6:Y70))-1</f>
        <v>0.31019951058230255</v>
      </c>
      <c r="AB70" s="3">
        <f t="shared" si="13"/>
        <v>0</v>
      </c>
      <c r="AC70" s="3">
        <f t="shared" si="14"/>
        <v>1</v>
      </c>
      <c r="AD70" s="2">
        <f t="shared" si="15"/>
        <v>2.8249746213713678E-2</v>
      </c>
      <c r="AE70" s="5">
        <f t="shared" si="16"/>
        <v>134.91250869277181</v>
      </c>
      <c r="AF70" s="2">
        <f>(AE70/AE$5)^(12/COUNT(AE$6:AE70))-1</f>
        <v>5.6840968190141616E-2</v>
      </c>
      <c r="AH70" s="3">
        <f t="shared" ca="1" si="17"/>
        <v>0</v>
      </c>
      <c r="AI70" s="3">
        <f t="shared" ca="1" si="18"/>
        <v>1</v>
      </c>
      <c r="AJ70" s="2">
        <f t="shared" ca="1" si="19"/>
        <v>2.8249746213713678E-2</v>
      </c>
      <c r="AK70" s="5">
        <f t="shared" ca="1" si="20"/>
        <v>228.93703677722644</v>
      </c>
      <c r="AL70" s="2">
        <f ca="1">(AK70/AK$5)^(12/COUNT(AK$6:AK70))-1</f>
        <v>0.16522318730868446</v>
      </c>
      <c r="AN70" s="3">
        <f t="shared" ca="1" si="21"/>
        <v>0.75270093746826328</v>
      </c>
      <c r="AO70" s="3">
        <f t="shared" ca="1" si="22"/>
        <v>0.24729906253173672</v>
      </c>
      <c r="AP70" s="2">
        <f t="shared" ca="1" si="23"/>
        <v>1.0436015052140412E-2</v>
      </c>
      <c r="AQ70" s="5">
        <f t="shared" ca="1" si="24"/>
        <v>121.16746014570474</v>
      </c>
      <c r="AR70" s="2">
        <f ca="1">(AQ70/AQ$5)^(12/COUNT(AQ$6:AQ70))-1</f>
        <v>3.60825023878657E-2</v>
      </c>
      <c r="AT70" s="3">
        <f t="shared" si="25"/>
        <v>0</v>
      </c>
      <c r="AU70" s="3">
        <f t="shared" si="26"/>
        <v>1</v>
      </c>
      <c r="AV70" s="2">
        <f t="shared" si="27"/>
        <v>2.8249746213713678E-2</v>
      </c>
      <c r="AW70" s="5">
        <f t="shared" si="28"/>
        <v>125.54902586355946</v>
      </c>
      <c r="AX70" s="2">
        <f>(AW70/AW$5)^(12/COUNT(AW$6:AW70))-1</f>
        <v>4.2899511733142548E-2</v>
      </c>
      <c r="AZ70" s="3">
        <f t="shared" ca="1" si="29"/>
        <v>0</v>
      </c>
      <c r="BA70" s="3">
        <f t="shared" ca="1" si="30"/>
        <v>1</v>
      </c>
      <c r="BB70" s="2">
        <f t="shared" ca="1" si="31"/>
        <v>2.8249746213713678E-2</v>
      </c>
      <c r="BC70" s="5">
        <f t="shared" ca="1" si="32"/>
        <v>169.48289944985328</v>
      </c>
      <c r="BD70" s="2">
        <f ca="1">(BC70/BC$5)^(12/COUNT(BC$6:BC70))-1</f>
        <v>0.10230090356980992</v>
      </c>
      <c r="BF70" s="3">
        <f t="shared" si="53"/>
        <v>0.45</v>
      </c>
      <c r="BG70" s="3">
        <f t="shared" si="33"/>
        <v>0.55000000000000004</v>
      </c>
      <c r="BH70" s="2">
        <f t="shared" si="34"/>
        <v>1.7599860417542523E-2</v>
      </c>
      <c r="BI70" s="5">
        <f t="shared" si="35"/>
        <v>130.04232458658277</v>
      </c>
      <c r="BJ70" s="2">
        <f>(BI70/BI$5)^(12/COUNT(BI$6:BI70))-1</f>
        <v>4.9691777389720304E-2</v>
      </c>
      <c r="BL70" s="3">
        <f t="shared" si="36"/>
        <v>1</v>
      </c>
      <c r="BM70" s="3">
        <f t="shared" si="37"/>
        <v>0</v>
      </c>
      <c r="BN70" s="2">
        <f t="shared" si="38"/>
        <v>4.5833333333333334E-3</v>
      </c>
      <c r="BO70" s="5">
        <f t="shared" si="39"/>
        <v>103.38355492247858</v>
      </c>
      <c r="BP70" s="2">
        <f>(BO70/BO$5)^(12/COUNT(BO$6:BO70))-1</f>
        <v>6.1621180839721568E-3</v>
      </c>
      <c r="BR70" s="3">
        <f t="shared" si="40"/>
        <v>0</v>
      </c>
      <c r="BS70" s="3">
        <f t="shared" si="41"/>
        <v>1</v>
      </c>
      <c r="BT70" s="2">
        <f t="shared" si="42"/>
        <v>2.8249746213713678E-2</v>
      </c>
      <c r="BU70" s="5">
        <f t="shared" si="43"/>
        <v>123.3102900649005</v>
      </c>
      <c r="BV70" s="2">
        <f>(BU70/BU$5)^(12/COUNT(BU$6:BU70))-1</f>
        <v>3.9441074398807618E-2</v>
      </c>
      <c r="BX70" s="3">
        <f t="shared" si="44"/>
        <v>0</v>
      </c>
      <c r="BY70" s="3">
        <f t="shared" si="45"/>
        <v>1</v>
      </c>
      <c r="BZ70" s="2">
        <f t="shared" si="46"/>
        <v>2.8249746213713678E-2</v>
      </c>
      <c r="CA70" s="5">
        <f t="shared" si="47"/>
        <v>115.46113989637298</v>
      </c>
      <c r="CB70" s="2">
        <f>(CA70/CA$5)^(12/COUNT(CA$6:CA70))-1</f>
        <v>2.6896365499821773E-2</v>
      </c>
      <c r="CD70" s="3">
        <f t="shared" si="54"/>
        <v>0.1</v>
      </c>
      <c r="CE70" s="3">
        <f t="shared" si="48"/>
        <v>0.9</v>
      </c>
      <c r="CF70" s="2">
        <f t="shared" si="49"/>
        <v>2.5883104925675644E-2</v>
      </c>
      <c r="CG70" s="5">
        <f t="shared" si="50"/>
        <v>118.90250788545775</v>
      </c>
      <c r="CH70" s="2">
        <f>(CG70/CG$5)^(12/COUNT(CG$6:CG70))-1</f>
        <v>3.2479454059552548E-2</v>
      </c>
    </row>
    <row r="71" spans="1:86">
      <c r="A71" s="1">
        <v>27971</v>
      </c>
      <c r="B71" s="2">
        <f>data!M72/1200</f>
        <v>4.2750000000000002E-3</v>
      </c>
      <c r="C71" s="2">
        <f>data!K72/data!K71-1</f>
        <v>-1.8089710604519471E-2</v>
      </c>
      <c r="D71" s="1">
        <f t="shared" si="56"/>
        <v>27760</v>
      </c>
      <c r="E71">
        <f>VLOOKUP(D71,'FRED Graph'!$A$13:$B$1993,2,FALSE)</f>
        <v>0</v>
      </c>
      <c r="F71" s="4">
        <f t="shared" ref="F71:F134" si="57">C71-B71</f>
        <v>-2.2364710604519472E-2</v>
      </c>
      <c r="G71" s="20" t="str">
        <f t="shared" si="55"/>
        <v>19763</v>
      </c>
      <c r="H71" s="21">
        <f>IF(VLOOKUP(G71,Median_Level!$A$2:$H$206,8,FALSE)="#N/A",0,VLOOKUP(G71,Median_Level!$A$2:$H$206,8,FALSE))</f>
        <v>15</v>
      </c>
      <c r="I71" s="4"/>
      <c r="J71" s="3">
        <f t="shared" si="51"/>
        <v>0</v>
      </c>
      <c r="K71" s="3">
        <f t="shared" ref="K71:K134" si="58">1-J71</f>
        <v>1</v>
      </c>
      <c r="L71" s="2">
        <f t="shared" ref="L71:L134" si="59">J71*$B71+K71*$C71</f>
        <v>-1.8089710604519471E-2</v>
      </c>
      <c r="M71" s="5">
        <f t="shared" ref="M71:M134" si="60">M70*(1+L71)</f>
        <v>113.37248128957965</v>
      </c>
      <c r="N71" s="2">
        <f>(M71/M$5)^(12/COUNT(M$6:M71))-1</f>
        <v>2.3082090323860882E-2</v>
      </c>
      <c r="P71" s="3">
        <f t="shared" si="52"/>
        <v>1</v>
      </c>
      <c r="Q71" s="3">
        <f t="shared" ref="Q71:Q134" si="61">1-P71</f>
        <v>0</v>
      </c>
      <c r="R71" s="2">
        <f t="shared" ref="R71:R134" si="62">P71*$B71+Q71*$C71</f>
        <v>4.2750000000000002E-3</v>
      </c>
      <c r="S71" s="5">
        <f t="shared" ref="S71:S134" si="63">S70*(1+R71)</f>
        <v>144.29537156697873</v>
      </c>
      <c r="T71" s="2">
        <f>(S71/S$5)^(12/COUNT(S$6:S71))-1</f>
        <v>6.8944069044724277E-2</v>
      </c>
      <c r="V71" s="3">
        <f t="shared" ref="V71:V134" si="64">IF($B71&gt;$C71,1,0)</f>
        <v>1</v>
      </c>
      <c r="W71" s="3">
        <f t="shared" ref="W71:W134" si="65">1-V71</f>
        <v>0</v>
      </c>
      <c r="X71" s="2">
        <f t="shared" ref="X71:X134" si="66">V71*$B71+W71*$C71</f>
        <v>4.2750000000000002E-3</v>
      </c>
      <c r="Y71" s="5">
        <f t="shared" ref="Y71:Y134" si="67">Y70*(1+X71)</f>
        <v>433.94072780527341</v>
      </c>
      <c r="Z71" s="2">
        <f>(Y71/Y$5)^(12/COUNT(Y$6:Y71))-1</f>
        <v>0.30585945755467003</v>
      </c>
      <c r="AB71" s="3">
        <f t="shared" ref="AB71:AB134" si="68">$E71</f>
        <v>0</v>
      </c>
      <c r="AC71" s="3">
        <f t="shared" ref="AC71:AC134" si="69">1-AB71</f>
        <v>1</v>
      </c>
      <c r="AD71" s="2">
        <f t="shared" ref="AD71:AD134" si="70">AB71*$B71+AC71*$C71</f>
        <v>-1.8089710604519471E-2</v>
      </c>
      <c r="AE71" s="5">
        <f t="shared" ref="AE71:AE134" si="71">AE70*(1+AD71)</f>
        <v>132.47198045358985</v>
      </c>
      <c r="AF71" s="2">
        <f>(AE71/AE$5)^(12/COUNT(AE$6:AE71))-1</f>
        <v>5.2457019196772148E-2</v>
      </c>
      <c r="AH71" s="3">
        <f t="shared" ref="AH71:AH134" ca="1" si="72">OFFSET($E71,AI$2,0)</f>
        <v>0</v>
      </c>
      <c r="AI71" s="3">
        <f t="shared" ref="AI71:AI134" ca="1" si="73">1-AH71</f>
        <v>1</v>
      </c>
      <c r="AJ71" s="2">
        <f t="shared" ref="AJ71:AJ134" ca="1" si="74">AH71*$B71+AI71*$C71</f>
        <v>-1.8089710604519471E-2</v>
      </c>
      <c r="AK71" s="5">
        <f t="shared" ref="AK71:AK134" ca="1" si="75">AK70*(1+AJ71)</f>
        <v>224.79563203527019</v>
      </c>
      <c r="AL71" s="2">
        <f ca="1">(AK71/AK$5)^(12/COUNT(AK$6:AK71))-1</f>
        <v>0.15867445047894302</v>
      </c>
      <c r="AN71" s="3">
        <f t="shared" ref="AN71:AN134" ca="1" si="76">RAND()</f>
        <v>0.30452408937102826</v>
      </c>
      <c r="AO71" s="3">
        <f t="shared" ref="AO71:AO134" ca="1" si="77">1-AN71</f>
        <v>0.69547591062897174</v>
      </c>
      <c r="AP71" s="2">
        <f t="shared" ref="AP71:AP134" ca="1" si="78">AN71*$B71+AO71*$C71</f>
        <v>-1.1279117473631599E-2</v>
      </c>
      <c r="AQ71" s="5">
        <f t="shared" ref="AQ71:AQ134" ca="1" si="79">AQ70*(1+AP71)</f>
        <v>119.80079812873976</v>
      </c>
      <c r="AR71" s="2">
        <f ca="1">(AQ71/AQ$5)^(12/COUNT(AQ$6:AQ71))-1</f>
        <v>3.3392730349175226E-2</v>
      </c>
      <c r="AT71" s="3">
        <f t="shared" ref="AT71:AT134" si="80">IF($H71&gt;AU$2,1,0)</f>
        <v>0</v>
      </c>
      <c r="AU71" s="3">
        <f t="shared" ref="AU71:AU134" si="81">1-AT71</f>
        <v>1</v>
      </c>
      <c r="AV71" s="2">
        <f t="shared" ref="AV71:AV134" si="82">AT71*$B71+AU71*$C71</f>
        <v>-1.8089710604519471E-2</v>
      </c>
      <c r="AW71" s="5">
        <f t="shared" ref="AW71:AW134" si="83">AW70*(1+AV71)</f>
        <v>123.27788031900835</v>
      </c>
      <c r="AX71" s="2">
        <f>(AW71/AW$5)^(12/COUNT(AW$6:AW71))-1</f>
        <v>3.8782379533255362E-2</v>
      </c>
      <c r="AZ71" s="3">
        <f t="shared" ref="AZ71:AZ134" ca="1" si="84">IF($H71&gt;BA$2,1,0)*OFFSET($E71,BA$3,0)</f>
        <v>0</v>
      </c>
      <c r="BA71" s="3">
        <f t="shared" ref="BA71:BA134" ca="1" si="85">1-AZ71</f>
        <v>1</v>
      </c>
      <c r="BB71" s="2">
        <f t="shared" ref="BB71:BB134" ca="1" si="86">AZ71*$B71+BA71*$C71</f>
        <v>-1.8089710604519471E-2</v>
      </c>
      <c r="BC71" s="5">
        <f t="shared" ref="BC71:BC134" ca="1" si="87">BC70*(1+BB71)</f>
        <v>166.41700284639057</v>
      </c>
      <c r="BD71" s="2">
        <f ca="1">(BC71/BC$5)^(12/COUNT(BC$6:BC71))-1</f>
        <v>9.702812756708501E-2</v>
      </c>
      <c r="BF71" s="3">
        <f t="shared" si="53"/>
        <v>0.45</v>
      </c>
      <c r="BG71" s="3">
        <f t="shared" ref="BG71:BG134" si="88">1-BF71</f>
        <v>0.55000000000000004</v>
      </c>
      <c r="BH71" s="2">
        <f t="shared" ref="BH71:BH134" si="89">BF71*$B71+BG71*$C71</f>
        <v>-8.0255908324857097E-3</v>
      </c>
      <c r="BI71" s="5">
        <f t="shared" ref="BI71:BI134" si="90">BI70*(1+BH71)</f>
        <v>128.99865809854555</v>
      </c>
      <c r="BJ71" s="2">
        <f>(BI71/BI$5)^(12/COUNT(BI$6:BI71))-1</f>
        <v>4.7385117548618405E-2</v>
      </c>
      <c r="BL71" s="3">
        <f t="shared" ref="BL71:BL134" si="91">IF($H71&gt;BM$2,1,0)</f>
        <v>1</v>
      </c>
      <c r="BM71" s="3">
        <f t="shared" ref="BM71:BM134" si="92">1-BL71</f>
        <v>0</v>
      </c>
      <c r="BN71" s="2">
        <f t="shared" ref="BN71:BN134" si="93">BL71*$B71+BM71*$C71</f>
        <v>4.2750000000000002E-3</v>
      </c>
      <c r="BO71" s="5">
        <f t="shared" ref="BO71:BO134" si="94">BO70*(1+BN71)</f>
        <v>103.82551961977218</v>
      </c>
      <c r="BP71" s="2">
        <f>(BO71/BO$5)^(12/COUNT(BO$6:BO71))-1</f>
        <v>6.8490954645117341E-3</v>
      </c>
      <c r="BR71" s="3">
        <f t="shared" ref="BR71:BR134" si="95">IF($H71&gt;BS$2,1,0)</f>
        <v>1</v>
      </c>
      <c r="BS71" s="3">
        <f t="shared" ref="BS71:BS134" si="96">1-BR71</f>
        <v>0</v>
      </c>
      <c r="BT71" s="2">
        <f t="shared" ref="BT71:BT134" si="97">BR71*$B71+BS71*$C71</f>
        <v>4.2750000000000002E-3</v>
      </c>
      <c r="BU71" s="5">
        <f t="shared" ref="BU71:BU134" si="98">BU70*(1+BT71)</f>
        <v>123.83744155492795</v>
      </c>
      <c r="BV71" s="2">
        <f>(BU71/BU$5)^(12/COUNT(BU$6:BU71))-1</f>
        <v>3.9638075299224473E-2</v>
      </c>
      <c r="BX71" s="3">
        <f t="shared" ref="BX71:BX134" si="99">IF($H71&gt;BY$2,1,0)</f>
        <v>0</v>
      </c>
      <c r="BY71" s="3">
        <f t="shared" ref="BY71:BY134" si="100">1-BX71</f>
        <v>1</v>
      </c>
      <c r="BZ71" s="2">
        <f t="shared" ref="BZ71:BZ134" si="101">BX71*$B71+BY71*$C71</f>
        <v>-1.8089710604519471E-2</v>
      </c>
      <c r="CA71" s="5">
        <f t="shared" ref="CA71:CA134" si="102">CA70*(1+BZ71)</f>
        <v>113.37248128957965</v>
      </c>
      <c r="CB71" s="2">
        <f>(CA71/CA$5)^(12/COUNT(CA$6:CA71))-1</f>
        <v>2.3082090323860882E-2</v>
      </c>
      <c r="CD71" s="3">
        <f t="shared" si="54"/>
        <v>0.1</v>
      </c>
      <c r="CE71" s="3">
        <f t="shared" ref="CE71:CE134" si="103">1-CD71</f>
        <v>0.9</v>
      </c>
      <c r="CF71" s="2">
        <f t="shared" ref="CF71:CF134" si="104">CD71*$B71+CE71*$C71</f>
        <v>-1.5853239544067525E-2</v>
      </c>
      <c r="CG71" s="5">
        <f t="shared" ref="CG71:CG134" si="105">CG70*(1+CF71)</f>
        <v>117.01751794555922</v>
      </c>
      <c r="CH71" s="2">
        <f>(CG71/CG$5)^(12/COUNT(CG$6:CG71))-1</f>
        <v>2.8985491379411865E-2</v>
      </c>
    </row>
    <row r="72" spans="1:86">
      <c r="A72" s="1">
        <v>28003</v>
      </c>
      <c r="B72" s="2">
        <f>data!M73/1200</f>
        <v>4.2750000000000002E-3</v>
      </c>
      <c r="C72" s="2">
        <f>data!K73/data!K72-1</f>
        <v>-1.1070035749106255E-2</v>
      </c>
      <c r="D72" s="1">
        <f t="shared" si="56"/>
        <v>27760</v>
      </c>
      <c r="E72">
        <f>VLOOKUP(D72,'FRED Graph'!$A$13:$B$1993,2,FALSE)</f>
        <v>0</v>
      </c>
      <c r="F72" s="4">
        <f t="shared" si="57"/>
        <v>-1.5345035749106256E-2</v>
      </c>
      <c r="G72" s="20" t="str">
        <f t="shared" si="55"/>
        <v>19763</v>
      </c>
      <c r="H72" s="21">
        <f>IF(VLOOKUP(G72,Median_Level!$A$2:$H$206,8,FALSE)="#N/A",0,VLOOKUP(G72,Median_Level!$A$2:$H$206,8,FALSE))</f>
        <v>15</v>
      </c>
      <c r="I72" s="4"/>
      <c r="J72" s="3">
        <f t="shared" ref="J72:J135" si="106">J71</f>
        <v>0</v>
      </c>
      <c r="K72" s="3">
        <f t="shared" si="58"/>
        <v>1</v>
      </c>
      <c r="L72" s="2">
        <f t="shared" si="59"/>
        <v>-1.1070035749106255E-2</v>
      </c>
      <c r="M72" s="5">
        <f t="shared" si="60"/>
        <v>112.11744386873913</v>
      </c>
      <c r="N72" s="2">
        <f>(M72/M$5)^(12/COUNT(M$6:M72))-1</f>
        <v>2.069665229026163E-2</v>
      </c>
      <c r="P72" s="3">
        <f t="shared" ref="P72:P135" si="107">P71</f>
        <v>1</v>
      </c>
      <c r="Q72" s="3">
        <f t="shared" si="61"/>
        <v>0</v>
      </c>
      <c r="R72" s="2">
        <f t="shared" si="62"/>
        <v>4.2750000000000002E-3</v>
      </c>
      <c r="S72" s="5">
        <f t="shared" si="63"/>
        <v>144.91223428042755</v>
      </c>
      <c r="T72" s="2">
        <f>(S72/S$5)^(12/COUNT(S$6:S72))-1</f>
        <v>6.8697113229124307E-2</v>
      </c>
      <c r="V72" s="3">
        <f t="shared" si="64"/>
        <v>1</v>
      </c>
      <c r="W72" s="3">
        <f t="shared" si="65"/>
        <v>0</v>
      </c>
      <c r="X72" s="2">
        <f t="shared" si="66"/>
        <v>4.2750000000000002E-3</v>
      </c>
      <c r="Y72" s="5">
        <f t="shared" si="67"/>
        <v>435.79582441664098</v>
      </c>
      <c r="Z72" s="2">
        <f>(Y72/Y$5)^(12/COUNT(Y$6:Y72))-1</f>
        <v>0.30166269796656153</v>
      </c>
      <c r="AB72" s="3">
        <f t="shared" si="68"/>
        <v>0</v>
      </c>
      <c r="AC72" s="3">
        <f t="shared" si="69"/>
        <v>1</v>
      </c>
      <c r="AD72" s="2">
        <f t="shared" si="70"/>
        <v>-1.1070035749106255E-2</v>
      </c>
      <c r="AE72" s="5">
        <f t="shared" si="71"/>
        <v>131.0055108942137</v>
      </c>
      <c r="AF72" s="2">
        <f>(AE72/AE$5)^(12/COUNT(AE$6:AE72))-1</f>
        <v>4.9559553953926194E-2</v>
      </c>
      <c r="AH72" s="3">
        <f t="shared" ca="1" si="72"/>
        <v>0</v>
      </c>
      <c r="AI72" s="3">
        <f t="shared" ca="1" si="73"/>
        <v>1</v>
      </c>
      <c r="AJ72" s="2">
        <f t="shared" ca="1" si="74"/>
        <v>-1.1070035749106255E-2</v>
      </c>
      <c r="AK72" s="5">
        <f t="shared" ca="1" si="75"/>
        <v>222.30713635239681</v>
      </c>
      <c r="AL72" s="2">
        <f ca="1">(AK72/AK$5)^(12/COUNT(AK$6:AK72))-1</f>
        <v>0.1538275601591601</v>
      </c>
      <c r="AN72" s="3">
        <f t="shared" ca="1" si="76"/>
        <v>0.10369215842935808</v>
      </c>
      <c r="AO72" s="3">
        <f t="shared" ca="1" si="77"/>
        <v>0.89630784157064192</v>
      </c>
      <c r="AP72" s="2">
        <f t="shared" ca="1" si="78"/>
        <v>-9.4788758711057668E-3</v>
      </c>
      <c r="AQ72" s="5">
        <f t="shared" ca="1" si="79"/>
        <v>118.66522123401803</v>
      </c>
      <c r="AR72" s="2">
        <f ca="1">(AQ72/AQ$5)^(12/COUNT(AQ$6:AQ72))-1</f>
        <v>3.1125823050404344E-2</v>
      </c>
      <c r="AT72" s="3">
        <f t="shared" si="80"/>
        <v>0</v>
      </c>
      <c r="AU72" s="3">
        <f t="shared" si="81"/>
        <v>1</v>
      </c>
      <c r="AV72" s="2">
        <f t="shared" si="82"/>
        <v>-1.1070035749106255E-2</v>
      </c>
      <c r="AW72" s="5">
        <f t="shared" si="83"/>
        <v>121.91318977680288</v>
      </c>
      <c r="AX72" s="2">
        <f>(AW72/AW$5)^(12/COUNT(AW$6:AW72))-1</f>
        <v>3.6124790128148954E-2</v>
      </c>
      <c r="AZ72" s="3">
        <f t="shared" ca="1" si="84"/>
        <v>0</v>
      </c>
      <c r="BA72" s="3">
        <f t="shared" ca="1" si="85"/>
        <v>1</v>
      </c>
      <c r="BB72" s="2">
        <f t="shared" ca="1" si="86"/>
        <v>-1.1070035749106255E-2</v>
      </c>
      <c r="BC72" s="5">
        <f t="shared" ca="1" si="87"/>
        <v>164.57476067562192</v>
      </c>
      <c r="BD72" s="2">
        <f ca="1">(BC72/BC$5)^(12/COUNT(BC$6:BC72))-1</f>
        <v>9.3330903170133039E-2</v>
      </c>
      <c r="BF72" s="3">
        <f t="shared" ref="BF72:BF135" si="108">BF71</f>
        <v>0.45</v>
      </c>
      <c r="BG72" s="3">
        <f t="shared" si="88"/>
        <v>0.55000000000000004</v>
      </c>
      <c r="BH72" s="2">
        <f t="shared" si="89"/>
        <v>-4.1647696620084407E-3</v>
      </c>
      <c r="BI72" s="5">
        <f t="shared" si="90"/>
        <v>128.46140840085693</v>
      </c>
      <c r="BJ72" s="2">
        <f>(BI72/BI$5)^(12/COUNT(BI$6:BI72))-1</f>
        <v>4.5879556070797634E-2</v>
      </c>
      <c r="BL72" s="3">
        <f t="shared" si="91"/>
        <v>1</v>
      </c>
      <c r="BM72" s="3">
        <f t="shared" si="92"/>
        <v>0</v>
      </c>
      <c r="BN72" s="2">
        <f t="shared" si="93"/>
        <v>4.2750000000000002E-3</v>
      </c>
      <c r="BO72" s="5">
        <f t="shared" si="94"/>
        <v>104.2693737161467</v>
      </c>
      <c r="BP72" s="2">
        <f>(BO72/BO$5)^(12/COUNT(BO$6:BO72))-1</f>
        <v>7.5160143089674225E-3</v>
      </c>
      <c r="BR72" s="3">
        <f t="shared" si="95"/>
        <v>1</v>
      </c>
      <c r="BS72" s="3">
        <f t="shared" si="96"/>
        <v>0</v>
      </c>
      <c r="BT72" s="2">
        <f t="shared" si="97"/>
        <v>4.2750000000000002E-3</v>
      </c>
      <c r="BU72" s="5">
        <f t="shared" si="98"/>
        <v>124.36684661757526</v>
      </c>
      <c r="BV72" s="2">
        <f>(BU72/BU$5)^(12/COUNT(BU$6:BU72))-1</f>
        <v>3.9829231257273667E-2</v>
      </c>
      <c r="BX72" s="3">
        <f t="shared" si="99"/>
        <v>0</v>
      </c>
      <c r="BY72" s="3">
        <f t="shared" si="100"/>
        <v>1</v>
      </c>
      <c r="BZ72" s="2">
        <f t="shared" si="101"/>
        <v>-1.1070035749106255E-2</v>
      </c>
      <c r="CA72" s="5">
        <f t="shared" si="102"/>
        <v>112.11744386873913</v>
      </c>
      <c r="CB72" s="2">
        <f>(CA72/CA$5)^(12/COUNT(CA$6:CA72))-1</f>
        <v>2.069665229026163E-2</v>
      </c>
      <c r="CD72" s="3">
        <f t="shared" ref="CD72:CD135" si="109">CD71</f>
        <v>0.1</v>
      </c>
      <c r="CE72" s="3">
        <f t="shared" si="103"/>
        <v>0.9</v>
      </c>
      <c r="CF72" s="2">
        <f t="shared" si="104"/>
        <v>-9.5355321741956295E-3</v>
      </c>
      <c r="CG72" s="5">
        <f t="shared" si="105"/>
        <v>115.90169363824482</v>
      </c>
      <c r="CH72" s="2">
        <f>(CG72/CG$5)^(12/COUNT(CG$6:CG72))-1</f>
        <v>2.6783230119657109E-2</v>
      </c>
    </row>
    <row r="73" spans="1:86">
      <c r="A73" s="1">
        <v>28033</v>
      </c>
      <c r="B73" s="2">
        <f>data!M74/1200</f>
        <v>4.2750000000000002E-3</v>
      </c>
      <c r="C73" s="2">
        <f>data!K74/data!K73-1</f>
        <v>1.6893626635446912E-2</v>
      </c>
      <c r="D73" s="1">
        <f t="shared" si="56"/>
        <v>27760</v>
      </c>
      <c r="E73">
        <f>VLOOKUP(D73,'FRED Graph'!$A$13:$B$1993,2,FALSE)</f>
        <v>0</v>
      </c>
      <c r="F73" s="4">
        <f t="shared" si="57"/>
        <v>1.2618626635446911E-2</v>
      </c>
      <c r="G73" s="20" t="str">
        <f t="shared" si="55"/>
        <v>19763</v>
      </c>
      <c r="H73" s="21">
        <f>IF(VLOOKUP(G73,Median_Level!$A$2:$H$206,8,FALSE)="#N/A",0,VLOOKUP(G73,Median_Level!$A$2:$H$206,8,FALSE))</f>
        <v>15</v>
      </c>
      <c r="I73" s="4"/>
      <c r="J73" s="3">
        <f t="shared" si="106"/>
        <v>0</v>
      </c>
      <c r="K73" s="3">
        <f t="shared" si="58"/>
        <v>1</v>
      </c>
      <c r="L73" s="2">
        <f t="shared" si="59"/>
        <v>1.6893626635446912E-2</v>
      </c>
      <c r="M73" s="5">
        <f t="shared" si="60"/>
        <v>114.01151410477829</v>
      </c>
      <c r="N73" s="2">
        <f>(M73/M$5)^(12/COUNT(M$6:M73))-1</f>
        <v>2.3410274931308539E-2</v>
      </c>
      <c r="P73" s="3">
        <f t="shared" si="107"/>
        <v>1</v>
      </c>
      <c r="Q73" s="3">
        <f t="shared" si="61"/>
        <v>0</v>
      </c>
      <c r="R73" s="2">
        <f t="shared" si="62"/>
        <v>4.2750000000000002E-3</v>
      </c>
      <c r="S73" s="5">
        <f t="shared" si="63"/>
        <v>145.5317340819764</v>
      </c>
      <c r="T73" s="2">
        <f>(S73/S$5)^(12/COUNT(S$6:S73))-1</f>
        <v>6.8457475381255906E-2</v>
      </c>
      <c r="V73" s="3">
        <f t="shared" si="64"/>
        <v>0</v>
      </c>
      <c r="W73" s="3">
        <f t="shared" si="65"/>
        <v>1</v>
      </c>
      <c r="X73" s="2">
        <f t="shared" si="66"/>
        <v>1.6893626635446912E-2</v>
      </c>
      <c r="Y73" s="5">
        <f t="shared" si="67"/>
        <v>443.15799636362249</v>
      </c>
      <c r="Z73" s="2">
        <f>(Y73/Y$5)^(12/COUNT(Y$6:Y73))-1</f>
        <v>0.30046471973471589</v>
      </c>
      <c r="AB73" s="3">
        <f t="shared" si="68"/>
        <v>0</v>
      </c>
      <c r="AC73" s="3">
        <f t="shared" si="69"/>
        <v>1</v>
      </c>
      <c r="AD73" s="2">
        <f t="shared" si="70"/>
        <v>1.6893626635446912E-2</v>
      </c>
      <c r="AE73" s="5">
        <f t="shared" si="71"/>
        <v>133.21866908244652</v>
      </c>
      <c r="AF73" s="2">
        <f>(AE73/AE$5)^(12/COUNT(AE$6:AE73))-1</f>
        <v>5.191845573181908E-2</v>
      </c>
      <c r="AH73" s="3">
        <f t="shared" ca="1" si="72"/>
        <v>0</v>
      </c>
      <c r="AI73" s="3">
        <f t="shared" ca="1" si="73"/>
        <v>1</v>
      </c>
      <c r="AJ73" s="2">
        <f t="shared" ca="1" si="74"/>
        <v>1.6893626635446912E-2</v>
      </c>
      <c r="AK73" s="5">
        <f t="shared" ca="1" si="75"/>
        <v>226.0627101123296</v>
      </c>
      <c r="AL73" s="2">
        <f ca="1">(AK73/AK$5)^(12/COUNT(AK$6:AK73))-1</f>
        <v>0.15481120092069789</v>
      </c>
      <c r="AN73" s="3">
        <f t="shared" ca="1" si="76"/>
        <v>0.72504510963852031</v>
      </c>
      <c r="AO73" s="3">
        <f t="shared" ca="1" si="77"/>
        <v>0.27495489036147969</v>
      </c>
      <c r="AP73" s="2">
        <f t="shared" ca="1" si="78"/>
        <v>7.7445531030617531E-3</v>
      </c>
      <c r="AQ73" s="5">
        <f t="shared" ca="1" si="79"/>
        <v>119.58423034135146</v>
      </c>
      <c r="AR73" s="2">
        <f ca="1">(AQ73/AQ$5)^(12/COUNT(AQ$6:AQ73))-1</f>
        <v>3.2065263345417705E-2</v>
      </c>
      <c r="AT73" s="3">
        <f t="shared" si="80"/>
        <v>0</v>
      </c>
      <c r="AU73" s="3">
        <f t="shared" si="81"/>
        <v>1</v>
      </c>
      <c r="AV73" s="2">
        <f t="shared" si="82"/>
        <v>1.6893626635446912E-2</v>
      </c>
      <c r="AW73" s="5">
        <f t="shared" si="83"/>
        <v>123.97274568682857</v>
      </c>
      <c r="AX73" s="2">
        <f>(AW73/AW$5)^(12/COUNT(AW$6:AW73))-1</f>
        <v>3.865025702661784E-2</v>
      </c>
      <c r="AZ73" s="3">
        <f t="shared" ca="1" si="84"/>
        <v>0</v>
      </c>
      <c r="BA73" s="3">
        <f t="shared" ca="1" si="85"/>
        <v>1</v>
      </c>
      <c r="BB73" s="2">
        <f t="shared" ca="1" si="86"/>
        <v>1.6893626635446912E-2</v>
      </c>
      <c r="BC73" s="5">
        <f t="shared" ca="1" si="87"/>
        <v>167.35502523609389</v>
      </c>
      <c r="BD73" s="2">
        <f ca="1">(BC73/BC$5)^(12/COUNT(BC$6:BC73))-1</f>
        <v>9.5129967013971584E-2</v>
      </c>
      <c r="BF73" s="3">
        <f t="shared" si="108"/>
        <v>0.45</v>
      </c>
      <c r="BG73" s="3">
        <f t="shared" si="88"/>
        <v>0.55000000000000004</v>
      </c>
      <c r="BH73" s="2">
        <f t="shared" si="89"/>
        <v>1.1215244649495802E-2</v>
      </c>
      <c r="BI73" s="5">
        <f t="shared" si="90"/>
        <v>129.90213452409134</v>
      </c>
      <c r="BJ73" s="2">
        <f>(BI73/BI$5)^(12/COUNT(BI$6:BI73))-1</f>
        <v>4.7248948713295214E-2</v>
      </c>
      <c r="BL73" s="3">
        <f t="shared" si="91"/>
        <v>1</v>
      </c>
      <c r="BM73" s="3">
        <f t="shared" si="92"/>
        <v>0</v>
      </c>
      <c r="BN73" s="2">
        <f t="shared" si="93"/>
        <v>4.2750000000000002E-3</v>
      </c>
      <c r="BO73" s="5">
        <f t="shared" si="94"/>
        <v>104.71512528878323</v>
      </c>
      <c r="BP73" s="2">
        <f>(BO73/BO$5)^(12/COUNT(BO$6:BO73))-1</f>
        <v>8.1637403475454118E-3</v>
      </c>
      <c r="BR73" s="3">
        <f t="shared" si="95"/>
        <v>1</v>
      </c>
      <c r="BS73" s="3">
        <f t="shared" si="96"/>
        <v>0</v>
      </c>
      <c r="BT73" s="2">
        <f t="shared" si="97"/>
        <v>4.2750000000000002E-3</v>
      </c>
      <c r="BU73" s="5">
        <f t="shared" si="98"/>
        <v>124.8985148868654</v>
      </c>
      <c r="BV73" s="2">
        <f>(BU73/BU$5)^(12/COUNT(BU$6:BU73))-1</f>
        <v>4.0014798593206891E-2</v>
      </c>
      <c r="BX73" s="3">
        <f t="shared" si="99"/>
        <v>0</v>
      </c>
      <c r="BY73" s="3">
        <f t="shared" si="100"/>
        <v>1</v>
      </c>
      <c r="BZ73" s="2">
        <f t="shared" si="101"/>
        <v>1.6893626635446912E-2</v>
      </c>
      <c r="CA73" s="5">
        <f t="shared" si="102"/>
        <v>114.01151410477829</v>
      </c>
      <c r="CB73" s="2">
        <f>(CA73/CA$5)^(12/COUNT(CA$6:CA73))-1</f>
        <v>2.3410274931308539E-2</v>
      </c>
      <c r="CD73" s="3">
        <f t="shared" si="109"/>
        <v>0.1</v>
      </c>
      <c r="CE73" s="3">
        <f t="shared" si="103"/>
        <v>0.9</v>
      </c>
      <c r="CF73" s="2">
        <f t="shared" si="104"/>
        <v>1.5631763971902222E-2</v>
      </c>
      <c r="CG73" s="5">
        <f t="shared" si="105"/>
        <v>117.71344155714158</v>
      </c>
      <c r="CH73" s="2">
        <f>(CG73/CG$5)^(12/COUNT(CG$6:CG73))-1</f>
        <v>2.9197484309823718E-2</v>
      </c>
    </row>
    <row r="74" spans="1:86">
      <c r="A74" s="1">
        <v>28062</v>
      </c>
      <c r="B74" s="2">
        <f>data!M75/1200</f>
        <v>4.208333333333333E-3</v>
      </c>
      <c r="C74" s="2">
        <f>data!K75/data!K74-1</f>
        <v>-2.5510255607509746E-2</v>
      </c>
      <c r="D74" s="1">
        <f t="shared" si="56"/>
        <v>27760</v>
      </c>
      <c r="E74">
        <f>VLOOKUP(D74,'FRED Graph'!$A$13:$B$1993,2,FALSE)</f>
        <v>0</v>
      </c>
      <c r="F74" s="4">
        <f t="shared" si="57"/>
        <v>-2.9718588940843081E-2</v>
      </c>
      <c r="G74" s="20" t="str">
        <f t="shared" si="55"/>
        <v>19764</v>
      </c>
      <c r="H74" s="21">
        <f>IF(VLOOKUP(G74,Median_Level!$A$2:$H$206,8,FALSE)="#N/A",0,VLOOKUP(G74,Median_Level!$A$2:$H$206,8,FALSE))</f>
        <v>10</v>
      </c>
      <c r="I74" s="4"/>
      <c r="J74" s="3">
        <f t="shared" si="106"/>
        <v>0</v>
      </c>
      <c r="K74" s="3">
        <f t="shared" si="58"/>
        <v>1</v>
      </c>
      <c r="L74" s="2">
        <f t="shared" si="59"/>
        <v>-2.5510255607509746E-2</v>
      </c>
      <c r="M74" s="5">
        <f t="shared" si="60"/>
        <v>111.10305123776619</v>
      </c>
      <c r="N74" s="2">
        <f>(M74/M$5)^(12/COUNT(M$6:M74))-1</f>
        <v>1.8479625461921723E-2</v>
      </c>
      <c r="P74" s="3">
        <f t="shared" si="107"/>
        <v>1</v>
      </c>
      <c r="Q74" s="3">
        <f t="shared" si="61"/>
        <v>0</v>
      </c>
      <c r="R74" s="2">
        <f t="shared" si="62"/>
        <v>4.208333333333333E-3</v>
      </c>
      <c r="S74" s="5">
        <f t="shared" si="63"/>
        <v>146.1441801295714</v>
      </c>
      <c r="T74" s="2">
        <f>(S74/S$5)^(12/COUNT(S$6:S74))-1</f>
        <v>6.8212502146992815E-2</v>
      </c>
      <c r="V74" s="3">
        <f t="shared" si="64"/>
        <v>1</v>
      </c>
      <c r="W74" s="3">
        <f t="shared" si="65"/>
        <v>0</v>
      </c>
      <c r="X74" s="2">
        <f t="shared" si="66"/>
        <v>4.208333333333333E-3</v>
      </c>
      <c r="Y74" s="5">
        <f t="shared" si="67"/>
        <v>445.02295293165275</v>
      </c>
      <c r="Z74" s="2">
        <f>(Y74/Y$5)^(12/COUNT(Y$6:Y74))-1</f>
        <v>0.29646906474927093</v>
      </c>
      <c r="AB74" s="3">
        <f t="shared" si="68"/>
        <v>0</v>
      </c>
      <c r="AC74" s="3">
        <f t="shared" si="69"/>
        <v>1</v>
      </c>
      <c r="AD74" s="2">
        <f t="shared" si="70"/>
        <v>-2.5510255607509746E-2</v>
      </c>
      <c r="AE74" s="5">
        <f t="shared" si="71"/>
        <v>129.82022678246105</v>
      </c>
      <c r="AF74" s="2">
        <f>(AE74/AE$5)^(12/COUNT(AE$6:AE74))-1</f>
        <v>4.6433694917370039E-2</v>
      </c>
      <c r="AH74" s="3">
        <f t="shared" ca="1" si="72"/>
        <v>0</v>
      </c>
      <c r="AI74" s="3">
        <f t="shared" ca="1" si="73"/>
        <v>1</v>
      </c>
      <c r="AJ74" s="2">
        <f t="shared" ca="1" si="74"/>
        <v>-2.5510255607509746E-2</v>
      </c>
      <c r="AK74" s="5">
        <f t="shared" ca="1" si="75"/>
        <v>220.29579259403769</v>
      </c>
      <c r="AL74" s="2">
        <f ca="1">(AK74/AK$5)^(12/COUNT(AK$6:AK74))-1</f>
        <v>0.14723728393652569</v>
      </c>
      <c r="AN74" s="3">
        <f t="shared" ca="1" si="76"/>
        <v>0.64859587511336159</v>
      </c>
      <c r="AO74" s="3">
        <f t="shared" ca="1" si="77"/>
        <v>0.35140412488663841</v>
      </c>
      <c r="AP74" s="2">
        <f t="shared" ca="1" si="78"/>
        <v>-6.2349014062893608E-3</v>
      </c>
      <c r="AQ74" s="5">
        <f t="shared" ca="1" si="79"/>
        <v>118.83863445542613</v>
      </c>
      <c r="AR74" s="2">
        <f ca="1">(AQ74/AQ$5)^(12/COUNT(AQ$6:AQ74))-1</f>
        <v>3.0471805219865145E-2</v>
      </c>
      <c r="AT74" s="3">
        <f t="shared" si="80"/>
        <v>0</v>
      </c>
      <c r="AU74" s="3">
        <f t="shared" si="81"/>
        <v>1</v>
      </c>
      <c r="AV74" s="2">
        <f t="shared" si="82"/>
        <v>-2.5510255607509746E-2</v>
      </c>
      <c r="AW74" s="5">
        <f t="shared" si="83"/>
        <v>120.81016925599278</v>
      </c>
      <c r="AX74" s="2">
        <f>(AW74/AW$5)^(12/COUNT(AW$6:AW74))-1</f>
        <v>3.3424773418994302E-2</v>
      </c>
      <c r="AZ74" s="3">
        <f t="shared" ca="1" si="84"/>
        <v>0</v>
      </c>
      <c r="BA74" s="3">
        <f t="shared" ca="1" si="85"/>
        <v>1</v>
      </c>
      <c r="BB74" s="2">
        <f t="shared" ca="1" si="86"/>
        <v>-2.5510255607509746E-2</v>
      </c>
      <c r="BC74" s="5">
        <f t="shared" ca="1" si="87"/>
        <v>163.0857557651199</v>
      </c>
      <c r="BD74" s="2">
        <f ca="1">(BC74/BC$5)^(12/COUNT(BC$6:BC74))-1</f>
        <v>8.8784471819033373E-2</v>
      </c>
      <c r="BF74" s="3">
        <f t="shared" si="108"/>
        <v>0.45</v>
      </c>
      <c r="BG74" s="3">
        <f t="shared" si="88"/>
        <v>0.55000000000000004</v>
      </c>
      <c r="BH74" s="2">
        <f t="shared" si="89"/>
        <v>-1.2136890584130361E-2</v>
      </c>
      <c r="BI74" s="5">
        <f t="shared" si="90"/>
        <v>128.32552653072744</v>
      </c>
      <c r="BJ74" s="2">
        <f>(BI74/BI$5)^(12/COUNT(BI$6:BI74))-1</f>
        <v>4.4328314473175423E-2</v>
      </c>
      <c r="BL74" s="3">
        <f t="shared" si="91"/>
        <v>1</v>
      </c>
      <c r="BM74" s="3">
        <f t="shared" si="92"/>
        <v>0</v>
      </c>
      <c r="BN74" s="2">
        <f t="shared" si="93"/>
        <v>4.208333333333333E-3</v>
      </c>
      <c r="BO74" s="5">
        <f t="shared" si="94"/>
        <v>105.1558014410402</v>
      </c>
      <c r="BP74" s="2">
        <f>(BO74/BO$5)^(12/COUNT(BO$6:BO74))-1</f>
        <v>8.7814435219073506E-3</v>
      </c>
      <c r="BR74" s="3">
        <f t="shared" si="95"/>
        <v>0</v>
      </c>
      <c r="BS74" s="3">
        <f t="shared" si="96"/>
        <v>1</v>
      </c>
      <c r="BT74" s="2">
        <f t="shared" si="97"/>
        <v>-2.5510255607509746E-2</v>
      </c>
      <c r="BU74" s="5">
        <f t="shared" si="98"/>
        <v>121.7123218471031</v>
      </c>
      <c r="BV74" s="2">
        <f>(BU74/BU$5)^(12/COUNT(BU$6:BU74))-1</f>
        <v>3.4762760728727526E-2</v>
      </c>
      <c r="BX74" s="3">
        <f t="shared" si="99"/>
        <v>0</v>
      </c>
      <c r="BY74" s="3">
        <f t="shared" si="100"/>
        <v>1</v>
      </c>
      <c r="BZ74" s="2">
        <f t="shared" si="101"/>
        <v>-2.5510255607509746E-2</v>
      </c>
      <c r="CA74" s="5">
        <f t="shared" si="102"/>
        <v>111.10305123776619</v>
      </c>
      <c r="CB74" s="2">
        <f>(CA74/CA$5)^(12/COUNT(CA$6:CA74))-1</f>
        <v>1.8479625461921723E-2</v>
      </c>
      <c r="CD74" s="3">
        <f t="shared" si="109"/>
        <v>0.1</v>
      </c>
      <c r="CE74" s="3">
        <f t="shared" si="103"/>
        <v>0.9</v>
      </c>
      <c r="CF74" s="2">
        <f t="shared" si="104"/>
        <v>-2.2538396713425439E-2</v>
      </c>
      <c r="CG74" s="5">
        <f t="shared" si="105"/>
        <v>115.06036931282411</v>
      </c>
      <c r="CH74" s="2">
        <f>(CG74/CG$5)^(12/COUNT(CG$6:CG74))-1</f>
        <v>2.4697755632840934E-2</v>
      </c>
    </row>
    <row r="75" spans="1:86">
      <c r="A75" s="1">
        <v>28094</v>
      </c>
      <c r="B75" s="2">
        <f>data!M76/1200</f>
        <v>4.116666666666666E-3</v>
      </c>
      <c r="C75" s="2">
        <f>data!K76/data!K75-1</f>
        <v>-1.83536629600074E-2</v>
      </c>
      <c r="D75" s="1">
        <f t="shared" si="56"/>
        <v>27760</v>
      </c>
      <c r="E75">
        <f>VLOOKUP(D75,'FRED Graph'!$A$13:$B$1993,2,FALSE)</f>
        <v>0</v>
      </c>
      <c r="F75" s="4">
        <f t="shared" si="57"/>
        <v>-2.2470329626674064E-2</v>
      </c>
      <c r="G75" s="20" t="str">
        <f t="shared" si="55"/>
        <v>19764</v>
      </c>
      <c r="H75" s="21">
        <f>IF(VLOOKUP(G75,Median_Level!$A$2:$H$206,8,FALSE)="#N/A",0,VLOOKUP(G75,Median_Level!$A$2:$H$206,8,FALSE))</f>
        <v>10</v>
      </c>
      <c r="I75" s="4"/>
      <c r="J75" s="3">
        <f t="shared" si="106"/>
        <v>0</v>
      </c>
      <c r="K75" s="3">
        <f t="shared" si="58"/>
        <v>1</v>
      </c>
      <c r="L75" s="2">
        <f t="shared" si="59"/>
        <v>-1.83536629600074E-2</v>
      </c>
      <c r="M75" s="5">
        <f t="shared" si="60"/>
        <v>109.0639032815198</v>
      </c>
      <c r="N75" s="2">
        <f>(M75/M$5)^(12/COUNT(M$6:M75))-1</f>
        <v>1.4984958428049033E-2</v>
      </c>
      <c r="P75" s="3">
        <f t="shared" si="107"/>
        <v>1</v>
      </c>
      <c r="Q75" s="3">
        <f t="shared" si="61"/>
        <v>0</v>
      </c>
      <c r="R75" s="2">
        <f t="shared" si="62"/>
        <v>4.116666666666666E-3</v>
      </c>
      <c r="S75" s="5">
        <f t="shared" si="63"/>
        <v>146.74580700443815</v>
      </c>
      <c r="T75" s="2">
        <f>(S75/S$5)^(12/COUNT(S$6:S75))-1</f>
        <v>6.7957869171180407E-2</v>
      </c>
      <c r="V75" s="3">
        <f t="shared" si="64"/>
        <v>1</v>
      </c>
      <c r="W75" s="3">
        <f t="shared" si="65"/>
        <v>0</v>
      </c>
      <c r="X75" s="2">
        <f t="shared" si="66"/>
        <v>4.116666666666666E-3</v>
      </c>
      <c r="Y75" s="5">
        <f t="shared" si="67"/>
        <v>446.85496408788811</v>
      </c>
      <c r="Z75" s="2">
        <f>(Y75/Y$5)^(12/COUNT(Y$6:Y75))-1</f>
        <v>0.29257909921298886</v>
      </c>
      <c r="AB75" s="3">
        <f t="shared" si="68"/>
        <v>0</v>
      </c>
      <c r="AC75" s="3">
        <f t="shared" si="69"/>
        <v>1</v>
      </c>
      <c r="AD75" s="2">
        <f t="shared" si="70"/>
        <v>-1.83536629600074E-2</v>
      </c>
      <c r="AE75" s="5">
        <f t="shared" si="71"/>
        <v>127.43755009470404</v>
      </c>
      <c r="AF75" s="2">
        <f>(AE75/AE$5)^(12/COUNT(AE$6:AE75))-1</f>
        <v>4.2439802380610958E-2</v>
      </c>
      <c r="AH75" s="3">
        <f t="shared" ca="1" si="72"/>
        <v>0</v>
      </c>
      <c r="AI75" s="3">
        <f t="shared" ca="1" si="73"/>
        <v>1</v>
      </c>
      <c r="AJ75" s="2">
        <f t="shared" ca="1" si="74"/>
        <v>-1.83536629600074E-2</v>
      </c>
      <c r="AK75" s="5">
        <f t="shared" ca="1" si="75"/>
        <v>216.25255786525904</v>
      </c>
      <c r="AL75" s="2">
        <f ca="1">(AK75/AK$5)^(12/COUNT(AK$6:AK75))-1</f>
        <v>0.14135811005096022</v>
      </c>
      <c r="AN75" s="3">
        <f t="shared" ca="1" si="76"/>
        <v>0.95414998972015774</v>
      </c>
      <c r="AO75" s="3">
        <f t="shared" ca="1" si="77"/>
        <v>4.5850010279842257E-2</v>
      </c>
      <c r="AP75" s="2">
        <f t="shared" ca="1" si="78"/>
        <v>3.086401822292216E-3</v>
      </c>
      <c r="AQ75" s="5">
        <f t="shared" ca="1" si="79"/>
        <v>119.20541823336808</v>
      </c>
      <c r="AR75" s="2">
        <f ca="1">(AQ75/AQ$5)^(12/COUNT(AQ$6:AQ75))-1</f>
        <v>3.0574313163061806E-2</v>
      </c>
      <c r="AT75" s="3">
        <f t="shared" si="80"/>
        <v>0</v>
      </c>
      <c r="AU75" s="3">
        <f t="shared" si="81"/>
        <v>1</v>
      </c>
      <c r="AV75" s="2">
        <f t="shared" si="82"/>
        <v>-1.83536629600074E-2</v>
      </c>
      <c r="AW75" s="5">
        <f t="shared" si="83"/>
        <v>118.59286012732683</v>
      </c>
      <c r="AX75" s="2">
        <f>(AW75/AW$5)^(12/COUNT(AW$6:AW75))-1</f>
        <v>2.9664524975897999E-2</v>
      </c>
      <c r="AZ75" s="3">
        <f t="shared" ca="1" si="84"/>
        <v>0</v>
      </c>
      <c r="BA75" s="3">
        <f t="shared" ca="1" si="85"/>
        <v>1</v>
      </c>
      <c r="BB75" s="2">
        <f t="shared" ca="1" si="86"/>
        <v>-1.83536629600074E-2</v>
      </c>
      <c r="BC75" s="5">
        <f t="shared" ca="1" si="87"/>
        <v>160.09253477022881</v>
      </c>
      <c r="BD75" s="2">
        <f ca="1">(BC75/BC$5)^(12/COUNT(BC$6:BC75))-1</f>
        <v>8.4014377673423679E-2</v>
      </c>
      <c r="BF75" s="3">
        <f t="shared" si="108"/>
        <v>0.45</v>
      </c>
      <c r="BG75" s="3">
        <f t="shared" si="88"/>
        <v>0.55000000000000004</v>
      </c>
      <c r="BH75" s="2">
        <f t="shared" si="89"/>
        <v>-8.2420146280040713E-3</v>
      </c>
      <c r="BI75" s="5">
        <f t="shared" si="90"/>
        <v>127.26786566391486</v>
      </c>
      <c r="BJ75" s="2">
        <f>(BI75/BI$5)^(12/COUNT(BI$6:BI75))-1</f>
        <v>4.2201724816817165E-2</v>
      </c>
      <c r="BL75" s="3">
        <f t="shared" si="91"/>
        <v>1</v>
      </c>
      <c r="BM75" s="3">
        <f t="shared" si="92"/>
        <v>0</v>
      </c>
      <c r="BN75" s="2">
        <f t="shared" si="93"/>
        <v>4.116666666666666E-3</v>
      </c>
      <c r="BO75" s="5">
        <f t="shared" si="94"/>
        <v>105.58869282363915</v>
      </c>
      <c r="BP75" s="2">
        <f>(BO75/BO$5)^(12/COUNT(BO$6:BO75))-1</f>
        <v>9.3660645933089093E-3</v>
      </c>
      <c r="BR75" s="3">
        <f t="shared" si="95"/>
        <v>0</v>
      </c>
      <c r="BS75" s="3">
        <f t="shared" si="96"/>
        <v>1</v>
      </c>
      <c r="BT75" s="2">
        <f t="shared" si="97"/>
        <v>-1.83536629600074E-2</v>
      </c>
      <c r="BU75" s="5">
        <f t="shared" si="98"/>
        <v>119.47845491384142</v>
      </c>
      <c r="BV75" s="2">
        <f>(BU75/BU$5)^(12/COUNT(BU$6:BU75))-1</f>
        <v>3.0978587144904646E-2</v>
      </c>
      <c r="BX75" s="3">
        <f t="shared" si="99"/>
        <v>0</v>
      </c>
      <c r="BY75" s="3">
        <f t="shared" si="100"/>
        <v>1</v>
      </c>
      <c r="BZ75" s="2">
        <f t="shared" si="101"/>
        <v>-1.83536629600074E-2</v>
      </c>
      <c r="CA75" s="5">
        <f t="shared" si="102"/>
        <v>109.0639032815198</v>
      </c>
      <c r="CB75" s="2">
        <f>(CA75/CA$5)^(12/COUNT(CA$6:CA75))-1</f>
        <v>1.4984958428049033E-2</v>
      </c>
      <c r="CD75" s="3">
        <f t="shared" si="109"/>
        <v>0.1</v>
      </c>
      <c r="CE75" s="3">
        <f t="shared" si="103"/>
        <v>0.9</v>
      </c>
      <c r="CF75" s="2">
        <f t="shared" si="104"/>
        <v>-1.6106629997339993E-2</v>
      </c>
      <c r="CG75" s="5">
        <f t="shared" si="105"/>
        <v>113.20713451694515</v>
      </c>
      <c r="CH75" s="2">
        <f>(CG75/CG$5)^(12/COUNT(CG$6:CG75))-1</f>
        <v>2.1493266490735907E-2</v>
      </c>
    </row>
    <row r="76" spans="1:86">
      <c r="A76" s="1">
        <v>28125</v>
      </c>
      <c r="B76" s="2">
        <f>data!M77/1200</f>
        <v>4.8999999999999998E-3</v>
      </c>
      <c r="C76" s="2">
        <f>data!K77/data!K76-1</f>
        <v>6.0630054264056765E-2</v>
      </c>
      <c r="D76" s="1">
        <f t="shared" si="56"/>
        <v>27760</v>
      </c>
      <c r="E76">
        <f>VLOOKUP(D76,'FRED Graph'!$A$13:$B$1993,2,FALSE)</f>
        <v>0</v>
      </c>
      <c r="F76" s="4">
        <f t="shared" si="57"/>
        <v>5.5730054264056764E-2</v>
      </c>
      <c r="G76" s="20" t="str">
        <f t="shared" si="55"/>
        <v>19764</v>
      </c>
      <c r="H76" s="21">
        <f>IF(VLOOKUP(G76,Median_Level!$A$2:$H$206,8,FALSE)="#N/A",0,VLOOKUP(G76,Median_Level!$A$2:$H$206,8,FALSE))</f>
        <v>10</v>
      </c>
      <c r="I76" s="4"/>
      <c r="J76" s="3">
        <f t="shared" si="106"/>
        <v>0</v>
      </c>
      <c r="K76" s="3">
        <f t="shared" si="58"/>
        <v>1</v>
      </c>
      <c r="L76" s="2">
        <f t="shared" si="59"/>
        <v>6.0630054264056765E-2</v>
      </c>
      <c r="M76" s="5">
        <f t="shared" si="60"/>
        <v>115.67645365572818</v>
      </c>
      <c r="N76" s="2">
        <f>(M76/M$5)^(12/COUNT(M$6:M76))-1</f>
        <v>2.49184001322309E-2</v>
      </c>
      <c r="P76" s="3">
        <f t="shared" si="107"/>
        <v>1</v>
      </c>
      <c r="Q76" s="3">
        <f t="shared" si="61"/>
        <v>0</v>
      </c>
      <c r="R76" s="2">
        <f t="shared" si="62"/>
        <v>4.8999999999999998E-3</v>
      </c>
      <c r="S76" s="5">
        <f t="shared" si="63"/>
        <v>147.46486145875988</v>
      </c>
      <c r="T76" s="2">
        <f>(S76/S$5)^(12/COUNT(S$6:S76))-1</f>
        <v>6.7851200811671619E-2</v>
      </c>
      <c r="V76" s="3">
        <f t="shared" si="64"/>
        <v>0</v>
      </c>
      <c r="W76" s="3">
        <f t="shared" si="65"/>
        <v>1</v>
      </c>
      <c r="X76" s="2">
        <f t="shared" si="66"/>
        <v>6.0630054264056765E-2</v>
      </c>
      <c r="Y76" s="5">
        <f t="shared" si="67"/>
        <v>473.94780480869991</v>
      </c>
      <c r="Z76" s="2">
        <f>(Y76/Y$5)^(12/COUNT(Y$6:Y76))-1</f>
        <v>0.30079235116947411</v>
      </c>
      <c r="AB76" s="3">
        <f t="shared" si="68"/>
        <v>0</v>
      </c>
      <c r="AC76" s="3">
        <f t="shared" si="69"/>
        <v>1</v>
      </c>
      <c r="AD76" s="2">
        <f t="shared" si="70"/>
        <v>6.0630054264056765E-2</v>
      </c>
      <c r="AE76" s="5">
        <f t="shared" si="71"/>
        <v>135.16409567222439</v>
      </c>
      <c r="AF76" s="2">
        <f>(AE76/AE$5)^(12/COUNT(AE$6:AE76))-1</f>
        <v>5.2246306729115011E-2</v>
      </c>
      <c r="AH76" s="3">
        <f t="shared" ca="1" si="72"/>
        <v>0</v>
      </c>
      <c r="AI76" s="3">
        <f t="shared" ca="1" si="73"/>
        <v>1</v>
      </c>
      <c r="AJ76" s="2">
        <f t="shared" ca="1" si="74"/>
        <v>6.0630054264056765E-2</v>
      </c>
      <c r="AK76" s="5">
        <f t="shared" ca="1" si="75"/>
        <v>229.36396218337077</v>
      </c>
      <c r="AL76" s="2">
        <f ca="1">(AK76/AK$5)^(12/COUNT(AK$6:AK76))-1</f>
        <v>0.15062507359670096</v>
      </c>
      <c r="AN76" s="3">
        <f t="shared" ca="1" si="76"/>
        <v>0.61392158936720931</v>
      </c>
      <c r="AO76" s="3">
        <f t="shared" ca="1" si="77"/>
        <v>0.38607841063279069</v>
      </c>
      <c r="AP76" s="2">
        <f t="shared" ca="1" si="78"/>
        <v>2.6416170774746214E-2</v>
      </c>
      <c r="AQ76" s="5">
        <f t="shared" ca="1" si="79"/>
        <v>122.35436891869577</v>
      </c>
      <c r="AR76" s="2">
        <f ca="1">(AQ76/AQ$5)^(12/COUNT(AQ$6:AQ76))-1</f>
        <v>3.4686842429206388E-2</v>
      </c>
      <c r="AT76" s="3">
        <f t="shared" si="80"/>
        <v>0</v>
      </c>
      <c r="AU76" s="3">
        <f t="shared" si="81"/>
        <v>1</v>
      </c>
      <c r="AV76" s="2">
        <f t="shared" si="82"/>
        <v>6.0630054264056765E-2</v>
      </c>
      <c r="AW76" s="5">
        <f t="shared" si="83"/>
        <v>125.78315167217634</v>
      </c>
      <c r="AX76" s="2">
        <f>(AW76/AW$5)^(12/COUNT(AW$6:AW76))-1</f>
        <v>3.9531373280162541E-2</v>
      </c>
      <c r="AZ76" s="3">
        <f t="shared" ca="1" si="84"/>
        <v>0</v>
      </c>
      <c r="BA76" s="3">
        <f t="shared" ca="1" si="85"/>
        <v>1</v>
      </c>
      <c r="BB76" s="2">
        <f t="shared" ca="1" si="86"/>
        <v>6.0630054264056765E-2</v>
      </c>
      <c r="BC76" s="5">
        <f t="shared" ca="1" si="87"/>
        <v>169.79895384061817</v>
      </c>
      <c r="BD76" s="2">
        <f ca="1">(BC76/BC$5)^(12/COUNT(BC$6:BC76))-1</f>
        <v>9.3609452203660126E-2</v>
      </c>
      <c r="BF76" s="3">
        <f t="shared" si="108"/>
        <v>0.45</v>
      </c>
      <c r="BG76" s="3">
        <f t="shared" si="88"/>
        <v>0.55000000000000004</v>
      </c>
      <c r="BH76" s="2">
        <f t="shared" si="89"/>
        <v>3.5551529845231224E-2</v>
      </c>
      <c r="BI76" s="5">
        <f t="shared" si="90"/>
        <v>131.79243298840439</v>
      </c>
      <c r="BJ76" s="2">
        <f>(BI76/BI$5)^(12/COUNT(BI$6:BI76))-1</f>
        <v>4.7763291807380925E-2</v>
      </c>
      <c r="BL76" s="3">
        <f t="shared" si="91"/>
        <v>1</v>
      </c>
      <c r="BM76" s="3">
        <f t="shared" si="92"/>
        <v>0</v>
      </c>
      <c r="BN76" s="2">
        <f t="shared" si="93"/>
        <v>4.8999999999999998E-3</v>
      </c>
      <c r="BO76" s="5">
        <f t="shared" si="94"/>
        <v>106.10607741847497</v>
      </c>
      <c r="BP76" s="2">
        <f>(BO76/BO$5)^(12/COUNT(BO$6:BO76))-1</f>
        <v>1.0067660409464718E-2</v>
      </c>
      <c r="BR76" s="3">
        <f t="shared" si="95"/>
        <v>0</v>
      </c>
      <c r="BS76" s="3">
        <f t="shared" si="96"/>
        <v>1</v>
      </c>
      <c r="BT76" s="2">
        <f t="shared" si="97"/>
        <v>6.0630054264056765E-2</v>
      </c>
      <c r="BU76" s="5">
        <f t="shared" si="98"/>
        <v>126.72244011865328</v>
      </c>
      <c r="BV76" s="2">
        <f>(BU76/BU$5)^(12/COUNT(BU$6:BU76))-1</f>
        <v>4.0839330540511698E-2</v>
      </c>
      <c r="BX76" s="3">
        <f t="shared" si="99"/>
        <v>0</v>
      </c>
      <c r="BY76" s="3">
        <f t="shared" si="100"/>
        <v>1</v>
      </c>
      <c r="BZ76" s="2">
        <f t="shared" si="101"/>
        <v>6.0630054264056765E-2</v>
      </c>
      <c r="CA76" s="5">
        <f t="shared" si="102"/>
        <v>115.67645365572818</v>
      </c>
      <c r="CB76" s="2">
        <f>(CA76/CA$5)^(12/COUNT(CA$6:CA76))-1</f>
        <v>2.49184001322309E-2</v>
      </c>
      <c r="CD76" s="3">
        <f t="shared" si="109"/>
        <v>0.1</v>
      </c>
      <c r="CE76" s="3">
        <f t="shared" si="103"/>
        <v>0.9</v>
      </c>
      <c r="CF76" s="2">
        <f t="shared" si="104"/>
        <v>5.5057048837651085E-2</v>
      </c>
      <c r="CG76" s="5">
        <f t="shared" si="105"/>
        <v>119.43998525081514</v>
      </c>
      <c r="CH76" s="2">
        <f>(CG76/CG$5)^(12/COUNT(CG$6:CG76))-1</f>
        <v>3.0479586277979198E-2</v>
      </c>
    </row>
    <row r="77" spans="1:86">
      <c r="A77" s="1">
        <v>28156</v>
      </c>
      <c r="B77" s="2">
        <f>data!M78/1200</f>
        <v>4.8999999999999998E-3</v>
      </c>
      <c r="C77" s="2">
        <f>data!K78/data!K77-1</f>
        <v>-5.0047280147314965E-2</v>
      </c>
      <c r="D77" s="1">
        <f t="shared" si="56"/>
        <v>28126</v>
      </c>
      <c r="E77">
        <f>VLOOKUP(D77,'FRED Graph'!$A$13:$B$1993,2,FALSE)</f>
        <v>0</v>
      </c>
      <c r="F77" s="4">
        <f t="shared" si="57"/>
        <v>-5.4947280147314967E-2</v>
      </c>
      <c r="G77" s="20" t="str">
        <f t="shared" si="55"/>
        <v>19771</v>
      </c>
      <c r="H77" s="21">
        <f>IF(VLOOKUP(G77,Median_Level!$A$2:$H$206,8,FALSE)="#N/A",0,VLOOKUP(G77,Median_Level!$A$2:$H$206,8,FALSE))</f>
        <v>10</v>
      </c>
      <c r="I77" s="4"/>
      <c r="J77" s="3">
        <f t="shared" si="106"/>
        <v>0</v>
      </c>
      <c r="K77" s="3">
        <f t="shared" si="58"/>
        <v>1</v>
      </c>
      <c r="L77" s="2">
        <f t="shared" si="59"/>
        <v>-5.0047280147314965E-2</v>
      </c>
      <c r="M77" s="5">
        <f t="shared" si="60"/>
        <v>109.88716177317205</v>
      </c>
      <c r="N77" s="2">
        <f>(M77/M$5)^(12/COUNT(M$6:M77))-1</f>
        <v>1.5838088970950182E-2</v>
      </c>
      <c r="P77" s="3">
        <f t="shared" si="107"/>
        <v>1</v>
      </c>
      <c r="Q77" s="3">
        <f t="shared" si="61"/>
        <v>0</v>
      </c>
      <c r="R77" s="2">
        <f t="shared" si="62"/>
        <v>4.8999999999999998E-3</v>
      </c>
      <c r="S77" s="5">
        <f t="shared" si="63"/>
        <v>148.18743927990781</v>
      </c>
      <c r="T77" s="2">
        <f>(S77/S$5)^(12/COUNT(S$6:S77))-1</f>
        <v>6.7747505676456043E-2</v>
      </c>
      <c r="V77" s="3">
        <f t="shared" si="64"/>
        <v>1</v>
      </c>
      <c r="W77" s="3">
        <f t="shared" si="65"/>
        <v>0</v>
      </c>
      <c r="X77" s="2">
        <f t="shared" si="66"/>
        <v>4.8999999999999998E-3</v>
      </c>
      <c r="Y77" s="5">
        <f t="shared" si="67"/>
        <v>476.27014905226252</v>
      </c>
      <c r="Z77" s="2">
        <f>(Y77/Y$5)^(12/COUNT(Y$6:Y77))-1</f>
        <v>0.29710627518873167</v>
      </c>
      <c r="AB77" s="3">
        <f t="shared" si="68"/>
        <v>0</v>
      </c>
      <c r="AC77" s="3">
        <f t="shared" si="69"/>
        <v>1</v>
      </c>
      <c r="AD77" s="2">
        <f t="shared" si="70"/>
        <v>-5.0047280147314965E-2</v>
      </c>
      <c r="AE77" s="5">
        <f t="shared" si="71"/>
        <v>128.39950031025811</v>
      </c>
      <c r="AF77" s="2">
        <f>(AE77/AE$5)^(12/COUNT(AE$6:AE77))-1</f>
        <v>4.2542789500171097E-2</v>
      </c>
      <c r="AH77" s="3">
        <f t="shared" ca="1" si="72"/>
        <v>0</v>
      </c>
      <c r="AI77" s="3">
        <f t="shared" ca="1" si="73"/>
        <v>1</v>
      </c>
      <c r="AJ77" s="2">
        <f t="shared" ca="1" si="74"/>
        <v>-5.0047280147314965E-2</v>
      </c>
      <c r="AK77" s="5">
        <f t="shared" ca="1" si="75"/>
        <v>217.88491971228146</v>
      </c>
      <c r="AL77" s="2">
        <f ca="1">(AK77/AK$5)^(12/COUNT(AK$6:AK77))-1</f>
        <v>0.13860004193468334</v>
      </c>
      <c r="AN77" s="3">
        <f t="shared" ca="1" si="76"/>
        <v>0.72148908628388242</v>
      </c>
      <c r="AO77" s="3">
        <f t="shared" ca="1" si="77"/>
        <v>0.27851091371611758</v>
      </c>
      <c r="AP77" s="2">
        <f t="shared" ca="1" si="78"/>
        <v>-1.0403417200044179E-2</v>
      </c>
      <c r="AQ77" s="5">
        <f t="shared" ca="1" si="79"/>
        <v>121.08146537258645</v>
      </c>
      <c r="AR77" s="2">
        <f ca="1">(AQ77/AQ$5)^(12/COUNT(AQ$6:AQ77))-1</f>
        <v>3.2395916424525772E-2</v>
      </c>
      <c r="AT77" s="3">
        <f t="shared" si="80"/>
        <v>0</v>
      </c>
      <c r="AU77" s="3">
        <f t="shared" si="81"/>
        <v>1</v>
      </c>
      <c r="AV77" s="2">
        <f t="shared" si="82"/>
        <v>-5.0047280147314965E-2</v>
      </c>
      <c r="AW77" s="5">
        <f t="shared" si="83"/>
        <v>119.48804704262673</v>
      </c>
      <c r="AX77" s="2">
        <f>(AW77/AW$5)^(12/COUNT(AW$6:AW77))-1</f>
        <v>3.0119030618781739E-2</v>
      </c>
      <c r="AZ77" s="3">
        <f t="shared" ca="1" si="84"/>
        <v>0</v>
      </c>
      <c r="BA77" s="3">
        <f t="shared" ca="1" si="85"/>
        <v>1</v>
      </c>
      <c r="BB77" s="2">
        <f t="shared" ca="1" si="86"/>
        <v>-5.0047280147314965E-2</v>
      </c>
      <c r="BC77" s="5">
        <f t="shared" ca="1" si="87"/>
        <v>161.30097802903575</v>
      </c>
      <c r="BD77" s="2">
        <f ca="1">(BC77/BC$5)^(12/COUNT(BC$6:BC77))-1</f>
        <v>8.294441725059909E-2</v>
      </c>
      <c r="BF77" s="3">
        <f t="shared" si="108"/>
        <v>0.45</v>
      </c>
      <c r="BG77" s="3">
        <f t="shared" si="88"/>
        <v>0.55000000000000004</v>
      </c>
      <c r="BH77" s="2">
        <f t="shared" si="89"/>
        <v>-2.5321004081023234E-2</v>
      </c>
      <c r="BI77" s="5">
        <f t="shared" si="90"/>
        <v>128.45531625485702</v>
      </c>
      <c r="BJ77" s="2">
        <f>(BI77/BI$5)^(12/COUNT(BI$6:BI77))-1</f>
        <v>4.2618308970462815E-2</v>
      </c>
      <c r="BL77" s="3">
        <f t="shared" si="91"/>
        <v>1</v>
      </c>
      <c r="BM77" s="3">
        <f t="shared" si="92"/>
        <v>0</v>
      </c>
      <c r="BN77" s="2">
        <f t="shared" si="93"/>
        <v>4.8999999999999998E-3</v>
      </c>
      <c r="BO77" s="5">
        <f t="shared" si="94"/>
        <v>106.62599719782548</v>
      </c>
      <c r="BP77" s="2">
        <f>(BO77/BO$5)^(12/COUNT(BO$6:BO77))-1</f>
        <v>1.075023498768557E-2</v>
      </c>
      <c r="BR77" s="3">
        <f t="shared" si="95"/>
        <v>0</v>
      </c>
      <c r="BS77" s="3">
        <f t="shared" si="96"/>
        <v>1</v>
      </c>
      <c r="BT77" s="2">
        <f t="shared" si="97"/>
        <v>-5.0047280147314965E-2</v>
      </c>
      <c r="BU77" s="5">
        <f t="shared" si="98"/>
        <v>120.3803266570837</v>
      </c>
      <c r="BV77" s="2">
        <f>(BU77/BU$5)^(12/COUNT(BU$6:BU77))-1</f>
        <v>3.1397132345664325E-2</v>
      </c>
      <c r="BX77" s="3">
        <f t="shared" si="99"/>
        <v>0</v>
      </c>
      <c r="BY77" s="3">
        <f t="shared" si="100"/>
        <v>1</v>
      </c>
      <c r="BZ77" s="2">
        <f t="shared" si="101"/>
        <v>-5.0047280147314965E-2</v>
      </c>
      <c r="CA77" s="5">
        <f t="shared" si="102"/>
        <v>109.88716177317205</v>
      </c>
      <c r="CB77" s="2">
        <f>(CA77/CA$5)^(12/COUNT(CA$6:CA77))-1</f>
        <v>1.5838088970950182E-2</v>
      </c>
      <c r="CD77" s="3">
        <f t="shared" si="109"/>
        <v>0.1</v>
      </c>
      <c r="CE77" s="3">
        <f t="shared" si="103"/>
        <v>0.9</v>
      </c>
      <c r="CF77" s="2">
        <f t="shared" si="104"/>
        <v>-4.4552552132583474E-2</v>
      </c>
      <c r="CG77" s="5">
        <f t="shared" si="105"/>
        <v>114.1186290812132</v>
      </c>
      <c r="CH77" s="2">
        <f>(CG77/CG$5)^(12/COUNT(CG$6:CG77))-1</f>
        <v>2.2255425734257761E-2</v>
      </c>
    </row>
    <row r="78" spans="1:86">
      <c r="A78" s="1">
        <v>28184</v>
      </c>
      <c r="B78" s="2">
        <f>data!M79/1200</f>
        <v>4.8999999999999998E-3</v>
      </c>
      <c r="C78" s="2">
        <f>data!K79/data!K78-1</f>
        <v>-1.8808219034546436E-2</v>
      </c>
      <c r="D78" s="1">
        <f t="shared" si="56"/>
        <v>28126</v>
      </c>
      <c r="E78">
        <f>VLOOKUP(D78,'FRED Graph'!$A$13:$B$1993,2,FALSE)</f>
        <v>0</v>
      </c>
      <c r="F78" s="4">
        <f t="shared" si="57"/>
        <v>-2.3708219034546438E-2</v>
      </c>
      <c r="G78" s="20" t="str">
        <f t="shared" si="55"/>
        <v>19771</v>
      </c>
      <c r="H78" s="21">
        <f>IF(VLOOKUP(G78,Median_Level!$A$2:$H$206,8,FALSE)="#N/A",0,VLOOKUP(G78,Median_Level!$A$2:$H$206,8,FALSE))</f>
        <v>10</v>
      </c>
      <c r="I78" s="4"/>
      <c r="J78" s="3">
        <f t="shared" si="106"/>
        <v>0</v>
      </c>
      <c r="K78" s="3">
        <f t="shared" si="58"/>
        <v>1</v>
      </c>
      <c r="L78" s="2">
        <f t="shared" si="59"/>
        <v>-1.8808219034546436E-2</v>
      </c>
      <c r="M78" s="5">
        <f t="shared" si="60"/>
        <v>107.82037996545759</v>
      </c>
      <c r="N78" s="2">
        <f>(M78/M$5)^(12/COUNT(M$6:M78))-1</f>
        <v>1.2454426560448262E-2</v>
      </c>
      <c r="P78" s="3">
        <f t="shared" si="107"/>
        <v>1</v>
      </c>
      <c r="Q78" s="3">
        <f t="shared" si="61"/>
        <v>0</v>
      </c>
      <c r="R78" s="2">
        <f t="shared" si="62"/>
        <v>4.8999999999999998E-3</v>
      </c>
      <c r="S78" s="5">
        <f t="shared" si="63"/>
        <v>148.91355773237933</v>
      </c>
      <c r="T78" s="2">
        <f>(S78/S$5)^(12/COUNT(S$6:S78))-1</f>
        <v>6.7646661163279997E-2</v>
      </c>
      <c r="V78" s="3">
        <f t="shared" si="64"/>
        <v>1</v>
      </c>
      <c r="W78" s="3">
        <f t="shared" si="65"/>
        <v>0</v>
      </c>
      <c r="X78" s="2">
        <f t="shared" si="66"/>
        <v>4.8999999999999998E-3</v>
      </c>
      <c r="Y78" s="5">
        <f t="shared" si="67"/>
        <v>478.60387278261857</v>
      </c>
      <c r="Z78" s="2">
        <f>(Y78/Y$5)^(12/COUNT(Y$6:Y78))-1</f>
        <v>0.29353120780425446</v>
      </c>
      <c r="AB78" s="3">
        <f t="shared" si="68"/>
        <v>0</v>
      </c>
      <c r="AC78" s="3">
        <f t="shared" si="69"/>
        <v>1</v>
      </c>
      <c r="AD78" s="2">
        <f t="shared" si="70"/>
        <v>-1.8808219034546436E-2</v>
      </c>
      <c r="AE78" s="5">
        <f t="shared" si="71"/>
        <v>125.98453438449646</v>
      </c>
      <c r="AF78" s="2">
        <f>(AE78/AE$5)^(12/COUNT(AE$6:AE78))-1</f>
        <v>3.8700891632230894E-2</v>
      </c>
      <c r="AH78" s="3">
        <f t="shared" ca="1" si="72"/>
        <v>0</v>
      </c>
      <c r="AI78" s="3">
        <f t="shared" ca="1" si="73"/>
        <v>1</v>
      </c>
      <c r="AJ78" s="2">
        <f t="shared" ca="1" si="74"/>
        <v>-1.8808219034546436E-2</v>
      </c>
      <c r="AK78" s="5">
        <f t="shared" ca="1" si="75"/>
        <v>213.78689241800831</v>
      </c>
      <c r="AL78" s="2">
        <f ca="1">(AK78/AK$5)^(12/COUNT(AK$6:AK78))-1</f>
        <v>0.13303536174835018</v>
      </c>
      <c r="AN78" s="3">
        <f t="shared" ca="1" si="76"/>
        <v>0.10777526143571092</v>
      </c>
      <c r="AO78" s="3">
        <f t="shared" ca="1" si="77"/>
        <v>0.89222473856428908</v>
      </c>
      <c r="AP78" s="2">
        <f t="shared" ca="1" si="78"/>
        <v>-1.6253059529923095E-2</v>
      </c>
      <c r="AQ78" s="5">
        <f t="shared" ca="1" si="79"/>
        <v>119.11352110791549</v>
      </c>
      <c r="AR78" s="2">
        <f ca="1">(AQ78/AQ$5)^(12/COUNT(AQ$6:AQ78))-1</f>
        <v>2.9169127724734345E-2</v>
      </c>
      <c r="AT78" s="3">
        <f t="shared" si="80"/>
        <v>0</v>
      </c>
      <c r="AU78" s="3">
        <f t="shared" si="81"/>
        <v>1</v>
      </c>
      <c r="AV78" s="2">
        <f t="shared" si="82"/>
        <v>-1.8808219034546436E-2</v>
      </c>
      <c r="AW78" s="5">
        <f t="shared" si="83"/>
        <v>117.24068968183882</v>
      </c>
      <c r="AX78" s="2">
        <f>(AW78/AW$5)^(12/COUNT(AW$6:AW78))-1</f>
        <v>2.6491476626680388E-2</v>
      </c>
      <c r="AZ78" s="3">
        <f t="shared" ca="1" si="84"/>
        <v>0</v>
      </c>
      <c r="BA78" s="3">
        <f t="shared" ca="1" si="85"/>
        <v>1</v>
      </c>
      <c r="BB78" s="2">
        <f t="shared" ca="1" si="86"/>
        <v>-1.8808219034546436E-2</v>
      </c>
      <c r="BC78" s="5">
        <f t="shared" ca="1" si="87"/>
        <v>158.26719390377909</v>
      </c>
      <c r="BD78" s="2">
        <f ca="1">(BC78/BC$5)^(12/COUNT(BC$6:BC78))-1</f>
        <v>7.8391824383650333E-2</v>
      </c>
      <c r="BF78" s="3">
        <f t="shared" si="108"/>
        <v>0.45</v>
      </c>
      <c r="BG78" s="3">
        <f t="shared" si="88"/>
        <v>0.55000000000000004</v>
      </c>
      <c r="BH78" s="2">
        <f t="shared" si="89"/>
        <v>-8.1395204690005406E-3</v>
      </c>
      <c r="BI78" s="5">
        <f t="shared" si="90"/>
        <v>127.40975157884867</v>
      </c>
      <c r="BJ78" s="2">
        <f>(BI78/BI$5)^(12/COUNT(BI$6:BI78))-1</f>
        <v>4.0623404724274392E-2</v>
      </c>
      <c r="BL78" s="3">
        <f t="shared" si="91"/>
        <v>1</v>
      </c>
      <c r="BM78" s="3">
        <f t="shared" si="92"/>
        <v>0</v>
      </c>
      <c r="BN78" s="2">
        <f t="shared" si="93"/>
        <v>4.8999999999999998E-3</v>
      </c>
      <c r="BO78" s="5">
        <f t="shared" si="94"/>
        <v>107.14846458409482</v>
      </c>
      <c r="BP78" s="2">
        <f>(BO78/BO$5)^(12/COUNT(BO$6:BO78))-1</f>
        <v>1.1414551371055515E-2</v>
      </c>
      <c r="BR78" s="3">
        <f t="shared" si="95"/>
        <v>0</v>
      </c>
      <c r="BS78" s="3">
        <f t="shared" si="96"/>
        <v>1</v>
      </c>
      <c r="BT78" s="2">
        <f t="shared" si="97"/>
        <v>-1.8808219034546436E-2</v>
      </c>
      <c r="BU78" s="5">
        <f t="shared" si="98"/>
        <v>118.11618710586703</v>
      </c>
      <c r="BV78" s="2">
        <f>(BU78/BU$5)^(12/COUNT(BU$6:BU78))-1</f>
        <v>2.774762027269162E-2</v>
      </c>
      <c r="BX78" s="3">
        <f t="shared" si="99"/>
        <v>0</v>
      </c>
      <c r="BY78" s="3">
        <f t="shared" si="100"/>
        <v>1</v>
      </c>
      <c r="BZ78" s="2">
        <f t="shared" si="101"/>
        <v>-1.8808219034546436E-2</v>
      </c>
      <c r="CA78" s="5">
        <f t="shared" si="102"/>
        <v>107.82037996545759</v>
      </c>
      <c r="CB78" s="2">
        <f>(CA78/CA$5)^(12/COUNT(CA$6:CA78))-1</f>
        <v>1.2454426560448262E-2</v>
      </c>
      <c r="CD78" s="3">
        <f t="shared" si="109"/>
        <v>0.1</v>
      </c>
      <c r="CE78" s="3">
        <f t="shared" si="103"/>
        <v>0.9</v>
      </c>
      <c r="CF78" s="2">
        <f t="shared" si="104"/>
        <v>-1.6437397131091793E-2</v>
      </c>
      <c r="CG78" s="5">
        <f t="shared" si="105"/>
        <v>112.24281585494954</v>
      </c>
      <c r="CH78" s="2">
        <f>(CG78/CG$5)^(12/COUNT(CG$6:CG78))-1</f>
        <v>1.91667386228771E-2</v>
      </c>
    </row>
    <row r="79" spans="1:86">
      <c r="A79" s="1">
        <v>28215</v>
      </c>
      <c r="B79" s="2">
        <f>data!M80/1200</f>
        <v>4.8999999999999998E-3</v>
      </c>
      <c r="C79" s="2">
        <f>data!K80/data!K79-1</f>
        <v>-1.8463937122231489E-2</v>
      </c>
      <c r="D79" s="1">
        <f t="shared" si="56"/>
        <v>28126</v>
      </c>
      <c r="E79">
        <f>VLOOKUP(D79,'FRED Graph'!$A$13:$B$1993,2,FALSE)</f>
        <v>0</v>
      </c>
      <c r="F79" s="4">
        <f t="shared" si="57"/>
        <v>-2.336393712223149E-2</v>
      </c>
      <c r="G79" s="20" t="str">
        <f t="shared" si="55"/>
        <v>19771</v>
      </c>
      <c r="H79" s="21">
        <f>IF(VLOOKUP(G79,Median_Level!$A$2:$H$206,8,FALSE)="#N/A",0,VLOOKUP(G79,Median_Level!$A$2:$H$206,8,FALSE))</f>
        <v>10</v>
      </c>
      <c r="I79" s="4"/>
      <c r="J79" s="3">
        <f t="shared" si="106"/>
        <v>0</v>
      </c>
      <c r="K79" s="3">
        <f t="shared" si="58"/>
        <v>1</v>
      </c>
      <c r="L79" s="2">
        <f t="shared" si="59"/>
        <v>-1.8463937122231489E-2</v>
      </c>
      <c r="M79" s="5">
        <f t="shared" si="60"/>
        <v>105.82959124928027</v>
      </c>
      <c r="N79" s="2">
        <f>(M79/M$5)^(12/COUNT(M$6:M79))-1</f>
        <v>9.2304458582375126E-3</v>
      </c>
      <c r="P79" s="3">
        <f t="shared" si="107"/>
        <v>1</v>
      </c>
      <c r="Q79" s="3">
        <f t="shared" si="61"/>
        <v>0</v>
      </c>
      <c r="R79" s="2">
        <f t="shared" si="62"/>
        <v>4.8999999999999998E-3</v>
      </c>
      <c r="S79" s="5">
        <f t="shared" si="63"/>
        <v>149.64323416526798</v>
      </c>
      <c r="T79" s="2">
        <f>(S79/S$5)^(12/COUNT(S$6:S79))-1</f>
        <v>6.7548551319214667E-2</v>
      </c>
      <c r="V79" s="3">
        <f t="shared" si="64"/>
        <v>1</v>
      </c>
      <c r="W79" s="3">
        <f t="shared" si="65"/>
        <v>0</v>
      </c>
      <c r="X79" s="2">
        <f t="shared" si="66"/>
        <v>4.8999999999999998E-3</v>
      </c>
      <c r="Y79" s="5">
        <f t="shared" si="67"/>
        <v>480.94903175925333</v>
      </c>
      <c r="Z79" s="2">
        <f>(Y79/Y$5)^(12/COUNT(Y$6:Y79))-1</f>
        <v>0.29006222178207297</v>
      </c>
      <c r="AB79" s="3">
        <f t="shared" si="68"/>
        <v>0</v>
      </c>
      <c r="AC79" s="3">
        <f t="shared" si="69"/>
        <v>1</v>
      </c>
      <c r="AD79" s="2">
        <f t="shared" si="70"/>
        <v>-1.8463937122231489E-2</v>
      </c>
      <c r="AE79" s="5">
        <f t="shared" si="71"/>
        <v>123.6583638632475</v>
      </c>
      <c r="AF79" s="2">
        <f>(AE79/AE$5)^(12/COUNT(AE$6:AE79))-1</f>
        <v>3.5035299534577513E-2</v>
      </c>
      <c r="AH79" s="3">
        <f t="shared" ca="1" si="72"/>
        <v>0</v>
      </c>
      <c r="AI79" s="3">
        <f t="shared" ca="1" si="73"/>
        <v>1</v>
      </c>
      <c r="AJ79" s="2">
        <f t="shared" ca="1" si="74"/>
        <v>-1.8463937122231489E-2</v>
      </c>
      <c r="AK79" s="5">
        <f t="shared" ca="1" si="75"/>
        <v>209.83954467884493</v>
      </c>
      <c r="AL79" s="2">
        <f ca="1">(AK79/AK$5)^(12/COUNT(AK$6:AK79))-1</f>
        <v>0.12771133645440225</v>
      </c>
      <c r="AN79" s="3">
        <f t="shared" ca="1" si="76"/>
        <v>0.70914501076740988</v>
      </c>
      <c r="AO79" s="3">
        <f t="shared" ca="1" si="77"/>
        <v>0.29085498923259012</v>
      </c>
      <c r="AP79" s="2">
        <f t="shared" ca="1" si="78"/>
        <v>-1.8955176801175523E-3</v>
      </c>
      <c r="AQ79" s="5">
        <f t="shared" ca="1" si="79"/>
        <v>118.88773932271438</v>
      </c>
      <c r="AR79" s="2">
        <f ca="1">(AQ79/AQ$5)^(12/COUNT(AQ$6:AQ79))-1</f>
        <v>2.8452858390758617E-2</v>
      </c>
      <c r="AT79" s="3">
        <f t="shared" si="80"/>
        <v>0</v>
      </c>
      <c r="AU79" s="3">
        <f t="shared" si="81"/>
        <v>1</v>
      </c>
      <c r="AV79" s="2">
        <f t="shared" si="82"/>
        <v>-1.8463937122231489E-2</v>
      </c>
      <c r="AW79" s="5">
        <f t="shared" si="83"/>
        <v>115.07596495938628</v>
      </c>
      <c r="AX79" s="2">
        <f>(AW79/AW$5)^(12/COUNT(AW$6:AW79))-1</f>
        <v>2.3032424557007491E-2</v>
      </c>
      <c r="AZ79" s="3">
        <f t="shared" ca="1" si="84"/>
        <v>0</v>
      </c>
      <c r="BA79" s="3">
        <f t="shared" ca="1" si="85"/>
        <v>1</v>
      </c>
      <c r="BB79" s="2">
        <f t="shared" ca="1" si="86"/>
        <v>-1.8463937122231489E-2</v>
      </c>
      <c r="BC79" s="5">
        <f t="shared" ca="1" si="87"/>
        <v>155.3449583870277</v>
      </c>
      <c r="BD79" s="2">
        <f ca="1">(BC79/BC$5)^(12/COUNT(BC$6:BC79))-1</f>
        <v>7.4041745194695974E-2</v>
      </c>
      <c r="BF79" s="3">
        <f t="shared" si="108"/>
        <v>0.45</v>
      </c>
      <c r="BG79" s="3">
        <f t="shared" si="88"/>
        <v>0.55000000000000004</v>
      </c>
      <c r="BH79" s="2">
        <f t="shared" si="89"/>
        <v>-7.950165417227319E-3</v>
      </c>
      <c r="BI79" s="5">
        <f t="shared" si="90"/>
        <v>126.39682297802898</v>
      </c>
      <c r="BJ79" s="2">
        <f>(BI79/BI$5)^(12/COUNT(BI$6:BI79))-1</f>
        <v>3.8718233784429623E-2</v>
      </c>
      <c r="BL79" s="3">
        <f t="shared" si="91"/>
        <v>1</v>
      </c>
      <c r="BM79" s="3">
        <f t="shared" si="92"/>
        <v>0</v>
      </c>
      <c r="BN79" s="2">
        <f t="shared" si="93"/>
        <v>4.8999999999999998E-3</v>
      </c>
      <c r="BO79" s="5">
        <f t="shared" si="94"/>
        <v>107.67349206055688</v>
      </c>
      <c r="BP79" s="2">
        <f>(BO79/BO$5)^(12/COUNT(BO$6:BO79))-1</f>
        <v>1.2061332336116504E-2</v>
      </c>
      <c r="BR79" s="3">
        <f t="shared" si="95"/>
        <v>0</v>
      </c>
      <c r="BS79" s="3">
        <f t="shared" si="96"/>
        <v>1</v>
      </c>
      <c r="BT79" s="2">
        <f t="shared" si="97"/>
        <v>-1.8463937122231489E-2</v>
      </c>
      <c r="BU79" s="5">
        <f t="shared" si="98"/>
        <v>115.93529725402657</v>
      </c>
      <c r="BV79" s="2">
        <f>(BU79/BU$5)^(12/COUNT(BU$6:BU79))-1</f>
        <v>2.4267407353701254E-2</v>
      </c>
      <c r="BX79" s="3">
        <f t="shared" si="99"/>
        <v>0</v>
      </c>
      <c r="BY79" s="3">
        <f t="shared" si="100"/>
        <v>1</v>
      </c>
      <c r="BZ79" s="2">
        <f t="shared" si="101"/>
        <v>-1.8463937122231489E-2</v>
      </c>
      <c r="CA79" s="5">
        <f t="shared" si="102"/>
        <v>105.82959124928027</v>
      </c>
      <c r="CB79" s="2">
        <f>(CA79/CA$5)^(12/COUNT(CA$6:CA79))-1</f>
        <v>9.2304458582375126E-3</v>
      </c>
      <c r="CD79" s="3">
        <f t="shared" si="109"/>
        <v>0.1</v>
      </c>
      <c r="CE79" s="3">
        <f t="shared" si="103"/>
        <v>0.9</v>
      </c>
      <c r="CF79" s="2">
        <f t="shared" si="104"/>
        <v>-1.6127543410008341E-2</v>
      </c>
      <c r="CG79" s="5">
        <f t="shared" si="105"/>
        <v>110.43261496978727</v>
      </c>
      <c r="CH79" s="2">
        <f>(CG79/CG$5)^(12/COUNT(CG$6:CG79))-1</f>
        <v>1.6222392666636276E-2</v>
      </c>
    </row>
    <row r="80" spans="1:86">
      <c r="A80" s="1">
        <v>28244</v>
      </c>
      <c r="B80" s="2">
        <f>data!M81/1200</f>
        <v>4.8999999999999998E-3</v>
      </c>
      <c r="C80" s="2">
        <f>data!K81/data!K80-1</f>
        <v>8.4536463829925079E-3</v>
      </c>
      <c r="D80" s="1">
        <f t="shared" si="56"/>
        <v>28126</v>
      </c>
      <c r="E80">
        <f>VLOOKUP(D80,'FRED Graph'!$A$13:$B$1993,2,FALSE)</f>
        <v>0</v>
      </c>
      <c r="F80" s="4">
        <f t="shared" si="57"/>
        <v>3.5536463829925081E-3</v>
      </c>
      <c r="G80" s="20" t="str">
        <f t="shared" si="55"/>
        <v>19772</v>
      </c>
      <c r="H80" s="21">
        <f>IF(VLOOKUP(G80,Median_Level!$A$2:$H$206,8,FALSE)="#N/A",0,VLOOKUP(G80,Median_Level!$A$2:$H$206,8,FALSE))</f>
        <v>15</v>
      </c>
      <c r="I80" s="4"/>
      <c r="J80" s="3">
        <f t="shared" si="106"/>
        <v>0</v>
      </c>
      <c r="K80" s="3">
        <f t="shared" si="58"/>
        <v>1</v>
      </c>
      <c r="L80" s="2">
        <f t="shared" si="59"/>
        <v>8.4536463829925079E-3</v>
      </c>
      <c r="M80" s="5">
        <f t="shared" si="60"/>
        <v>106.72423719055833</v>
      </c>
      <c r="N80" s="2">
        <f>(M80/M$5)^(12/COUNT(M$6:M80))-1</f>
        <v>1.0466894551975692E-2</v>
      </c>
      <c r="P80" s="3">
        <f t="shared" si="107"/>
        <v>1</v>
      </c>
      <c r="Q80" s="3">
        <f t="shared" si="61"/>
        <v>0</v>
      </c>
      <c r="R80" s="2">
        <f t="shared" si="62"/>
        <v>4.8999999999999998E-3</v>
      </c>
      <c r="S80" s="5">
        <f t="shared" si="63"/>
        <v>150.37648601267779</v>
      </c>
      <c r="T80" s="2">
        <f>(S80/S$5)^(12/COUNT(S$6:S80))-1</f>
        <v>6.745306639590587E-2</v>
      </c>
      <c r="V80" s="3">
        <f t="shared" si="64"/>
        <v>0</v>
      </c>
      <c r="W80" s="3">
        <f t="shared" si="65"/>
        <v>1</v>
      </c>
      <c r="X80" s="2">
        <f t="shared" si="66"/>
        <v>8.4536463829925079E-3</v>
      </c>
      <c r="Y80" s="5">
        <f t="shared" si="67"/>
        <v>485.0148048019887</v>
      </c>
      <c r="Z80" s="2">
        <f>(Y80/Y$5)^(12/COUNT(Y$6:Y80))-1</f>
        <v>0.2874216235314202</v>
      </c>
      <c r="AB80" s="3">
        <f t="shared" si="68"/>
        <v>0</v>
      </c>
      <c r="AC80" s="3">
        <f t="shared" si="69"/>
        <v>1</v>
      </c>
      <c r="AD80" s="2">
        <f t="shared" si="70"/>
        <v>8.4536463829925079E-3</v>
      </c>
      <c r="AE80" s="5">
        <f t="shared" si="71"/>
        <v>124.70372794364681</v>
      </c>
      <c r="AF80" s="2">
        <f>(AE80/AE$5)^(12/COUNT(AE$6:AE80))-1</f>
        <v>3.5954568263106168E-2</v>
      </c>
      <c r="AH80" s="3">
        <f t="shared" ca="1" si="72"/>
        <v>0</v>
      </c>
      <c r="AI80" s="3">
        <f t="shared" ca="1" si="73"/>
        <v>1</v>
      </c>
      <c r="AJ80" s="2">
        <f t="shared" ca="1" si="74"/>
        <v>8.4536463829925079E-3</v>
      </c>
      <c r="AK80" s="5">
        <f t="shared" ca="1" si="75"/>
        <v>211.61345398672805</v>
      </c>
      <c r="AL80" s="2">
        <f ca="1">(AK80/AK$5)^(12/COUNT(AK$6:AK80))-1</f>
        <v>0.12742308758173171</v>
      </c>
      <c r="AN80" s="3">
        <f t="shared" ca="1" si="76"/>
        <v>0.89409076568836365</v>
      </c>
      <c r="AO80" s="3">
        <f t="shared" ca="1" si="77"/>
        <v>0.10590923431163635</v>
      </c>
      <c r="AP80" s="2">
        <f t="shared" ca="1" si="78"/>
        <v>5.2763639674370524E-3</v>
      </c>
      <c r="AQ80" s="5">
        <f t="shared" ca="1" si="79"/>
        <v>119.51503430664681</v>
      </c>
      <c r="AR80" s="2">
        <f ca="1">(AQ80/AQ$5)^(12/COUNT(AQ$6:AQ80))-1</f>
        <v>2.8934209035818226E-2</v>
      </c>
      <c r="AT80" s="3">
        <f t="shared" si="80"/>
        <v>0</v>
      </c>
      <c r="AU80" s="3">
        <f t="shared" si="81"/>
        <v>1</v>
      </c>
      <c r="AV80" s="2">
        <f t="shared" si="82"/>
        <v>8.4536463829925079E-3</v>
      </c>
      <c r="AW80" s="5">
        <f t="shared" si="83"/>
        <v>116.04877647433457</v>
      </c>
      <c r="AX80" s="2">
        <f>(AW80/AW$5)^(12/COUNT(AW$6:AW80))-1</f>
        <v>2.4100293378609638E-2</v>
      </c>
      <c r="AZ80" s="3">
        <f t="shared" ca="1" si="84"/>
        <v>0</v>
      </c>
      <c r="BA80" s="3">
        <f t="shared" ca="1" si="85"/>
        <v>1</v>
      </c>
      <c r="BB80" s="2">
        <f t="shared" ca="1" si="86"/>
        <v>8.4536463829925079E-3</v>
      </c>
      <c r="BC80" s="5">
        <f t="shared" ca="1" si="87"/>
        <v>156.65818973261233</v>
      </c>
      <c r="BD80" s="2">
        <f ca="1">(BC80/BC$5)^(12/COUNT(BC$6:BC80))-1</f>
        <v>7.4465552703953053E-2</v>
      </c>
      <c r="BF80" s="3">
        <f t="shared" si="108"/>
        <v>0.45</v>
      </c>
      <c r="BG80" s="3">
        <f t="shared" si="88"/>
        <v>0.55000000000000004</v>
      </c>
      <c r="BH80" s="2">
        <f t="shared" si="89"/>
        <v>6.8545055106458801E-3</v>
      </c>
      <c r="BI80" s="5">
        <f t="shared" si="90"/>
        <v>127.26321069766001</v>
      </c>
      <c r="BJ80" s="2">
        <f>(BI80/BI$5)^(12/COUNT(BI$6:BI80))-1</f>
        <v>3.9327599327978247E-2</v>
      </c>
      <c r="BL80" s="3">
        <f t="shared" si="91"/>
        <v>1</v>
      </c>
      <c r="BM80" s="3">
        <f t="shared" si="92"/>
        <v>0</v>
      </c>
      <c r="BN80" s="2">
        <f t="shared" si="93"/>
        <v>4.8999999999999998E-3</v>
      </c>
      <c r="BO80" s="5">
        <f t="shared" si="94"/>
        <v>108.2010921716536</v>
      </c>
      <c r="BP80" s="2">
        <f>(BO80/BO$5)^(12/COUNT(BO$6:BO80))-1</f>
        <v>1.2691263013904441E-2</v>
      </c>
      <c r="BR80" s="3">
        <f t="shared" si="95"/>
        <v>1</v>
      </c>
      <c r="BS80" s="3">
        <f t="shared" si="96"/>
        <v>0</v>
      </c>
      <c r="BT80" s="2">
        <f t="shared" si="97"/>
        <v>4.8999999999999998E-3</v>
      </c>
      <c r="BU80" s="5">
        <f t="shared" si="98"/>
        <v>116.50338021057128</v>
      </c>
      <c r="BV80" s="2">
        <f>(BU80/BU$5)^(12/COUNT(BU$6:BU80))-1</f>
        <v>2.4741121402025668E-2</v>
      </c>
      <c r="BX80" s="3">
        <f t="shared" si="99"/>
        <v>0</v>
      </c>
      <c r="BY80" s="3">
        <f t="shared" si="100"/>
        <v>1</v>
      </c>
      <c r="BZ80" s="2">
        <f t="shared" si="101"/>
        <v>8.4536463829925079E-3</v>
      </c>
      <c r="CA80" s="5">
        <f t="shared" si="102"/>
        <v>106.72423719055833</v>
      </c>
      <c r="CB80" s="2">
        <f>(CA80/CA$5)^(12/COUNT(CA$6:CA80))-1</f>
        <v>1.0466894551975692E-2</v>
      </c>
      <c r="CD80" s="3">
        <f t="shared" si="109"/>
        <v>0.1</v>
      </c>
      <c r="CE80" s="3">
        <f t="shared" si="103"/>
        <v>0.9</v>
      </c>
      <c r="CF80" s="2">
        <f t="shared" si="104"/>
        <v>8.0982817446932573E-3</v>
      </c>
      <c r="CG80" s="5">
        <f t="shared" si="105"/>
        <v>111.32692939961584</v>
      </c>
      <c r="CH80" s="2">
        <f>(CG80/CG$5)^(12/COUNT(CG$6:CG80))-1</f>
        <v>1.7316379263061288E-2</v>
      </c>
    </row>
    <row r="81" spans="1:86">
      <c r="A81" s="1">
        <v>28276</v>
      </c>
      <c r="B81" s="2">
        <f>data!M82/1200</f>
        <v>4.8999999999999998E-3</v>
      </c>
      <c r="C81" s="2">
        <f>data!K82/data!K81-1</f>
        <v>-3.0467148559715218E-2</v>
      </c>
      <c r="D81" s="1">
        <f t="shared" si="56"/>
        <v>28126</v>
      </c>
      <c r="E81">
        <f>VLOOKUP(D81,'FRED Graph'!$A$13:$B$1993,2,FALSE)</f>
        <v>0</v>
      </c>
      <c r="F81" s="4">
        <f t="shared" si="57"/>
        <v>-3.536714855971522E-2</v>
      </c>
      <c r="G81" s="20" t="str">
        <f t="shared" si="55"/>
        <v>19772</v>
      </c>
      <c r="H81" s="21">
        <f>IF(VLOOKUP(G81,Median_Level!$A$2:$H$206,8,FALSE)="#N/A",0,VLOOKUP(G81,Median_Level!$A$2:$H$206,8,FALSE))</f>
        <v>15</v>
      </c>
      <c r="I81" s="4"/>
      <c r="J81" s="3">
        <f t="shared" si="106"/>
        <v>0</v>
      </c>
      <c r="K81" s="3">
        <f t="shared" si="58"/>
        <v>1</v>
      </c>
      <c r="L81" s="2">
        <f t="shared" si="59"/>
        <v>-3.0467148559715218E-2</v>
      </c>
      <c r="M81" s="5">
        <f t="shared" si="60"/>
        <v>103.4726540011513</v>
      </c>
      <c r="N81" s="2">
        <f>(M81/M$5)^(12/COUNT(M$6:M81))-1</f>
        <v>5.4046335565383075E-3</v>
      </c>
      <c r="P81" s="3">
        <f t="shared" si="107"/>
        <v>1</v>
      </c>
      <c r="Q81" s="3">
        <f t="shared" si="61"/>
        <v>0</v>
      </c>
      <c r="R81" s="2">
        <f t="shared" si="62"/>
        <v>4.8999999999999998E-3</v>
      </c>
      <c r="S81" s="5">
        <f t="shared" si="63"/>
        <v>151.1133307941399</v>
      </c>
      <c r="T81" s="2">
        <f>(S81/S$5)^(12/COUNT(S$6:S81))-1</f>
        <v>6.7360102440050307E-2</v>
      </c>
      <c r="V81" s="3">
        <f t="shared" si="64"/>
        <v>1</v>
      </c>
      <c r="W81" s="3">
        <f t="shared" si="65"/>
        <v>0</v>
      </c>
      <c r="X81" s="2">
        <f t="shared" si="66"/>
        <v>4.8999999999999998E-3</v>
      </c>
      <c r="Y81" s="5">
        <f t="shared" si="67"/>
        <v>487.39137734551838</v>
      </c>
      <c r="Z81" s="2">
        <f>(Y81/Y$5)^(12/COUNT(Y$6:Y81))-1</f>
        <v>0.28413975354773413</v>
      </c>
      <c r="AB81" s="3">
        <f t="shared" si="68"/>
        <v>0</v>
      </c>
      <c r="AC81" s="3">
        <f t="shared" si="69"/>
        <v>1</v>
      </c>
      <c r="AD81" s="2">
        <f t="shared" si="70"/>
        <v>-3.0467148559715218E-2</v>
      </c>
      <c r="AE81" s="5">
        <f t="shared" si="71"/>
        <v>120.90436093843742</v>
      </c>
      <c r="AF81" s="2">
        <f>(AE81/AE$5)^(12/COUNT(AE$6:AE81))-1</f>
        <v>3.0426816445342952E-2</v>
      </c>
      <c r="AH81" s="3">
        <f t="shared" ca="1" si="72"/>
        <v>0</v>
      </c>
      <c r="AI81" s="3">
        <f t="shared" ca="1" si="73"/>
        <v>1</v>
      </c>
      <c r="AJ81" s="2">
        <f t="shared" ca="1" si="74"/>
        <v>-3.0467148559715218E-2</v>
      </c>
      <c r="AK81" s="5">
        <f t="shared" ca="1" si="75"/>
        <v>205.16619544687995</v>
      </c>
      <c r="AL81" s="2">
        <f ca="1">(AK81/AK$5)^(12/COUNT(AK$6:AK81))-1</f>
        <v>0.1201594935646535</v>
      </c>
      <c r="AN81" s="3">
        <f t="shared" ca="1" si="76"/>
        <v>0.45286962939489528</v>
      </c>
      <c r="AO81" s="3">
        <f t="shared" ca="1" si="77"/>
        <v>0.54713037060510472</v>
      </c>
      <c r="AP81" s="2">
        <f t="shared" ca="1" si="78"/>
        <v>-1.4450441098722785E-2</v>
      </c>
      <c r="AQ81" s="5">
        <f t="shared" ca="1" si="79"/>
        <v>117.78798934298679</v>
      </c>
      <c r="AR81" s="2">
        <f ca="1">(AQ81/AQ$5)^(12/COUNT(AQ$6:AQ81))-1</f>
        <v>2.6186920623580079E-2</v>
      </c>
      <c r="AT81" s="3">
        <f t="shared" si="80"/>
        <v>0</v>
      </c>
      <c r="AU81" s="3">
        <f t="shared" si="81"/>
        <v>1</v>
      </c>
      <c r="AV81" s="2">
        <f t="shared" si="82"/>
        <v>-3.0467148559715218E-2</v>
      </c>
      <c r="AW81" s="5">
        <f t="shared" si="83"/>
        <v>112.51310116131783</v>
      </c>
      <c r="AX81" s="2">
        <f>(AW81/AW$5)^(12/COUNT(AW$6:AW81))-1</f>
        <v>1.8790060452829493E-2</v>
      </c>
      <c r="AZ81" s="3">
        <f t="shared" ca="1" si="84"/>
        <v>0</v>
      </c>
      <c r="BA81" s="3">
        <f t="shared" ca="1" si="85"/>
        <v>1</v>
      </c>
      <c r="BB81" s="2">
        <f t="shared" ca="1" si="86"/>
        <v>-3.0467148559715218E-2</v>
      </c>
      <c r="BC81" s="5">
        <f t="shared" ca="1" si="87"/>
        <v>151.88526139293276</v>
      </c>
      <c r="BD81" s="2">
        <f ca="1">(BC81/BC$5)^(12/COUNT(BC$6:BC81))-1</f>
        <v>6.8219159300606513E-2</v>
      </c>
      <c r="BF81" s="3">
        <f t="shared" si="108"/>
        <v>0.45</v>
      </c>
      <c r="BG81" s="3">
        <f t="shared" si="88"/>
        <v>0.55000000000000004</v>
      </c>
      <c r="BH81" s="2">
        <f t="shared" si="89"/>
        <v>-1.455193170784337E-2</v>
      </c>
      <c r="BI81" s="5">
        <f t="shared" si="90"/>
        <v>125.41128514666678</v>
      </c>
      <c r="BJ81" s="2">
        <f>(BI81/BI$5)^(12/COUNT(BI$6:BI81))-1</f>
        <v>3.6398640116426462E-2</v>
      </c>
      <c r="BL81" s="3">
        <f t="shared" si="91"/>
        <v>1</v>
      </c>
      <c r="BM81" s="3">
        <f t="shared" si="92"/>
        <v>0</v>
      </c>
      <c r="BN81" s="2">
        <f t="shared" si="93"/>
        <v>4.8999999999999998E-3</v>
      </c>
      <c r="BO81" s="5">
        <f t="shared" si="94"/>
        <v>108.73127752329469</v>
      </c>
      <c r="BP81" s="2">
        <f>(BO81/BO$5)^(12/COUNT(BO$6:BO81))-1</f>
        <v>1.3304993308922652E-2</v>
      </c>
      <c r="BR81" s="3">
        <f t="shared" si="95"/>
        <v>1</v>
      </c>
      <c r="BS81" s="3">
        <f t="shared" si="96"/>
        <v>0</v>
      </c>
      <c r="BT81" s="2">
        <f t="shared" si="97"/>
        <v>4.8999999999999998E-3</v>
      </c>
      <c r="BU81" s="5">
        <f t="shared" si="98"/>
        <v>117.07424677360306</v>
      </c>
      <c r="BV81" s="2">
        <f>(BU81/BU$5)^(12/COUNT(BU$6:BU81))-1</f>
        <v>2.5202579806263614E-2</v>
      </c>
      <c r="BX81" s="3">
        <f t="shared" si="99"/>
        <v>0</v>
      </c>
      <c r="BY81" s="3">
        <f t="shared" si="100"/>
        <v>1</v>
      </c>
      <c r="BZ81" s="2">
        <f t="shared" si="101"/>
        <v>-3.0467148559715218E-2</v>
      </c>
      <c r="CA81" s="5">
        <f t="shared" si="102"/>
        <v>103.4726540011513</v>
      </c>
      <c r="CB81" s="2">
        <f>(CA81/CA$5)^(12/COUNT(CA$6:CA81))-1</f>
        <v>5.4046335565383075E-3</v>
      </c>
      <c r="CD81" s="3">
        <f t="shared" si="109"/>
        <v>0.1</v>
      </c>
      <c r="CE81" s="3">
        <f t="shared" si="103"/>
        <v>0.9</v>
      </c>
      <c r="CF81" s="2">
        <f t="shared" si="104"/>
        <v>-2.6930433703743695E-2</v>
      </c>
      <c r="CG81" s="5">
        <f t="shared" si="105"/>
        <v>108.32884690797812</v>
      </c>
      <c r="CH81" s="2">
        <f>(CG81/CG$5)^(12/COUNT(CG$6:CG81))-1</f>
        <v>1.2711901171657658E-2</v>
      </c>
    </row>
    <row r="82" spans="1:86">
      <c r="A82" s="1">
        <v>28306</v>
      </c>
      <c r="B82" s="2">
        <f>data!M83/1200</f>
        <v>4.8999999999999998E-3</v>
      </c>
      <c r="C82" s="2">
        <f>data!K83/data!K82-1</f>
        <v>1.9629225736095934E-2</v>
      </c>
      <c r="D82" s="1">
        <f t="shared" si="56"/>
        <v>28126</v>
      </c>
      <c r="E82">
        <f>VLOOKUP(D82,'FRED Graph'!$A$13:$B$1993,2,FALSE)</f>
        <v>0</v>
      </c>
      <c r="F82" s="4">
        <f t="shared" si="57"/>
        <v>1.4729225736095935E-2</v>
      </c>
      <c r="G82" s="20" t="str">
        <f t="shared" si="55"/>
        <v>19772</v>
      </c>
      <c r="H82" s="21">
        <f>IF(VLOOKUP(G82,Median_Level!$A$2:$H$206,8,FALSE)="#N/A",0,VLOOKUP(G82,Median_Level!$A$2:$H$206,8,FALSE))</f>
        <v>15</v>
      </c>
      <c r="I82" s="4"/>
      <c r="J82" s="3">
        <f t="shared" si="106"/>
        <v>0</v>
      </c>
      <c r="K82" s="3">
        <f t="shared" si="58"/>
        <v>1</v>
      </c>
      <c r="L82" s="2">
        <f t="shared" si="59"/>
        <v>1.9629225736095934E-2</v>
      </c>
      <c r="M82" s="5">
        <f t="shared" si="60"/>
        <v>105.50374208405285</v>
      </c>
      <c r="N82" s="2">
        <f>(M82/M$5)^(12/COUNT(M$6:M82))-1</f>
        <v>8.3844979721370283E-3</v>
      </c>
      <c r="P82" s="3">
        <f t="shared" si="107"/>
        <v>1</v>
      </c>
      <c r="Q82" s="3">
        <f t="shared" si="61"/>
        <v>0</v>
      </c>
      <c r="R82" s="2">
        <f t="shared" si="62"/>
        <v>4.8999999999999998E-3</v>
      </c>
      <c r="S82" s="5">
        <f t="shared" si="63"/>
        <v>151.85378611503117</v>
      </c>
      <c r="T82" s="2">
        <f>(S82/S$5)^(12/COUNT(S$6:S82))-1</f>
        <v>6.7269560915884652E-2</v>
      </c>
      <c r="V82" s="3">
        <f t="shared" si="64"/>
        <v>0</v>
      </c>
      <c r="W82" s="3">
        <f t="shared" si="65"/>
        <v>1</v>
      </c>
      <c r="X82" s="2">
        <f t="shared" si="66"/>
        <v>1.9629225736095934E-2</v>
      </c>
      <c r="Y82" s="5">
        <f t="shared" si="67"/>
        <v>496.95849271326028</v>
      </c>
      <c r="Z82" s="2">
        <f>(Y82/Y$5)^(12/COUNT(Y$6:Y82))-1</f>
        <v>0.28385926873675471</v>
      </c>
      <c r="AB82" s="3">
        <f t="shared" si="68"/>
        <v>0</v>
      </c>
      <c r="AC82" s="3">
        <f t="shared" si="69"/>
        <v>1</v>
      </c>
      <c r="AD82" s="2">
        <f t="shared" si="70"/>
        <v>1.9629225736095934E-2</v>
      </c>
      <c r="AE82" s="5">
        <f t="shared" si="71"/>
        <v>123.27761993177643</v>
      </c>
      <c r="AF82" s="2">
        <f>(AE82/AE$5)^(12/COUNT(AE$6:AE82))-1</f>
        <v>3.3150946320805064E-2</v>
      </c>
      <c r="AH82" s="3">
        <f t="shared" ca="1" si="72"/>
        <v>0</v>
      </c>
      <c r="AI82" s="3">
        <f t="shared" ca="1" si="73"/>
        <v>1</v>
      </c>
      <c r="AJ82" s="2">
        <f t="shared" ca="1" si="74"/>
        <v>1.9629225736095934E-2</v>
      </c>
      <c r="AK82" s="5">
        <f t="shared" ca="1" si="75"/>
        <v>209.19344901072273</v>
      </c>
      <c r="AL82" s="2">
        <f ca="1">(AK82/AK$5)^(12/COUNT(AK$6:AK82))-1</f>
        <v>0.12190360872083517</v>
      </c>
      <c r="AN82" s="3">
        <f t="shared" ca="1" si="76"/>
        <v>0.83304454625669611</v>
      </c>
      <c r="AO82" s="3">
        <f t="shared" ca="1" si="77"/>
        <v>0.16695545374330389</v>
      </c>
      <c r="AP82" s="2">
        <f t="shared" ca="1" si="78"/>
        <v>7.3591245660574456E-3</v>
      </c>
      <c r="AQ82" s="5">
        <f t="shared" ca="1" si="79"/>
        <v>118.65480582894726</v>
      </c>
      <c r="AR82" s="2">
        <f ca="1">(AQ82/AQ$5)^(12/COUNT(AQ$6:AQ82))-1</f>
        <v>2.7015350710059449E-2</v>
      </c>
      <c r="AT82" s="3">
        <f t="shared" si="80"/>
        <v>0</v>
      </c>
      <c r="AU82" s="3">
        <f t="shared" si="81"/>
        <v>1</v>
      </c>
      <c r="AV82" s="2">
        <f t="shared" si="82"/>
        <v>1.9629225736095934E-2</v>
      </c>
      <c r="AW82" s="5">
        <f t="shared" si="83"/>
        <v>114.72164622228154</v>
      </c>
      <c r="AX82" s="2">
        <f>(AW82/AW$5)^(12/COUNT(AW$6:AW82))-1</f>
        <v>2.1634104846642854E-2</v>
      </c>
      <c r="AZ82" s="3">
        <f t="shared" ca="1" si="84"/>
        <v>0</v>
      </c>
      <c r="BA82" s="3">
        <f t="shared" ca="1" si="85"/>
        <v>1</v>
      </c>
      <c r="BB82" s="2">
        <f t="shared" ca="1" si="86"/>
        <v>1.9629225736095934E-2</v>
      </c>
      <c r="BC82" s="5">
        <f t="shared" ca="1" si="87"/>
        <v>154.86665147480056</v>
      </c>
      <c r="BD82" s="2">
        <f ca="1">(BC82/BC$5)^(12/COUNT(BC$6:BC82))-1</f>
        <v>7.0542294404441819E-2</v>
      </c>
      <c r="BF82" s="3">
        <f t="shared" si="108"/>
        <v>0.45</v>
      </c>
      <c r="BG82" s="3">
        <f t="shared" si="88"/>
        <v>0.55000000000000004</v>
      </c>
      <c r="BH82" s="2">
        <f t="shared" si="89"/>
        <v>1.3001074154852766E-2</v>
      </c>
      <c r="BI82" s="5">
        <f t="shared" si="90"/>
        <v>127.04176656471398</v>
      </c>
      <c r="BJ82" s="2">
        <f>(BI82/BI$5)^(12/COUNT(BI$6:BI82))-1</f>
        <v>3.8005030654224337E-2</v>
      </c>
      <c r="BL82" s="3">
        <f t="shared" si="91"/>
        <v>1</v>
      </c>
      <c r="BM82" s="3">
        <f t="shared" si="92"/>
        <v>0</v>
      </c>
      <c r="BN82" s="2">
        <f t="shared" si="93"/>
        <v>4.8999999999999998E-3</v>
      </c>
      <c r="BO82" s="5">
        <f t="shared" si="94"/>
        <v>109.26406078315883</v>
      </c>
      <c r="BP82" s="2">
        <f>(BO82/BO$5)^(12/COUNT(BO$6:BO82))-1</f>
        <v>1.3903140133996406E-2</v>
      </c>
      <c r="BR82" s="3">
        <f t="shared" si="95"/>
        <v>1</v>
      </c>
      <c r="BS82" s="3">
        <f t="shared" si="96"/>
        <v>0</v>
      </c>
      <c r="BT82" s="2">
        <f t="shared" si="97"/>
        <v>4.8999999999999998E-3</v>
      </c>
      <c r="BU82" s="5">
        <f t="shared" si="98"/>
        <v>117.64791058279371</v>
      </c>
      <c r="BV82" s="2">
        <f>(BU82/BU$5)^(12/COUNT(BU$6:BU82))-1</f>
        <v>2.5652252053627311E-2</v>
      </c>
      <c r="BX82" s="3">
        <f t="shared" si="99"/>
        <v>0</v>
      </c>
      <c r="BY82" s="3">
        <f t="shared" si="100"/>
        <v>1</v>
      </c>
      <c r="BZ82" s="2">
        <f t="shared" si="101"/>
        <v>1.9629225736095934E-2</v>
      </c>
      <c r="CA82" s="5">
        <f t="shared" si="102"/>
        <v>105.50374208405285</v>
      </c>
      <c r="CB82" s="2">
        <f>(CA82/CA$5)^(12/COUNT(CA$6:CA82))-1</f>
        <v>8.3844979721370283E-3</v>
      </c>
      <c r="CD82" s="3">
        <f t="shared" si="109"/>
        <v>0.1</v>
      </c>
      <c r="CE82" s="3">
        <f t="shared" si="103"/>
        <v>0.9</v>
      </c>
      <c r="CF82" s="2">
        <f t="shared" si="104"/>
        <v>1.8156303162486342E-2</v>
      </c>
      <c r="CG82" s="5">
        <f t="shared" si="105"/>
        <v>110.29569829368194</v>
      </c>
      <c r="CH82" s="2">
        <f>(CG82/CG$5)^(12/COUNT(CG$6:CG82))-1</f>
        <v>1.5389118946761648E-2</v>
      </c>
    </row>
    <row r="83" spans="1:86">
      <c r="A83" s="1">
        <v>28335</v>
      </c>
      <c r="B83" s="2">
        <f>data!M84/1200</f>
        <v>4.8999999999999998E-3</v>
      </c>
      <c r="C83" s="2">
        <f>data!K84/data!K83-1</f>
        <v>-2.8625995852886499E-2</v>
      </c>
      <c r="D83" s="1">
        <f t="shared" si="56"/>
        <v>28126</v>
      </c>
      <c r="E83">
        <f>VLOOKUP(D83,'FRED Graph'!$A$13:$B$1993,2,FALSE)</f>
        <v>0</v>
      </c>
      <c r="F83" s="4">
        <f t="shared" si="57"/>
        <v>-3.35259958528865E-2</v>
      </c>
      <c r="G83" s="20" t="str">
        <f t="shared" si="55"/>
        <v>19773</v>
      </c>
      <c r="H83" s="21">
        <f>IF(VLOOKUP(G83,Median_Level!$A$2:$H$206,8,FALSE)="#N/A",0,VLOOKUP(G83,Median_Level!$A$2:$H$206,8,FALSE))</f>
        <v>20</v>
      </c>
      <c r="I83" s="4"/>
      <c r="J83" s="3">
        <f t="shared" si="106"/>
        <v>0</v>
      </c>
      <c r="K83" s="3">
        <f t="shared" si="58"/>
        <v>1</v>
      </c>
      <c r="L83" s="2">
        <f t="shared" si="59"/>
        <v>-2.8625995852886499E-2</v>
      </c>
      <c r="M83" s="5">
        <f t="shared" si="60"/>
        <v>102.48359240069074</v>
      </c>
      <c r="N83" s="2">
        <f>(M83/M$5)^(12/COUNT(M$6:M83))-1</f>
        <v>3.7813661063310633E-3</v>
      </c>
      <c r="P83" s="3">
        <f t="shared" si="107"/>
        <v>1</v>
      </c>
      <c r="Q83" s="3">
        <f t="shared" si="61"/>
        <v>0</v>
      </c>
      <c r="R83" s="2">
        <f t="shared" si="62"/>
        <v>4.8999999999999998E-3</v>
      </c>
      <c r="S83" s="5">
        <f t="shared" si="63"/>
        <v>152.5978696669948</v>
      </c>
      <c r="T83" s="2">
        <f>(S83/S$5)^(12/COUNT(S$6:S83))-1</f>
        <v>6.7181348356805337E-2</v>
      </c>
      <c r="V83" s="3">
        <f t="shared" si="64"/>
        <v>1</v>
      </c>
      <c r="W83" s="3">
        <f t="shared" si="65"/>
        <v>0</v>
      </c>
      <c r="X83" s="2">
        <f t="shared" si="66"/>
        <v>4.8999999999999998E-3</v>
      </c>
      <c r="Y83" s="5">
        <f t="shared" si="67"/>
        <v>499.39358932755522</v>
      </c>
      <c r="Z83" s="2">
        <f>(Y83/Y$5)^(12/COUNT(Y$6:Y83))-1</f>
        <v>0.28071578868551939</v>
      </c>
      <c r="AB83" s="3">
        <f t="shared" si="68"/>
        <v>0</v>
      </c>
      <c r="AC83" s="3">
        <f t="shared" si="69"/>
        <v>1</v>
      </c>
      <c r="AD83" s="2">
        <f t="shared" si="70"/>
        <v>-2.8625995852886499E-2</v>
      </c>
      <c r="AE83" s="5">
        <f t="shared" si="71"/>
        <v>119.74867529485567</v>
      </c>
      <c r="AF83" s="2">
        <f>(AE83/AE$5)^(12/COUNT(AE$6:AE83))-1</f>
        <v>2.8114889732680393E-2</v>
      </c>
      <c r="AH83" s="3">
        <f t="shared" ca="1" si="72"/>
        <v>0</v>
      </c>
      <c r="AI83" s="3">
        <f t="shared" ca="1" si="73"/>
        <v>1</v>
      </c>
      <c r="AJ83" s="2">
        <f t="shared" ca="1" si="74"/>
        <v>-2.8625995852886499E-2</v>
      </c>
      <c r="AK83" s="5">
        <f t="shared" ca="1" si="75"/>
        <v>203.20507820689076</v>
      </c>
      <c r="AL83" s="2">
        <f ca="1">(AK83/AK$5)^(12/COUNT(AK$6:AK83))-1</f>
        <v>0.11525594565536168</v>
      </c>
      <c r="AN83" s="3">
        <f t="shared" ca="1" si="76"/>
        <v>0.30312495083437496</v>
      </c>
      <c r="AO83" s="3">
        <f t="shared" ca="1" si="77"/>
        <v>0.69687504916562504</v>
      </c>
      <c r="AP83" s="2">
        <f t="shared" ca="1" si="78"/>
        <v>-1.846343000830682E-2</v>
      </c>
      <c r="AQ83" s="5">
        <f t="shared" ca="1" si="79"/>
        <v>116.46403112637525</v>
      </c>
      <c r="AR83" s="2">
        <f ca="1">(AQ83/AQ$5)^(12/COUNT(AQ$6:AQ83))-1</f>
        <v>2.372511190779325E-2</v>
      </c>
      <c r="AT83" s="3">
        <f t="shared" si="80"/>
        <v>0</v>
      </c>
      <c r="AU83" s="3">
        <f t="shared" si="81"/>
        <v>1</v>
      </c>
      <c r="AV83" s="2">
        <f t="shared" si="82"/>
        <v>-2.8625995852886499E-2</v>
      </c>
      <c r="AW83" s="5">
        <f t="shared" si="83"/>
        <v>111.4376248532862</v>
      </c>
      <c r="AX83" s="2">
        <f>(AW83/AW$5)^(12/COUNT(AW$6:AW83))-1</f>
        <v>1.6800307264160041E-2</v>
      </c>
      <c r="AZ83" s="3">
        <f t="shared" ca="1" si="84"/>
        <v>0</v>
      </c>
      <c r="BA83" s="3">
        <f t="shared" ca="1" si="85"/>
        <v>1</v>
      </c>
      <c r="BB83" s="2">
        <f t="shared" ca="1" si="86"/>
        <v>-2.8625995852886499E-2</v>
      </c>
      <c r="BC83" s="5">
        <f t="shared" ca="1" si="87"/>
        <v>150.43343935193249</v>
      </c>
      <c r="BD83" s="2">
        <f ca="1">(BC83/BC$5)^(12/COUNT(BC$6:BC83))-1</f>
        <v>6.4838516034305904E-2</v>
      </c>
      <c r="BF83" s="3">
        <f t="shared" si="108"/>
        <v>0.45</v>
      </c>
      <c r="BG83" s="3">
        <f t="shared" si="88"/>
        <v>0.55000000000000004</v>
      </c>
      <c r="BH83" s="2">
        <f t="shared" si="89"/>
        <v>-1.3539297719087575E-2</v>
      </c>
      <c r="BI83" s="5">
        <f t="shared" si="90"/>
        <v>125.3217102644355</v>
      </c>
      <c r="BJ83" s="2">
        <f>(BI83/BI$5)^(12/COUNT(BI$6:BI83))-1</f>
        <v>3.5335179860259025E-2</v>
      </c>
      <c r="BL83" s="3">
        <f t="shared" si="91"/>
        <v>1</v>
      </c>
      <c r="BM83" s="3">
        <f t="shared" si="92"/>
        <v>0</v>
      </c>
      <c r="BN83" s="2">
        <f t="shared" si="93"/>
        <v>4.8999999999999998E-3</v>
      </c>
      <c r="BO83" s="5">
        <f t="shared" si="94"/>
        <v>109.79945468099629</v>
      </c>
      <c r="BP83" s="2">
        <f>(BO83/BO$5)^(12/COUNT(BO$6:BO83))-1</f>
        <v>1.4486289477147363E-2</v>
      </c>
      <c r="BR83" s="3">
        <f t="shared" si="95"/>
        <v>1</v>
      </c>
      <c r="BS83" s="3">
        <f t="shared" si="96"/>
        <v>0</v>
      </c>
      <c r="BT83" s="2">
        <f t="shared" si="97"/>
        <v>4.8999999999999998E-3</v>
      </c>
      <c r="BU83" s="5">
        <f t="shared" si="98"/>
        <v>118.22438534464939</v>
      </c>
      <c r="BV83" s="2">
        <f>(BU83/BU$5)^(12/COUNT(BU$6:BU83))-1</f>
        <v>2.6090583955873381E-2</v>
      </c>
      <c r="BX83" s="3">
        <f t="shared" si="99"/>
        <v>0</v>
      </c>
      <c r="BY83" s="3">
        <f t="shared" si="100"/>
        <v>1</v>
      </c>
      <c r="BZ83" s="2">
        <f t="shared" si="101"/>
        <v>-2.8625995852886499E-2</v>
      </c>
      <c r="CA83" s="5">
        <f t="shared" si="102"/>
        <v>102.48359240069074</v>
      </c>
      <c r="CB83" s="2">
        <f>(CA83/CA$5)^(12/COUNT(CA$6:CA83))-1</f>
        <v>3.7813661063310633E-3</v>
      </c>
      <c r="CD83" s="3">
        <f t="shared" si="109"/>
        <v>0.1</v>
      </c>
      <c r="CE83" s="3">
        <f t="shared" si="103"/>
        <v>0.9</v>
      </c>
      <c r="CF83" s="2">
        <f t="shared" si="104"/>
        <v>-2.527339626759785E-2</v>
      </c>
      <c r="CG83" s="5">
        <f t="shared" si="105"/>
        <v>107.50815140409429</v>
      </c>
      <c r="CH83" s="2">
        <f>(CG83/CG$5)^(12/COUNT(CG$6:CG83))-1</f>
        <v>1.1200178445977427E-2</v>
      </c>
    </row>
    <row r="84" spans="1:86">
      <c r="A84" s="1">
        <v>28368</v>
      </c>
      <c r="B84" s="2">
        <f>data!M85/1200</f>
        <v>4.9583333333333337E-3</v>
      </c>
      <c r="C84" s="2">
        <f>data!K85/data!K84-1</f>
        <v>-3.2109834057995501E-2</v>
      </c>
      <c r="D84" s="1">
        <f t="shared" si="56"/>
        <v>28126</v>
      </c>
      <c r="E84">
        <f>VLOOKUP(D84,'FRED Graph'!$A$13:$B$1993,2,FALSE)</f>
        <v>0</v>
      </c>
      <c r="F84" s="4">
        <f t="shared" si="57"/>
        <v>-3.7068167391328836E-2</v>
      </c>
      <c r="G84" s="20" t="str">
        <f t="shared" si="55"/>
        <v>19773</v>
      </c>
      <c r="H84" s="21">
        <f>IF(VLOOKUP(G84,Median_Level!$A$2:$H$206,8,FALSE)="#N/A",0,VLOOKUP(G84,Median_Level!$A$2:$H$206,8,FALSE))</f>
        <v>20</v>
      </c>
      <c r="I84" s="4"/>
      <c r="J84" s="3">
        <f t="shared" si="106"/>
        <v>0</v>
      </c>
      <c r="K84" s="3">
        <f t="shared" si="58"/>
        <v>1</v>
      </c>
      <c r="L84" s="2">
        <f t="shared" si="59"/>
        <v>-3.2109834057995501E-2</v>
      </c>
      <c r="M84" s="5">
        <f t="shared" si="60"/>
        <v>99.192861255037315</v>
      </c>
      <c r="N84" s="2">
        <f>(M84/M$5)^(12/COUNT(M$6:M84))-1</f>
        <v>-1.2302508391720535E-3</v>
      </c>
      <c r="P84" s="3">
        <f t="shared" si="107"/>
        <v>1</v>
      </c>
      <c r="Q84" s="3">
        <f t="shared" si="61"/>
        <v>0</v>
      </c>
      <c r="R84" s="2">
        <f t="shared" si="62"/>
        <v>4.9583333333333337E-3</v>
      </c>
      <c r="S84" s="5">
        <f t="shared" si="63"/>
        <v>153.35450077076032</v>
      </c>
      <c r="T84" s="2">
        <f>(S84/S$5)^(12/COUNT(S$6:S84))-1</f>
        <v>6.7104784982475074E-2</v>
      </c>
      <c r="V84" s="3">
        <f t="shared" si="64"/>
        <v>1</v>
      </c>
      <c r="W84" s="3">
        <f t="shared" si="65"/>
        <v>0</v>
      </c>
      <c r="X84" s="2">
        <f t="shared" si="66"/>
        <v>4.9583333333333337E-3</v>
      </c>
      <c r="Y84" s="5">
        <f t="shared" si="67"/>
        <v>501.86974920797104</v>
      </c>
      <c r="Z84" s="2">
        <f>(Y84/Y$5)^(12/COUNT(Y$6:Y84))-1</f>
        <v>0.27767056298990478</v>
      </c>
      <c r="AB84" s="3">
        <f t="shared" si="68"/>
        <v>0</v>
      </c>
      <c r="AC84" s="3">
        <f t="shared" si="69"/>
        <v>1</v>
      </c>
      <c r="AD84" s="2">
        <f t="shared" si="70"/>
        <v>-3.2109834057995501E-2</v>
      </c>
      <c r="AE84" s="5">
        <f t="shared" si="71"/>
        <v>115.90356520247308</v>
      </c>
      <c r="AF84" s="2">
        <f>(AE84/AE$5)^(12/COUNT(AE$6:AE84))-1</f>
        <v>2.2671662298936246E-2</v>
      </c>
      <c r="AH84" s="3">
        <f t="shared" ca="1" si="72"/>
        <v>0</v>
      </c>
      <c r="AI84" s="3">
        <f t="shared" ca="1" si="73"/>
        <v>1</v>
      </c>
      <c r="AJ84" s="2">
        <f t="shared" ca="1" si="74"/>
        <v>-3.2109834057995501E-2</v>
      </c>
      <c r="AK84" s="5">
        <f t="shared" ca="1" si="75"/>
        <v>196.6801968659255</v>
      </c>
      <c r="AL84" s="2">
        <f ca="1">(AK84/AK$5)^(12/COUNT(AK$6:AK84))-1</f>
        <v>0.108209499297798</v>
      </c>
      <c r="AN84" s="3">
        <f t="shared" ca="1" si="76"/>
        <v>6.1354318407981667E-2</v>
      </c>
      <c r="AO84" s="3">
        <f t="shared" ca="1" si="77"/>
        <v>0.93864568159201833</v>
      </c>
      <c r="AP84" s="2">
        <f t="shared" ca="1" si="78"/>
        <v>-2.9835541913067549E-2</v>
      </c>
      <c r="AQ84" s="5">
        <f t="shared" ca="1" si="79"/>
        <v>112.98926364433947</v>
      </c>
      <c r="AR84" s="2">
        <f ca="1">(AQ84/AQ$5)^(12/COUNT(AQ$6:AQ84))-1</f>
        <v>1.8723395939989951E-2</v>
      </c>
      <c r="AT84" s="3">
        <f t="shared" si="80"/>
        <v>0</v>
      </c>
      <c r="AU84" s="3">
        <f t="shared" si="81"/>
        <v>1</v>
      </c>
      <c r="AV84" s="2">
        <f t="shared" si="82"/>
        <v>-3.2109834057995501E-2</v>
      </c>
      <c r="AW84" s="5">
        <f t="shared" si="83"/>
        <v>107.85938121143002</v>
      </c>
      <c r="AX84" s="2">
        <f>(AW84/AW$5)^(12/COUNT(AW$6:AW84))-1</f>
        <v>1.1558670889669775E-2</v>
      </c>
      <c r="AZ84" s="3">
        <f t="shared" ca="1" si="84"/>
        <v>0</v>
      </c>
      <c r="BA84" s="3">
        <f t="shared" ca="1" si="85"/>
        <v>1</v>
      </c>
      <c r="BB84" s="2">
        <f t="shared" ca="1" si="86"/>
        <v>-3.2109834057995501E-2</v>
      </c>
      <c r="BC84" s="5">
        <f t="shared" ca="1" si="87"/>
        <v>145.60304657756842</v>
      </c>
      <c r="BD84" s="2">
        <f ca="1">(BC84/BC$5)^(12/COUNT(BC$6:BC84))-1</f>
        <v>5.873040787152406E-2</v>
      </c>
      <c r="BF84" s="3">
        <f t="shared" si="108"/>
        <v>0.45</v>
      </c>
      <c r="BG84" s="3">
        <f t="shared" si="88"/>
        <v>0.55000000000000004</v>
      </c>
      <c r="BH84" s="2">
        <f t="shared" si="89"/>
        <v>-1.5429158731897527E-2</v>
      </c>
      <c r="BI84" s="5">
        <f t="shared" si="90"/>
        <v>123.38810170421264</v>
      </c>
      <c r="BJ84" s="2">
        <f>(BI84/BI$5)^(12/COUNT(BI$6:BI84))-1</f>
        <v>3.2438749486633833E-2</v>
      </c>
      <c r="BL84" s="3">
        <f t="shared" si="91"/>
        <v>1</v>
      </c>
      <c r="BM84" s="3">
        <f t="shared" si="92"/>
        <v>0</v>
      </c>
      <c r="BN84" s="2">
        <f t="shared" si="93"/>
        <v>4.9583333333333337E-3</v>
      </c>
      <c r="BO84" s="5">
        <f t="shared" si="94"/>
        <v>110.3438769771229</v>
      </c>
      <c r="BP84" s="2">
        <f>(BO84/BO$5)^(12/COUNT(BO$6:BO84))-1</f>
        <v>1.5063948396461191E-2</v>
      </c>
      <c r="BR84" s="3">
        <f t="shared" si="95"/>
        <v>1</v>
      </c>
      <c r="BS84" s="3">
        <f t="shared" si="96"/>
        <v>0</v>
      </c>
      <c r="BT84" s="2">
        <f t="shared" si="97"/>
        <v>4.9583333333333337E-3</v>
      </c>
      <c r="BU84" s="5">
        <f t="shared" si="98"/>
        <v>118.81058125531662</v>
      </c>
      <c r="BV84" s="2">
        <f>(BU84/BU$5)^(12/COUNT(BU$6:BU84))-1</f>
        <v>2.6527050277535658E-2</v>
      </c>
      <c r="BX84" s="3">
        <f t="shared" si="99"/>
        <v>0</v>
      </c>
      <c r="BY84" s="3">
        <f t="shared" si="100"/>
        <v>1</v>
      </c>
      <c r="BZ84" s="2">
        <f t="shared" si="101"/>
        <v>-3.2109834057995501E-2</v>
      </c>
      <c r="CA84" s="5">
        <f t="shared" si="102"/>
        <v>99.192861255037315</v>
      </c>
      <c r="CB84" s="2">
        <f>(CA84/CA$5)^(12/COUNT(CA$6:CA84))-1</f>
        <v>-1.2302508391720535E-3</v>
      </c>
      <c r="CD84" s="3">
        <f t="shared" si="109"/>
        <v>0.1</v>
      </c>
      <c r="CE84" s="3">
        <f t="shared" si="103"/>
        <v>0.9</v>
      </c>
      <c r="CF84" s="2">
        <f t="shared" si="104"/>
        <v>-2.8403017318862616E-2</v>
      </c>
      <c r="CG84" s="5">
        <f t="shared" si="105"/>
        <v>104.45459551784489</v>
      </c>
      <c r="CH84" s="2">
        <f>(CG84/CG$5)^(12/COUNT(CG$6:CG84))-1</f>
        <v>6.6420572215433182E-3</v>
      </c>
    </row>
    <row r="85" spans="1:86">
      <c r="A85" s="1">
        <v>28398</v>
      </c>
      <c r="B85" s="2">
        <f>data!M86/1200</f>
        <v>5.1000000000000004E-3</v>
      </c>
      <c r="C85" s="2">
        <f>data!K86/data!K85-1</f>
        <v>-1.6692010354153797E-2</v>
      </c>
      <c r="D85" s="1">
        <f t="shared" si="56"/>
        <v>28126</v>
      </c>
      <c r="E85">
        <f>VLOOKUP(D85,'FRED Graph'!$A$13:$B$1993,2,FALSE)</f>
        <v>0</v>
      </c>
      <c r="F85" s="4">
        <f t="shared" si="57"/>
        <v>-2.1792010354153797E-2</v>
      </c>
      <c r="G85" s="20" t="str">
        <f t="shared" si="55"/>
        <v>19773</v>
      </c>
      <c r="H85" s="21">
        <f>IF(VLOOKUP(G85,Median_Level!$A$2:$H$206,8,FALSE)="#N/A",0,VLOOKUP(G85,Median_Level!$A$2:$H$206,8,FALSE))</f>
        <v>20</v>
      </c>
      <c r="I85" s="4"/>
      <c r="J85" s="3">
        <f t="shared" si="106"/>
        <v>0</v>
      </c>
      <c r="K85" s="3">
        <f t="shared" si="58"/>
        <v>1</v>
      </c>
      <c r="L85" s="2">
        <f t="shared" si="59"/>
        <v>-1.6692010354153797E-2</v>
      </c>
      <c r="M85" s="5">
        <f t="shared" si="60"/>
        <v>97.537132987910084</v>
      </c>
      <c r="N85" s="2">
        <f>(M85/M$5)^(12/COUNT(M$6:M85))-1</f>
        <v>-3.7335672408003173E-3</v>
      </c>
      <c r="P85" s="3">
        <f t="shared" si="107"/>
        <v>1</v>
      </c>
      <c r="Q85" s="3">
        <f t="shared" si="61"/>
        <v>0</v>
      </c>
      <c r="R85" s="2">
        <f t="shared" si="62"/>
        <v>5.1000000000000004E-3</v>
      </c>
      <c r="S85" s="5">
        <f t="shared" si="63"/>
        <v>154.13660872469123</v>
      </c>
      <c r="T85" s="2">
        <f>(S85/S$5)^(12/COUNT(S$6:S85))-1</f>
        <v>6.7052702147545329E-2</v>
      </c>
      <c r="V85" s="3">
        <f t="shared" si="64"/>
        <v>1</v>
      </c>
      <c r="W85" s="3">
        <f t="shared" si="65"/>
        <v>0</v>
      </c>
      <c r="X85" s="2">
        <f t="shared" si="66"/>
        <v>5.1000000000000004E-3</v>
      </c>
      <c r="Y85" s="5">
        <f t="shared" si="67"/>
        <v>504.42928492893174</v>
      </c>
      <c r="Z85" s="2">
        <f>(Y85/Y$5)^(12/COUNT(Y$6:Y85))-1</f>
        <v>0.27473539189530993</v>
      </c>
      <c r="AB85" s="3">
        <f t="shared" si="68"/>
        <v>0</v>
      </c>
      <c r="AC85" s="3">
        <f t="shared" si="69"/>
        <v>1</v>
      </c>
      <c r="AD85" s="2">
        <f t="shared" si="70"/>
        <v>-1.6692010354153797E-2</v>
      </c>
      <c r="AE85" s="5">
        <f t="shared" si="71"/>
        <v>113.96890169203006</v>
      </c>
      <c r="AF85" s="2">
        <f>(AE85/AE$5)^(12/COUNT(AE$6:AE85))-1</f>
        <v>1.9806919686268021E-2</v>
      </c>
      <c r="AH85" s="3">
        <f t="shared" ca="1" si="72"/>
        <v>0</v>
      </c>
      <c r="AI85" s="3">
        <f t="shared" ca="1" si="73"/>
        <v>1</v>
      </c>
      <c r="AJ85" s="2">
        <f t="shared" ca="1" si="74"/>
        <v>-1.6692010354153797E-2</v>
      </c>
      <c r="AK85" s="5">
        <f t="shared" ca="1" si="75"/>
        <v>193.39720898338246</v>
      </c>
      <c r="AL85" s="2">
        <f ca="1">(AK85/AK$5)^(12/COUNT(AK$6:AK85))-1</f>
        <v>0.10399607748024309</v>
      </c>
      <c r="AN85" s="3">
        <f t="shared" ca="1" si="76"/>
        <v>0.88866861595295243</v>
      </c>
      <c r="AO85" s="3">
        <f t="shared" ca="1" si="77"/>
        <v>0.11133138404704757</v>
      </c>
      <c r="AP85" s="2">
        <f t="shared" ca="1" si="78"/>
        <v>2.6738653261044664E-3</v>
      </c>
      <c r="AQ85" s="5">
        <f t="shared" ca="1" si="79"/>
        <v>113.29138171862014</v>
      </c>
      <c r="AR85" s="2">
        <f ca="1">(AQ85/AQ$5)^(12/COUNT(AQ$6:AQ85))-1</f>
        <v>1.889523458534148E-2</v>
      </c>
      <c r="AT85" s="3">
        <f t="shared" si="80"/>
        <v>0</v>
      </c>
      <c r="AU85" s="3">
        <f t="shared" si="81"/>
        <v>1</v>
      </c>
      <c r="AV85" s="2">
        <f t="shared" si="82"/>
        <v>-1.6692010354153797E-2</v>
      </c>
      <c r="AW85" s="5">
        <f t="shared" si="83"/>
        <v>106.05899130345621</v>
      </c>
      <c r="AX85" s="2">
        <f>(AW85/AW$5)^(12/COUNT(AW$6:AW85))-1</f>
        <v>8.8628356595588098E-3</v>
      </c>
      <c r="AZ85" s="3">
        <f t="shared" ca="1" si="84"/>
        <v>0</v>
      </c>
      <c r="BA85" s="3">
        <f t="shared" ca="1" si="85"/>
        <v>1</v>
      </c>
      <c r="BB85" s="2">
        <f t="shared" ca="1" si="86"/>
        <v>-1.6692010354153797E-2</v>
      </c>
      <c r="BC85" s="5">
        <f t="shared" ca="1" si="87"/>
        <v>143.17263901649932</v>
      </c>
      <c r="BD85" s="2">
        <f ca="1">(BC85/BC$5)^(12/COUNT(BC$6:BC85))-1</f>
        <v>5.5307451076850089E-2</v>
      </c>
      <c r="BF85" s="3">
        <f t="shared" si="108"/>
        <v>0.45</v>
      </c>
      <c r="BG85" s="3">
        <f t="shared" si="88"/>
        <v>0.55000000000000004</v>
      </c>
      <c r="BH85" s="2">
        <f t="shared" si="89"/>
        <v>-6.8856056947845887E-3</v>
      </c>
      <c r="BI85" s="5">
        <f t="shared" si="90"/>
        <v>122.53849988844946</v>
      </c>
      <c r="BJ85" s="2">
        <f>(BI85/BI$5)^(12/COUNT(BI$6:BI85))-1</f>
        <v>3.0957788506042139E-2</v>
      </c>
      <c r="BL85" s="3">
        <f t="shared" si="91"/>
        <v>1</v>
      </c>
      <c r="BM85" s="3">
        <f t="shared" si="92"/>
        <v>0</v>
      </c>
      <c r="BN85" s="2">
        <f t="shared" si="93"/>
        <v>5.1000000000000004E-3</v>
      </c>
      <c r="BO85" s="5">
        <f t="shared" si="94"/>
        <v>110.90663074970624</v>
      </c>
      <c r="BP85" s="2">
        <f>(BO85/BO$5)^(12/COUNT(BO$6:BO85))-1</f>
        <v>1.5648956848617335E-2</v>
      </c>
      <c r="BR85" s="3">
        <f t="shared" si="95"/>
        <v>1</v>
      </c>
      <c r="BS85" s="3">
        <f t="shared" si="96"/>
        <v>0</v>
      </c>
      <c r="BT85" s="2">
        <f t="shared" si="97"/>
        <v>5.1000000000000004E-3</v>
      </c>
      <c r="BU85" s="5">
        <f t="shared" si="98"/>
        <v>119.41651521971875</v>
      </c>
      <c r="BV85" s="2">
        <f>(BU85/BU$5)^(12/COUNT(BU$6:BU85))-1</f>
        <v>2.6974497470436676E-2</v>
      </c>
      <c r="BX85" s="3">
        <f t="shared" si="99"/>
        <v>0</v>
      </c>
      <c r="BY85" s="3">
        <f t="shared" si="100"/>
        <v>1</v>
      </c>
      <c r="BZ85" s="2">
        <f t="shared" si="101"/>
        <v>-1.6692010354153797E-2</v>
      </c>
      <c r="CA85" s="5">
        <f t="shared" si="102"/>
        <v>97.537132987910084</v>
      </c>
      <c r="CB85" s="2">
        <f>(CA85/CA$5)^(12/COUNT(CA$6:CA85))-1</f>
        <v>-3.7335672408003173E-3</v>
      </c>
      <c r="CD85" s="3">
        <f t="shared" si="109"/>
        <v>0.1</v>
      </c>
      <c r="CE85" s="3">
        <f t="shared" si="103"/>
        <v>0.9</v>
      </c>
      <c r="CF85" s="2">
        <f t="shared" si="104"/>
        <v>-1.4512809318738417E-2</v>
      </c>
      <c r="CG85" s="5">
        <f t="shared" si="105"/>
        <v>102.93866589062846</v>
      </c>
      <c r="CH85" s="2">
        <f>(CG85/CG$5)^(12/COUNT(CG$6:CG85))-1</f>
        <v>4.3539231135607537E-3</v>
      </c>
    </row>
    <row r="86" spans="1:86">
      <c r="A86" s="1">
        <v>28429</v>
      </c>
      <c r="B86" s="2">
        <f>data!M87/1200</f>
        <v>5.2499999999999995E-3</v>
      </c>
      <c r="C86" s="2">
        <f>data!K87/data!K86-1</f>
        <v>-3.3950726588046432E-2</v>
      </c>
      <c r="D86" s="1">
        <f t="shared" si="56"/>
        <v>28126</v>
      </c>
      <c r="E86">
        <f>VLOOKUP(D86,'FRED Graph'!$A$13:$B$1993,2,FALSE)</f>
        <v>0</v>
      </c>
      <c r="F86" s="4">
        <f t="shared" si="57"/>
        <v>-3.9200726588046429E-2</v>
      </c>
      <c r="G86" s="20" t="str">
        <f t="shared" si="55"/>
        <v>19774</v>
      </c>
      <c r="H86" s="21">
        <f>IF(VLOOKUP(G86,Median_Level!$A$2:$H$206,8,FALSE)="#N/A",0,VLOOKUP(G86,Median_Level!$A$2:$H$206,8,FALSE))</f>
        <v>20</v>
      </c>
      <c r="I86" s="4"/>
      <c r="J86" s="3">
        <f t="shared" si="106"/>
        <v>0</v>
      </c>
      <c r="K86" s="3">
        <f t="shared" si="58"/>
        <v>1</v>
      </c>
      <c r="L86" s="2">
        <f t="shared" si="59"/>
        <v>-3.3950726588046432E-2</v>
      </c>
      <c r="M86" s="5">
        <f t="shared" si="60"/>
        <v>94.225676453655623</v>
      </c>
      <c r="N86" s="2">
        <f>(M86/M$5)^(12/COUNT(M$6:M86))-1</f>
        <v>-8.7727694126965572E-3</v>
      </c>
      <c r="P86" s="3">
        <f t="shared" si="107"/>
        <v>1</v>
      </c>
      <c r="Q86" s="3">
        <f t="shared" si="61"/>
        <v>0</v>
      </c>
      <c r="R86" s="2">
        <f t="shared" si="62"/>
        <v>5.2499999999999995E-3</v>
      </c>
      <c r="S86" s="5">
        <f t="shared" si="63"/>
        <v>154.94582592049585</v>
      </c>
      <c r="T86" s="2">
        <f>(S86/S$5)^(12/COUNT(S$6:S86))-1</f>
        <v>6.7025497098018194E-2</v>
      </c>
      <c r="V86" s="3">
        <f t="shared" si="64"/>
        <v>1</v>
      </c>
      <c r="W86" s="3">
        <f t="shared" si="65"/>
        <v>0</v>
      </c>
      <c r="X86" s="2">
        <f t="shared" si="66"/>
        <v>5.2499999999999995E-3</v>
      </c>
      <c r="Y86" s="5">
        <f t="shared" si="67"/>
        <v>507.07753867480864</v>
      </c>
      <c r="Z86" s="2">
        <f>(Y86/Y$5)^(12/COUNT(Y$6:Y86))-1</f>
        <v>0.27190730830063825</v>
      </c>
      <c r="AB86" s="3">
        <f t="shared" si="68"/>
        <v>0</v>
      </c>
      <c r="AC86" s="3">
        <f t="shared" si="69"/>
        <v>1</v>
      </c>
      <c r="AD86" s="2">
        <f t="shared" si="70"/>
        <v>-3.3950726588046432E-2</v>
      </c>
      <c r="AE86" s="5">
        <f t="shared" si="71"/>
        <v>110.099574671144</v>
      </c>
      <c r="AF86" s="2">
        <f>(AE86/AE$5)^(12/COUNT(AE$6:AE86))-1</f>
        <v>1.4356146991486574E-2</v>
      </c>
      <c r="AH86" s="3">
        <f t="shared" ca="1" si="72"/>
        <v>0</v>
      </c>
      <c r="AI86" s="3">
        <f t="shared" ca="1" si="73"/>
        <v>1</v>
      </c>
      <c r="AJ86" s="2">
        <f t="shared" ca="1" si="74"/>
        <v>-3.3950726588046432E-2</v>
      </c>
      <c r="AK86" s="5">
        <f t="shared" ca="1" si="75"/>
        <v>186.83123321829635</v>
      </c>
      <c r="AL86" s="2">
        <f ca="1">(AK86/AK$5)^(12/COUNT(AK$6:AK86))-1</f>
        <v>9.7020486216827573E-2</v>
      </c>
      <c r="AN86" s="3">
        <f t="shared" ca="1" si="76"/>
        <v>0.933375897507429</v>
      </c>
      <c r="AO86" s="3">
        <f t="shared" ca="1" si="77"/>
        <v>6.6624102492571002E-2</v>
      </c>
      <c r="AP86" s="2">
        <f t="shared" ca="1" si="78"/>
        <v>2.6382867740147404E-3</v>
      </c>
      <c r="AQ86" s="5">
        <f t="shared" ca="1" si="79"/>
        <v>113.59027687261823</v>
      </c>
      <c r="AR86" s="2">
        <f ca="1">(AQ86/AQ$5)^(12/COUNT(AQ$6:AQ86))-1</f>
        <v>1.90575010903411E-2</v>
      </c>
      <c r="AT86" s="3">
        <f t="shared" si="80"/>
        <v>0</v>
      </c>
      <c r="AU86" s="3">
        <f t="shared" si="81"/>
        <v>1</v>
      </c>
      <c r="AV86" s="2">
        <f t="shared" si="82"/>
        <v>-3.3950726588046432E-2</v>
      </c>
      <c r="AW86" s="5">
        <f t="shared" si="83"/>
        <v>102.45821148750858</v>
      </c>
      <c r="AX86" s="2">
        <f>(AW86/AW$5)^(12/COUNT(AW$6:AW86))-1</f>
        <v>3.6042332625516593E-3</v>
      </c>
      <c r="AZ86" s="3">
        <f t="shared" ca="1" si="84"/>
        <v>0</v>
      </c>
      <c r="BA86" s="3">
        <f t="shared" ca="1" si="85"/>
        <v>1</v>
      </c>
      <c r="BB86" s="2">
        <f t="shared" ca="1" si="86"/>
        <v>-3.3950726588046432E-2</v>
      </c>
      <c r="BC86" s="5">
        <f t="shared" ca="1" si="87"/>
        <v>138.31182389436108</v>
      </c>
      <c r="BD86" s="2">
        <f ca="1">(BC86/BC$5)^(12/COUNT(BC$6:BC86))-1</f>
        <v>4.9223588261884332E-2</v>
      </c>
      <c r="BF86" s="3">
        <f t="shared" si="108"/>
        <v>0.45</v>
      </c>
      <c r="BG86" s="3">
        <f t="shared" si="88"/>
        <v>0.55000000000000004</v>
      </c>
      <c r="BH86" s="2">
        <f t="shared" si="89"/>
        <v>-1.631039962342554E-2</v>
      </c>
      <c r="BI86" s="5">
        <f t="shared" si="90"/>
        <v>120.53984798601377</v>
      </c>
      <c r="BJ86" s="2">
        <f>(BI86/BI$5)^(12/COUNT(BI$6:BI86))-1</f>
        <v>2.8062111882668273E-2</v>
      </c>
      <c r="BL86" s="3">
        <f t="shared" si="91"/>
        <v>1</v>
      </c>
      <c r="BM86" s="3">
        <f t="shared" si="92"/>
        <v>0</v>
      </c>
      <c r="BN86" s="2">
        <f t="shared" si="93"/>
        <v>5.2499999999999995E-3</v>
      </c>
      <c r="BO86" s="5">
        <f t="shared" si="94"/>
        <v>111.4888905611422</v>
      </c>
      <c r="BP86" s="2">
        <f>(BO86/BO$5)^(12/COUNT(BO$6:BO86))-1</f>
        <v>1.6242312065597675E-2</v>
      </c>
      <c r="BR86" s="3">
        <f t="shared" si="95"/>
        <v>1</v>
      </c>
      <c r="BS86" s="3">
        <f t="shared" si="96"/>
        <v>0</v>
      </c>
      <c r="BT86" s="2">
        <f t="shared" si="97"/>
        <v>5.2499999999999995E-3</v>
      </c>
      <c r="BU86" s="5">
        <f t="shared" si="98"/>
        <v>120.04345192462226</v>
      </c>
      <c r="BV86" s="2">
        <f>(BU86/BU$5)^(12/COUNT(BU$6:BU86))-1</f>
        <v>2.7433798519598485E-2</v>
      </c>
      <c r="BX86" s="3">
        <f t="shared" si="99"/>
        <v>0</v>
      </c>
      <c r="BY86" s="3">
        <f t="shared" si="100"/>
        <v>1</v>
      </c>
      <c r="BZ86" s="2">
        <f t="shared" si="101"/>
        <v>-3.3950726588046432E-2</v>
      </c>
      <c r="CA86" s="5">
        <f t="shared" si="102"/>
        <v>94.225676453655623</v>
      </c>
      <c r="CB86" s="2">
        <f>(CA86/CA$5)^(12/COUNT(CA$6:CA86))-1</f>
        <v>-8.7727694126965572E-3</v>
      </c>
      <c r="CD86" s="3">
        <f t="shared" si="109"/>
        <v>0.1</v>
      </c>
      <c r="CE86" s="3">
        <f t="shared" si="103"/>
        <v>0.9</v>
      </c>
      <c r="CF86" s="2">
        <f t="shared" si="104"/>
        <v>-3.0030653929241789E-2</v>
      </c>
      <c r="CG86" s="5">
        <f t="shared" si="105"/>
        <v>99.847350439329148</v>
      </c>
      <c r="CH86" s="2">
        <f>(CG86/CG$5)^(12/COUNT(CG$6:CG86))-1</f>
        <v>-2.2629467122492475E-4</v>
      </c>
    </row>
    <row r="87" spans="1:86">
      <c r="A87" s="1">
        <v>28459</v>
      </c>
      <c r="B87" s="2">
        <f>data!M88/1200</f>
        <v>5.4166666666666669E-3</v>
      </c>
      <c r="C87" s="2">
        <f>data!K88/data!K87-1</f>
        <v>1.3869371295900379E-2</v>
      </c>
      <c r="D87" s="1">
        <f t="shared" si="56"/>
        <v>28126</v>
      </c>
      <c r="E87">
        <f>VLOOKUP(D87,'FRED Graph'!$A$13:$B$1993,2,FALSE)</f>
        <v>0</v>
      </c>
      <c r="F87" s="4">
        <f t="shared" si="57"/>
        <v>8.4527046292337121E-3</v>
      </c>
      <c r="G87" s="20" t="str">
        <f t="shared" si="55"/>
        <v>19774</v>
      </c>
      <c r="H87" s="21">
        <f>IF(VLOOKUP(G87,Median_Level!$A$2:$H$206,8,FALSE)="#N/A",0,VLOOKUP(G87,Median_Level!$A$2:$H$206,8,FALSE))</f>
        <v>20</v>
      </c>
      <c r="I87" s="4"/>
      <c r="J87" s="3">
        <f t="shared" si="106"/>
        <v>0</v>
      </c>
      <c r="K87" s="3">
        <f t="shared" si="58"/>
        <v>1</v>
      </c>
      <c r="L87" s="2">
        <f t="shared" si="59"/>
        <v>1.3869371295900379E-2</v>
      </c>
      <c r="M87" s="5">
        <f t="shared" si="60"/>
        <v>95.532527345998744</v>
      </c>
      <c r="N87" s="2">
        <f>(M87/M$5)^(12/COUNT(M$6:M87))-1</f>
        <v>-6.6659849461965237E-3</v>
      </c>
      <c r="P87" s="3">
        <f t="shared" si="107"/>
        <v>1</v>
      </c>
      <c r="Q87" s="3">
        <f t="shared" si="61"/>
        <v>0</v>
      </c>
      <c r="R87" s="2">
        <f t="shared" si="62"/>
        <v>5.4166666666666669E-3</v>
      </c>
      <c r="S87" s="5">
        <f t="shared" si="63"/>
        <v>155.78511581089853</v>
      </c>
      <c r="T87" s="2">
        <f>(S87/S$5)^(12/COUNT(S$6:S87))-1</f>
        <v>6.7024842873291579E-2</v>
      </c>
      <c r="V87" s="3">
        <f t="shared" si="64"/>
        <v>0</v>
      </c>
      <c r="W87" s="3">
        <f t="shared" si="65"/>
        <v>1</v>
      </c>
      <c r="X87" s="2">
        <f t="shared" si="66"/>
        <v>1.3869371295900379E-2</v>
      </c>
      <c r="Y87" s="5">
        <f t="shared" si="67"/>
        <v>514.11038533450085</v>
      </c>
      <c r="Z87" s="2">
        <f>(Y87/Y$5)^(12/COUNT(Y$6:Y87))-1</f>
        <v>0.27074096568398454</v>
      </c>
      <c r="AB87" s="3">
        <f t="shared" si="68"/>
        <v>0</v>
      </c>
      <c r="AC87" s="3">
        <f t="shared" si="69"/>
        <v>1</v>
      </c>
      <c r="AD87" s="2">
        <f t="shared" si="70"/>
        <v>1.3869371295900379E-2</v>
      </c>
      <c r="AE87" s="5">
        <f t="shared" si="71"/>
        <v>111.6265865517788</v>
      </c>
      <c r="AF87" s="2">
        <f>(AE87/AE$5)^(12/COUNT(AE$6:AE87))-1</f>
        <v>1.622619873578679E-2</v>
      </c>
      <c r="AH87" s="3">
        <f t="shared" ca="1" si="72"/>
        <v>0</v>
      </c>
      <c r="AI87" s="3">
        <f t="shared" ca="1" si="73"/>
        <v>1</v>
      </c>
      <c r="AJ87" s="2">
        <f t="shared" ca="1" si="74"/>
        <v>1.3869371295900379E-2</v>
      </c>
      <c r="AK87" s="5">
        <f t="shared" ca="1" si="75"/>
        <v>189.42246496147186</v>
      </c>
      <c r="AL87" s="2">
        <f ca="1">(AK87/AK$5)^(12/COUNT(AK$6:AK87))-1</f>
        <v>9.7993399352829691E-2</v>
      </c>
      <c r="AN87" s="3">
        <f t="shared" ca="1" si="76"/>
        <v>0.17706927629422431</v>
      </c>
      <c r="AO87" s="3">
        <f t="shared" ca="1" si="77"/>
        <v>0.82293072370577569</v>
      </c>
      <c r="AP87" s="2">
        <f t="shared" ca="1" si="78"/>
        <v>1.2372657004473127E-2</v>
      </c>
      <c r="AQ87" s="5">
        <f t="shared" ca="1" si="79"/>
        <v>114.99569040740627</v>
      </c>
      <c r="AR87" s="2">
        <f ca="1">(AQ87/AQ$5)^(12/COUNT(AQ$6:AQ87))-1</f>
        <v>2.0657964909666982E-2</v>
      </c>
      <c r="AT87" s="3">
        <f t="shared" si="80"/>
        <v>0</v>
      </c>
      <c r="AU87" s="3">
        <f t="shared" si="81"/>
        <v>1</v>
      </c>
      <c r="AV87" s="2">
        <f t="shared" si="82"/>
        <v>1.3869371295900379E-2</v>
      </c>
      <c r="AW87" s="5">
        <f t="shared" si="83"/>
        <v>103.87924246494272</v>
      </c>
      <c r="AX87" s="2">
        <f>(AW87/AW$5)^(12/COUNT(AW$6:AW87))-1</f>
        <v>5.5851353845688401E-3</v>
      </c>
      <c r="AZ87" s="3">
        <f t="shared" ca="1" si="84"/>
        <v>0</v>
      </c>
      <c r="BA87" s="3">
        <f t="shared" ca="1" si="85"/>
        <v>1</v>
      </c>
      <c r="BB87" s="2">
        <f t="shared" ca="1" si="86"/>
        <v>1.3869371295900379E-2</v>
      </c>
      <c r="BC87" s="5">
        <f t="shared" ca="1" si="87"/>
        <v>140.23012193456518</v>
      </c>
      <c r="BD87" s="2">
        <f ca="1">(BC87/BC$5)^(12/COUNT(BC$6:BC87))-1</f>
        <v>5.0724774631550229E-2</v>
      </c>
      <c r="BF87" s="3">
        <f t="shared" si="108"/>
        <v>0.45</v>
      </c>
      <c r="BG87" s="3">
        <f t="shared" si="88"/>
        <v>0.55000000000000004</v>
      </c>
      <c r="BH87" s="2">
        <f t="shared" si="89"/>
        <v>1.0065654212745209E-2</v>
      </c>
      <c r="BI87" s="5">
        <f t="shared" si="90"/>
        <v>121.75316041469786</v>
      </c>
      <c r="BJ87" s="2">
        <f>(BI87/BI$5)^(12/COUNT(BI$6:BI87))-1</f>
        <v>2.9222575994912292E-2</v>
      </c>
      <c r="BL87" s="3">
        <f t="shared" si="91"/>
        <v>1</v>
      </c>
      <c r="BM87" s="3">
        <f t="shared" si="92"/>
        <v>0</v>
      </c>
      <c r="BN87" s="2">
        <f t="shared" si="93"/>
        <v>5.4166666666666669E-3</v>
      </c>
      <c r="BO87" s="5">
        <f t="shared" si="94"/>
        <v>112.09278871834839</v>
      </c>
      <c r="BP87" s="2">
        <f>(BO87/BO$5)^(12/COUNT(BO$6:BO87))-1</f>
        <v>1.6846198525877654E-2</v>
      </c>
      <c r="BR87" s="3">
        <f t="shared" si="95"/>
        <v>1</v>
      </c>
      <c r="BS87" s="3">
        <f t="shared" si="96"/>
        <v>0</v>
      </c>
      <c r="BT87" s="2">
        <f t="shared" si="97"/>
        <v>5.4166666666666669E-3</v>
      </c>
      <c r="BU87" s="5">
        <f t="shared" si="98"/>
        <v>120.69368728921395</v>
      </c>
      <c r="BV87" s="2">
        <f>(BU87/BU$5)^(12/COUNT(BU$6:BU87))-1</f>
        <v>2.7907032664387543E-2</v>
      </c>
      <c r="BX87" s="3">
        <f t="shared" si="99"/>
        <v>0</v>
      </c>
      <c r="BY87" s="3">
        <f t="shared" si="100"/>
        <v>1</v>
      </c>
      <c r="BZ87" s="2">
        <f t="shared" si="101"/>
        <v>1.3869371295900379E-2</v>
      </c>
      <c r="CA87" s="5">
        <f t="shared" si="102"/>
        <v>95.532527345998744</v>
      </c>
      <c r="CB87" s="2">
        <f>(CA87/CA$5)^(12/COUNT(CA$6:CA87))-1</f>
        <v>-6.6659849461965237E-3</v>
      </c>
      <c r="CD87" s="3">
        <f t="shared" si="109"/>
        <v>0.1</v>
      </c>
      <c r="CE87" s="3">
        <f t="shared" si="103"/>
        <v>0.9</v>
      </c>
      <c r="CF87" s="2">
        <f t="shared" si="104"/>
        <v>1.3024100832977007E-2</v>
      </c>
      <c r="CG87" s="5">
        <f t="shared" si="105"/>
        <v>101.14777239935655</v>
      </c>
      <c r="CH87" s="2">
        <f>(CG87/CG$5)^(12/COUNT(CG$6:CG87))-1</f>
        <v>1.6714960736212703E-3</v>
      </c>
    </row>
    <row r="88" spans="1:86">
      <c r="A88" s="1">
        <v>28489</v>
      </c>
      <c r="B88" s="2">
        <f>data!M89/1200</f>
        <v>5.4166666666666669E-3</v>
      </c>
      <c r="C88" s="2">
        <f>data!K89/data!K88-1</f>
        <v>1.771724719778156E-3</v>
      </c>
      <c r="D88" s="1">
        <f t="shared" si="56"/>
        <v>28126</v>
      </c>
      <c r="E88">
        <f>VLOOKUP(D88,'FRED Graph'!$A$13:$B$1993,2,FALSE)</f>
        <v>0</v>
      </c>
      <c r="F88" s="4">
        <f t="shared" si="57"/>
        <v>-3.6449419468885108E-3</v>
      </c>
      <c r="G88" s="20" t="str">
        <f t="shared" si="55"/>
        <v>19774</v>
      </c>
      <c r="H88" s="21">
        <f>IF(VLOOKUP(G88,Median_Level!$A$2:$H$206,8,FALSE)="#N/A",0,VLOOKUP(G88,Median_Level!$A$2:$H$206,8,FALSE))</f>
        <v>20</v>
      </c>
      <c r="I88" s="4"/>
      <c r="J88" s="3">
        <f t="shared" si="106"/>
        <v>0</v>
      </c>
      <c r="K88" s="3">
        <f t="shared" si="58"/>
        <v>1</v>
      </c>
      <c r="L88" s="2">
        <f t="shared" si="59"/>
        <v>1.771724719778156E-3</v>
      </c>
      <c r="M88" s="5">
        <f t="shared" si="60"/>
        <v>95.701784686240529</v>
      </c>
      <c r="N88" s="2">
        <f>(M88/M$5)^(12/COUNT(M$6:M88))-1</f>
        <v>-6.331663584493108E-3</v>
      </c>
      <c r="P88" s="3">
        <f t="shared" si="107"/>
        <v>1</v>
      </c>
      <c r="Q88" s="3">
        <f t="shared" si="61"/>
        <v>0</v>
      </c>
      <c r="R88" s="2">
        <f t="shared" si="62"/>
        <v>5.4166666666666669E-3</v>
      </c>
      <c r="S88" s="5">
        <f t="shared" si="63"/>
        <v>156.62895185487423</v>
      </c>
      <c r="T88" s="2">
        <f>(S88/S$5)^(12/COUNT(S$6:S88))-1</f>
        <v>6.7024204413402844E-2</v>
      </c>
      <c r="V88" s="3">
        <f t="shared" si="64"/>
        <v>1</v>
      </c>
      <c r="W88" s="3">
        <f t="shared" si="65"/>
        <v>0</v>
      </c>
      <c r="X88" s="2">
        <f t="shared" si="66"/>
        <v>5.4166666666666669E-3</v>
      </c>
      <c r="Y88" s="5">
        <f t="shared" si="67"/>
        <v>516.8951499217294</v>
      </c>
      <c r="Z88" s="2">
        <f>(Y88/Y$5)^(12/COUNT(Y$6:Y88))-1</f>
        <v>0.26806794383692689</v>
      </c>
      <c r="AB88" s="3">
        <f t="shared" si="68"/>
        <v>0</v>
      </c>
      <c r="AC88" s="3">
        <f t="shared" si="69"/>
        <v>1</v>
      </c>
      <c r="AD88" s="2">
        <f t="shared" si="70"/>
        <v>1.771724719778156E-3</v>
      </c>
      <c r="AE88" s="5">
        <f t="shared" si="71"/>
        <v>111.82435813455704</v>
      </c>
      <c r="AF88" s="2">
        <f>(AE88/AE$5)^(12/COUNT(AE$6:AE88))-1</f>
        <v>1.6289205781230942E-2</v>
      </c>
      <c r="AH88" s="3">
        <f t="shared" ca="1" si="72"/>
        <v>0</v>
      </c>
      <c r="AI88" s="3">
        <f t="shared" ca="1" si="73"/>
        <v>1</v>
      </c>
      <c r="AJ88" s="2">
        <f t="shared" ca="1" si="74"/>
        <v>1.771724719778156E-3</v>
      </c>
      <c r="AK88" s="5">
        <f t="shared" ca="1" si="75"/>
        <v>189.7580694251254</v>
      </c>
      <c r="AL88" s="2">
        <f ca="1">(AK88/AK$5)^(12/COUNT(AK$6:AK88))-1</f>
        <v>9.7038131651155046E-2</v>
      </c>
      <c r="AN88" s="3">
        <f t="shared" ca="1" si="76"/>
        <v>0.15029787392850336</v>
      </c>
      <c r="AO88" s="3">
        <f t="shared" ca="1" si="77"/>
        <v>0.84970212607149664</v>
      </c>
      <c r="AP88" s="2">
        <f t="shared" ca="1" si="78"/>
        <v>2.3195517449883189E-3</v>
      </c>
      <c r="AQ88" s="5">
        <f t="shared" ca="1" si="79"/>
        <v>115.2624288617569</v>
      </c>
      <c r="AR88" s="2">
        <f ca="1">(AQ88/AQ$5)^(12/COUNT(AQ$6:AQ88))-1</f>
        <v>2.0748412811868677E-2</v>
      </c>
      <c r="AT88" s="3">
        <f t="shared" si="80"/>
        <v>0</v>
      </c>
      <c r="AU88" s="3">
        <f t="shared" si="81"/>
        <v>1</v>
      </c>
      <c r="AV88" s="2">
        <f t="shared" si="82"/>
        <v>1.771724719778156E-3</v>
      </c>
      <c r="AW88" s="5">
        <f t="shared" si="83"/>
        <v>104.06328788668969</v>
      </c>
      <c r="AX88" s="2">
        <f>(AW88/AW$5)^(12/COUNT(AW$6:AW88))-1</f>
        <v>5.7750306653885364E-3</v>
      </c>
      <c r="AZ88" s="3">
        <f t="shared" ca="1" si="84"/>
        <v>0</v>
      </c>
      <c r="BA88" s="3">
        <f t="shared" ca="1" si="85"/>
        <v>1</v>
      </c>
      <c r="BB88" s="2">
        <f t="shared" ca="1" si="86"/>
        <v>1.771724719778156E-3</v>
      </c>
      <c r="BC88" s="5">
        <f t="shared" ca="1" si="87"/>
        <v>140.47857110805415</v>
      </c>
      <c r="BD88" s="2">
        <f ca="1">(BC88/BC$5)^(12/COUNT(BC$6:BC88))-1</f>
        <v>5.0367357310711069E-2</v>
      </c>
      <c r="BF88" s="3">
        <f t="shared" si="108"/>
        <v>0.45</v>
      </c>
      <c r="BG88" s="3">
        <f t="shared" si="88"/>
        <v>0.55000000000000004</v>
      </c>
      <c r="BH88" s="2">
        <f t="shared" si="89"/>
        <v>3.411948595877986E-3</v>
      </c>
      <c r="BI88" s="5">
        <f t="shared" si="90"/>
        <v>122.16857593941849</v>
      </c>
      <c r="BJ88" s="2">
        <f>(BI88/BI$5)^(12/COUNT(BI$6:BI88))-1</f>
        <v>2.9372257622970244E-2</v>
      </c>
      <c r="BL88" s="3">
        <f t="shared" si="91"/>
        <v>1</v>
      </c>
      <c r="BM88" s="3">
        <f t="shared" si="92"/>
        <v>0</v>
      </c>
      <c r="BN88" s="2">
        <f t="shared" si="93"/>
        <v>5.4166666666666669E-3</v>
      </c>
      <c r="BO88" s="5">
        <f t="shared" si="94"/>
        <v>112.69995799057277</v>
      </c>
      <c r="BP88" s="2">
        <f>(BO88/BO$5)^(12/COUNT(BO$6:BO88))-1</f>
        <v>1.7435879487522232E-2</v>
      </c>
      <c r="BR88" s="3">
        <f t="shared" si="95"/>
        <v>1</v>
      </c>
      <c r="BS88" s="3">
        <f t="shared" si="96"/>
        <v>0</v>
      </c>
      <c r="BT88" s="2">
        <f t="shared" si="97"/>
        <v>5.4166666666666669E-3</v>
      </c>
      <c r="BU88" s="5">
        <f t="shared" si="98"/>
        <v>121.34744476203052</v>
      </c>
      <c r="BV88" s="2">
        <f>(BU88/BU$5)^(12/COUNT(BU$6:BU88))-1</f>
        <v>2.8369073731602246E-2</v>
      </c>
      <c r="BX88" s="3">
        <f t="shared" si="99"/>
        <v>0</v>
      </c>
      <c r="BY88" s="3">
        <f t="shared" si="100"/>
        <v>1</v>
      </c>
      <c r="BZ88" s="2">
        <f t="shared" si="101"/>
        <v>1.771724719778156E-3</v>
      </c>
      <c r="CA88" s="5">
        <f t="shared" si="102"/>
        <v>95.701784686240529</v>
      </c>
      <c r="CB88" s="2">
        <f>(CA88/CA$5)^(12/COUNT(CA$6:CA88))-1</f>
        <v>-6.331663584493108E-3</v>
      </c>
      <c r="CD88" s="3">
        <f t="shared" si="109"/>
        <v>0.1</v>
      </c>
      <c r="CE88" s="3">
        <f t="shared" si="103"/>
        <v>0.9</v>
      </c>
      <c r="CF88" s="2">
        <f t="shared" si="104"/>
        <v>2.1362189144670074E-3</v>
      </c>
      <c r="CG88" s="5">
        <f t="shared" si="105"/>
        <v>101.36384618391226</v>
      </c>
      <c r="CH88" s="2">
        <f>(CG88/CG$5)^(12/COUNT(CG$6:CG88))-1</f>
        <v>1.9604196084506142E-3</v>
      </c>
    </row>
    <row r="89" spans="1:86">
      <c r="A89" s="1">
        <v>28521</v>
      </c>
      <c r="B89" s="2">
        <f>data!M90/1200</f>
        <v>5.5749999999999992E-3</v>
      </c>
      <c r="C89" s="2">
        <f>data!K90/data!K89-1</f>
        <v>-7.3691302621605725E-2</v>
      </c>
      <c r="D89" s="1">
        <f t="shared" si="56"/>
        <v>28491</v>
      </c>
      <c r="E89">
        <f>VLOOKUP(D89,'FRED Graph'!$A$13:$B$1993,2,FALSE)</f>
        <v>0</v>
      </c>
      <c r="F89" s="4">
        <f t="shared" si="57"/>
        <v>-7.9266302621605722E-2</v>
      </c>
      <c r="G89" s="20" t="str">
        <f t="shared" si="55"/>
        <v>19781</v>
      </c>
      <c r="H89" s="21">
        <f>IF(VLOOKUP(G89,Median_Level!$A$2:$H$206,8,FALSE)="#N/A",0,VLOOKUP(G89,Median_Level!$A$2:$H$206,8,FALSE))</f>
        <v>17.5</v>
      </c>
      <c r="I89" s="4"/>
      <c r="J89" s="3">
        <f t="shared" si="106"/>
        <v>0</v>
      </c>
      <c r="K89" s="3">
        <f t="shared" si="58"/>
        <v>1</v>
      </c>
      <c r="L89" s="2">
        <f t="shared" si="59"/>
        <v>-7.3691302621605725E-2</v>
      </c>
      <c r="M89" s="5">
        <f t="shared" si="60"/>
        <v>88.64939550949903</v>
      </c>
      <c r="N89" s="2">
        <f>(M89/M$5)^(12/COUNT(M$6:M89))-1</f>
        <v>-1.7064294591805584E-2</v>
      </c>
      <c r="P89" s="3">
        <f t="shared" si="107"/>
        <v>1</v>
      </c>
      <c r="Q89" s="3">
        <f t="shared" si="61"/>
        <v>0</v>
      </c>
      <c r="R89" s="2">
        <f t="shared" si="62"/>
        <v>5.5749999999999992E-3</v>
      </c>
      <c r="S89" s="5">
        <f t="shared" si="63"/>
        <v>157.50215826146518</v>
      </c>
      <c r="T89" s="2">
        <f>(S89/S$5)^(12/COUNT(S$6:S89))-1</f>
        <v>6.704758456527693E-2</v>
      </c>
      <c r="V89" s="3">
        <f t="shared" si="64"/>
        <v>1</v>
      </c>
      <c r="W89" s="3">
        <f t="shared" si="65"/>
        <v>0</v>
      </c>
      <c r="X89" s="2">
        <f t="shared" si="66"/>
        <v>5.5749999999999992E-3</v>
      </c>
      <c r="Y89" s="5">
        <f t="shared" si="67"/>
        <v>519.77684038254313</v>
      </c>
      <c r="Z89" s="2">
        <f>(Y89/Y$5)^(12/COUNT(Y$6:Y89))-1</f>
        <v>0.2654924564390011</v>
      </c>
      <c r="AB89" s="3">
        <f t="shared" si="68"/>
        <v>0</v>
      </c>
      <c r="AC89" s="3">
        <f t="shared" si="69"/>
        <v>1</v>
      </c>
      <c r="AD89" s="2">
        <f t="shared" si="70"/>
        <v>-7.3691302621605725E-2</v>
      </c>
      <c r="AE89" s="5">
        <f t="shared" si="71"/>
        <v>103.58387551879659</v>
      </c>
      <c r="AF89" s="2">
        <f>(AE89/AE$5)^(12/COUNT(AE$6:AE89))-1</f>
        <v>5.0428856197461958E-3</v>
      </c>
      <c r="AH89" s="3">
        <f t="shared" ca="1" si="72"/>
        <v>0</v>
      </c>
      <c r="AI89" s="3">
        <f t="shared" ca="1" si="73"/>
        <v>1</v>
      </c>
      <c r="AJ89" s="2">
        <f t="shared" ca="1" si="74"/>
        <v>-7.3691302621605725E-2</v>
      </c>
      <c r="AK89" s="5">
        <f t="shared" ca="1" si="75"/>
        <v>175.77455010622683</v>
      </c>
      <c r="AL89" s="2">
        <f ca="1">(AK89/AK$5)^(12/COUNT(AK$6:AK89))-1</f>
        <v>8.3911224265367235E-2</v>
      </c>
      <c r="AN89" s="3">
        <f t="shared" ca="1" si="76"/>
        <v>0.92187201287856591</v>
      </c>
      <c r="AO89" s="3">
        <f t="shared" ca="1" si="77"/>
        <v>7.8127987121434095E-2</v>
      </c>
      <c r="AP89" s="2">
        <f t="shared" ca="1" si="78"/>
        <v>-6.1791667038451053E-4</v>
      </c>
      <c r="AQ89" s="5">
        <f t="shared" ca="1" si="79"/>
        <v>115.19120628549422</v>
      </c>
      <c r="AR89" s="2">
        <f ca="1">(AQ89/AQ$5)^(12/COUNT(AQ$6:AQ89))-1</f>
        <v>2.0408786269890289E-2</v>
      </c>
      <c r="AT89" s="3">
        <f t="shared" si="80"/>
        <v>0</v>
      </c>
      <c r="AU89" s="3">
        <f t="shared" si="81"/>
        <v>1</v>
      </c>
      <c r="AV89" s="2">
        <f t="shared" si="82"/>
        <v>-7.3691302621605725E-2</v>
      </c>
      <c r="AW89" s="5">
        <f t="shared" si="83"/>
        <v>96.39472864723237</v>
      </c>
      <c r="AX89" s="2">
        <f>(AW89/AW$5)^(12/COUNT(AW$6:AW89))-1</f>
        <v>-5.231790255828983E-3</v>
      </c>
      <c r="AZ89" s="3">
        <f t="shared" ca="1" si="84"/>
        <v>0</v>
      </c>
      <c r="BA89" s="3">
        <f t="shared" ca="1" si="85"/>
        <v>1</v>
      </c>
      <c r="BB89" s="2">
        <f t="shared" ca="1" si="86"/>
        <v>-7.3691302621605725E-2</v>
      </c>
      <c r="BC89" s="5">
        <f t="shared" ca="1" si="87"/>
        <v>130.12652221267979</v>
      </c>
      <c r="BD89" s="2">
        <f ca="1">(BC89/BC$5)^(12/COUNT(BC$6:BC89))-1</f>
        <v>3.8336150774500144E-2</v>
      </c>
      <c r="BF89" s="3">
        <f t="shared" si="108"/>
        <v>0.45</v>
      </c>
      <c r="BG89" s="3">
        <f t="shared" si="88"/>
        <v>0.55000000000000004</v>
      </c>
      <c r="BH89" s="2">
        <f t="shared" si="89"/>
        <v>-3.8021466441883152E-2</v>
      </c>
      <c r="BI89" s="5">
        <f t="shared" si="90"/>
        <v>117.52354752908523</v>
      </c>
      <c r="BJ89" s="2">
        <f>(BI89/BI$5)^(12/COUNT(BI$6:BI89))-1</f>
        <v>2.3335032287904012E-2</v>
      </c>
      <c r="BL89" s="3">
        <f t="shared" si="91"/>
        <v>1</v>
      </c>
      <c r="BM89" s="3">
        <f t="shared" si="92"/>
        <v>0</v>
      </c>
      <c r="BN89" s="2">
        <f t="shared" si="93"/>
        <v>5.5749999999999992E-3</v>
      </c>
      <c r="BO89" s="5">
        <f t="shared" si="94"/>
        <v>113.32826025637023</v>
      </c>
      <c r="BP89" s="2">
        <f>(BO89/BO$5)^(12/COUNT(BO$6:BO89))-1</f>
        <v>1.8034751129845983E-2</v>
      </c>
      <c r="BR89" s="3">
        <f t="shared" si="95"/>
        <v>1</v>
      </c>
      <c r="BS89" s="3">
        <f t="shared" si="96"/>
        <v>0</v>
      </c>
      <c r="BT89" s="2">
        <f t="shared" si="97"/>
        <v>5.5749999999999992E-3</v>
      </c>
      <c r="BU89" s="5">
        <f t="shared" si="98"/>
        <v>122.02395676657885</v>
      </c>
      <c r="BV89" s="2">
        <f>(BU89/BU$5)^(12/COUNT(BU$6:BU89))-1</f>
        <v>2.8843458149761858E-2</v>
      </c>
      <c r="BX89" s="3">
        <f t="shared" si="99"/>
        <v>0</v>
      </c>
      <c r="BY89" s="3">
        <f t="shared" si="100"/>
        <v>1</v>
      </c>
      <c r="BZ89" s="2">
        <f t="shared" si="101"/>
        <v>-7.3691302621605725E-2</v>
      </c>
      <c r="CA89" s="5">
        <f t="shared" si="102"/>
        <v>88.64939550949903</v>
      </c>
      <c r="CB89" s="2">
        <f>(CA89/CA$5)^(12/COUNT(CA$6:CA89))-1</f>
        <v>-1.7064294591805584E-2</v>
      </c>
      <c r="CD89" s="3">
        <f t="shared" si="109"/>
        <v>0.1</v>
      </c>
      <c r="CE89" s="3">
        <f t="shared" si="103"/>
        <v>0.9</v>
      </c>
      <c r="CF89" s="2">
        <f t="shared" si="104"/>
        <v>-6.576467235944515E-2</v>
      </c>
      <c r="CG89" s="5">
        <f t="shared" si="105"/>
        <v>94.697686050534074</v>
      </c>
      <c r="CH89" s="2">
        <f>(CG89/CG$5)^(12/COUNT(CG$6:CG89))-1</f>
        <v>-7.7527371017337421E-3</v>
      </c>
    </row>
    <row r="90" spans="1:86">
      <c r="A90" s="1">
        <v>28549</v>
      </c>
      <c r="B90" s="2">
        <f>data!M91/1200</f>
        <v>5.6249999999999998E-3</v>
      </c>
      <c r="C90" s="2">
        <f>data!K91/data!K90-1</f>
        <v>-3.6107647547797161E-2</v>
      </c>
      <c r="D90" s="1">
        <f t="shared" si="56"/>
        <v>28491</v>
      </c>
      <c r="E90">
        <f>VLOOKUP(D90,'FRED Graph'!$A$13:$B$1993,2,FALSE)</f>
        <v>0</v>
      </c>
      <c r="F90" s="4">
        <f t="shared" si="57"/>
        <v>-4.173264754779716E-2</v>
      </c>
      <c r="G90" s="20" t="str">
        <f t="shared" si="55"/>
        <v>19781</v>
      </c>
      <c r="H90" s="21">
        <f>IF(VLOOKUP(G90,Median_Level!$A$2:$H$206,8,FALSE)="#N/A",0,VLOOKUP(G90,Median_Level!$A$2:$H$206,8,FALSE))</f>
        <v>17.5</v>
      </c>
      <c r="I90" s="4"/>
      <c r="J90" s="3">
        <f t="shared" si="106"/>
        <v>0</v>
      </c>
      <c r="K90" s="3">
        <f t="shared" si="58"/>
        <v>1</v>
      </c>
      <c r="L90" s="2">
        <f t="shared" si="59"/>
        <v>-3.6107647547797161E-2</v>
      </c>
      <c r="M90" s="5">
        <f t="shared" si="60"/>
        <v>85.448474381116768</v>
      </c>
      <c r="N90" s="2">
        <f>(M90/M$5)^(12/COUNT(M$6:M90))-1</f>
        <v>-2.1956308953765991E-2</v>
      </c>
      <c r="P90" s="3">
        <f t="shared" si="107"/>
        <v>1</v>
      </c>
      <c r="Q90" s="3">
        <f t="shared" si="61"/>
        <v>0</v>
      </c>
      <c r="R90" s="2">
        <f t="shared" si="62"/>
        <v>5.6249999999999998E-3</v>
      </c>
      <c r="S90" s="5">
        <f t="shared" si="63"/>
        <v>158.38810790168591</v>
      </c>
      <c r="T90" s="2">
        <f>(S90/S$5)^(12/COUNT(S$6:S90))-1</f>
        <v>6.707790543256098E-2</v>
      </c>
      <c r="V90" s="3">
        <f t="shared" si="64"/>
        <v>1</v>
      </c>
      <c r="W90" s="3">
        <f t="shared" si="65"/>
        <v>0</v>
      </c>
      <c r="X90" s="2">
        <f t="shared" si="66"/>
        <v>5.6249999999999998E-3</v>
      </c>
      <c r="Y90" s="5">
        <f t="shared" si="67"/>
        <v>522.70058510969488</v>
      </c>
      <c r="Z90" s="2">
        <f>(Y90/Y$5)^(12/COUNT(Y$6:Y90))-1</f>
        <v>0.2629914821076309</v>
      </c>
      <c r="AB90" s="3">
        <f t="shared" si="68"/>
        <v>0</v>
      </c>
      <c r="AC90" s="3">
        <f t="shared" si="69"/>
        <v>1</v>
      </c>
      <c r="AD90" s="2">
        <f t="shared" si="70"/>
        <v>-3.6107647547797161E-2</v>
      </c>
      <c r="AE90" s="5">
        <f t="shared" si="71"/>
        <v>99.84370544992899</v>
      </c>
      <c r="AF90" s="2">
        <f>(AE90/AE$5)^(12/COUNT(AE$6:AE90))-1</f>
        <v>-2.2079936246865994E-4</v>
      </c>
      <c r="AH90" s="3">
        <f t="shared" ca="1" si="72"/>
        <v>0</v>
      </c>
      <c r="AI90" s="3">
        <f t="shared" ca="1" si="73"/>
        <v>1</v>
      </c>
      <c r="AJ90" s="2">
        <f t="shared" ca="1" si="74"/>
        <v>-3.6107647547797161E-2</v>
      </c>
      <c r="AK90" s="5">
        <f t="shared" ca="1" si="75"/>
        <v>169.42774460311858</v>
      </c>
      <c r="AL90" s="2">
        <f ca="1">(AK90/AK$5)^(12/COUNT(AK$6:AK90))-1</f>
        <v>7.7276603135870925E-2</v>
      </c>
      <c r="AN90" s="3">
        <f t="shared" ca="1" si="76"/>
        <v>0.45460157284163127</v>
      </c>
      <c r="AO90" s="3">
        <f t="shared" ca="1" si="77"/>
        <v>0.54539842715836873</v>
      </c>
      <c r="AP90" s="2">
        <f t="shared" ca="1" si="78"/>
        <v>-1.7135920333723128E-2</v>
      </c>
      <c r="AQ90" s="5">
        <f t="shared" ca="1" si="79"/>
        <v>113.21729895144053</v>
      </c>
      <c r="AR90" s="2">
        <f ca="1">(AQ90/AQ$5)^(12/COUNT(AQ$6:AQ90))-1</f>
        <v>1.7679947856222178E-2</v>
      </c>
      <c r="AT90" s="3">
        <f t="shared" si="80"/>
        <v>0</v>
      </c>
      <c r="AU90" s="3">
        <f t="shared" si="81"/>
        <v>1</v>
      </c>
      <c r="AV90" s="2">
        <f t="shared" si="82"/>
        <v>-3.6107647547797161E-2</v>
      </c>
      <c r="AW90" s="5">
        <f t="shared" si="83"/>
        <v>92.914141759772562</v>
      </c>
      <c r="AX90" s="2">
        <f>(AW90/AW$5)^(12/COUNT(AW$6:AW90))-1</f>
        <v>-1.0322027995462446E-2</v>
      </c>
      <c r="AZ90" s="3">
        <f t="shared" ca="1" si="84"/>
        <v>0</v>
      </c>
      <c r="BA90" s="3">
        <f t="shared" ca="1" si="85"/>
        <v>1</v>
      </c>
      <c r="BB90" s="2">
        <f t="shared" ca="1" si="86"/>
        <v>-3.6107647547797161E-2</v>
      </c>
      <c r="BC90" s="5">
        <f t="shared" ca="1" si="87"/>
        <v>125.42795961200375</v>
      </c>
      <c r="BD90" s="2">
        <f ca="1">(BC90/BC$5)^(12/COUNT(BC$6:BC90))-1</f>
        <v>3.2502158191392905E-2</v>
      </c>
      <c r="BF90" s="3">
        <f t="shared" si="108"/>
        <v>0.45</v>
      </c>
      <c r="BG90" s="3">
        <f t="shared" si="88"/>
        <v>0.55000000000000004</v>
      </c>
      <c r="BH90" s="2">
        <f t="shared" si="89"/>
        <v>-1.7327956151288442E-2</v>
      </c>
      <c r="BI90" s="5">
        <f t="shared" si="90"/>
        <v>115.48710465075737</v>
      </c>
      <c r="BJ90" s="2">
        <f>(BI90/BI$5)^(12/COUNT(BI$6:BI90))-1</f>
        <v>2.0535832167934975E-2</v>
      </c>
      <c r="BL90" s="3">
        <f t="shared" si="91"/>
        <v>1</v>
      </c>
      <c r="BM90" s="3">
        <f t="shared" si="92"/>
        <v>0</v>
      </c>
      <c r="BN90" s="2">
        <f t="shared" si="93"/>
        <v>5.6249999999999998E-3</v>
      </c>
      <c r="BO90" s="5">
        <f t="shared" si="94"/>
        <v>113.96573172031231</v>
      </c>
      <c r="BP90" s="2">
        <f>(BO90/BO$5)^(12/COUNT(BO$6:BO90))-1</f>
        <v>1.8627022072376986E-2</v>
      </c>
      <c r="BR90" s="3">
        <f t="shared" si="95"/>
        <v>1</v>
      </c>
      <c r="BS90" s="3">
        <f t="shared" si="96"/>
        <v>0</v>
      </c>
      <c r="BT90" s="2">
        <f t="shared" si="97"/>
        <v>5.6249999999999998E-3</v>
      </c>
      <c r="BU90" s="5">
        <f t="shared" si="98"/>
        <v>122.71034152339085</v>
      </c>
      <c r="BV90" s="2">
        <f>(BU90/BU$5)^(12/COUNT(BU$6:BU90))-1</f>
        <v>2.9314117010179608E-2</v>
      </c>
      <c r="BX90" s="3">
        <f t="shared" si="99"/>
        <v>0</v>
      </c>
      <c r="BY90" s="3">
        <f t="shared" si="100"/>
        <v>1</v>
      </c>
      <c r="BZ90" s="2">
        <f t="shared" si="101"/>
        <v>-3.6107647547797161E-2</v>
      </c>
      <c r="CA90" s="5">
        <f t="shared" si="102"/>
        <v>85.448474381116768</v>
      </c>
      <c r="CB90" s="2">
        <f>(CA90/CA$5)^(12/COUNT(CA$6:CA90))-1</f>
        <v>-2.1956308953765991E-2</v>
      </c>
      <c r="CD90" s="3">
        <f t="shared" si="109"/>
        <v>0.1</v>
      </c>
      <c r="CE90" s="3">
        <f t="shared" si="103"/>
        <v>0.9</v>
      </c>
      <c r="CF90" s="2">
        <f t="shared" si="104"/>
        <v>-3.1934382793017448E-2</v>
      </c>
      <c r="CG90" s="5">
        <f t="shared" si="105"/>
        <v>91.673573894583328</v>
      </c>
      <c r="CH90" s="2">
        <f>(CG90/CG$5)^(12/COUNT(CG$6:CG90))-1</f>
        <v>-1.2198311611130053E-2</v>
      </c>
    </row>
    <row r="91" spans="1:86">
      <c r="A91" s="1">
        <v>28580</v>
      </c>
      <c r="B91" s="2">
        <f>data!M92/1200</f>
        <v>5.6249999999999998E-3</v>
      </c>
      <c r="C91" s="2">
        <f>data!K92/data!K91-1</f>
        <v>2.05357624103919E-2</v>
      </c>
      <c r="D91" s="1">
        <f t="shared" si="56"/>
        <v>28491</v>
      </c>
      <c r="E91">
        <f>VLOOKUP(D91,'FRED Graph'!$A$13:$B$1993,2,FALSE)</f>
        <v>0</v>
      </c>
      <c r="F91" s="4">
        <f t="shared" si="57"/>
        <v>1.49107624103919E-2</v>
      </c>
      <c r="G91" s="20" t="str">
        <f t="shared" si="55"/>
        <v>19781</v>
      </c>
      <c r="H91" s="21">
        <f>IF(VLOOKUP(G91,Median_Level!$A$2:$H$206,8,FALSE)="#N/A",0,VLOOKUP(G91,Median_Level!$A$2:$H$206,8,FALSE))</f>
        <v>17.5</v>
      </c>
      <c r="I91" s="4"/>
      <c r="J91" s="3">
        <f t="shared" si="106"/>
        <v>0</v>
      </c>
      <c r="K91" s="3">
        <f t="shared" si="58"/>
        <v>1</v>
      </c>
      <c r="L91" s="2">
        <f t="shared" si="59"/>
        <v>2.05357624103919E-2</v>
      </c>
      <c r="M91" s="5">
        <f t="shared" si="60"/>
        <v>87.20322394933784</v>
      </c>
      <c r="N91" s="2">
        <f>(M91/M$5)^(12/COUNT(M$6:M91))-1</f>
        <v>-1.8924986409931677E-2</v>
      </c>
      <c r="P91" s="3">
        <f t="shared" si="107"/>
        <v>1</v>
      </c>
      <c r="Q91" s="3">
        <f t="shared" si="61"/>
        <v>0</v>
      </c>
      <c r="R91" s="2">
        <f t="shared" si="62"/>
        <v>5.6249999999999998E-3</v>
      </c>
      <c r="S91" s="5">
        <f t="shared" si="63"/>
        <v>159.2790410086329</v>
      </c>
      <c r="T91" s="2">
        <f>(S91/S$5)^(12/COUNT(S$6:S91))-1</f>
        <v>6.7107521995162012E-2</v>
      </c>
      <c r="V91" s="3">
        <f t="shared" si="64"/>
        <v>0</v>
      </c>
      <c r="W91" s="3">
        <f t="shared" si="65"/>
        <v>1</v>
      </c>
      <c r="X91" s="2">
        <f t="shared" si="66"/>
        <v>2.05357624103919E-2</v>
      </c>
      <c r="Y91" s="5">
        <f t="shared" si="67"/>
        <v>533.43464013728044</v>
      </c>
      <c r="Z91" s="2">
        <f>(Y91/Y$5)^(12/COUNT(Y$6:Y91))-1</f>
        <v>0.26314495753817657</v>
      </c>
      <c r="AB91" s="3">
        <f t="shared" si="68"/>
        <v>0</v>
      </c>
      <c r="AC91" s="3">
        <f t="shared" si="69"/>
        <v>1</v>
      </c>
      <c r="AD91" s="2">
        <f t="shared" si="70"/>
        <v>2.05357624103919E-2</v>
      </c>
      <c r="AE91" s="5">
        <f t="shared" si="71"/>
        <v>101.89407206322188</v>
      </c>
      <c r="AF91" s="2">
        <f>(AE91/AE$5)^(12/COUNT(AE$6:AE91))-1</f>
        <v>2.621604152504009E-3</v>
      </c>
      <c r="AH91" s="3">
        <f t="shared" ca="1" si="72"/>
        <v>0</v>
      </c>
      <c r="AI91" s="3">
        <f t="shared" ca="1" si="73"/>
        <v>1</v>
      </c>
      <c r="AJ91" s="2">
        <f t="shared" ca="1" si="74"/>
        <v>2.05357624103919E-2</v>
      </c>
      <c r="AK91" s="5">
        <f t="shared" ca="1" si="75"/>
        <v>172.90707251201678</v>
      </c>
      <c r="AL91" s="2">
        <f ca="1">(AK91/AK$5)^(12/COUNT(AK$6:AK91))-1</f>
        <v>7.9401893339191343E-2</v>
      </c>
      <c r="AN91" s="3">
        <f t="shared" ca="1" si="76"/>
        <v>0.73432881474505829</v>
      </c>
      <c r="AO91" s="3">
        <f t="shared" ca="1" si="77"/>
        <v>0.26567118525494171</v>
      </c>
      <c r="AP91" s="2">
        <f t="shared" ca="1" si="78"/>
        <v>9.5863599226236468E-3</v>
      </c>
      <c r="AQ91" s="5">
        <f t="shared" ca="1" si="79"/>
        <v>114.30264072865631</v>
      </c>
      <c r="AR91" s="2">
        <f ca="1">(AQ91/AQ$5)^(12/COUNT(AQ$6:AQ91))-1</f>
        <v>1.8828004849044344E-2</v>
      </c>
      <c r="AT91" s="3">
        <f t="shared" si="80"/>
        <v>0</v>
      </c>
      <c r="AU91" s="3">
        <f t="shared" si="81"/>
        <v>1</v>
      </c>
      <c r="AV91" s="2">
        <f t="shared" si="82"/>
        <v>2.05357624103919E-2</v>
      </c>
      <c r="AW91" s="5">
        <f t="shared" si="83"/>
        <v>94.822204499516729</v>
      </c>
      <c r="AX91" s="2">
        <f>(AW91/AW$5)^(12/COUNT(AW$6:AW91))-1</f>
        <v>-7.3911426493116217E-3</v>
      </c>
      <c r="AZ91" s="3">
        <f t="shared" ca="1" si="84"/>
        <v>0</v>
      </c>
      <c r="BA91" s="3">
        <f t="shared" ca="1" si="85"/>
        <v>1</v>
      </c>
      <c r="BB91" s="2">
        <f t="shared" ca="1" si="86"/>
        <v>2.05357624103919E-2</v>
      </c>
      <c r="BC91" s="5">
        <f t="shared" ca="1" si="87"/>
        <v>128.00371839021608</v>
      </c>
      <c r="BD91" s="2">
        <f ca="1">(BC91/BC$5)^(12/COUNT(BC$6:BC91))-1</f>
        <v>3.5049907838242023E-2</v>
      </c>
      <c r="BF91" s="3">
        <f t="shared" si="108"/>
        <v>0.45</v>
      </c>
      <c r="BG91" s="3">
        <f t="shared" si="88"/>
        <v>0.55000000000000004</v>
      </c>
      <c r="BH91" s="2">
        <f t="shared" si="89"/>
        <v>1.3825919325715547E-2</v>
      </c>
      <c r="BI91" s="5">
        <f t="shared" si="90"/>
        <v>117.08382004281921</v>
      </c>
      <c r="BJ91" s="2">
        <f>(BI91/BI$5)^(12/COUNT(BI$6:BI91))-1</f>
        <v>2.225137804866284E-2</v>
      </c>
      <c r="BL91" s="3">
        <f t="shared" si="91"/>
        <v>1</v>
      </c>
      <c r="BM91" s="3">
        <f t="shared" si="92"/>
        <v>0</v>
      </c>
      <c r="BN91" s="2">
        <f t="shared" si="93"/>
        <v>5.6249999999999998E-3</v>
      </c>
      <c r="BO91" s="5">
        <f t="shared" si="94"/>
        <v>114.60678896123906</v>
      </c>
      <c r="BP91" s="2">
        <f>(BO91/BO$5)^(12/COUNT(BO$6:BO91))-1</f>
        <v>1.9205851914454231E-2</v>
      </c>
      <c r="BR91" s="3">
        <f t="shared" si="95"/>
        <v>1</v>
      </c>
      <c r="BS91" s="3">
        <f t="shared" si="96"/>
        <v>0</v>
      </c>
      <c r="BT91" s="2">
        <f t="shared" si="97"/>
        <v>5.6249999999999998E-3</v>
      </c>
      <c r="BU91" s="5">
        <f t="shared" si="98"/>
        <v>123.40058719445993</v>
      </c>
      <c r="BV91" s="2">
        <f>(BU91/BU$5)^(12/COUNT(BU$6:BU91))-1</f>
        <v>2.9774038171886508E-2</v>
      </c>
      <c r="BX91" s="3">
        <f t="shared" si="99"/>
        <v>0</v>
      </c>
      <c r="BY91" s="3">
        <f t="shared" si="100"/>
        <v>1</v>
      </c>
      <c r="BZ91" s="2">
        <f t="shared" si="101"/>
        <v>2.05357624103919E-2</v>
      </c>
      <c r="CA91" s="5">
        <f t="shared" si="102"/>
        <v>87.20322394933784</v>
      </c>
      <c r="CB91" s="2">
        <f>(CA91/CA$5)^(12/COUNT(CA$6:CA91))-1</f>
        <v>-1.8924986409931677E-2</v>
      </c>
      <c r="CD91" s="3">
        <f t="shared" si="109"/>
        <v>0.1</v>
      </c>
      <c r="CE91" s="3">
        <f t="shared" si="103"/>
        <v>0.9</v>
      </c>
      <c r="CF91" s="2">
        <f t="shared" si="104"/>
        <v>1.9044686169352711E-2</v>
      </c>
      <c r="CG91" s="5">
        <f t="shared" si="105"/>
        <v>93.419468339428633</v>
      </c>
      <c r="CH91" s="2">
        <f>(CG91/CG$5)^(12/COUNT(CG$6:CG91))-1</f>
        <v>-9.4532330093264338E-3</v>
      </c>
    </row>
    <row r="92" spans="1:86">
      <c r="A92" s="1">
        <v>28608</v>
      </c>
      <c r="B92" s="2">
        <f>data!M93/1200</f>
        <v>5.7333333333333333E-3</v>
      </c>
      <c r="C92" s="2">
        <f>data!K93/data!K92-1</f>
        <v>0.10557726840604209</v>
      </c>
      <c r="D92" s="1">
        <f t="shared" si="56"/>
        <v>28491</v>
      </c>
      <c r="E92">
        <f>VLOOKUP(D92,'FRED Graph'!$A$13:$B$1993,2,FALSE)</f>
        <v>0</v>
      </c>
      <c r="F92" s="4">
        <f t="shared" si="57"/>
        <v>9.984393507270875E-2</v>
      </c>
      <c r="G92" s="20" t="str">
        <f t="shared" si="55"/>
        <v>19782</v>
      </c>
      <c r="H92" s="21">
        <f>IF(VLOOKUP(G92,Median_Level!$A$2:$H$206,8,FALSE)="#N/A",0,VLOOKUP(G92,Median_Level!$A$2:$H$206,8,FALSE))</f>
        <v>22.5</v>
      </c>
      <c r="I92" s="4"/>
      <c r="J92" s="3">
        <f t="shared" si="106"/>
        <v>0</v>
      </c>
      <c r="K92" s="3">
        <f t="shared" si="58"/>
        <v>1</v>
      </c>
      <c r="L92" s="2">
        <f t="shared" si="59"/>
        <v>0.10557726840604209</v>
      </c>
      <c r="M92" s="5">
        <f t="shared" si="60"/>
        <v>96.409902130109273</v>
      </c>
      <c r="N92" s="2">
        <f>(M92/M$5)^(12/COUNT(M$6:M92))-1</f>
        <v>-5.0302396126105098E-3</v>
      </c>
      <c r="P92" s="3">
        <f t="shared" si="107"/>
        <v>1</v>
      </c>
      <c r="Q92" s="3">
        <f t="shared" si="61"/>
        <v>0</v>
      </c>
      <c r="R92" s="2">
        <f t="shared" si="62"/>
        <v>5.7333333333333333E-3</v>
      </c>
      <c r="S92" s="5">
        <f t="shared" si="63"/>
        <v>160.19224084374906</v>
      </c>
      <c r="T92" s="2">
        <f>(S92/S$5)^(12/COUNT(S$6:S92))-1</f>
        <v>6.7152314299129046E-2</v>
      </c>
      <c r="V92" s="3">
        <f t="shared" si="64"/>
        <v>0</v>
      </c>
      <c r="W92" s="3">
        <f t="shared" si="65"/>
        <v>1</v>
      </c>
      <c r="X92" s="2">
        <f t="shared" si="66"/>
        <v>0.10557726840604209</v>
      </c>
      <c r="Y92" s="5">
        <f t="shared" si="67"/>
        <v>589.75321231613452</v>
      </c>
      <c r="Z92" s="2">
        <f>(Y92/Y$5)^(12/COUNT(Y$6:Y92))-1</f>
        <v>0.27731894557624348</v>
      </c>
      <c r="AB92" s="3">
        <f t="shared" si="68"/>
        <v>0</v>
      </c>
      <c r="AC92" s="3">
        <f t="shared" si="69"/>
        <v>1</v>
      </c>
      <c r="AD92" s="2">
        <f t="shared" si="70"/>
        <v>0.10557726840604209</v>
      </c>
      <c r="AE92" s="5">
        <f t="shared" si="71"/>
        <v>112.65176985842525</v>
      </c>
      <c r="AF92" s="2">
        <f>(AE92/AE$5)^(12/COUNT(AE$6:AE92))-1</f>
        <v>1.6567634519190966E-2</v>
      </c>
      <c r="AH92" s="3">
        <f t="shared" ca="1" si="72"/>
        <v>0</v>
      </c>
      <c r="AI92" s="3">
        <f t="shared" ca="1" si="73"/>
        <v>1</v>
      </c>
      <c r="AJ92" s="2">
        <f t="shared" ca="1" si="74"/>
        <v>0.10557726840604209</v>
      </c>
      <c r="AK92" s="5">
        <f t="shared" ca="1" si="75"/>
        <v>191.16212891592096</v>
      </c>
      <c r="AL92" s="2">
        <f ca="1">(AK92/AK$5)^(12/COUNT(AK$6:AK92))-1</f>
        <v>9.3488070547298019E-2</v>
      </c>
      <c r="AN92" s="3">
        <f t="shared" ca="1" si="76"/>
        <v>3.642619867008301E-2</v>
      </c>
      <c r="AO92" s="3">
        <f t="shared" ca="1" si="77"/>
        <v>0.96357380132991699</v>
      </c>
      <c r="AP92" s="2">
        <f t="shared" ca="1" si="78"/>
        <v>0.10194033339108073</v>
      </c>
      <c r="AQ92" s="5">
        <f t="shared" ca="1" si="79"/>
        <v>125.95469003201646</v>
      </c>
      <c r="AR92" s="2">
        <f ca="1">(AQ92/AQ$5)^(12/COUNT(AQ$6:AQ92))-1</f>
        <v>3.2339792774104925E-2</v>
      </c>
      <c r="AT92" s="3">
        <f t="shared" si="80"/>
        <v>1</v>
      </c>
      <c r="AU92" s="3">
        <f t="shared" si="81"/>
        <v>0</v>
      </c>
      <c r="AV92" s="2">
        <f t="shared" si="82"/>
        <v>5.7333333333333333E-3</v>
      </c>
      <c r="AW92" s="5">
        <f t="shared" si="83"/>
        <v>95.365851805313966</v>
      </c>
      <c r="AX92" s="2">
        <f>(AW92/AW$5)^(12/COUNT(AW$6:AW92))-1</f>
        <v>-6.5234046612182572E-3</v>
      </c>
      <c r="AZ92" s="3">
        <f t="shared" ca="1" si="84"/>
        <v>0</v>
      </c>
      <c r="BA92" s="3">
        <f t="shared" ca="1" si="85"/>
        <v>1</v>
      </c>
      <c r="BB92" s="2">
        <f t="shared" ca="1" si="86"/>
        <v>0.10557726840604209</v>
      </c>
      <c r="BC92" s="5">
        <f t="shared" ca="1" si="87"/>
        <v>141.51800132367134</v>
      </c>
      <c r="BD92" s="2">
        <f ca="1">(BC92/BC$5)^(12/COUNT(BC$6:BC92))-1</f>
        <v>4.9063101430635081E-2</v>
      </c>
      <c r="BF92" s="3">
        <f t="shared" si="108"/>
        <v>0.45</v>
      </c>
      <c r="BG92" s="3">
        <f t="shared" si="88"/>
        <v>0.55000000000000004</v>
      </c>
      <c r="BH92" s="2">
        <f t="shared" si="89"/>
        <v>6.0647497623323152E-2</v>
      </c>
      <c r="BI92" s="5">
        <f t="shared" si="90"/>
        <v>124.18466074059567</v>
      </c>
      <c r="BJ92" s="2">
        <f>(BI92/BI$5)^(12/COUNT(BI$6:BI92))-1</f>
        <v>3.0326548274766107E-2</v>
      </c>
      <c r="BL92" s="3">
        <f t="shared" si="91"/>
        <v>1</v>
      </c>
      <c r="BM92" s="3">
        <f t="shared" si="92"/>
        <v>0</v>
      </c>
      <c r="BN92" s="2">
        <f t="shared" si="93"/>
        <v>5.7333333333333333E-3</v>
      </c>
      <c r="BO92" s="5">
        <f t="shared" si="94"/>
        <v>115.26386788461684</v>
      </c>
      <c r="BP92" s="2">
        <f>(BO92/BO$5)^(12/COUNT(BO$6:BO92))-1</f>
        <v>1.9786845014313936E-2</v>
      </c>
      <c r="BR92" s="3">
        <f t="shared" si="95"/>
        <v>1</v>
      </c>
      <c r="BS92" s="3">
        <f t="shared" si="96"/>
        <v>0</v>
      </c>
      <c r="BT92" s="2">
        <f t="shared" si="97"/>
        <v>5.7333333333333333E-3</v>
      </c>
      <c r="BU92" s="5">
        <f t="shared" si="98"/>
        <v>124.10808389437484</v>
      </c>
      <c r="BV92" s="2">
        <f>(BU92/BU$5)^(12/COUNT(BU$6:BU92))-1</f>
        <v>3.0238892230990633E-2</v>
      </c>
      <c r="BX92" s="3">
        <f t="shared" si="99"/>
        <v>0</v>
      </c>
      <c r="BY92" s="3">
        <f t="shared" si="100"/>
        <v>1</v>
      </c>
      <c r="BZ92" s="2">
        <f t="shared" si="101"/>
        <v>0.10557726840604209</v>
      </c>
      <c r="CA92" s="5">
        <f t="shared" si="102"/>
        <v>96.409902130109273</v>
      </c>
      <c r="CB92" s="2">
        <f>(CA92/CA$5)^(12/COUNT(CA$6:CA92))-1</f>
        <v>-5.0302396126105098E-3</v>
      </c>
      <c r="CD92" s="3">
        <f t="shared" si="109"/>
        <v>0.1</v>
      </c>
      <c r="CE92" s="3">
        <f t="shared" si="103"/>
        <v>0.9</v>
      </c>
      <c r="CF92" s="2">
        <f t="shared" si="104"/>
        <v>9.5592874898771218E-2</v>
      </c>
      <c r="CG92" s="5">
        <f t="shared" si="105"/>
        <v>102.34970388950934</v>
      </c>
      <c r="CH92" s="2">
        <f>(CG92/CG$5)^(12/COUNT(CG$6:CG92))-1</f>
        <v>3.2086170405098979E-3</v>
      </c>
    </row>
    <row r="93" spans="1:86">
      <c r="A93" s="1">
        <v>28641</v>
      </c>
      <c r="B93" s="2">
        <f>data!M94/1200</f>
        <v>6.1416666666666668E-3</v>
      </c>
      <c r="C93" s="2">
        <f>data!K94/data!K93-1</f>
        <v>3.9292026943102965E-3</v>
      </c>
      <c r="D93" s="1">
        <f t="shared" si="56"/>
        <v>28491</v>
      </c>
      <c r="E93">
        <f>VLOOKUP(D93,'FRED Graph'!$A$13:$B$1993,2,FALSE)</f>
        <v>0</v>
      </c>
      <c r="F93" s="4">
        <f t="shared" si="57"/>
        <v>-2.2124639723563704E-3</v>
      </c>
      <c r="G93" s="20" t="str">
        <f t="shared" si="55"/>
        <v>19782</v>
      </c>
      <c r="H93" s="21">
        <f>IF(VLOOKUP(G93,Median_Level!$A$2:$H$206,8,FALSE)="#N/A",0,VLOOKUP(G93,Median_Level!$A$2:$H$206,8,FALSE))</f>
        <v>22.5</v>
      </c>
      <c r="I93" s="4"/>
      <c r="J93" s="3">
        <f t="shared" si="106"/>
        <v>0</v>
      </c>
      <c r="K93" s="3">
        <f t="shared" si="58"/>
        <v>1</v>
      </c>
      <c r="L93" s="2">
        <f t="shared" si="59"/>
        <v>3.9292026943102965E-3</v>
      </c>
      <c r="M93" s="5">
        <f t="shared" si="60"/>
        <v>96.788716177317085</v>
      </c>
      <c r="N93" s="2">
        <f>(M93/M$5)^(12/COUNT(M$6:M93))-1</f>
        <v>-4.4409868315773426E-3</v>
      </c>
      <c r="P93" s="3">
        <f t="shared" si="107"/>
        <v>1</v>
      </c>
      <c r="Q93" s="3">
        <f t="shared" si="61"/>
        <v>0</v>
      </c>
      <c r="R93" s="2">
        <f t="shared" si="62"/>
        <v>6.1416666666666668E-3</v>
      </c>
      <c r="S93" s="5">
        <f t="shared" si="63"/>
        <v>161.17608818959775</v>
      </c>
      <c r="T93" s="2">
        <f>(S93/S$5)^(12/COUNT(S$6:S93))-1</f>
        <v>6.7255164723188487E-2</v>
      </c>
      <c r="V93" s="3">
        <f t="shared" si="64"/>
        <v>1</v>
      </c>
      <c r="W93" s="3">
        <f t="shared" si="65"/>
        <v>0</v>
      </c>
      <c r="X93" s="2">
        <f t="shared" si="66"/>
        <v>6.1416666666666668E-3</v>
      </c>
      <c r="Y93" s="5">
        <f t="shared" si="67"/>
        <v>593.37527996177619</v>
      </c>
      <c r="Z93" s="2">
        <f>(Y93/Y$5)^(12/COUNT(Y$6:Y93))-1</f>
        <v>0.2748351101990496</v>
      </c>
      <c r="AB93" s="3">
        <f t="shared" si="68"/>
        <v>0</v>
      </c>
      <c r="AC93" s="3">
        <f t="shared" si="69"/>
        <v>1</v>
      </c>
      <c r="AD93" s="2">
        <f t="shared" si="70"/>
        <v>3.9292026943102965E-3</v>
      </c>
      <c r="AE93" s="5">
        <f t="shared" si="71"/>
        <v>113.0944014960718</v>
      </c>
      <c r="AF93" s="2">
        <f>(AE93/AE$5)^(12/COUNT(AE$6:AE93))-1</f>
        <v>1.6921486508946648E-2</v>
      </c>
      <c r="AH93" s="3">
        <f t="shared" ca="1" si="72"/>
        <v>0</v>
      </c>
      <c r="AI93" s="3">
        <f t="shared" ca="1" si="73"/>
        <v>1</v>
      </c>
      <c r="AJ93" s="2">
        <f t="shared" ca="1" si="74"/>
        <v>3.9292026943102965E-3</v>
      </c>
      <c r="AK93" s="5">
        <f t="shared" ca="1" si="75"/>
        <v>191.91324366790749</v>
      </c>
      <c r="AL93" s="2">
        <f ca="1">(AK93/AK$5)^(12/COUNT(AK$6:AK93))-1</f>
        <v>9.2962395574528678E-2</v>
      </c>
      <c r="AN93" s="3">
        <f t="shared" ca="1" si="76"/>
        <v>0.57343114195974243</v>
      </c>
      <c r="AO93" s="3">
        <f t="shared" ca="1" si="77"/>
        <v>0.42656885804025757</v>
      </c>
      <c r="AP93" s="2">
        <f t="shared" ca="1" si="78"/>
        <v>5.1978984365233984E-3</v>
      </c>
      <c r="AQ93" s="5">
        <f t="shared" ca="1" si="79"/>
        <v>126.60938971840665</v>
      </c>
      <c r="AR93" s="2">
        <f ca="1">(AQ93/AQ$5)^(12/COUNT(AQ$6:AQ93))-1</f>
        <v>3.2696309080259223E-2</v>
      </c>
      <c r="AT93" s="3">
        <f t="shared" si="80"/>
        <v>1</v>
      </c>
      <c r="AU93" s="3">
        <f t="shared" si="81"/>
        <v>0</v>
      </c>
      <c r="AV93" s="2">
        <f t="shared" si="82"/>
        <v>6.1416666666666668E-3</v>
      </c>
      <c r="AW93" s="5">
        <f t="shared" si="83"/>
        <v>95.951557078484939</v>
      </c>
      <c r="AX93" s="2">
        <f>(AW93/AW$5)^(12/COUNT(AW$6:AW93))-1</f>
        <v>-5.6196145117667351E-3</v>
      </c>
      <c r="AZ93" s="3">
        <f t="shared" ca="1" si="84"/>
        <v>0</v>
      </c>
      <c r="BA93" s="3">
        <f t="shared" ca="1" si="85"/>
        <v>1</v>
      </c>
      <c r="BB93" s="2">
        <f t="shared" ca="1" si="86"/>
        <v>3.9292026943102965E-3</v>
      </c>
      <c r="BC93" s="5">
        <f t="shared" ca="1" si="87"/>
        <v>142.07405423576571</v>
      </c>
      <c r="BD93" s="2">
        <f ca="1">(BC93/BC$5)^(12/COUNT(BC$6:BC93))-1</f>
        <v>4.9053094381599216E-2</v>
      </c>
      <c r="BF93" s="3">
        <f t="shared" si="108"/>
        <v>0.45</v>
      </c>
      <c r="BG93" s="3">
        <f t="shared" si="88"/>
        <v>0.55000000000000004</v>
      </c>
      <c r="BH93" s="2">
        <f t="shared" si="89"/>
        <v>4.9248114818706635E-3</v>
      </c>
      <c r="BI93" s="5">
        <f t="shared" si="90"/>
        <v>124.79624678368319</v>
      </c>
      <c r="BJ93" s="2">
        <f>(BI93/BI$5)^(12/COUNT(BI$6:BI93))-1</f>
        <v>3.0667044344393268E-2</v>
      </c>
      <c r="BL93" s="3">
        <f t="shared" si="91"/>
        <v>1</v>
      </c>
      <c r="BM93" s="3">
        <f t="shared" si="92"/>
        <v>0</v>
      </c>
      <c r="BN93" s="2">
        <f t="shared" si="93"/>
        <v>6.1416666666666668E-3</v>
      </c>
      <c r="BO93" s="5">
        <f t="shared" si="94"/>
        <v>115.97178013987487</v>
      </c>
      <c r="BP93" s="2">
        <f>(BO93/BO$5)^(12/COUNT(BO$6:BO93))-1</f>
        <v>2.0411435144967349E-2</v>
      </c>
      <c r="BR93" s="3">
        <f t="shared" si="95"/>
        <v>1</v>
      </c>
      <c r="BS93" s="3">
        <f t="shared" si="96"/>
        <v>0</v>
      </c>
      <c r="BT93" s="2">
        <f t="shared" si="97"/>
        <v>6.1416666666666668E-3</v>
      </c>
      <c r="BU93" s="5">
        <f t="shared" si="98"/>
        <v>124.8703143762928</v>
      </c>
      <c r="BV93" s="2">
        <f>(BU93/BU$5)^(12/COUNT(BU$6:BU93))-1</f>
        <v>3.0750437880788128E-2</v>
      </c>
      <c r="BX93" s="3">
        <f t="shared" si="99"/>
        <v>0</v>
      </c>
      <c r="BY93" s="3">
        <f t="shared" si="100"/>
        <v>1</v>
      </c>
      <c r="BZ93" s="2">
        <f t="shared" si="101"/>
        <v>3.9292026943102965E-3</v>
      </c>
      <c r="CA93" s="5">
        <f t="shared" si="102"/>
        <v>96.788716177317085</v>
      </c>
      <c r="CB93" s="2">
        <f>(CA93/CA$5)^(12/COUNT(CA$6:CA93))-1</f>
        <v>-4.4409868315773426E-3</v>
      </c>
      <c r="CD93" s="3">
        <f t="shared" si="109"/>
        <v>0.1</v>
      </c>
      <c r="CE93" s="3">
        <f t="shared" si="103"/>
        <v>0.9</v>
      </c>
      <c r="CF93" s="2">
        <f t="shared" si="104"/>
        <v>4.1504490915459337E-3</v>
      </c>
      <c r="CG93" s="5">
        <f t="shared" si="105"/>
        <v>102.77450112503755</v>
      </c>
      <c r="CH93" s="2">
        <f>(CG93/CG$5)^(12/COUNT(CG$6:CG93))-1</f>
        <v>3.7388484025779878E-3</v>
      </c>
    </row>
    <row r="94" spans="1:86">
      <c r="A94" s="1">
        <v>28671</v>
      </c>
      <c r="B94" s="2">
        <f>data!M95/1200</f>
        <v>6.3249999999999999E-3</v>
      </c>
      <c r="C94" s="2">
        <f>data!K95/data!K94-1</f>
        <v>-2.5767002533874206E-2</v>
      </c>
      <c r="D94" s="1">
        <f t="shared" si="56"/>
        <v>28491</v>
      </c>
      <c r="E94">
        <f>VLOOKUP(D94,'FRED Graph'!$A$13:$B$1993,2,FALSE)</f>
        <v>0</v>
      </c>
      <c r="F94" s="4">
        <f t="shared" si="57"/>
        <v>-3.2092002533874203E-2</v>
      </c>
      <c r="G94" s="20" t="str">
        <f t="shared" si="55"/>
        <v>19782</v>
      </c>
      <c r="H94" s="21">
        <f>IF(VLOOKUP(G94,Median_Level!$A$2:$H$206,8,FALSE)="#N/A",0,VLOOKUP(G94,Median_Level!$A$2:$H$206,8,FALSE))</f>
        <v>22.5</v>
      </c>
      <c r="I94" s="4"/>
      <c r="J94" s="3">
        <f t="shared" si="106"/>
        <v>0</v>
      </c>
      <c r="K94" s="3">
        <f t="shared" si="58"/>
        <v>1</v>
      </c>
      <c r="L94" s="2">
        <f t="shared" si="59"/>
        <v>-2.5767002533874206E-2</v>
      </c>
      <c r="M94" s="5">
        <f t="shared" si="60"/>
        <v>94.294761082325721</v>
      </c>
      <c r="N94" s="2">
        <f>(M94/M$5)^(12/COUNT(M$6:M94))-1</f>
        <v>-7.8893285805284874E-3</v>
      </c>
      <c r="P94" s="3">
        <f t="shared" si="107"/>
        <v>1</v>
      </c>
      <c r="Q94" s="3">
        <f t="shared" si="61"/>
        <v>0</v>
      </c>
      <c r="R94" s="2">
        <f t="shared" si="62"/>
        <v>6.3249999999999999E-3</v>
      </c>
      <c r="S94" s="5">
        <f t="shared" si="63"/>
        <v>162.19552694739693</v>
      </c>
      <c r="T94" s="2">
        <f>(S94/S$5)^(12/COUNT(S$6:S94))-1</f>
        <v>6.7381934436707036E-2</v>
      </c>
      <c r="V94" s="3">
        <f t="shared" si="64"/>
        <v>1</v>
      </c>
      <c r="W94" s="3">
        <f t="shared" si="65"/>
        <v>0</v>
      </c>
      <c r="X94" s="2">
        <f t="shared" si="66"/>
        <v>6.3249999999999999E-3</v>
      </c>
      <c r="Y94" s="5">
        <f t="shared" si="67"/>
        <v>597.12837860753439</v>
      </c>
      <c r="Z94" s="2">
        <f>(Y94/Y$5)^(12/COUNT(Y$6:Y94))-1</f>
        <v>0.27244301823369987</v>
      </c>
      <c r="AB94" s="3">
        <f t="shared" si="68"/>
        <v>0</v>
      </c>
      <c r="AC94" s="3">
        <f t="shared" si="69"/>
        <v>1</v>
      </c>
      <c r="AD94" s="2">
        <f t="shared" si="70"/>
        <v>-2.5767002533874206E-2</v>
      </c>
      <c r="AE94" s="5">
        <f t="shared" si="71"/>
        <v>110.18029776615553</v>
      </c>
      <c r="AF94" s="2">
        <f>(AE94/AE$5)^(12/COUNT(AE$6:AE94))-1</f>
        <v>1.3157435328490674E-2</v>
      </c>
      <c r="AH94" s="3">
        <f t="shared" ca="1" si="72"/>
        <v>0</v>
      </c>
      <c r="AI94" s="3">
        <f t="shared" ca="1" si="73"/>
        <v>1</v>
      </c>
      <c r="AJ94" s="2">
        <f t="shared" ca="1" si="74"/>
        <v>-2.5767002533874206E-2</v>
      </c>
      <c r="AK94" s="5">
        <f t="shared" ca="1" si="75"/>
        <v>186.9682146320325</v>
      </c>
      <c r="AL94" s="2">
        <f ca="1">(AK94/AK$5)^(12/COUNT(AK$6:AK94))-1</f>
        <v>8.8034952056130766E-2</v>
      </c>
      <c r="AN94" s="3">
        <f t="shared" ca="1" si="76"/>
        <v>4.8336499024342894E-2</v>
      </c>
      <c r="AO94" s="3">
        <f t="shared" ca="1" si="77"/>
        <v>0.95166350097565711</v>
      </c>
      <c r="AP94" s="2">
        <f t="shared" ca="1" si="78"/>
        <v>-2.4215787484706385E-2</v>
      </c>
      <c r="AQ94" s="5">
        <f t="shared" ca="1" si="79"/>
        <v>123.54344364341733</v>
      </c>
      <c r="AR94" s="2">
        <f ca="1">(AQ94/AQ$5)^(12/COUNT(AQ$6:AQ94))-1</f>
        <v>2.8916625283367026E-2</v>
      </c>
      <c r="AT94" s="3">
        <f t="shared" si="80"/>
        <v>1</v>
      </c>
      <c r="AU94" s="3">
        <f t="shared" si="81"/>
        <v>0</v>
      </c>
      <c r="AV94" s="2">
        <f t="shared" si="82"/>
        <v>6.3249999999999999E-3</v>
      </c>
      <c r="AW94" s="5">
        <f t="shared" si="83"/>
        <v>96.558450677006348</v>
      </c>
      <c r="AX94" s="2">
        <f>(AW94/AW$5)^(12/COUNT(AW$6:AW94))-1</f>
        <v>-4.7108896201785155E-3</v>
      </c>
      <c r="AZ94" s="3">
        <f t="shared" ca="1" si="84"/>
        <v>0</v>
      </c>
      <c r="BA94" s="3">
        <f t="shared" ca="1" si="85"/>
        <v>1</v>
      </c>
      <c r="BB94" s="2">
        <f t="shared" ca="1" si="86"/>
        <v>-2.5767002533874206E-2</v>
      </c>
      <c r="BC94" s="5">
        <f t="shared" ca="1" si="87"/>
        <v>138.41323172027495</v>
      </c>
      <c r="BD94" s="2">
        <f ca="1">(BC94/BC$5)^(12/COUNT(BC$6:BC94))-1</f>
        <v>4.4804857878486315E-2</v>
      </c>
      <c r="BF94" s="3">
        <f t="shared" si="108"/>
        <v>0.45</v>
      </c>
      <c r="BG94" s="3">
        <f t="shared" si="88"/>
        <v>0.55000000000000004</v>
      </c>
      <c r="BH94" s="2">
        <f t="shared" si="89"/>
        <v>-1.1325601393630815E-2</v>
      </c>
      <c r="BI94" s="5">
        <f t="shared" si="90"/>
        <v>123.38285423719002</v>
      </c>
      <c r="BJ94" s="2">
        <f>(BI94/BI$5)^(12/COUNT(BI$6:BI94))-1</f>
        <v>2.8736193539673494E-2</v>
      </c>
      <c r="BL94" s="3">
        <f t="shared" si="91"/>
        <v>1</v>
      </c>
      <c r="BM94" s="3">
        <f t="shared" si="92"/>
        <v>0</v>
      </c>
      <c r="BN94" s="2">
        <f t="shared" si="93"/>
        <v>6.3249999999999999E-3</v>
      </c>
      <c r="BO94" s="5">
        <f t="shared" si="94"/>
        <v>116.70530164925957</v>
      </c>
      <c r="BP94" s="2">
        <f>(BO94/BO$5)^(12/COUNT(BO$6:BO94))-1</f>
        <v>2.1047442002116723E-2</v>
      </c>
      <c r="BR94" s="3">
        <f t="shared" si="95"/>
        <v>1</v>
      </c>
      <c r="BS94" s="3">
        <f t="shared" si="96"/>
        <v>0</v>
      </c>
      <c r="BT94" s="2">
        <f t="shared" si="97"/>
        <v>6.3249999999999999E-3</v>
      </c>
      <c r="BU94" s="5">
        <f t="shared" si="98"/>
        <v>125.66011911472283</v>
      </c>
      <c r="BV94" s="2">
        <f>(BU94/BU$5)^(12/COUNT(BU$6:BU94))-1</f>
        <v>3.1276067611682778E-2</v>
      </c>
      <c r="BX94" s="3">
        <f t="shared" si="99"/>
        <v>0</v>
      </c>
      <c r="BY94" s="3">
        <f t="shared" si="100"/>
        <v>1</v>
      </c>
      <c r="BZ94" s="2">
        <f t="shared" si="101"/>
        <v>-2.5767002533874206E-2</v>
      </c>
      <c r="CA94" s="5">
        <f t="shared" si="102"/>
        <v>94.294761082325721</v>
      </c>
      <c r="CB94" s="2">
        <f>(CA94/CA$5)^(12/COUNT(CA$6:CA94))-1</f>
        <v>-7.8893285805284874E-3</v>
      </c>
      <c r="CD94" s="3">
        <f t="shared" si="109"/>
        <v>0.1</v>
      </c>
      <c r="CE94" s="3">
        <f t="shared" si="103"/>
        <v>0.9</v>
      </c>
      <c r="CF94" s="2">
        <f t="shared" si="104"/>
        <v>-2.2557802280486785E-2</v>
      </c>
      <c r="CG94" s="5">
        <f t="shared" si="105"/>
        <v>100.45613424918328</v>
      </c>
      <c r="CH94" s="2">
        <f>(CG94/CG$5)^(12/COUNT(CG$6:CG94))-1</f>
        <v>6.1380237992936237E-4</v>
      </c>
    </row>
    <row r="95" spans="1:86">
      <c r="A95" s="1">
        <v>28702</v>
      </c>
      <c r="B95" s="2">
        <f>data!M96/1200</f>
        <v>6.4999999999999997E-3</v>
      </c>
      <c r="C95" s="2">
        <f>data!K96/data!K95-1</f>
        <v>5.2897002258990078E-2</v>
      </c>
      <c r="D95" s="1">
        <f t="shared" si="56"/>
        <v>28491</v>
      </c>
      <c r="E95">
        <f>VLOOKUP(D95,'FRED Graph'!$A$13:$B$1993,2,FALSE)</f>
        <v>0</v>
      </c>
      <c r="F95" s="4">
        <f t="shared" si="57"/>
        <v>4.6397002258990079E-2</v>
      </c>
      <c r="G95" s="20" t="str">
        <f t="shared" si="55"/>
        <v>19783</v>
      </c>
      <c r="H95" s="21">
        <f>IF(VLOOKUP(G95,Median_Level!$A$2:$H$206,8,FALSE)="#N/A",0,VLOOKUP(G95,Median_Level!$A$2:$H$206,8,FALSE))</f>
        <v>25</v>
      </c>
      <c r="I95" s="4"/>
      <c r="J95" s="3">
        <f t="shared" si="106"/>
        <v>0</v>
      </c>
      <c r="K95" s="3">
        <f t="shared" si="58"/>
        <v>1</v>
      </c>
      <c r="L95" s="2">
        <f t="shared" si="59"/>
        <v>5.2897002258990078E-2</v>
      </c>
      <c r="M95" s="5">
        <f t="shared" si="60"/>
        <v>99.282671272308434</v>
      </c>
      <c r="N95" s="2">
        <f>(M95/M$5)^(12/COUNT(M$6:M95))-1</f>
        <v>-9.5942465812737243E-4</v>
      </c>
      <c r="P95" s="3">
        <f t="shared" si="107"/>
        <v>1</v>
      </c>
      <c r="Q95" s="3">
        <f t="shared" si="61"/>
        <v>0</v>
      </c>
      <c r="R95" s="2">
        <f t="shared" si="62"/>
        <v>6.4999999999999997E-3</v>
      </c>
      <c r="S95" s="5">
        <f t="shared" si="63"/>
        <v>163.24979787255501</v>
      </c>
      <c r="T95" s="2">
        <f>(S95/S$5)^(12/COUNT(S$6:S95))-1</f>
        <v>6.7530651655253404E-2</v>
      </c>
      <c r="V95" s="3">
        <f t="shared" si="64"/>
        <v>0</v>
      </c>
      <c r="W95" s="3">
        <f t="shared" si="65"/>
        <v>1</v>
      </c>
      <c r="X95" s="2">
        <f t="shared" si="66"/>
        <v>5.2897002258990078E-2</v>
      </c>
      <c r="Y95" s="5">
        <f t="shared" si="67"/>
        <v>628.71467979964416</v>
      </c>
      <c r="Z95" s="2">
        <f>(Y95/Y$5)^(12/COUNT(Y$6:Y95))-1</f>
        <v>0.27779292776853359</v>
      </c>
      <c r="AB95" s="3">
        <f t="shared" si="68"/>
        <v>0</v>
      </c>
      <c r="AC95" s="3">
        <f t="shared" si="69"/>
        <v>1</v>
      </c>
      <c r="AD95" s="2">
        <f t="shared" si="70"/>
        <v>5.2897002258990078E-2</v>
      </c>
      <c r="AE95" s="5">
        <f t="shared" si="71"/>
        <v>116.00850522598806</v>
      </c>
      <c r="AF95" s="2">
        <f>(AE95/AE$5)^(12/COUNT(AE$6:AE95))-1</f>
        <v>1.9996412139006825E-2</v>
      </c>
      <c r="AH95" s="3">
        <f t="shared" ca="1" si="72"/>
        <v>0</v>
      </c>
      <c r="AI95" s="3">
        <f t="shared" ca="1" si="73"/>
        <v>1</v>
      </c>
      <c r="AJ95" s="2">
        <f t="shared" ca="1" si="74"/>
        <v>5.2897002258990078E-2</v>
      </c>
      <c r="AK95" s="5">
        <f t="shared" ca="1" si="75"/>
        <v>196.85827270378246</v>
      </c>
      <c r="AL95" s="2">
        <f ca="1">(AK95/AK$5)^(12/COUNT(AK$6:AK95))-1</f>
        <v>9.4511904004638048E-2</v>
      </c>
      <c r="AN95" s="3">
        <f t="shared" ca="1" si="76"/>
        <v>0.68356008595095052</v>
      </c>
      <c r="AO95" s="3">
        <f t="shared" ca="1" si="77"/>
        <v>0.31643991404904948</v>
      </c>
      <c r="AP95" s="2">
        <f t="shared" ca="1" si="78"/>
        <v>2.1181863406968374E-2</v>
      </c>
      <c r="AQ95" s="5">
        <f t="shared" ca="1" si="79"/>
        <v>126.16032399149871</v>
      </c>
      <c r="AR95" s="2">
        <f ca="1">(AQ95/AQ$5)^(12/COUNT(AQ$6:AQ95))-1</f>
        <v>3.1469457502644183E-2</v>
      </c>
      <c r="AT95" s="3">
        <f t="shared" si="80"/>
        <v>1</v>
      </c>
      <c r="AU95" s="3">
        <f t="shared" si="81"/>
        <v>0</v>
      </c>
      <c r="AV95" s="2">
        <f t="shared" si="82"/>
        <v>6.4999999999999997E-3</v>
      </c>
      <c r="AW95" s="5">
        <f t="shared" si="83"/>
        <v>97.18608060640689</v>
      </c>
      <c r="AX95" s="2">
        <f>(AW95/AW$5)^(12/COUNT(AW$6:AW95))-1</f>
        <v>-3.7984593213089557E-3</v>
      </c>
      <c r="AZ95" s="3">
        <f t="shared" ca="1" si="84"/>
        <v>0</v>
      </c>
      <c r="BA95" s="3">
        <f t="shared" ca="1" si="85"/>
        <v>1</v>
      </c>
      <c r="BB95" s="2">
        <f t="shared" ca="1" si="86"/>
        <v>5.2897002258990078E-2</v>
      </c>
      <c r="BC95" s="5">
        <f t="shared" ca="1" si="87"/>
        <v>145.73487675125645</v>
      </c>
      <c r="BD95" s="2">
        <f ca="1">(BC95/BC$5)^(12/COUNT(BC$6:BC95))-1</f>
        <v>5.1498037353927772E-2</v>
      </c>
      <c r="BF95" s="3">
        <f t="shared" si="108"/>
        <v>0.45</v>
      </c>
      <c r="BG95" s="3">
        <f t="shared" si="88"/>
        <v>0.55000000000000004</v>
      </c>
      <c r="BH95" s="2">
        <f t="shared" si="89"/>
        <v>3.2018351242444544E-2</v>
      </c>
      <c r="BI95" s="5">
        <f t="shared" si="90"/>
        <v>127.33336980145171</v>
      </c>
      <c r="BJ95" s="2">
        <f>(BI95/BI$5)^(12/COUNT(BI$6:BI95))-1</f>
        <v>3.2743089636560585E-2</v>
      </c>
      <c r="BL95" s="3">
        <f t="shared" si="91"/>
        <v>1</v>
      </c>
      <c r="BM95" s="3">
        <f t="shared" si="92"/>
        <v>0</v>
      </c>
      <c r="BN95" s="2">
        <f t="shared" si="93"/>
        <v>6.4999999999999997E-3</v>
      </c>
      <c r="BO95" s="5">
        <f t="shared" si="94"/>
        <v>117.46388610997975</v>
      </c>
      <c r="BP95" s="2">
        <f>(BO95/BO$5)^(12/COUNT(BO$6:BO95))-1</f>
        <v>2.1693386010213311E-2</v>
      </c>
      <c r="BR95" s="3">
        <f t="shared" si="95"/>
        <v>1</v>
      </c>
      <c r="BS95" s="3">
        <f t="shared" si="96"/>
        <v>0</v>
      </c>
      <c r="BT95" s="2">
        <f t="shared" si="97"/>
        <v>6.4999999999999997E-3</v>
      </c>
      <c r="BU95" s="5">
        <f t="shared" si="98"/>
        <v>126.47690988896852</v>
      </c>
      <c r="BV95" s="2">
        <f>(BU95/BU$5)^(12/COUNT(BU$6:BU95))-1</f>
        <v>3.1814197842282121E-2</v>
      </c>
      <c r="BX95" s="3">
        <f t="shared" si="99"/>
        <v>0</v>
      </c>
      <c r="BY95" s="3">
        <f t="shared" si="100"/>
        <v>1</v>
      </c>
      <c r="BZ95" s="2">
        <f t="shared" si="101"/>
        <v>5.2897002258990078E-2</v>
      </c>
      <c r="CA95" s="5">
        <f t="shared" si="102"/>
        <v>99.282671272308434</v>
      </c>
      <c r="CB95" s="2">
        <f>(CA95/CA$5)^(12/COUNT(CA$6:CA95))-1</f>
        <v>-9.5942465812737243E-4</v>
      </c>
      <c r="CD95" s="3">
        <f t="shared" si="109"/>
        <v>0.1</v>
      </c>
      <c r="CE95" s="3">
        <f t="shared" si="103"/>
        <v>0.9</v>
      </c>
      <c r="CF95" s="2">
        <f t="shared" si="104"/>
        <v>4.8257302033091067E-2</v>
      </c>
      <c r="CG95" s="5">
        <f t="shared" si="105"/>
        <v>105.30387626072284</v>
      </c>
      <c r="CH95" s="2">
        <f>(CG95/CG$5)^(12/COUNT(CG$6:CG95))-1</f>
        <v>6.9144678501511514E-3</v>
      </c>
    </row>
    <row r="96" spans="1:86">
      <c r="A96" s="1">
        <v>28733</v>
      </c>
      <c r="B96" s="2">
        <f>data!M97/1200</f>
        <v>6.6833333333333328E-3</v>
      </c>
      <c r="C96" s="2">
        <f>data!K97/data!K96-1</f>
        <v>1.687406496804944E-2</v>
      </c>
      <c r="D96" s="1">
        <f t="shared" si="56"/>
        <v>28491</v>
      </c>
      <c r="E96">
        <f>VLOOKUP(D96,'FRED Graph'!$A$13:$B$1993,2,FALSE)</f>
        <v>0</v>
      </c>
      <c r="F96" s="4">
        <f t="shared" si="57"/>
        <v>1.0190731634716108E-2</v>
      </c>
      <c r="G96" s="20" t="str">
        <f t="shared" si="55"/>
        <v>19783</v>
      </c>
      <c r="H96" s="21">
        <f>IF(VLOOKUP(G96,Median_Level!$A$2:$H$206,8,FALSE)="#N/A",0,VLOOKUP(G96,Median_Level!$A$2:$H$206,8,FALSE))</f>
        <v>25</v>
      </c>
      <c r="I96" s="4"/>
      <c r="J96" s="3">
        <f t="shared" si="106"/>
        <v>0</v>
      </c>
      <c r="K96" s="3">
        <f t="shared" si="58"/>
        <v>1</v>
      </c>
      <c r="L96" s="2">
        <f t="shared" si="59"/>
        <v>1.687406496804944E-2</v>
      </c>
      <c r="M96" s="5">
        <f t="shared" si="60"/>
        <v>100.95797351755887</v>
      </c>
      <c r="N96" s="2">
        <f>(M96/M$5)^(12/COUNT(M$6:M96))-1</f>
        <v>1.2580399621480165E-3</v>
      </c>
      <c r="P96" s="3">
        <f t="shared" si="107"/>
        <v>1</v>
      </c>
      <c r="Q96" s="3">
        <f t="shared" si="61"/>
        <v>0</v>
      </c>
      <c r="R96" s="2">
        <f t="shared" si="62"/>
        <v>6.6833333333333328E-3</v>
      </c>
      <c r="S96" s="5">
        <f t="shared" si="63"/>
        <v>164.34085068833659</v>
      </c>
      <c r="T96" s="2">
        <f>(S96/S$5)^(12/COUNT(S$6:S96))-1</f>
        <v>6.7701763634596679E-2</v>
      </c>
      <c r="V96" s="3">
        <f t="shared" si="64"/>
        <v>0</v>
      </c>
      <c r="W96" s="3">
        <f t="shared" si="65"/>
        <v>1</v>
      </c>
      <c r="X96" s="2">
        <f t="shared" si="66"/>
        <v>1.687406496804944E-2</v>
      </c>
      <c r="Y96" s="5">
        <f t="shared" si="67"/>
        <v>639.32365215294976</v>
      </c>
      <c r="Z96" s="2">
        <f>(Y96/Y$5)^(12/COUNT(Y$6:Y96))-1</f>
        <v>0.27717054203797442</v>
      </c>
      <c r="AB96" s="3">
        <f t="shared" si="68"/>
        <v>0</v>
      </c>
      <c r="AC96" s="3">
        <f t="shared" si="69"/>
        <v>1</v>
      </c>
      <c r="AD96" s="2">
        <f t="shared" si="70"/>
        <v>1.687406496804944E-2</v>
      </c>
      <c r="AE96" s="5">
        <f t="shared" si="71"/>
        <v>117.96604028001768</v>
      </c>
      <c r="AF96" s="2">
        <f>(AE96/AE$5)^(12/COUNT(AE$6:AE96))-1</f>
        <v>2.2027217926349429E-2</v>
      </c>
      <c r="AH96" s="3">
        <f t="shared" ca="1" si="72"/>
        <v>0</v>
      </c>
      <c r="AI96" s="3">
        <f t="shared" ca="1" si="73"/>
        <v>1</v>
      </c>
      <c r="AJ96" s="2">
        <f t="shared" ca="1" si="74"/>
        <v>1.687406496804944E-2</v>
      </c>
      <c r="AK96" s="5">
        <f t="shared" ca="1" si="75"/>
        <v>200.18007198688409</v>
      </c>
      <c r="AL96" s="2">
        <f ca="1">(AK96/AK$5)^(12/COUNT(AK$6:AK96))-1</f>
        <v>9.5841651112080317E-2</v>
      </c>
      <c r="AN96" s="3">
        <f t="shared" ca="1" si="76"/>
        <v>0.91149793531221435</v>
      </c>
      <c r="AO96" s="3">
        <f t="shared" ca="1" si="77"/>
        <v>8.8502064687785653E-2</v>
      </c>
      <c r="AP96" s="2">
        <f t="shared" ca="1" si="78"/>
        <v>7.5852341236848416E-3</v>
      </c>
      <c r="AQ96" s="5">
        <f t="shared" ca="1" si="79"/>
        <v>127.11727958609417</v>
      </c>
      <c r="AR96" s="2">
        <f ca="1">(AQ96/AQ$5)^(12/COUNT(AQ$6:AQ96))-1</f>
        <v>3.2146310834441083E-2</v>
      </c>
      <c r="AT96" s="3">
        <f t="shared" si="80"/>
        <v>1</v>
      </c>
      <c r="AU96" s="3">
        <f t="shared" si="81"/>
        <v>0</v>
      </c>
      <c r="AV96" s="2">
        <f t="shared" si="82"/>
        <v>6.6833333333333328E-3</v>
      </c>
      <c r="AW96" s="5">
        <f t="shared" si="83"/>
        <v>97.835607578459715</v>
      </c>
      <c r="AX96" s="2">
        <f>(AW96/AW$5)^(12/COUNT(AW$6:AW96))-1</f>
        <v>-2.8813253263795247E-3</v>
      </c>
      <c r="AZ96" s="3">
        <f t="shared" ca="1" si="84"/>
        <v>0</v>
      </c>
      <c r="BA96" s="3">
        <f t="shared" ca="1" si="85"/>
        <v>1</v>
      </c>
      <c r="BB96" s="2">
        <f t="shared" ca="1" si="86"/>
        <v>1.687406496804944E-2</v>
      </c>
      <c r="BC96" s="5">
        <f t="shared" ca="1" si="87"/>
        <v>148.19401652966783</v>
      </c>
      <c r="BD96" s="2">
        <f ca="1">(BC96/BC$5)^(12/COUNT(BC$6:BC96))-1</f>
        <v>5.3239458644977811E-2</v>
      </c>
      <c r="BF96" s="3">
        <f t="shared" si="108"/>
        <v>0.45</v>
      </c>
      <c r="BG96" s="3">
        <f t="shared" si="88"/>
        <v>0.55000000000000004</v>
      </c>
      <c r="BH96" s="2">
        <f t="shared" si="89"/>
        <v>1.2288235732427193E-2</v>
      </c>
      <c r="BI96" s="5">
        <f t="shared" si="90"/>
        <v>128.89807226617629</v>
      </c>
      <c r="BJ96" s="2">
        <f>(BI96/BI$5)^(12/COUNT(BI$6:BI96))-1</f>
        <v>3.4041549444322694E-2</v>
      </c>
      <c r="BL96" s="3">
        <f t="shared" si="91"/>
        <v>1</v>
      </c>
      <c r="BM96" s="3">
        <f t="shared" si="92"/>
        <v>0</v>
      </c>
      <c r="BN96" s="2">
        <f t="shared" si="93"/>
        <v>6.6833333333333328E-3</v>
      </c>
      <c r="BO96" s="5">
        <f t="shared" si="94"/>
        <v>118.24893641548145</v>
      </c>
      <c r="BP96" s="2">
        <f>(BO96/BO$5)^(12/COUNT(BO$6:BO96))-1</f>
        <v>2.2350082721877662E-2</v>
      </c>
      <c r="BR96" s="3">
        <f t="shared" si="95"/>
        <v>1</v>
      </c>
      <c r="BS96" s="3">
        <f t="shared" si="96"/>
        <v>0</v>
      </c>
      <c r="BT96" s="2">
        <f t="shared" si="97"/>
        <v>6.6833333333333328E-3</v>
      </c>
      <c r="BU96" s="5">
        <f t="shared" si="98"/>
        <v>127.32219723672647</v>
      </c>
      <c r="BV96" s="2">
        <f>(BU96/BU$5)^(12/COUNT(BU$6:BU96))-1</f>
        <v>3.2365567197568668E-2</v>
      </c>
      <c r="BX96" s="3">
        <f t="shared" si="99"/>
        <v>0</v>
      </c>
      <c r="BY96" s="3">
        <f t="shared" si="100"/>
        <v>1</v>
      </c>
      <c r="BZ96" s="2">
        <f t="shared" si="101"/>
        <v>1.687406496804944E-2</v>
      </c>
      <c r="CA96" s="5">
        <f t="shared" si="102"/>
        <v>100.95797351755887</v>
      </c>
      <c r="CB96" s="2">
        <f>(CA96/CA$5)^(12/COUNT(CA$6:CA96))-1</f>
        <v>1.2580399621480165E-3</v>
      </c>
      <c r="CD96" s="3">
        <f t="shared" si="109"/>
        <v>0.1</v>
      </c>
      <c r="CE96" s="3">
        <f t="shared" si="103"/>
        <v>0.9</v>
      </c>
      <c r="CF96" s="2">
        <f t="shared" si="104"/>
        <v>1.585499180457783E-2</v>
      </c>
      <c r="CG96" s="5">
        <f t="shared" si="105"/>
        <v>106.97346835582688</v>
      </c>
      <c r="CH96" s="2">
        <f>(CG96/CG$5)^(12/COUNT(CG$6:CG96))-1</f>
        <v>8.9289449124496656E-3</v>
      </c>
    </row>
    <row r="97" spans="1:86">
      <c r="A97" s="1">
        <v>28762</v>
      </c>
      <c r="B97" s="2">
        <f>data!M98/1200</f>
        <v>7.025E-3</v>
      </c>
      <c r="C97" s="2">
        <f>data!K98/data!K97-1</f>
        <v>-1.2545334276134246E-2</v>
      </c>
      <c r="D97" s="1">
        <f t="shared" si="56"/>
        <v>28491</v>
      </c>
      <c r="E97">
        <f>VLOOKUP(D97,'FRED Graph'!$A$13:$B$1993,2,FALSE)</f>
        <v>0</v>
      </c>
      <c r="F97" s="4">
        <f t="shared" si="57"/>
        <v>-1.9570334276134246E-2</v>
      </c>
      <c r="G97" s="20" t="str">
        <f t="shared" ref="G97:G160" si="110">YEAR(A97)&amp;INT((MONTH(A97)-1)/3)+1</f>
        <v>19783</v>
      </c>
      <c r="H97" s="21">
        <f>IF(VLOOKUP(G97,Median_Level!$A$2:$H$206,8,FALSE)="#N/A",0,VLOOKUP(G97,Median_Level!$A$2:$H$206,8,FALSE))</f>
        <v>25</v>
      </c>
      <c r="I97" s="4"/>
      <c r="J97" s="3">
        <f t="shared" si="106"/>
        <v>0</v>
      </c>
      <c r="K97" s="3">
        <f t="shared" si="58"/>
        <v>1</v>
      </c>
      <c r="L97" s="2">
        <f t="shared" si="59"/>
        <v>-1.2545334276134246E-2</v>
      </c>
      <c r="M97" s="5">
        <f t="shared" si="60"/>
        <v>99.69142199193999</v>
      </c>
      <c r="N97" s="2">
        <f>(M97/M$5)^(12/COUNT(M$6:M97))-1</f>
        <v>-4.0303409692699077E-4</v>
      </c>
      <c r="P97" s="3">
        <f t="shared" si="107"/>
        <v>1</v>
      </c>
      <c r="Q97" s="3">
        <f t="shared" si="61"/>
        <v>0</v>
      </c>
      <c r="R97" s="2">
        <f t="shared" si="62"/>
        <v>7.025E-3</v>
      </c>
      <c r="S97" s="5">
        <f t="shared" si="63"/>
        <v>165.49534516442216</v>
      </c>
      <c r="T97" s="2">
        <f>(S97/S$5)^(12/COUNT(S$6:S97))-1</f>
        <v>6.7916449228245135E-2</v>
      </c>
      <c r="V97" s="3">
        <f t="shared" si="64"/>
        <v>1</v>
      </c>
      <c r="W97" s="3">
        <f t="shared" si="65"/>
        <v>0</v>
      </c>
      <c r="X97" s="2">
        <f t="shared" si="66"/>
        <v>7.025E-3</v>
      </c>
      <c r="Y97" s="5">
        <f t="shared" si="67"/>
        <v>643.81490080932429</v>
      </c>
      <c r="Z97" s="2">
        <f>(Y97/Y$5)^(12/COUNT(Y$6:Y97))-1</f>
        <v>0.27494241149409815</v>
      </c>
      <c r="AB97" s="3">
        <f t="shared" si="68"/>
        <v>0</v>
      </c>
      <c r="AC97" s="3">
        <f t="shared" si="69"/>
        <v>1</v>
      </c>
      <c r="AD97" s="2">
        <f t="shared" si="70"/>
        <v>-1.2545334276134246E-2</v>
      </c>
      <c r="AE97" s="5">
        <f t="shared" si="71"/>
        <v>116.48611687147294</v>
      </c>
      <c r="AF97" s="2">
        <f>(AE97/AE$5)^(12/COUNT(AE$6:AE97))-1</f>
        <v>2.0104014547061011E-2</v>
      </c>
      <c r="AH97" s="3">
        <f t="shared" ca="1" si="72"/>
        <v>0</v>
      </c>
      <c r="AI97" s="3">
        <f t="shared" ca="1" si="73"/>
        <v>1</v>
      </c>
      <c r="AJ97" s="2">
        <f t="shared" ca="1" si="74"/>
        <v>-1.2545334276134246E-2</v>
      </c>
      <c r="AK97" s="5">
        <f t="shared" ca="1" si="75"/>
        <v>197.668746068388</v>
      </c>
      <c r="AL97" s="2">
        <f ca="1">(AK97/AK$5)^(12/COUNT(AK$6:AK97))-1</f>
        <v>9.2950793325940806E-2</v>
      </c>
      <c r="AN97" s="3">
        <f t="shared" ca="1" si="76"/>
        <v>0.57878497951384256</v>
      </c>
      <c r="AO97" s="3">
        <f t="shared" ca="1" si="77"/>
        <v>0.42121502048615744</v>
      </c>
      <c r="AP97" s="2">
        <f t="shared" ca="1" si="78"/>
        <v>-1.218318753042835E-3</v>
      </c>
      <c r="AQ97" s="5">
        <f t="shared" ca="1" si="79"/>
        <v>126.96241022053864</v>
      </c>
      <c r="AR97" s="2">
        <f ca="1">(AQ97/AQ$5)^(12/COUNT(AQ$6:AQ97))-1</f>
        <v>3.1627348385946608E-2</v>
      </c>
      <c r="AT97" s="3">
        <f t="shared" si="80"/>
        <v>1</v>
      </c>
      <c r="AU97" s="3">
        <f t="shared" si="81"/>
        <v>0</v>
      </c>
      <c r="AV97" s="2">
        <f t="shared" si="82"/>
        <v>7.025E-3</v>
      </c>
      <c r="AW97" s="5">
        <f t="shared" si="83"/>
        <v>98.522902721698401</v>
      </c>
      <c r="AX97" s="2">
        <f>(AW97/AW$5)^(12/COUNT(AW$6:AW97))-1</f>
        <v>-1.9391369914744105E-3</v>
      </c>
      <c r="AZ97" s="3">
        <f t="shared" ca="1" si="84"/>
        <v>0</v>
      </c>
      <c r="BA97" s="3">
        <f t="shared" ca="1" si="85"/>
        <v>1</v>
      </c>
      <c r="BB97" s="2">
        <f t="shared" ca="1" si="86"/>
        <v>-1.2545334276134246E-2</v>
      </c>
      <c r="BC97" s="5">
        <f t="shared" ca="1" si="87"/>
        <v>146.33487305458019</v>
      </c>
      <c r="BD97" s="2">
        <f ca="1">(BC97/BC$5)^(12/COUNT(BC$6:BC97))-1</f>
        <v>5.0913833758204907E-2</v>
      </c>
      <c r="BF97" s="3">
        <f t="shared" si="108"/>
        <v>0.45</v>
      </c>
      <c r="BG97" s="3">
        <f t="shared" si="88"/>
        <v>0.55000000000000004</v>
      </c>
      <c r="BH97" s="2">
        <f t="shared" si="89"/>
        <v>-3.7386838518738358E-3</v>
      </c>
      <c r="BI97" s="5">
        <f t="shared" si="90"/>
        <v>128.41616312485706</v>
      </c>
      <c r="BJ97" s="2">
        <f>(BI97/BI$5)^(12/COUNT(BI$6:BI97))-1</f>
        <v>3.3160480569702777E-2</v>
      </c>
      <c r="BL97" s="3">
        <f t="shared" si="91"/>
        <v>1</v>
      </c>
      <c r="BM97" s="3">
        <f t="shared" si="92"/>
        <v>0</v>
      </c>
      <c r="BN97" s="2">
        <f t="shared" si="93"/>
        <v>7.025E-3</v>
      </c>
      <c r="BO97" s="5">
        <f t="shared" si="94"/>
        <v>119.07963519380021</v>
      </c>
      <c r="BP97" s="2">
        <f>(BO97/BO$5)^(12/COUNT(BO$6:BO97))-1</f>
        <v>2.3038192396365398E-2</v>
      </c>
      <c r="BR97" s="3">
        <f t="shared" si="95"/>
        <v>1</v>
      </c>
      <c r="BS97" s="3">
        <f t="shared" si="96"/>
        <v>0</v>
      </c>
      <c r="BT97" s="2">
        <f t="shared" si="97"/>
        <v>7.025E-3</v>
      </c>
      <c r="BU97" s="5">
        <f t="shared" si="98"/>
        <v>128.21663567231448</v>
      </c>
      <c r="BV97" s="2">
        <f>(BU97/BU$5)^(12/COUNT(BU$6:BU97))-1</f>
        <v>3.2950954655842413E-2</v>
      </c>
      <c r="BX97" s="3">
        <f t="shared" si="99"/>
        <v>0</v>
      </c>
      <c r="BY97" s="3">
        <f t="shared" si="100"/>
        <v>1</v>
      </c>
      <c r="BZ97" s="2">
        <f t="shared" si="101"/>
        <v>-1.2545334276134246E-2</v>
      </c>
      <c r="CA97" s="5">
        <f t="shared" si="102"/>
        <v>99.69142199193999</v>
      </c>
      <c r="CB97" s="2">
        <f>(CA97/CA$5)^(12/COUNT(CA$6:CA97))-1</f>
        <v>-4.0303409692699077E-4</v>
      </c>
      <c r="CD97" s="3">
        <f t="shared" si="109"/>
        <v>0.1</v>
      </c>
      <c r="CE97" s="3">
        <f t="shared" si="103"/>
        <v>0.9</v>
      </c>
      <c r="CF97" s="2">
        <f t="shared" si="104"/>
        <v>-1.0588300848520821E-2</v>
      </c>
      <c r="CG97" s="5">
        <f t="shared" si="105"/>
        <v>105.84080109006567</v>
      </c>
      <c r="CH97" s="2">
        <f>(CG97/CG$5)^(12/COUNT(CG$6:CG97))-1</f>
        <v>7.4317273987487553E-3</v>
      </c>
    </row>
    <row r="98" spans="1:86">
      <c r="A98" s="1">
        <v>28794</v>
      </c>
      <c r="B98" s="2">
        <f>data!M99/1200</f>
        <v>7.3833333333333329E-3</v>
      </c>
      <c r="C98" s="2">
        <f>data!K99/data!K98-1</f>
        <v>-8.4740477235453082E-2</v>
      </c>
      <c r="D98" s="1">
        <f t="shared" si="56"/>
        <v>28491</v>
      </c>
      <c r="E98">
        <f>VLOOKUP(D98,'FRED Graph'!$A$13:$B$1993,2,FALSE)</f>
        <v>0</v>
      </c>
      <c r="F98" s="4">
        <f t="shared" si="57"/>
        <v>-9.2123810568786421E-2</v>
      </c>
      <c r="G98" s="20" t="str">
        <f t="shared" si="110"/>
        <v>19784</v>
      </c>
      <c r="H98" s="21">
        <f>IF(VLOOKUP(G98,Median_Level!$A$2:$H$206,8,FALSE)="#N/A",0,VLOOKUP(G98,Median_Level!$A$2:$H$206,8,FALSE))</f>
        <v>30</v>
      </c>
      <c r="I98" s="4"/>
      <c r="J98" s="3">
        <f t="shared" si="106"/>
        <v>0</v>
      </c>
      <c r="K98" s="3">
        <f t="shared" si="58"/>
        <v>1</v>
      </c>
      <c r="L98" s="2">
        <f t="shared" si="59"/>
        <v>-8.4740477235453082E-2</v>
      </c>
      <c r="M98" s="5">
        <f t="shared" si="60"/>
        <v>91.243523316062053</v>
      </c>
      <c r="N98" s="2">
        <f>(M98/M$5)^(12/COUNT(M$6:M98))-1</f>
        <v>-1.1754648355090991E-2</v>
      </c>
      <c r="P98" s="3">
        <f t="shared" si="107"/>
        <v>1</v>
      </c>
      <c r="Q98" s="3">
        <f t="shared" si="61"/>
        <v>0</v>
      </c>
      <c r="R98" s="2">
        <f t="shared" si="62"/>
        <v>7.3833333333333329E-3</v>
      </c>
      <c r="S98" s="5">
        <f t="shared" si="63"/>
        <v>166.71725246288614</v>
      </c>
      <c r="T98" s="2">
        <f>(S98/S$5)^(12/COUNT(S$6:S98))-1</f>
        <v>6.8175594091337111E-2</v>
      </c>
      <c r="V98" s="3">
        <f t="shared" si="64"/>
        <v>1</v>
      </c>
      <c r="W98" s="3">
        <f t="shared" si="65"/>
        <v>0</v>
      </c>
      <c r="X98" s="2">
        <f t="shared" si="66"/>
        <v>7.3833333333333329E-3</v>
      </c>
      <c r="Y98" s="5">
        <f t="shared" si="67"/>
        <v>648.56840082696647</v>
      </c>
      <c r="Z98" s="2">
        <f>(Y98/Y$5)^(12/COUNT(Y$6:Y98))-1</f>
        <v>0.27282438918900853</v>
      </c>
      <c r="AB98" s="3">
        <f t="shared" si="68"/>
        <v>0</v>
      </c>
      <c r="AC98" s="3">
        <f t="shared" si="69"/>
        <v>1</v>
      </c>
      <c r="AD98" s="2">
        <f t="shared" si="70"/>
        <v>-8.4740477235453082E-2</v>
      </c>
      <c r="AE98" s="5">
        <f t="shared" si="71"/>
        <v>106.61502773647956</v>
      </c>
      <c r="AF98" s="2">
        <f>(AE98/AE$5)^(12/COUNT(AE$6:AE98))-1</f>
        <v>8.2993195230942618E-3</v>
      </c>
      <c r="AH98" s="3">
        <f t="shared" ca="1" si="72"/>
        <v>0</v>
      </c>
      <c r="AI98" s="3">
        <f t="shared" ca="1" si="73"/>
        <v>1</v>
      </c>
      <c r="AJ98" s="2">
        <f t="shared" ca="1" si="74"/>
        <v>-8.4740477235453082E-2</v>
      </c>
      <c r="AK98" s="5">
        <f t="shared" ca="1" si="75"/>
        <v>180.91820219201921</v>
      </c>
      <c r="AL98" s="2">
        <f ca="1">(AK98/AK$5)^(12/COUNT(AK$6:AK98))-1</f>
        <v>7.9502165479272691E-2</v>
      </c>
      <c r="AN98" s="3">
        <f t="shared" ca="1" si="76"/>
        <v>0.85346144538428148</v>
      </c>
      <c r="AO98" s="3">
        <f t="shared" ca="1" si="77"/>
        <v>0.14653855461571852</v>
      </c>
      <c r="AP98" s="2">
        <f t="shared" ca="1" si="78"/>
        <v>-6.1163567131088826E-3</v>
      </c>
      <c r="AQ98" s="5">
        <f t="shared" ca="1" si="79"/>
        <v>126.18586283047378</v>
      </c>
      <c r="AR98" s="2">
        <f ca="1">(AQ98/AQ$5)^(12/COUNT(AQ$6:AQ98))-1</f>
        <v>3.0465933622429775E-2</v>
      </c>
      <c r="AT98" s="3">
        <f t="shared" si="80"/>
        <v>1</v>
      </c>
      <c r="AU98" s="3">
        <f t="shared" si="81"/>
        <v>0</v>
      </c>
      <c r="AV98" s="2">
        <f t="shared" si="82"/>
        <v>7.3833333333333329E-3</v>
      </c>
      <c r="AW98" s="5">
        <f t="shared" si="83"/>
        <v>99.250330153460268</v>
      </c>
      <c r="AX98" s="2">
        <f>(AW98/AW$5)^(12/COUNT(AW$6:AW98))-1</f>
        <v>-9.7048876353122981E-4</v>
      </c>
      <c r="AZ98" s="3">
        <f t="shared" ca="1" si="84"/>
        <v>0</v>
      </c>
      <c r="BA98" s="3">
        <f t="shared" ca="1" si="85"/>
        <v>1</v>
      </c>
      <c r="BB98" s="2">
        <f t="shared" ca="1" si="86"/>
        <v>-8.4740477235453082E-2</v>
      </c>
      <c r="BC98" s="5">
        <f t="shared" ca="1" si="87"/>
        <v>133.93438607574561</v>
      </c>
      <c r="BD98" s="2">
        <f ca="1">(BC98/BC$5)^(12/COUNT(BC$6:BC98))-1</f>
        <v>3.8420308474303333E-2</v>
      </c>
      <c r="BF98" s="3">
        <f t="shared" si="108"/>
        <v>0.45</v>
      </c>
      <c r="BG98" s="3">
        <f t="shared" si="88"/>
        <v>0.55000000000000004</v>
      </c>
      <c r="BH98" s="2">
        <f t="shared" si="89"/>
        <v>-4.3284762479499202E-2</v>
      </c>
      <c r="BI98" s="5">
        <f t="shared" si="90"/>
        <v>122.857700005469</v>
      </c>
      <c r="BJ98" s="2">
        <f>(BI98/BI$5)^(12/COUNT(BI$6:BI98))-1</f>
        <v>2.6918058513386578E-2</v>
      </c>
      <c r="BL98" s="3">
        <f t="shared" si="91"/>
        <v>1</v>
      </c>
      <c r="BM98" s="3">
        <f t="shared" si="92"/>
        <v>0</v>
      </c>
      <c r="BN98" s="2">
        <f t="shared" si="93"/>
        <v>7.3833333333333329E-3</v>
      </c>
      <c r="BO98" s="5">
        <f t="shared" si="94"/>
        <v>119.95883983364777</v>
      </c>
      <c r="BP98" s="2">
        <f>(BO98/BO$5)^(12/COUNT(BO$6:BO98))-1</f>
        <v>2.3758947763953486E-2</v>
      </c>
      <c r="BR98" s="3">
        <f t="shared" si="95"/>
        <v>1</v>
      </c>
      <c r="BS98" s="3">
        <f t="shared" si="96"/>
        <v>0</v>
      </c>
      <c r="BT98" s="2">
        <f t="shared" si="97"/>
        <v>7.3833333333333329E-3</v>
      </c>
      <c r="BU98" s="5">
        <f t="shared" si="98"/>
        <v>129.16330183236173</v>
      </c>
      <c r="BV98" s="2">
        <f>(BU98/BU$5)^(12/COUNT(BU$6:BU98))-1</f>
        <v>3.3571520325868631E-2</v>
      </c>
      <c r="BX98" s="3">
        <f t="shared" si="99"/>
        <v>1</v>
      </c>
      <c r="BY98" s="3">
        <f t="shared" si="100"/>
        <v>0</v>
      </c>
      <c r="BZ98" s="2">
        <f t="shared" si="101"/>
        <v>7.3833333333333329E-3</v>
      </c>
      <c r="CA98" s="5">
        <f t="shared" si="102"/>
        <v>100.42747699098048</v>
      </c>
      <c r="CB98" s="2">
        <f>(CA98/CA$5)^(12/COUNT(CA$6:CA98))-1</f>
        <v>5.5055911965173898E-4</v>
      </c>
      <c r="CD98" s="3">
        <f t="shared" si="109"/>
        <v>0.1</v>
      </c>
      <c r="CE98" s="3">
        <f t="shared" si="103"/>
        <v>0.9</v>
      </c>
      <c r="CF98" s="2">
        <f t="shared" si="104"/>
        <v>-7.552809617857445E-2</v>
      </c>
      <c r="CG98" s="5">
        <f t="shared" si="105"/>
        <v>97.846846885717824</v>
      </c>
      <c r="CH98" s="2">
        <f>(CG98/CG$5)^(12/COUNT(CG$6:CG98))-1</f>
        <v>-2.8046681453330891E-3</v>
      </c>
    </row>
    <row r="99" spans="1:86">
      <c r="A99" s="1">
        <v>28824</v>
      </c>
      <c r="B99" s="2">
        <f>data!M100/1200</f>
        <v>8.1833333333333341E-3</v>
      </c>
      <c r="C99" s="2">
        <f>data!K100/data!K99-1</f>
        <v>8.3033629882010018E-3</v>
      </c>
      <c r="D99" s="1">
        <f t="shared" si="56"/>
        <v>28491</v>
      </c>
      <c r="E99">
        <f>VLOOKUP(D99,'FRED Graph'!$A$13:$B$1993,2,FALSE)</f>
        <v>0</v>
      </c>
      <c r="F99" s="4">
        <f t="shared" si="57"/>
        <v>1.200296548676677E-4</v>
      </c>
      <c r="G99" s="20" t="str">
        <f t="shared" si="110"/>
        <v>19784</v>
      </c>
      <c r="H99" s="21">
        <f>IF(VLOOKUP(G99,Median_Level!$A$2:$H$206,8,FALSE)="#N/A",0,VLOOKUP(G99,Median_Level!$A$2:$H$206,8,FALSE))</f>
        <v>30</v>
      </c>
      <c r="I99" s="4"/>
      <c r="J99" s="3">
        <f t="shared" si="106"/>
        <v>0</v>
      </c>
      <c r="K99" s="3">
        <f t="shared" si="58"/>
        <v>1</v>
      </c>
      <c r="L99" s="2">
        <f t="shared" si="59"/>
        <v>8.3033629882010018E-3</v>
      </c>
      <c r="M99" s="5">
        <f t="shared" si="60"/>
        <v>92.001151410477704</v>
      </c>
      <c r="N99" s="2">
        <f>(M99/M$5)^(12/COUNT(M$6:M99))-1</f>
        <v>-1.0586428144090165E-2</v>
      </c>
      <c r="P99" s="3">
        <f t="shared" si="107"/>
        <v>1</v>
      </c>
      <c r="Q99" s="3">
        <f t="shared" si="61"/>
        <v>0</v>
      </c>
      <c r="R99" s="2">
        <f t="shared" si="62"/>
        <v>8.1833333333333341E-3</v>
      </c>
      <c r="S99" s="5">
        <f t="shared" si="63"/>
        <v>168.08155531220743</v>
      </c>
      <c r="T99" s="2">
        <f>(S99/S$5)^(12/COUNT(S$6:S99))-1</f>
        <v>6.8537565072277928E-2</v>
      </c>
      <c r="V99" s="3">
        <f t="shared" si="64"/>
        <v>0</v>
      </c>
      <c r="W99" s="3">
        <f t="shared" si="65"/>
        <v>1</v>
      </c>
      <c r="X99" s="2">
        <f t="shared" si="66"/>
        <v>8.3033629882010018E-3</v>
      </c>
      <c r="Y99" s="5">
        <f t="shared" si="67"/>
        <v>653.95369968170985</v>
      </c>
      <c r="Z99" s="2">
        <f>(Y99/Y$5)^(12/COUNT(Y$6:Y99))-1</f>
        <v>0.27090293636751639</v>
      </c>
      <c r="AB99" s="3">
        <f t="shared" si="68"/>
        <v>0</v>
      </c>
      <c r="AC99" s="3">
        <f t="shared" si="69"/>
        <v>1</v>
      </c>
      <c r="AD99" s="2">
        <f t="shared" si="70"/>
        <v>8.3033629882010018E-3</v>
      </c>
      <c r="AE99" s="5">
        <f t="shared" si="71"/>
        <v>107.50029101177267</v>
      </c>
      <c r="AF99" s="2">
        <f>(AE99/AE$5)^(12/COUNT(AE$6:AE99))-1</f>
        <v>9.275523969228372E-3</v>
      </c>
      <c r="AH99" s="3">
        <f t="shared" ca="1" si="72"/>
        <v>0</v>
      </c>
      <c r="AI99" s="3">
        <f t="shared" ca="1" si="73"/>
        <v>1</v>
      </c>
      <c r="AJ99" s="2">
        <f t="shared" ca="1" si="74"/>
        <v>8.3033629882010018E-3</v>
      </c>
      <c r="AK99" s="5">
        <f t="shared" ca="1" si="75"/>
        <v>182.42043169599228</v>
      </c>
      <c r="AL99" s="2">
        <f ca="1">(AK99/AK$5)^(12/COUNT(AK$6:AK99))-1</f>
        <v>7.9763218131793545E-2</v>
      </c>
      <c r="AN99" s="3">
        <f t="shared" ca="1" si="76"/>
        <v>0.46336490297931421</v>
      </c>
      <c r="AO99" s="3">
        <f t="shared" ca="1" si="77"/>
        <v>0.53663509702068579</v>
      </c>
      <c r="AP99" s="2">
        <f t="shared" ca="1" si="78"/>
        <v>8.2477454588186054E-3</v>
      </c>
      <c r="AQ99" s="5">
        <f t="shared" ca="1" si="79"/>
        <v>127.22661170760092</v>
      </c>
      <c r="AR99" s="2">
        <f ca="1">(AQ99/AQ$5)^(12/COUNT(AQ$6:AQ99))-1</f>
        <v>3.1217745859143609E-2</v>
      </c>
      <c r="AT99" s="3">
        <f t="shared" si="80"/>
        <v>1</v>
      </c>
      <c r="AU99" s="3">
        <f t="shared" si="81"/>
        <v>0</v>
      </c>
      <c r="AV99" s="2">
        <f t="shared" si="82"/>
        <v>8.1833333333333341E-3</v>
      </c>
      <c r="AW99" s="5">
        <f t="shared" si="83"/>
        <v>100.06252868854943</v>
      </c>
      <c r="AX99" s="2">
        <f>(AW99/AW$5)^(12/COUNT(AW$6:AW99))-1</f>
        <v>7.980209573332786E-5</v>
      </c>
      <c r="AZ99" s="3">
        <f t="shared" ca="1" si="84"/>
        <v>0</v>
      </c>
      <c r="BA99" s="3">
        <f t="shared" ca="1" si="85"/>
        <v>1</v>
      </c>
      <c r="BB99" s="2">
        <f t="shared" ca="1" si="86"/>
        <v>8.3033629882010018E-3</v>
      </c>
      <c r="BC99" s="5">
        <f t="shared" ca="1" si="87"/>
        <v>135.04649189993438</v>
      </c>
      <c r="BD99" s="2">
        <f ca="1">(BC99/BC$5)^(12/COUNT(BC$6:BC99))-1</f>
        <v>3.9100235974147246E-2</v>
      </c>
      <c r="BF99" s="3">
        <f t="shared" si="108"/>
        <v>0.45</v>
      </c>
      <c r="BG99" s="3">
        <f t="shared" si="88"/>
        <v>0.55000000000000004</v>
      </c>
      <c r="BH99" s="2">
        <f t="shared" si="89"/>
        <v>8.2493496435105517E-3</v>
      </c>
      <c r="BI99" s="5">
        <f t="shared" si="90"/>
        <v>123.87119612921164</v>
      </c>
      <c r="BJ99" s="2">
        <f>(BI99/BI$5)^(12/COUNT(BI$6:BI99))-1</f>
        <v>2.7705197499883427E-2</v>
      </c>
      <c r="BL99" s="3">
        <f t="shared" si="91"/>
        <v>1</v>
      </c>
      <c r="BM99" s="3">
        <f t="shared" si="92"/>
        <v>0</v>
      </c>
      <c r="BN99" s="2">
        <f t="shared" si="93"/>
        <v>8.1833333333333341E-3</v>
      </c>
      <c r="BO99" s="5">
        <f t="shared" si="94"/>
        <v>120.94050300628646</v>
      </c>
      <c r="BP99" s="2">
        <f>(BO99/BO$5)^(12/COUNT(BO$6:BO99))-1</f>
        <v>2.4568683020342208E-2</v>
      </c>
      <c r="BR99" s="3">
        <f t="shared" si="95"/>
        <v>1</v>
      </c>
      <c r="BS99" s="3">
        <f t="shared" si="96"/>
        <v>0</v>
      </c>
      <c r="BT99" s="2">
        <f t="shared" si="97"/>
        <v>8.1833333333333341E-3</v>
      </c>
      <c r="BU99" s="5">
        <f t="shared" si="98"/>
        <v>130.2202881856899</v>
      </c>
      <c r="BV99" s="2">
        <f>(BU99/BU$5)^(12/COUNT(BU$6:BU99))-1</f>
        <v>3.4284051380684133E-2</v>
      </c>
      <c r="BX99" s="3">
        <f t="shared" si="99"/>
        <v>1</v>
      </c>
      <c r="BY99" s="3">
        <f t="shared" si="100"/>
        <v>0</v>
      </c>
      <c r="BZ99" s="2">
        <f t="shared" si="101"/>
        <v>8.1833333333333341E-3</v>
      </c>
      <c r="CA99" s="5">
        <f t="shared" si="102"/>
        <v>101.24930851102334</v>
      </c>
      <c r="CB99" s="2">
        <f>(CA99/CA$5)^(12/COUNT(CA$6:CA99))-1</f>
        <v>1.5862385076224061E-3</v>
      </c>
      <c r="CD99" s="3">
        <f t="shared" si="109"/>
        <v>0.1</v>
      </c>
      <c r="CE99" s="3">
        <f t="shared" si="103"/>
        <v>0.9</v>
      </c>
      <c r="CF99" s="2">
        <f t="shared" si="104"/>
        <v>8.2913600227142361E-3</v>
      </c>
      <c r="CG99" s="5">
        <f t="shared" si="105"/>
        <v>98.658130320334692</v>
      </c>
      <c r="CH99" s="2">
        <f>(CG99/CG$5)^(12/COUNT(CG$6:CG99))-1</f>
        <v>-1.7231359614833242E-3</v>
      </c>
    </row>
    <row r="100" spans="1:86">
      <c r="A100" s="1">
        <v>28853</v>
      </c>
      <c r="B100" s="2">
        <f>data!M101/1200</f>
        <v>8.266666666666667E-3</v>
      </c>
      <c r="C100" s="2">
        <f>data!K101/data!K100-1</f>
        <v>7.4840744402588921E-3</v>
      </c>
      <c r="D100" s="1">
        <f t="shared" si="56"/>
        <v>28491</v>
      </c>
      <c r="E100">
        <f>VLOOKUP(D100,'FRED Graph'!$A$13:$B$1993,2,FALSE)</f>
        <v>0</v>
      </c>
      <c r="F100" s="4">
        <f t="shared" si="57"/>
        <v>-7.8259222640777483E-4</v>
      </c>
      <c r="G100" s="20" t="str">
        <f t="shared" si="110"/>
        <v>19784</v>
      </c>
      <c r="H100" s="21">
        <f>IF(VLOOKUP(G100,Median_Level!$A$2:$H$206,8,FALSE)="#N/A",0,VLOOKUP(G100,Median_Level!$A$2:$H$206,8,FALSE))</f>
        <v>30</v>
      </c>
      <c r="I100" s="4"/>
      <c r="J100" s="3">
        <f t="shared" si="106"/>
        <v>0</v>
      </c>
      <c r="K100" s="3">
        <f t="shared" si="58"/>
        <v>1</v>
      </c>
      <c r="L100" s="2">
        <f t="shared" si="59"/>
        <v>7.4840744402588921E-3</v>
      </c>
      <c r="M100" s="5">
        <f t="shared" si="60"/>
        <v>92.689694876223243</v>
      </c>
      <c r="N100" s="2">
        <f>(M100/M$5)^(12/COUNT(M$6:M100))-1</f>
        <v>-9.5431682983189159E-3</v>
      </c>
      <c r="P100" s="3">
        <f t="shared" si="107"/>
        <v>1</v>
      </c>
      <c r="Q100" s="3">
        <f t="shared" si="61"/>
        <v>0</v>
      </c>
      <c r="R100" s="2">
        <f t="shared" si="62"/>
        <v>8.266666666666667E-3</v>
      </c>
      <c r="S100" s="5">
        <f t="shared" si="63"/>
        <v>169.47102950278833</v>
      </c>
      <c r="T100" s="2">
        <f>(S100/S$5)^(12/COUNT(S$6:S100))-1</f>
        <v>6.8903194190235828E-2</v>
      </c>
      <c r="V100" s="3">
        <f t="shared" si="64"/>
        <v>1</v>
      </c>
      <c r="W100" s="3">
        <f t="shared" si="65"/>
        <v>0</v>
      </c>
      <c r="X100" s="2">
        <f t="shared" si="66"/>
        <v>8.266666666666667E-3</v>
      </c>
      <c r="Y100" s="5">
        <f t="shared" si="67"/>
        <v>659.35971693241197</v>
      </c>
      <c r="Z100" s="2">
        <f>(Y100/Y$5)^(12/COUNT(Y$6:Y100))-1</f>
        <v>0.2690189108855694</v>
      </c>
      <c r="AB100" s="3">
        <f t="shared" si="68"/>
        <v>0</v>
      </c>
      <c r="AC100" s="3">
        <f t="shared" si="69"/>
        <v>1</v>
      </c>
      <c r="AD100" s="2">
        <f t="shared" si="70"/>
        <v>7.4840744402588921E-3</v>
      </c>
      <c r="AE100" s="5">
        <f t="shared" si="71"/>
        <v>108.30483119205428</v>
      </c>
      <c r="AF100" s="2">
        <f>(AE100/AE$5)^(12/COUNT(AE$6:AE100))-1</f>
        <v>1.0128368369882068E-2</v>
      </c>
      <c r="AH100" s="3">
        <f t="shared" ca="1" si="72"/>
        <v>0</v>
      </c>
      <c r="AI100" s="3">
        <f t="shared" ca="1" si="73"/>
        <v>1</v>
      </c>
      <c r="AJ100" s="2">
        <f t="shared" ca="1" si="74"/>
        <v>7.4840744402588921E-3</v>
      </c>
      <c r="AK100" s="5">
        <f t="shared" ca="1" si="75"/>
        <v>183.78567978622925</v>
      </c>
      <c r="AL100" s="2">
        <f ca="1">(AK100/AK$5)^(12/COUNT(AK$6:AK100))-1</f>
        <v>7.990794699260606E-2</v>
      </c>
      <c r="AN100" s="3">
        <f t="shared" ca="1" si="76"/>
        <v>0.82293829973566845</v>
      </c>
      <c r="AO100" s="3">
        <f t="shared" ca="1" si="77"/>
        <v>0.17706170026433155</v>
      </c>
      <c r="AP100" s="2">
        <f t="shared" ca="1" si="78"/>
        <v>8.1280995564452577E-3</v>
      </c>
      <c r="AQ100" s="5">
        <f t="shared" ca="1" si="79"/>
        <v>128.2607222737895</v>
      </c>
      <c r="AR100" s="2">
        <f ca="1">(AQ100/AQ$5)^(12/COUNT(AQ$6:AQ100))-1</f>
        <v>3.1938792459768939E-2</v>
      </c>
      <c r="AT100" s="3">
        <f t="shared" si="80"/>
        <v>1</v>
      </c>
      <c r="AU100" s="3">
        <f t="shared" si="81"/>
        <v>0</v>
      </c>
      <c r="AV100" s="2">
        <f t="shared" si="82"/>
        <v>8.266666666666667E-3</v>
      </c>
      <c r="AW100" s="5">
        <f t="shared" si="83"/>
        <v>100.88971225904145</v>
      </c>
      <c r="AX100" s="2">
        <f>(AW100/AW$5)^(12/COUNT(AW$6:AW100))-1</f>
        <v>1.1195031955553159E-3</v>
      </c>
      <c r="AZ100" s="3">
        <f t="shared" ca="1" si="84"/>
        <v>0</v>
      </c>
      <c r="BA100" s="3">
        <f t="shared" ca="1" si="85"/>
        <v>1</v>
      </c>
      <c r="BB100" s="2">
        <f t="shared" ca="1" si="86"/>
        <v>7.4840744402588921E-3</v>
      </c>
      <c r="BC100" s="5">
        <f t="shared" ca="1" si="87"/>
        <v>136.05718989820932</v>
      </c>
      <c r="BD100" s="2">
        <f ca="1">(BC100/BC$5)^(12/COUNT(BC$6:BC100))-1</f>
        <v>3.9659524211867137E-2</v>
      </c>
      <c r="BF100" s="3">
        <f t="shared" si="108"/>
        <v>0.45</v>
      </c>
      <c r="BG100" s="3">
        <f t="shared" si="88"/>
        <v>0.55000000000000004</v>
      </c>
      <c r="BH100" s="2">
        <f t="shared" si="89"/>
        <v>7.8362409421423914E-3</v>
      </c>
      <c r="BI100" s="5">
        <f t="shared" si="90"/>
        <v>124.84188066787152</v>
      </c>
      <c r="BJ100" s="2">
        <f>(BI100/BI$5)^(12/COUNT(BI$6:BI100))-1</f>
        <v>2.8423111029654669E-2</v>
      </c>
      <c r="BL100" s="3">
        <f t="shared" si="91"/>
        <v>1</v>
      </c>
      <c r="BM100" s="3">
        <f t="shared" si="92"/>
        <v>0</v>
      </c>
      <c r="BN100" s="2">
        <f t="shared" si="93"/>
        <v>8.266666666666667E-3</v>
      </c>
      <c r="BO100" s="5">
        <f t="shared" si="94"/>
        <v>121.94027783113843</v>
      </c>
      <c r="BP100" s="2">
        <f>(BO100/BO$5)^(12/COUNT(BO$6:BO100))-1</f>
        <v>2.5372696876426737E-2</v>
      </c>
      <c r="BR100" s="3">
        <f t="shared" si="95"/>
        <v>1</v>
      </c>
      <c r="BS100" s="3">
        <f t="shared" si="96"/>
        <v>0</v>
      </c>
      <c r="BT100" s="2">
        <f t="shared" si="97"/>
        <v>8.266666666666667E-3</v>
      </c>
      <c r="BU100" s="5">
        <f t="shared" si="98"/>
        <v>131.29677590135827</v>
      </c>
      <c r="BV100" s="2">
        <f>(BU100/BU$5)^(12/COUNT(BU$6:BU100))-1</f>
        <v>3.499286331396334E-2</v>
      </c>
      <c r="BX100" s="3">
        <f t="shared" si="99"/>
        <v>1</v>
      </c>
      <c r="BY100" s="3">
        <f t="shared" si="100"/>
        <v>0</v>
      </c>
      <c r="BZ100" s="2">
        <f t="shared" si="101"/>
        <v>8.266666666666667E-3</v>
      </c>
      <c r="CA100" s="5">
        <f t="shared" si="102"/>
        <v>102.08630279471447</v>
      </c>
      <c r="CB100" s="2">
        <f>(CA100/CA$5)^(12/COUNT(CA$6:CA100))-1</f>
        <v>2.6116201916419612E-3</v>
      </c>
      <c r="CD100" s="3">
        <f t="shared" si="109"/>
        <v>0.1</v>
      </c>
      <c r="CE100" s="3">
        <f t="shared" si="103"/>
        <v>0.9</v>
      </c>
      <c r="CF100" s="2">
        <f t="shared" si="104"/>
        <v>7.5623336628996693E-3</v>
      </c>
      <c r="CG100" s="5">
        <f t="shared" si="105"/>
        <v>99.404216020374889</v>
      </c>
      <c r="CH100" s="2">
        <f>(CG100/CG$5)^(12/COUNT(CG$6:CG100))-1</f>
        <v>-7.5453522026691644E-4</v>
      </c>
    </row>
    <row r="101" spans="1:86">
      <c r="A101" s="1">
        <v>28886</v>
      </c>
      <c r="B101" s="2">
        <f>data!M102/1200</f>
        <v>8.3333333333333332E-3</v>
      </c>
      <c r="C101" s="2">
        <f>data!K102/data!K101-1</f>
        <v>4.249636650476396E-2</v>
      </c>
      <c r="D101" s="1">
        <f t="shared" si="56"/>
        <v>28856</v>
      </c>
      <c r="E101">
        <f>VLOOKUP(D101,'FRED Graph'!$A$13:$B$1993,2,FALSE)</f>
        <v>0</v>
      </c>
      <c r="F101" s="4">
        <f t="shared" si="57"/>
        <v>3.4163033171430629E-2</v>
      </c>
      <c r="G101" s="20" t="str">
        <f t="shared" si="110"/>
        <v>19791</v>
      </c>
      <c r="H101" s="21">
        <f>IF(VLOOKUP(G101,Median_Level!$A$2:$H$206,8,FALSE)="#N/A",0,VLOOKUP(G101,Median_Level!$A$2:$H$206,8,FALSE))</f>
        <v>30</v>
      </c>
      <c r="I101" s="4"/>
      <c r="J101" s="3">
        <f t="shared" si="106"/>
        <v>0</v>
      </c>
      <c r="K101" s="3">
        <f t="shared" si="58"/>
        <v>1</v>
      </c>
      <c r="L101" s="2">
        <f t="shared" si="59"/>
        <v>4.249636650476396E-2</v>
      </c>
      <c r="M101" s="5">
        <f t="shared" si="60"/>
        <v>96.628670120897965</v>
      </c>
      <c r="N101" s="2">
        <f>(M101/M$5)^(12/COUNT(M$6:M101))-1</f>
        <v>-4.2776617124380412E-3</v>
      </c>
      <c r="P101" s="3">
        <f t="shared" si="107"/>
        <v>1</v>
      </c>
      <c r="Q101" s="3">
        <f t="shared" si="61"/>
        <v>0</v>
      </c>
      <c r="R101" s="2">
        <f t="shared" si="62"/>
        <v>8.3333333333333332E-3</v>
      </c>
      <c r="S101" s="5">
        <f t="shared" si="63"/>
        <v>170.88328808197824</v>
      </c>
      <c r="T101" s="2">
        <f>(S101/S$5)^(12/COUNT(S$6:S101))-1</f>
        <v>6.927016446113532E-2</v>
      </c>
      <c r="V101" s="3">
        <f t="shared" si="64"/>
        <v>0</v>
      </c>
      <c r="W101" s="3">
        <f t="shared" si="65"/>
        <v>1</v>
      </c>
      <c r="X101" s="2">
        <f t="shared" si="66"/>
        <v>4.249636650476396E-2</v>
      </c>
      <c r="Y101" s="5">
        <f t="shared" si="67"/>
        <v>687.38010912164918</v>
      </c>
      <c r="Z101" s="2">
        <f>(Y101/Y$5)^(12/COUNT(Y$6:Y101))-1</f>
        <v>0.27247605910370654</v>
      </c>
      <c r="AB101" s="3">
        <f t="shared" si="68"/>
        <v>0</v>
      </c>
      <c r="AC101" s="3">
        <f t="shared" si="69"/>
        <v>1</v>
      </c>
      <c r="AD101" s="2">
        <f t="shared" si="70"/>
        <v>4.249636650476396E-2</v>
      </c>
      <c r="AE101" s="5">
        <f t="shared" si="71"/>
        <v>112.90739299262842</v>
      </c>
      <c r="AF101" s="2">
        <f>(AE101/AE$5)^(12/COUNT(AE$6:AE101))-1</f>
        <v>1.5290441387159293E-2</v>
      </c>
      <c r="AH101" s="3">
        <f t="shared" ca="1" si="72"/>
        <v>0</v>
      </c>
      <c r="AI101" s="3">
        <f t="shared" ca="1" si="73"/>
        <v>1</v>
      </c>
      <c r="AJ101" s="2">
        <f t="shared" ca="1" si="74"/>
        <v>4.249636650476396E-2</v>
      </c>
      <c r="AK101" s="5">
        <f t="shared" ca="1" si="75"/>
        <v>191.59590339275204</v>
      </c>
      <c r="AL101" s="2">
        <f ca="1">(AK101/AK$5)^(12/COUNT(AK$6:AK101))-1</f>
        <v>8.4671620520163415E-2</v>
      </c>
      <c r="AN101" s="3">
        <f t="shared" ca="1" si="76"/>
        <v>5.160097219812998E-2</v>
      </c>
      <c r="AO101" s="3">
        <f t="shared" ca="1" si="77"/>
        <v>0.94839902780187002</v>
      </c>
      <c r="AP101" s="2">
        <f t="shared" ca="1" si="78"/>
        <v>4.0733520779881176E-2</v>
      </c>
      <c r="AQ101" s="5">
        <f t="shared" ca="1" si="79"/>
        <v>133.48523306977145</v>
      </c>
      <c r="AR101" s="2">
        <f ca="1">(AQ101/AQ$5)^(12/COUNT(AQ$6:AQ101))-1</f>
        <v>3.6762196252252188E-2</v>
      </c>
      <c r="AT101" s="3">
        <f t="shared" si="80"/>
        <v>1</v>
      </c>
      <c r="AU101" s="3">
        <f t="shared" si="81"/>
        <v>0</v>
      </c>
      <c r="AV101" s="2">
        <f t="shared" si="82"/>
        <v>8.3333333333333332E-3</v>
      </c>
      <c r="AW101" s="5">
        <f t="shared" si="83"/>
        <v>101.73045986120012</v>
      </c>
      <c r="AX101" s="2">
        <f>(AW101/AW$5)^(12/COUNT(AW$6:AW101))-1</f>
        <v>2.1468736421927925E-3</v>
      </c>
      <c r="AZ101" s="3">
        <f t="shared" ca="1" si="84"/>
        <v>0</v>
      </c>
      <c r="BA101" s="3">
        <f t="shared" ca="1" si="85"/>
        <v>1</v>
      </c>
      <c r="BB101" s="2">
        <f t="shared" ca="1" si="86"/>
        <v>4.249636650476396E-2</v>
      </c>
      <c r="BC101" s="5">
        <f t="shared" ca="1" si="87"/>
        <v>141.83912610573188</v>
      </c>
      <c r="BD101" s="2">
        <f ca="1">(BC101/BC$5)^(12/COUNT(BC$6:BC101))-1</f>
        <v>4.4658893396998689E-2</v>
      </c>
      <c r="BF101" s="3">
        <f t="shared" si="108"/>
        <v>0.45</v>
      </c>
      <c r="BG101" s="3">
        <f t="shared" si="88"/>
        <v>0.55000000000000004</v>
      </c>
      <c r="BH101" s="2">
        <f t="shared" si="89"/>
        <v>2.7123001577620182E-2</v>
      </c>
      <c r="BI101" s="5">
        <f t="shared" si="90"/>
        <v>128.22796719417929</v>
      </c>
      <c r="BJ101" s="2">
        <f>(BI101/BI$5)^(12/COUNT(BI$6:BI101))-1</f>
        <v>3.1567959948952451E-2</v>
      </c>
      <c r="BL101" s="3">
        <f t="shared" si="91"/>
        <v>1</v>
      </c>
      <c r="BM101" s="3">
        <f t="shared" si="92"/>
        <v>0</v>
      </c>
      <c r="BN101" s="2">
        <f t="shared" si="93"/>
        <v>8.3333333333333332E-3</v>
      </c>
      <c r="BO101" s="5">
        <f t="shared" si="94"/>
        <v>122.95644681306459</v>
      </c>
      <c r="BP101" s="2">
        <f>(BO101/BO$5)^(12/COUNT(BO$6:BO101))-1</f>
        <v>2.6169052778937107E-2</v>
      </c>
      <c r="BR101" s="3">
        <f t="shared" si="95"/>
        <v>1</v>
      </c>
      <c r="BS101" s="3">
        <f t="shared" si="96"/>
        <v>0</v>
      </c>
      <c r="BT101" s="2">
        <f t="shared" si="97"/>
        <v>8.3333333333333332E-3</v>
      </c>
      <c r="BU101" s="5">
        <f t="shared" si="98"/>
        <v>132.39091570053625</v>
      </c>
      <c r="BV101" s="2">
        <f>(BU101/BU$5)^(12/COUNT(BU$6:BU101))-1</f>
        <v>3.5695938733811383E-2</v>
      </c>
      <c r="BX101" s="3">
        <f t="shared" si="99"/>
        <v>1</v>
      </c>
      <c r="BY101" s="3">
        <f t="shared" si="100"/>
        <v>0</v>
      </c>
      <c r="BZ101" s="2">
        <f t="shared" si="101"/>
        <v>8.3333333333333332E-3</v>
      </c>
      <c r="CA101" s="5">
        <f t="shared" si="102"/>
        <v>102.93702198467042</v>
      </c>
      <c r="CB101" s="2">
        <f>(CA101/CA$5)^(12/COUNT(CA$6:CA101))-1</f>
        <v>3.6249515768465024E-3</v>
      </c>
      <c r="CD101" s="3">
        <f t="shared" si="109"/>
        <v>0.1</v>
      </c>
      <c r="CE101" s="3">
        <f t="shared" si="103"/>
        <v>0.9</v>
      </c>
      <c r="CF101" s="2">
        <f t="shared" si="104"/>
        <v>3.9080063187620896E-2</v>
      </c>
      <c r="CG101" s="5">
        <f t="shared" si="105"/>
        <v>103.28893906356706</v>
      </c>
      <c r="CH101" s="2">
        <f>(CG101/CG$5)^(12/COUNT(CG$6:CG101))-1</f>
        <v>4.0532056773334713E-3</v>
      </c>
    </row>
    <row r="102" spans="1:86">
      <c r="A102" s="1">
        <v>28914</v>
      </c>
      <c r="B102" s="2">
        <f>data!M103/1200</f>
        <v>8.3333333333333332E-3</v>
      </c>
      <c r="C102" s="2">
        <f>data!K103/data!K102-1</f>
        <v>-3.6224112866709568E-2</v>
      </c>
      <c r="D102" s="1">
        <f t="shared" si="56"/>
        <v>28856</v>
      </c>
      <c r="E102">
        <f>VLOOKUP(D102,'FRED Graph'!$A$13:$B$1993,2,FALSE)</f>
        <v>0</v>
      </c>
      <c r="F102" s="4">
        <f t="shared" si="57"/>
        <v>-4.4557446200042899E-2</v>
      </c>
      <c r="G102" s="20" t="str">
        <f t="shared" si="110"/>
        <v>19791</v>
      </c>
      <c r="H102" s="21">
        <f>IF(VLOOKUP(G102,Median_Level!$A$2:$H$206,8,FALSE)="#N/A",0,VLOOKUP(G102,Median_Level!$A$2:$H$206,8,FALSE))</f>
        <v>30</v>
      </c>
      <c r="I102" s="4"/>
      <c r="J102" s="3">
        <f t="shared" si="106"/>
        <v>0</v>
      </c>
      <c r="K102" s="3">
        <f t="shared" si="58"/>
        <v>1</v>
      </c>
      <c r="L102" s="2">
        <f t="shared" si="59"/>
        <v>-3.6224112866709568E-2</v>
      </c>
      <c r="M102" s="5">
        <f t="shared" si="60"/>
        <v>93.128382268278514</v>
      </c>
      <c r="N102" s="2">
        <f>(M102/M$5)^(12/COUNT(M$6:M102))-1</f>
        <v>-8.7684881550998961E-3</v>
      </c>
      <c r="P102" s="3">
        <f t="shared" si="107"/>
        <v>1</v>
      </c>
      <c r="Q102" s="3">
        <f t="shared" si="61"/>
        <v>0</v>
      </c>
      <c r="R102" s="2">
        <f t="shared" si="62"/>
        <v>8.3333333333333332E-3</v>
      </c>
      <c r="S102" s="5">
        <f t="shared" si="63"/>
        <v>172.30731548266138</v>
      </c>
      <c r="T102" s="2">
        <f>(S102/S$5)^(12/COUNT(S$6:S102))-1</f>
        <v>6.9629690451024295E-2</v>
      </c>
      <c r="V102" s="3">
        <f t="shared" si="64"/>
        <v>1</v>
      </c>
      <c r="W102" s="3">
        <f t="shared" si="65"/>
        <v>0</v>
      </c>
      <c r="X102" s="2">
        <f t="shared" si="66"/>
        <v>8.3333333333333332E-3</v>
      </c>
      <c r="Y102" s="5">
        <f t="shared" si="67"/>
        <v>693.10827669766286</v>
      </c>
      <c r="Z102" s="2">
        <f>(Y102/Y$5)^(12/COUNT(Y$6:Y102))-1</f>
        <v>0.27062275622612941</v>
      </c>
      <c r="AB102" s="3">
        <f t="shared" si="68"/>
        <v>0</v>
      </c>
      <c r="AC102" s="3">
        <f t="shared" si="69"/>
        <v>1</v>
      </c>
      <c r="AD102" s="2">
        <f t="shared" si="70"/>
        <v>-3.6224112866709568E-2</v>
      </c>
      <c r="AE102" s="5">
        <f t="shared" si="71"/>
        <v>108.81742284537751</v>
      </c>
      <c r="AF102" s="2">
        <f>(AE102/AE$5)^(12/COUNT(AE$6:AE102))-1</f>
        <v>1.050859712209129E-2</v>
      </c>
      <c r="AH102" s="3">
        <f t="shared" ca="1" si="72"/>
        <v>0</v>
      </c>
      <c r="AI102" s="3">
        <f t="shared" ca="1" si="73"/>
        <v>1</v>
      </c>
      <c r="AJ102" s="2">
        <f t="shared" ca="1" si="74"/>
        <v>-3.6224112866709568E-2</v>
      </c>
      <c r="AK102" s="5">
        <f t="shared" ca="1" si="75"/>
        <v>184.6555117634538</v>
      </c>
      <c r="AL102" s="2">
        <f ca="1">(AK102/AK$5)^(12/COUNT(AK$6:AK102))-1</f>
        <v>7.8827563851711302E-2</v>
      </c>
      <c r="AN102" s="3">
        <f t="shared" ca="1" si="76"/>
        <v>0.6731486199323794</v>
      </c>
      <c r="AO102" s="3">
        <f t="shared" ca="1" si="77"/>
        <v>0.3268513800676206</v>
      </c>
      <c r="AP102" s="2">
        <f t="shared" ca="1" si="78"/>
        <v>-6.2303294494394463E-3</v>
      </c>
      <c r="AQ102" s="5">
        <f t="shared" ca="1" si="79"/>
        <v>132.65357609111157</v>
      </c>
      <c r="AR102" s="2">
        <f ca="1">(AQ102/AQ$5)^(12/COUNT(AQ$6:AQ102))-1</f>
        <v>3.5575404836029278E-2</v>
      </c>
      <c r="AT102" s="3">
        <f t="shared" si="80"/>
        <v>1</v>
      </c>
      <c r="AU102" s="3">
        <f t="shared" si="81"/>
        <v>0</v>
      </c>
      <c r="AV102" s="2">
        <f t="shared" si="82"/>
        <v>8.3333333333333332E-3</v>
      </c>
      <c r="AW102" s="5">
        <f t="shared" si="83"/>
        <v>102.57821369337678</v>
      </c>
      <c r="AX102" s="2">
        <f>(AW102/AW$5)^(12/COUNT(AW$6:AW102))-1</f>
        <v>3.1540831121383839E-3</v>
      </c>
      <c r="AZ102" s="3">
        <f t="shared" ca="1" si="84"/>
        <v>0</v>
      </c>
      <c r="BA102" s="3">
        <f t="shared" ca="1" si="85"/>
        <v>1</v>
      </c>
      <c r="BB102" s="2">
        <f t="shared" ca="1" si="86"/>
        <v>-3.6224112866709568E-2</v>
      </c>
      <c r="BC102" s="5">
        <f t="shared" ca="1" si="87"/>
        <v>136.70112959276238</v>
      </c>
      <c r="BD102" s="2">
        <f ca="1">(BC102/BC$5)^(12/COUNT(BC$6:BC102))-1</f>
        <v>3.94331152073506E-2</v>
      </c>
      <c r="BF102" s="3">
        <f t="shared" si="108"/>
        <v>0.45</v>
      </c>
      <c r="BG102" s="3">
        <f t="shared" si="88"/>
        <v>0.55000000000000004</v>
      </c>
      <c r="BH102" s="2">
        <f t="shared" si="89"/>
        <v>-1.6173262076690263E-2</v>
      </c>
      <c r="BI102" s="5">
        <f t="shared" si="90"/>
        <v>126.15410267518659</v>
      </c>
      <c r="BJ102" s="2">
        <f>(BI102/BI$5)^(12/COUNT(BI$6:BI102))-1</f>
        <v>2.9159399295233479E-2</v>
      </c>
      <c r="BL102" s="3">
        <f t="shared" si="91"/>
        <v>1</v>
      </c>
      <c r="BM102" s="3">
        <f t="shared" si="92"/>
        <v>0</v>
      </c>
      <c r="BN102" s="2">
        <f t="shared" si="93"/>
        <v>8.3333333333333332E-3</v>
      </c>
      <c r="BO102" s="5">
        <f t="shared" si="94"/>
        <v>123.98108386984012</v>
      </c>
      <c r="BP102" s="2">
        <f>(BO102/BO$5)^(12/COUNT(BO$6:BO102))-1</f>
        <v>2.694958846179496E-2</v>
      </c>
      <c r="BR102" s="3">
        <f t="shared" si="95"/>
        <v>1</v>
      </c>
      <c r="BS102" s="3">
        <f t="shared" si="96"/>
        <v>0</v>
      </c>
      <c r="BT102" s="2">
        <f t="shared" si="97"/>
        <v>8.3333333333333332E-3</v>
      </c>
      <c r="BU102" s="5">
        <f t="shared" si="98"/>
        <v>133.49417333137404</v>
      </c>
      <c r="BV102" s="2">
        <f>(BU102/BU$5)^(12/COUNT(BU$6:BU102))-1</f>
        <v>3.6384980683773493E-2</v>
      </c>
      <c r="BX102" s="3">
        <f t="shared" si="99"/>
        <v>1</v>
      </c>
      <c r="BY102" s="3">
        <f t="shared" si="100"/>
        <v>0</v>
      </c>
      <c r="BZ102" s="2">
        <f t="shared" si="101"/>
        <v>8.3333333333333332E-3</v>
      </c>
      <c r="CA102" s="5">
        <f t="shared" si="102"/>
        <v>103.79483050120935</v>
      </c>
      <c r="CB102" s="2">
        <f>(CA102/CA$5)^(12/COUNT(CA$6:CA102))-1</f>
        <v>4.6183822327678925E-3</v>
      </c>
      <c r="CD102" s="3">
        <f t="shared" si="109"/>
        <v>0.1</v>
      </c>
      <c r="CE102" s="3">
        <f t="shared" si="103"/>
        <v>0.9</v>
      </c>
      <c r="CF102" s="2">
        <f t="shared" si="104"/>
        <v>-3.1768368246705279E-2</v>
      </c>
      <c r="CG102" s="5">
        <f t="shared" si="105"/>
        <v>100.00761801158416</v>
      </c>
      <c r="CH102" s="2">
        <f>(CG102/CG$5)^(12/COUNT(CG$6:CG102))-1</f>
        <v>9.4240296781844535E-6</v>
      </c>
    </row>
    <row r="103" spans="1:86">
      <c r="A103" s="1">
        <v>28944</v>
      </c>
      <c r="B103" s="2">
        <f>data!M104/1200</f>
        <v>8.3333333333333332E-3</v>
      </c>
      <c r="C103" s="2">
        <f>data!K104/data!K103-1</f>
        <v>6.5972651517024694E-2</v>
      </c>
      <c r="D103" s="1">
        <f t="shared" si="56"/>
        <v>28856</v>
      </c>
      <c r="E103">
        <f>VLOOKUP(D103,'FRED Graph'!$A$13:$B$1993,2,FALSE)</f>
        <v>0</v>
      </c>
      <c r="F103" s="4">
        <f t="shared" si="57"/>
        <v>5.7639318183691363E-2</v>
      </c>
      <c r="G103" s="20" t="str">
        <f t="shared" si="110"/>
        <v>19791</v>
      </c>
      <c r="H103" s="21">
        <f>IF(VLOOKUP(G103,Median_Level!$A$2:$H$206,8,FALSE)="#N/A",0,VLOOKUP(G103,Median_Level!$A$2:$H$206,8,FALSE))</f>
        <v>30</v>
      </c>
      <c r="I103" s="4"/>
      <c r="J103" s="3">
        <f t="shared" si="106"/>
        <v>0</v>
      </c>
      <c r="K103" s="3">
        <f t="shared" si="58"/>
        <v>1</v>
      </c>
      <c r="L103" s="2">
        <f t="shared" si="59"/>
        <v>6.5972651517024694E-2</v>
      </c>
      <c r="M103" s="5">
        <f t="shared" si="60"/>
        <v>99.272308578007909</v>
      </c>
      <c r="N103" s="2">
        <f>(M103/M$5)^(12/COUNT(M$6:M103))-1</f>
        <v>-8.9390881031803371E-4</v>
      </c>
      <c r="P103" s="3">
        <f t="shared" si="107"/>
        <v>1</v>
      </c>
      <c r="Q103" s="3">
        <f t="shared" si="61"/>
        <v>0</v>
      </c>
      <c r="R103" s="2">
        <f t="shared" si="62"/>
        <v>8.3333333333333332E-3</v>
      </c>
      <c r="S103" s="5">
        <f t="shared" si="63"/>
        <v>173.74320977835021</v>
      </c>
      <c r="T103" s="2">
        <f>(S103/S$5)^(12/COUNT(S$6:S103))-1</f>
        <v>6.9981996385351852E-2</v>
      </c>
      <c r="V103" s="3">
        <f t="shared" si="64"/>
        <v>0</v>
      </c>
      <c r="W103" s="3">
        <f t="shared" si="65"/>
        <v>1</v>
      </c>
      <c r="X103" s="2">
        <f t="shared" si="66"/>
        <v>6.5972651517024694E-2</v>
      </c>
      <c r="Y103" s="5">
        <f t="shared" si="67"/>
        <v>738.83446749980328</v>
      </c>
      <c r="Z103" s="2">
        <f>(Y103/Y$5)^(12/COUNT(Y$6:Y103))-1</f>
        <v>0.27747588874315143</v>
      </c>
      <c r="AB103" s="3">
        <f t="shared" si="68"/>
        <v>0</v>
      </c>
      <c r="AC103" s="3">
        <f t="shared" si="69"/>
        <v>1</v>
      </c>
      <c r="AD103" s="2">
        <f t="shared" si="70"/>
        <v>6.5972651517024694E-2</v>
      </c>
      <c r="AE103" s="5">
        <f t="shared" si="71"/>
        <v>115.99639676173632</v>
      </c>
      <c r="AF103" s="2">
        <f>(AE103/AE$5)^(12/COUNT(AE$6:AE103))-1</f>
        <v>1.833615473583583E-2</v>
      </c>
      <c r="AH103" s="3">
        <f t="shared" ca="1" si="72"/>
        <v>0</v>
      </c>
      <c r="AI103" s="3">
        <f t="shared" ca="1" si="73"/>
        <v>1</v>
      </c>
      <c r="AJ103" s="2">
        <f t="shared" ca="1" si="74"/>
        <v>6.5972651517024694E-2</v>
      </c>
      <c r="AK103" s="5">
        <f t="shared" ca="1" si="75"/>
        <v>196.83772549172198</v>
      </c>
      <c r="AL103" s="2">
        <f ca="1">(AK103/AK$5)^(12/COUNT(AK$6:AK103))-1</f>
        <v>8.6458809880203047E-2</v>
      </c>
      <c r="AN103" s="3">
        <f t="shared" ca="1" si="76"/>
        <v>0.29126085337307095</v>
      </c>
      <c r="AO103" s="3">
        <f t="shared" ca="1" si="77"/>
        <v>0.70873914662692905</v>
      </c>
      <c r="AP103" s="2">
        <f t="shared" ca="1" si="78"/>
        <v>4.918457451500078E-2</v>
      </c>
      <c r="AQ103" s="5">
        <f t="shared" ca="1" si="79"/>
        <v>139.17808578904618</v>
      </c>
      <c r="AR103" s="2">
        <f ca="1">(AQ103/AQ$5)^(12/COUNT(AQ$6:AQ103))-1</f>
        <v>4.1310158545693421E-2</v>
      </c>
      <c r="AT103" s="3">
        <f t="shared" si="80"/>
        <v>1</v>
      </c>
      <c r="AU103" s="3">
        <f t="shared" si="81"/>
        <v>0</v>
      </c>
      <c r="AV103" s="2">
        <f t="shared" si="82"/>
        <v>8.3333333333333332E-3</v>
      </c>
      <c r="AW103" s="5">
        <f t="shared" si="83"/>
        <v>103.43303214082158</v>
      </c>
      <c r="AX103" s="2">
        <f>(AW103/AW$5)^(12/COUNT(AW$6:AW103))-1</f>
        <v>4.141718799815175E-3</v>
      </c>
      <c r="AZ103" s="3">
        <f t="shared" ca="1" si="84"/>
        <v>0</v>
      </c>
      <c r="BA103" s="3">
        <f t="shared" ca="1" si="85"/>
        <v>1</v>
      </c>
      <c r="BB103" s="2">
        <f t="shared" ca="1" si="86"/>
        <v>6.5972651517024694E-2</v>
      </c>
      <c r="BC103" s="5">
        <f t="shared" ca="1" si="87"/>
        <v>145.71966557736934</v>
      </c>
      <c r="BD103" s="2">
        <f ca="1">(BC103/BC$5)^(12/COUNT(BC$6:BC103))-1</f>
        <v>4.7183118888022957E-2</v>
      </c>
      <c r="BF103" s="3">
        <f t="shared" si="108"/>
        <v>0.45</v>
      </c>
      <c r="BG103" s="3">
        <f t="shared" si="88"/>
        <v>0.55000000000000004</v>
      </c>
      <c r="BH103" s="2">
        <f t="shared" si="89"/>
        <v>4.0034958334363588E-2</v>
      </c>
      <c r="BI103" s="5">
        <f t="shared" si="90"/>
        <v>131.20467691949671</v>
      </c>
      <c r="BJ103" s="2">
        <f>(BI103/BI$5)^(12/COUNT(BI$6:BI103))-1</f>
        <v>3.381486715564086E-2</v>
      </c>
      <c r="BL103" s="3">
        <f t="shared" si="91"/>
        <v>1</v>
      </c>
      <c r="BM103" s="3">
        <f t="shared" si="92"/>
        <v>0</v>
      </c>
      <c r="BN103" s="2">
        <f t="shared" si="93"/>
        <v>8.3333333333333332E-3</v>
      </c>
      <c r="BO103" s="5">
        <f t="shared" si="94"/>
        <v>125.01425956875545</v>
      </c>
      <c r="BP103" s="2">
        <f>(BO103/BO$5)^(12/COUNT(BO$6:BO103))-1</f>
        <v>2.7714770490590457E-2</v>
      </c>
      <c r="BR103" s="3">
        <f t="shared" si="95"/>
        <v>1</v>
      </c>
      <c r="BS103" s="3">
        <f t="shared" si="96"/>
        <v>0</v>
      </c>
      <c r="BT103" s="2">
        <f t="shared" si="97"/>
        <v>8.3333333333333332E-3</v>
      </c>
      <c r="BU103" s="5">
        <f t="shared" si="98"/>
        <v>134.60662477580215</v>
      </c>
      <c r="BV103" s="2">
        <f>(BU103/BU$5)^(12/COUNT(BU$6:BU103))-1</f>
        <v>3.7060405028702892E-2</v>
      </c>
      <c r="BX103" s="3">
        <f t="shared" si="99"/>
        <v>1</v>
      </c>
      <c r="BY103" s="3">
        <f t="shared" si="100"/>
        <v>0</v>
      </c>
      <c r="BZ103" s="2">
        <f t="shared" si="101"/>
        <v>8.3333333333333332E-3</v>
      </c>
      <c r="CA103" s="5">
        <f t="shared" si="102"/>
        <v>104.65978742205276</v>
      </c>
      <c r="CB103" s="2">
        <f>(CA103/CA$5)^(12/COUNT(CA$6:CA103))-1</f>
        <v>5.5924922296957114E-3</v>
      </c>
      <c r="CD103" s="3">
        <f t="shared" si="109"/>
        <v>0.1</v>
      </c>
      <c r="CE103" s="3">
        <f t="shared" si="103"/>
        <v>0.9</v>
      </c>
      <c r="CF103" s="2">
        <f t="shared" si="104"/>
        <v>6.0208719698655558E-2</v>
      </c>
      <c r="CG103" s="5">
        <f t="shared" si="105"/>
        <v>106.02894865217385</v>
      </c>
      <c r="CH103" s="2">
        <f>(CG103/CG$5)^(12/COUNT(CG$6:CG103))-1</f>
        <v>7.1941591682291861E-3</v>
      </c>
    </row>
    <row r="104" spans="1:86">
      <c r="A104" s="1">
        <v>28975</v>
      </c>
      <c r="B104" s="2">
        <f>data!M105/1200</f>
        <v>8.3416666666666656E-3</v>
      </c>
      <c r="C104" s="2">
        <f>data!K105/data!K104-1</f>
        <v>-8.443712449836438E-3</v>
      </c>
      <c r="D104" s="1">
        <f t="shared" si="56"/>
        <v>28856</v>
      </c>
      <c r="E104">
        <f>VLOOKUP(D104,'FRED Graph'!$A$13:$B$1993,2,FALSE)</f>
        <v>0</v>
      </c>
      <c r="F104" s="4">
        <f t="shared" si="57"/>
        <v>-1.6785379116503102E-2</v>
      </c>
      <c r="G104" s="20" t="str">
        <f t="shared" si="110"/>
        <v>19792</v>
      </c>
      <c r="H104" s="21">
        <f>IF(VLOOKUP(G104,Median_Level!$A$2:$H$206,8,FALSE)="#N/A",0,VLOOKUP(G104,Median_Level!$A$2:$H$206,8,FALSE))</f>
        <v>25</v>
      </c>
      <c r="I104" s="4"/>
      <c r="J104" s="3">
        <f t="shared" si="106"/>
        <v>0</v>
      </c>
      <c r="K104" s="3">
        <f t="shared" si="58"/>
        <v>1</v>
      </c>
      <c r="L104" s="2">
        <f t="shared" si="59"/>
        <v>-8.443712449836438E-3</v>
      </c>
      <c r="M104" s="5">
        <f t="shared" si="60"/>
        <v>98.434081750143775</v>
      </c>
      <c r="N104" s="2">
        <f>(M104/M$5)^(12/COUNT(M$6:M104))-1</f>
        <v>-1.9112721159888491E-3</v>
      </c>
      <c r="P104" s="3">
        <f t="shared" si="107"/>
        <v>1</v>
      </c>
      <c r="Q104" s="3">
        <f t="shared" si="61"/>
        <v>0</v>
      </c>
      <c r="R104" s="2">
        <f t="shared" si="62"/>
        <v>8.3416666666666656E-3</v>
      </c>
      <c r="S104" s="5">
        <f t="shared" si="63"/>
        <v>175.19251771991796</v>
      </c>
      <c r="T104" s="2">
        <f>(S104/S$5)^(12/COUNT(S$6:S104))-1</f>
        <v>7.0328369774578681E-2</v>
      </c>
      <c r="V104" s="3">
        <f t="shared" si="64"/>
        <v>1</v>
      </c>
      <c r="W104" s="3">
        <f t="shared" si="65"/>
        <v>0</v>
      </c>
      <c r="X104" s="2">
        <f t="shared" si="66"/>
        <v>8.3416666666666656E-3</v>
      </c>
      <c r="Y104" s="5">
        <f t="shared" si="67"/>
        <v>744.99757834953084</v>
      </c>
      <c r="Z104" s="2">
        <f>(Y104/Y$5)^(12/COUNT(Y$6:Y104))-1</f>
        <v>0.27560361321248061</v>
      </c>
      <c r="AB104" s="3">
        <f t="shared" si="68"/>
        <v>0</v>
      </c>
      <c r="AC104" s="3">
        <f t="shared" si="69"/>
        <v>1</v>
      </c>
      <c r="AD104" s="2">
        <f t="shared" si="70"/>
        <v>-8.443712449836438E-3</v>
      </c>
      <c r="AE104" s="5">
        <f t="shared" si="71"/>
        <v>115.01695654226307</v>
      </c>
      <c r="AF104" s="2">
        <f>(AE104/AE$5)^(12/COUNT(AE$6:AE104))-1</f>
        <v>1.7103327998767792E-2</v>
      </c>
      <c r="AH104" s="3">
        <f t="shared" ca="1" si="72"/>
        <v>0</v>
      </c>
      <c r="AI104" s="3">
        <f t="shared" ca="1" si="73"/>
        <v>1</v>
      </c>
      <c r="AJ104" s="2">
        <f t="shared" ca="1" si="74"/>
        <v>-8.443712449836438E-3</v>
      </c>
      <c r="AK104" s="5">
        <f t="shared" ca="1" si="75"/>
        <v>195.17568433839006</v>
      </c>
      <c r="AL104" s="2">
        <f ca="1">(AK104/AK$5)^(12/COUNT(AK$6:AK104))-1</f>
        <v>8.4433977543737049E-2</v>
      </c>
      <c r="AN104" s="3">
        <f t="shared" ca="1" si="76"/>
        <v>0.44022698492084478</v>
      </c>
      <c r="AO104" s="3">
        <f t="shared" ca="1" si="77"/>
        <v>0.55977301507915522</v>
      </c>
      <c r="AP104" s="2">
        <f t="shared" ca="1" si="78"/>
        <v>-1.0543356106249629E-3</v>
      </c>
      <c r="AQ104" s="5">
        <f t="shared" ca="1" si="79"/>
        <v>139.03134537698017</v>
      </c>
      <c r="AR104" s="2">
        <f ca="1">(AQ104/AQ$5)^(12/COUNT(AQ$6:AQ104))-1</f>
        <v>4.0751383821512777E-2</v>
      </c>
      <c r="AT104" s="3">
        <f t="shared" si="80"/>
        <v>1</v>
      </c>
      <c r="AU104" s="3">
        <f t="shared" si="81"/>
        <v>0</v>
      </c>
      <c r="AV104" s="2">
        <f t="shared" si="82"/>
        <v>8.3416666666666656E-3</v>
      </c>
      <c r="AW104" s="5">
        <f t="shared" si="83"/>
        <v>104.29583601726294</v>
      </c>
      <c r="AX104" s="2">
        <f>(AW104/AW$5)^(12/COUNT(AW$6:AW104))-1</f>
        <v>5.1113522042434134E-3</v>
      </c>
      <c r="AZ104" s="3">
        <f t="shared" ca="1" si="84"/>
        <v>0</v>
      </c>
      <c r="BA104" s="3">
        <f t="shared" ca="1" si="85"/>
        <v>1</v>
      </c>
      <c r="BB104" s="2">
        <f t="shared" ca="1" si="86"/>
        <v>-8.443712449836438E-3</v>
      </c>
      <c r="BC104" s="5">
        <f t="shared" ca="1" si="87"/>
        <v>144.48925062294771</v>
      </c>
      <c r="BD104" s="2">
        <f ca="1">(BC104/BC$5)^(12/COUNT(BC$6:BC104))-1</f>
        <v>4.562029639431775E-2</v>
      </c>
      <c r="BF104" s="3">
        <f t="shared" si="108"/>
        <v>0.45</v>
      </c>
      <c r="BG104" s="3">
        <f t="shared" si="88"/>
        <v>0.55000000000000004</v>
      </c>
      <c r="BH104" s="2">
        <f t="shared" si="89"/>
        <v>-8.9029184741004153E-4</v>
      </c>
      <c r="BI104" s="5">
        <f t="shared" si="90"/>
        <v>131.08786646529322</v>
      </c>
      <c r="BJ104" s="2">
        <f>(BI104/BI$5)^(12/COUNT(BI$6:BI104))-1</f>
        <v>3.3356080752002804E-2</v>
      </c>
      <c r="BL104" s="3">
        <f t="shared" si="91"/>
        <v>1</v>
      </c>
      <c r="BM104" s="3">
        <f t="shared" si="92"/>
        <v>0</v>
      </c>
      <c r="BN104" s="2">
        <f t="shared" si="93"/>
        <v>8.3416666666666656E-3</v>
      </c>
      <c r="BO104" s="5">
        <f t="shared" si="94"/>
        <v>126.05708685065815</v>
      </c>
      <c r="BP104" s="2">
        <f>(BO104/BO$5)^(12/COUNT(BO$6:BO104))-1</f>
        <v>2.8466077536038581E-2</v>
      </c>
      <c r="BR104" s="3">
        <f t="shared" si="95"/>
        <v>1</v>
      </c>
      <c r="BS104" s="3">
        <f t="shared" si="96"/>
        <v>0</v>
      </c>
      <c r="BT104" s="2">
        <f t="shared" si="97"/>
        <v>8.3416666666666656E-3</v>
      </c>
      <c r="BU104" s="5">
        <f t="shared" si="98"/>
        <v>135.72946837080696</v>
      </c>
      <c r="BV104" s="2">
        <f>(BU104/BU$5)^(12/COUNT(BU$6:BU104))-1</f>
        <v>3.7723650906537731E-2</v>
      </c>
      <c r="BX104" s="3">
        <f t="shared" si="99"/>
        <v>0</v>
      </c>
      <c r="BY104" s="3">
        <f t="shared" si="100"/>
        <v>1</v>
      </c>
      <c r="BZ104" s="2">
        <f t="shared" si="101"/>
        <v>-8.443712449836438E-3</v>
      </c>
      <c r="CA104" s="5">
        <f t="shared" si="102"/>
        <v>103.77607027199994</v>
      </c>
      <c r="CB104" s="2">
        <f>(CA104/CA$5)^(12/COUNT(CA$6:CA104))-1</f>
        <v>4.5028616463649307E-3</v>
      </c>
      <c r="CD104" s="3">
        <f t="shared" si="109"/>
        <v>0.1</v>
      </c>
      <c r="CE104" s="3">
        <f t="shared" si="103"/>
        <v>0.9</v>
      </c>
      <c r="CF104" s="2">
        <f t="shared" si="104"/>
        <v>-6.7651745381861281E-3</v>
      </c>
      <c r="CG104" s="5">
        <f t="shared" si="105"/>
        <v>105.31164430844152</v>
      </c>
      <c r="CH104" s="2">
        <f>(CG104/CG$5)^(12/COUNT(CG$6:CG104))-1</f>
        <v>6.2929066611872031E-3</v>
      </c>
    </row>
    <row r="105" spans="1:86">
      <c r="A105" s="1">
        <v>29006</v>
      </c>
      <c r="B105" s="2">
        <f>data!M106/1200</f>
        <v>8.5416666666666662E-3</v>
      </c>
      <c r="C105" s="2">
        <f>data!K106/data!K105-1</f>
        <v>-3.8098023160603511E-2</v>
      </c>
      <c r="D105" s="1">
        <f t="shared" si="56"/>
        <v>28856</v>
      </c>
      <c r="E105">
        <f>VLOOKUP(D105,'FRED Graph'!$A$13:$B$1993,2,FALSE)</f>
        <v>0</v>
      </c>
      <c r="F105" s="4">
        <f t="shared" si="57"/>
        <v>-4.6639689827270181E-2</v>
      </c>
      <c r="G105" s="20" t="str">
        <f t="shared" si="110"/>
        <v>19792</v>
      </c>
      <c r="H105" s="21">
        <f>IF(VLOOKUP(G105,Median_Level!$A$2:$H$206,8,FALSE)="#N/A",0,VLOOKUP(G105,Median_Level!$A$2:$H$206,8,FALSE))</f>
        <v>25</v>
      </c>
      <c r="I105" s="4"/>
      <c r="J105" s="3">
        <f t="shared" si="106"/>
        <v>0</v>
      </c>
      <c r="K105" s="3">
        <f t="shared" si="58"/>
        <v>1</v>
      </c>
      <c r="L105" s="2">
        <f t="shared" si="59"/>
        <v>-3.8098023160603511E-2</v>
      </c>
      <c r="M105" s="5">
        <f t="shared" si="60"/>
        <v>94.683937823834057</v>
      </c>
      <c r="N105" s="2">
        <f>(M105/M$5)^(12/COUNT(M$6:M105))-1</f>
        <v>-6.533659577257156E-3</v>
      </c>
      <c r="P105" s="3">
        <f t="shared" si="107"/>
        <v>1</v>
      </c>
      <c r="Q105" s="3">
        <f t="shared" si="61"/>
        <v>0</v>
      </c>
      <c r="R105" s="2">
        <f t="shared" si="62"/>
        <v>8.5416666666666662E-3</v>
      </c>
      <c r="S105" s="5">
        <f t="shared" si="63"/>
        <v>176.68895380877558</v>
      </c>
      <c r="T105" s="2">
        <f>(S105/S$5)^(12/COUNT(S$6:S105))-1</f>
        <v>7.0693405713972757E-2</v>
      </c>
      <c r="V105" s="3">
        <f t="shared" si="64"/>
        <v>1</v>
      </c>
      <c r="W105" s="3">
        <f t="shared" si="65"/>
        <v>0</v>
      </c>
      <c r="X105" s="2">
        <f t="shared" si="66"/>
        <v>8.5416666666666662E-3</v>
      </c>
      <c r="Y105" s="5">
        <f t="shared" si="67"/>
        <v>751.36109933126647</v>
      </c>
      <c r="Z105" s="2">
        <f>(Y105/Y$5)^(12/COUNT(Y$6:Y105))-1</f>
        <v>0.27380176043351967</v>
      </c>
      <c r="AB105" s="3">
        <f t="shared" si="68"/>
        <v>0</v>
      </c>
      <c r="AC105" s="3">
        <f t="shared" si="69"/>
        <v>1</v>
      </c>
      <c r="AD105" s="2">
        <f t="shared" si="70"/>
        <v>-3.8098023160603511E-2</v>
      </c>
      <c r="AE105" s="5">
        <f t="shared" si="71"/>
        <v>110.63503786805381</v>
      </c>
      <c r="AF105" s="2">
        <f>(AE105/AE$5)^(12/COUNT(AE$6:AE105))-1</f>
        <v>1.2201840509050932E-2</v>
      </c>
      <c r="AH105" s="3">
        <f t="shared" ca="1" si="72"/>
        <v>0</v>
      </c>
      <c r="AI105" s="3">
        <f t="shared" ca="1" si="73"/>
        <v>1</v>
      </c>
      <c r="AJ105" s="2">
        <f t="shared" ca="1" si="74"/>
        <v>-3.8098023160603511E-2</v>
      </c>
      <c r="AK105" s="5">
        <f t="shared" ca="1" si="75"/>
        <v>187.73987659607943</v>
      </c>
      <c r="AL105" s="2">
        <f ca="1">(AK105/AK$5)^(12/COUNT(AK$6:AK105))-1</f>
        <v>7.8516474413758086E-2</v>
      </c>
      <c r="AN105" s="3">
        <f t="shared" ca="1" si="76"/>
        <v>0.29322676747570098</v>
      </c>
      <c r="AO105" s="3">
        <f t="shared" ca="1" si="77"/>
        <v>0.70677323252429902</v>
      </c>
      <c r="AP105" s="2">
        <f t="shared" ca="1" si="78"/>
        <v>-2.4422017676483745E-2</v>
      </c>
      <c r="AQ105" s="5">
        <f t="shared" ca="1" si="79"/>
        <v>135.63591940259823</v>
      </c>
      <c r="AR105" s="2">
        <f ca="1">(AQ105/AQ$5)^(12/COUNT(AQ$6:AQ105))-1</f>
        <v>3.7253635965880605E-2</v>
      </c>
      <c r="AT105" s="3">
        <f t="shared" si="80"/>
        <v>1</v>
      </c>
      <c r="AU105" s="3">
        <f t="shared" si="81"/>
        <v>0</v>
      </c>
      <c r="AV105" s="2">
        <f t="shared" si="82"/>
        <v>8.5416666666666662E-3</v>
      </c>
      <c r="AW105" s="5">
        <f t="shared" si="83"/>
        <v>105.18669628324373</v>
      </c>
      <c r="AX105" s="2">
        <f>(AW105/AW$5)^(12/COUNT(AW$6:AW105))-1</f>
        <v>6.0864450066830944E-3</v>
      </c>
      <c r="AZ105" s="3">
        <f t="shared" ca="1" si="84"/>
        <v>0</v>
      </c>
      <c r="BA105" s="3">
        <f t="shared" ca="1" si="85"/>
        <v>1</v>
      </c>
      <c r="BB105" s="2">
        <f t="shared" ca="1" si="86"/>
        <v>-3.8098023160603511E-2</v>
      </c>
      <c r="BC105" s="5">
        <f t="shared" ca="1" si="87"/>
        <v>138.9844958062564</v>
      </c>
      <c r="BD105" s="2">
        <f ca="1">(BC105/BC$5)^(12/COUNT(BC$6:BC105))-1</f>
        <v>4.0293686334843981E-2</v>
      </c>
      <c r="BF105" s="3">
        <f t="shared" si="108"/>
        <v>0.45</v>
      </c>
      <c r="BG105" s="3">
        <f t="shared" si="88"/>
        <v>0.55000000000000004</v>
      </c>
      <c r="BH105" s="2">
        <f t="shared" si="89"/>
        <v>-1.7110162738331932E-2</v>
      </c>
      <c r="BI105" s="5">
        <f t="shared" si="90"/>
        <v>128.84493173705133</v>
      </c>
      <c r="BJ105" s="2">
        <f>(BI105/BI$5)^(12/COUNT(BI$6:BI105))-1</f>
        <v>3.0879921117526132E-2</v>
      </c>
      <c r="BL105" s="3">
        <f t="shared" si="91"/>
        <v>1</v>
      </c>
      <c r="BM105" s="3">
        <f t="shared" si="92"/>
        <v>0</v>
      </c>
      <c r="BN105" s="2">
        <f t="shared" si="93"/>
        <v>8.5416666666666662E-3</v>
      </c>
      <c r="BO105" s="5">
        <f t="shared" si="94"/>
        <v>127.13382446750752</v>
      </c>
      <c r="BP105" s="2">
        <f>(BO105/BO$5)^(12/COUNT(BO$6:BO105))-1</f>
        <v>2.922738570076211E-2</v>
      </c>
      <c r="BR105" s="3">
        <f t="shared" si="95"/>
        <v>1</v>
      </c>
      <c r="BS105" s="3">
        <f t="shared" si="96"/>
        <v>0</v>
      </c>
      <c r="BT105" s="2">
        <f t="shared" si="97"/>
        <v>8.5416666666666662E-3</v>
      </c>
      <c r="BU105" s="5">
        <f t="shared" si="98"/>
        <v>136.88882424647426</v>
      </c>
      <c r="BV105" s="2">
        <f>(BU105/BU$5)^(12/COUNT(BU$6:BU105))-1</f>
        <v>3.8398756057299588E-2</v>
      </c>
      <c r="BX105" s="3">
        <f t="shared" si="99"/>
        <v>0</v>
      </c>
      <c r="BY105" s="3">
        <f t="shared" si="100"/>
        <v>1</v>
      </c>
      <c r="BZ105" s="2">
        <f t="shared" si="101"/>
        <v>-3.8098023160603511E-2</v>
      </c>
      <c r="CA105" s="5">
        <f t="shared" si="102"/>
        <v>99.822407143260875</v>
      </c>
      <c r="CB105" s="2">
        <f>(CA105/CA$5)^(12/COUNT(CA$6:CA105))-1</f>
        <v>-2.1327814075100537E-4</v>
      </c>
      <c r="CD105" s="3">
        <f t="shared" si="109"/>
        <v>0.1</v>
      </c>
      <c r="CE105" s="3">
        <f t="shared" si="103"/>
        <v>0.9</v>
      </c>
      <c r="CF105" s="2">
        <f t="shared" si="104"/>
        <v>-3.3434054177876489E-2</v>
      </c>
      <c r="CG105" s="5">
        <f t="shared" si="105"/>
        <v>101.79064908707183</v>
      </c>
      <c r="CH105" s="2">
        <f>(CG105/CG$5)^(12/COUNT(CG$6:CG105))-1</f>
        <v>2.1320365466024338E-3</v>
      </c>
    </row>
    <row r="106" spans="1:86">
      <c r="A106" s="1">
        <v>29035</v>
      </c>
      <c r="B106" s="2">
        <f>data!M107/1200</f>
        <v>8.5416666666666662E-3</v>
      </c>
      <c r="C106" s="2">
        <f>data!K107/data!K106-1</f>
        <v>2.3895516398526162E-2</v>
      </c>
      <c r="D106" s="1">
        <f t="shared" si="56"/>
        <v>28856</v>
      </c>
      <c r="E106">
        <f>VLOOKUP(D106,'FRED Graph'!$A$13:$B$1993,2,FALSE)</f>
        <v>0</v>
      </c>
      <c r="F106" s="4">
        <f t="shared" si="57"/>
        <v>1.5353849731859496E-2</v>
      </c>
      <c r="G106" s="20" t="str">
        <f t="shared" si="110"/>
        <v>19792</v>
      </c>
      <c r="H106" s="21">
        <f>IF(VLOOKUP(G106,Median_Level!$A$2:$H$206,8,FALSE)="#N/A",0,VLOOKUP(G106,Median_Level!$A$2:$H$206,8,FALSE))</f>
        <v>25</v>
      </c>
      <c r="I106" s="4"/>
      <c r="J106" s="3">
        <f t="shared" si="106"/>
        <v>0</v>
      </c>
      <c r="K106" s="3">
        <f t="shared" si="58"/>
        <v>1</v>
      </c>
      <c r="L106" s="2">
        <f t="shared" si="59"/>
        <v>2.3895516398526162E-2</v>
      </c>
      <c r="M106" s="5">
        <f t="shared" si="60"/>
        <v>96.946459412780513</v>
      </c>
      <c r="N106" s="2">
        <f>(M106/M$5)^(12/COUNT(M$6:M106))-1</f>
        <v>-3.6777343324334577E-3</v>
      </c>
      <c r="P106" s="3">
        <f t="shared" si="107"/>
        <v>1</v>
      </c>
      <c r="Q106" s="3">
        <f t="shared" si="61"/>
        <v>0</v>
      </c>
      <c r="R106" s="2">
        <f t="shared" si="62"/>
        <v>8.5416666666666662E-3</v>
      </c>
      <c r="S106" s="5">
        <f t="shared" si="63"/>
        <v>178.19817195589221</v>
      </c>
      <c r="T106" s="2">
        <f>(S106/S$5)^(12/COUNT(S$6:S106))-1</f>
        <v>7.1051334040829417E-2</v>
      </c>
      <c r="V106" s="3">
        <f t="shared" si="64"/>
        <v>0</v>
      </c>
      <c r="W106" s="3">
        <f t="shared" si="65"/>
        <v>1</v>
      </c>
      <c r="X106" s="2">
        <f t="shared" si="66"/>
        <v>2.3895516398526162E-2</v>
      </c>
      <c r="Y106" s="5">
        <f t="shared" si="67"/>
        <v>769.3152608015514</v>
      </c>
      <c r="Z106" s="2">
        <f>(Y106/Y$5)^(12/COUNT(Y$6:Y106))-1</f>
        <v>0.27432359503857628</v>
      </c>
      <c r="AB106" s="3">
        <f t="shared" si="68"/>
        <v>0</v>
      </c>
      <c r="AC106" s="3">
        <f t="shared" si="69"/>
        <v>1</v>
      </c>
      <c r="AD106" s="2">
        <f t="shared" si="70"/>
        <v>2.3895516398526162E-2</v>
      </c>
      <c r="AE106" s="5">
        <f t="shared" si="71"/>
        <v>113.27871922968146</v>
      </c>
      <c r="AF106" s="2">
        <f>(AE106/AE$5)^(12/COUNT(AE$6:AE106))-1</f>
        <v>1.492386569592985E-2</v>
      </c>
      <c r="AH106" s="3">
        <f t="shared" ca="1" si="72"/>
        <v>0</v>
      </c>
      <c r="AI106" s="3">
        <f t="shared" ca="1" si="73"/>
        <v>1</v>
      </c>
      <c r="AJ106" s="2">
        <f t="shared" ca="1" si="74"/>
        <v>2.3895516398526162E-2</v>
      </c>
      <c r="AK106" s="5">
        <f t="shared" ca="1" si="75"/>
        <v>192.22601789593833</v>
      </c>
      <c r="AL106" s="2">
        <f ca="1">(AK106/AK$5)^(12/COUNT(AK$6:AK106))-1</f>
        <v>8.0737591155458865E-2</v>
      </c>
      <c r="AN106" s="3">
        <f t="shared" ca="1" si="76"/>
        <v>0.22837523924659742</v>
      </c>
      <c r="AO106" s="3">
        <f t="shared" ca="1" si="77"/>
        <v>0.77162476075340258</v>
      </c>
      <c r="AP106" s="2">
        <f t="shared" ca="1" si="78"/>
        <v>2.0389077292656446E-2</v>
      </c>
      <c r="AQ106" s="5">
        <f t="shared" ca="1" si="79"/>
        <v>138.40141064695834</v>
      </c>
      <c r="AR106" s="2">
        <f ca="1">(AQ106/AQ$5)^(12/COUNT(AQ$6:AQ106))-1</f>
        <v>3.9367589886549759E-2</v>
      </c>
      <c r="AT106" s="3">
        <f t="shared" si="80"/>
        <v>1</v>
      </c>
      <c r="AU106" s="3">
        <f t="shared" si="81"/>
        <v>0</v>
      </c>
      <c r="AV106" s="2">
        <f t="shared" si="82"/>
        <v>8.5416666666666662E-3</v>
      </c>
      <c r="AW106" s="5">
        <f t="shared" si="83"/>
        <v>106.08516598066311</v>
      </c>
      <c r="AX106" s="2">
        <f>(AW106/AW$5)^(12/COUNT(AW$6:AW106))-1</f>
        <v>7.0431470929879225E-3</v>
      </c>
      <c r="AZ106" s="3">
        <f t="shared" ca="1" si="84"/>
        <v>0</v>
      </c>
      <c r="BA106" s="3">
        <f t="shared" ca="1" si="85"/>
        <v>1</v>
      </c>
      <c r="BB106" s="2">
        <f t="shared" ca="1" si="86"/>
        <v>2.3895516398526162E-2</v>
      </c>
      <c r="BC106" s="5">
        <f t="shared" ca="1" si="87"/>
        <v>142.3056021049357</v>
      </c>
      <c r="BD106" s="2">
        <f ca="1">(BC106/BC$5)^(12/COUNT(BC$6:BC106))-1</f>
        <v>4.2808575035876428E-2</v>
      </c>
      <c r="BF106" s="3">
        <f t="shared" si="108"/>
        <v>0.45</v>
      </c>
      <c r="BG106" s="3">
        <f t="shared" si="88"/>
        <v>0.55000000000000004</v>
      </c>
      <c r="BH106" s="2">
        <f t="shared" si="89"/>
        <v>1.698628401918939E-2</v>
      </c>
      <c r="BI106" s="5">
        <f t="shared" si="90"/>
        <v>131.03352834196997</v>
      </c>
      <c r="BJ106" s="2">
        <f>(BI106/BI$5)^(12/COUNT(BI$6:BI106))-1</f>
        <v>3.2634018210480953E-2</v>
      </c>
      <c r="BL106" s="3">
        <f t="shared" si="91"/>
        <v>1</v>
      </c>
      <c r="BM106" s="3">
        <f t="shared" si="92"/>
        <v>0</v>
      </c>
      <c r="BN106" s="2">
        <f t="shared" si="93"/>
        <v>8.5416666666666662E-3</v>
      </c>
      <c r="BO106" s="5">
        <f t="shared" si="94"/>
        <v>128.2197592181675</v>
      </c>
      <c r="BP106" s="2">
        <f>(BO106/BO$5)^(12/COUNT(BO$6:BO106))-1</f>
        <v>2.9974165373164663E-2</v>
      </c>
      <c r="BR106" s="3">
        <f t="shared" si="95"/>
        <v>1</v>
      </c>
      <c r="BS106" s="3">
        <f t="shared" si="96"/>
        <v>0</v>
      </c>
      <c r="BT106" s="2">
        <f t="shared" si="97"/>
        <v>8.5416666666666662E-3</v>
      </c>
      <c r="BU106" s="5">
        <f t="shared" si="98"/>
        <v>138.05808295357957</v>
      </c>
      <c r="BV106" s="2">
        <f>(BU106/BU$5)^(12/COUNT(BU$6:BU106))-1</f>
        <v>3.9060919026788099E-2</v>
      </c>
      <c r="BX106" s="3">
        <f t="shared" si="99"/>
        <v>0</v>
      </c>
      <c r="BY106" s="3">
        <f t="shared" si="100"/>
        <v>1</v>
      </c>
      <c r="BZ106" s="2">
        <f t="shared" si="101"/>
        <v>2.3895516398526162E-2</v>
      </c>
      <c r="CA106" s="5">
        <f t="shared" si="102"/>
        <v>102.20771511009302</v>
      </c>
      <c r="CB106" s="2">
        <f>(CA106/CA$5)^(12/COUNT(CA$6:CA106))-1</f>
        <v>2.5978611922470307E-3</v>
      </c>
      <c r="CD106" s="3">
        <f t="shared" si="109"/>
        <v>0.1</v>
      </c>
      <c r="CE106" s="3">
        <f t="shared" si="103"/>
        <v>0.9</v>
      </c>
      <c r="CF106" s="2">
        <f t="shared" si="104"/>
        <v>2.2360131425340213E-2</v>
      </c>
      <c r="CG106" s="5">
        <f t="shared" si="105"/>
        <v>104.06670137852944</v>
      </c>
      <c r="CH106" s="2">
        <f>(CG106/CG$5)^(12/COUNT(CG$6:CG106))-1</f>
        <v>4.7472962779473438E-3</v>
      </c>
    </row>
    <row r="107" spans="1:86">
      <c r="A107" s="1">
        <v>29067</v>
      </c>
      <c r="B107" s="2">
        <f>data!M108/1200</f>
        <v>8.6333333333333331E-3</v>
      </c>
      <c r="C107" s="2">
        <f>data!K108/data!K107-1</f>
        <v>5.2732844010545676E-3</v>
      </c>
      <c r="D107" s="1">
        <f t="shared" si="56"/>
        <v>28856</v>
      </c>
      <c r="E107">
        <f>VLOOKUP(D107,'FRED Graph'!$A$13:$B$1993,2,FALSE)</f>
        <v>0</v>
      </c>
      <c r="F107" s="4">
        <f t="shared" si="57"/>
        <v>-3.3600489322787655E-3</v>
      </c>
      <c r="G107" s="20" t="str">
        <f t="shared" si="110"/>
        <v>19793</v>
      </c>
      <c r="H107" s="21">
        <f>IF(VLOOKUP(G107,Median_Level!$A$2:$H$206,8,FALSE)="#N/A",0,VLOOKUP(G107,Median_Level!$A$2:$H$206,8,FALSE))</f>
        <v>10</v>
      </c>
      <c r="I107" s="4"/>
      <c r="J107" s="3">
        <f t="shared" si="106"/>
        <v>0</v>
      </c>
      <c r="K107" s="3">
        <f t="shared" si="58"/>
        <v>1</v>
      </c>
      <c r="L107" s="2">
        <f t="shared" si="59"/>
        <v>5.2732844010545676E-3</v>
      </c>
      <c r="M107" s="5">
        <f t="shared" si="60"/>
        <v>97.457685664939405</v>
      </c>
      <c r="N107" s="2">
        <f>(M107/M$5)^(12/COUNT(M$6:M107))-1</f>
        <v>-3.0250500368365074E-3</v>
      </c>
      <c r="P107" s="3">
        <f t="shared" si="107"/>
        <v>1</v>
      </c>
      <c r="Q107" s="3">
        <f t="shared" si="61"/>
        <v>0</v>
      </c>
      <c r="R107" s="2">
        <f t="shared" si="62"/>
        <v>8.6333333333333331E-3</v>
      </c>
      <c r="S107" s="5">
        <f t="shared" si="63"/>
        <v>179.73661617377806</v>
      </c>
      <c r="T107" s="2">
        <f>(S107/S$5)^(12/COUNT(S$6:S107))-1</f>
        <v>7.1413816345023529E-2</v>
      </c>
      <c r="V107" s="3">
        <f t="shared" si="64"/>
        <v>1</v>
      </c>
      <c r="W107" s="3">
        <f t="shared" si="65"/>
        <v>0</v>
      </c>
      <c r="X107" s="2">
        <f t="shared" si="66"/>
        <v>8.6333333333333331E-3</v>
      </c>
      <c r="Y107" s="5">
        <f t="shared" si="67"/>
        <v>775.95701588647137</v>
      </c>
      <c r="Z107" s="2">
        <f>(Y107/Y$5)^(12/COUNT(Y$6:Y107))-1</f>
        <v>0.27258495351353318</v>
      </c>
      <c r="AB107" s="3">
        <f t="shared" si="68"/>
        <v>0</v>
      </c>
      <c r="AC107" s="3">
        <f t="shared" si="69"/>
        <v>1</v>
      </c>
      <c r="AD107" s="2">
        <f t="shared" si="70"/>
        <v>5.2732844010545676E-3</v>
      </c>
      <c r="AE107" s="5">
        <f t="shared" si="71"/>
        <v>113.87607013276677</v>
      </c>
      <c r="AF107" s="2">
        <f>(AE107/AE$5)^(12/COUNT(AE$6:AE107))-1</f>
        <v>1.5404571337121364E-2</v>
      </c>
      <c r="AH107" s="3">
        <f t="shared" ca="1" si="72"/>
        <v>0</v>
      </c>
      <c r="AI107" s="3">
        <f t="shared" ca="1" si="73"/>
        <v>1</v>
      </c>
      <c r="AJ107" s="2">
        <f t="shared" ca="1" si="74"/>
        <v>5.2732844010545676E-3</v>
      </c>
      <c r="AK107" s="5">
        <f t="shared" ca="1" si="75"/>
        <v>193.23968035758583</v>
      </c>
      <c r="AL107" s="2">
        <f ca="1">(AK107/AK$5)^(12/COUNT(AK$6:AK107))-1</f>
        <v>8.0583643518767678E-2</v>
      </c>
      <c r="AN107" s="3">
        <f t="shared" ca="1" si="76"/>
        <v>0.53286208929527323</v>
      </c>
      <c r="AO107" s="3">
        <f t="shared" ca="1" si="77"/>
        <v>0.46713791070472677</v>
      </c>
      <c r="AP107" s="2">
        <f t="shared" ca="1" si="78"/>
        <v>7.0637270952429825E-3</v>
      </c>
      <c r="AQ107" s="5">
        <f t="shared" ca="1" si="79"/>
        <v>139.37904044136511</v>
      </c>
      <c r="AR107" s="2">
        <f ca="1">(AQ107/AQ$5)^(12/COUNT(AQ$6:AQ107))-1</f>
        <v>3.9834944753885271E-2</v>
      </c>
      <c r="AT107" s="3">
        <f t="shared" si="80"/>
        <v>0</v>
      </c>
      <c r="AU107" s="3">
        <f t="shared" si="81"/>
        <v>1</v>
      </c>
      <c r="AV107" s="2">
        <f t="shared" si="82"/>
        <v>5.2732844010545676E-3</v>
      </c>
      <c r="AW107" s="5">
        <f t="shared" si="83"/>
        <v>106.64458323161222</v>
      </c>
      <c r="AX107" s="2">
        <f>(AW107/AW$5)^(12/COUNT(AW$6:AW107))-1</f>
        <v>7.5971207315306266E-3</v>
      </c>
      <c r="AZ107" s="3">
        <f t="shared" ca="1" si="84"/>
        <v>0</v>
      </c>
      <c r="BA107" s="3">
        <f t="shared" ca="1" si="85"/>
        <v>1</v>
      </c>
      <c r="BB107" s="2">
        <f t="shared" ca="1" si="86"/>
        <v>5.2732844010545676E-3</v>
      </c>
      <c r="BC107" s="5">
        <f t="shared" ca="1" si="87"/>
        <v>143.05602001669834</v>
      </c>
      <c r="BD107" s="2">
        <f ca="1">(BC107/BC$5)^(12/COUNT(BC$6:BC107))-1</f>
        <v>4.3025292414735183E-2</v>
      </c>
      <c r="BF107" s="3">
        <f t="shared" si="108"/>
        <v>0.45</v>
      </c>
      <c r="BG107" s="3">
        <f t="shared" si="88"/>
        <v>0.55000000000000004</v>
      </c>
      <c r="BH107" s="2">
        <f t="shared" si="89"/>
        <v>6.7853064205800123E-3</v>
      </c>
      <c r="BI107" s="5">
        <f t="shared" si="90"/>
        <v>131.92263098314001</v>
      </c>
      <c r="BJ107" s="2">
        <f>(BI107/BI$5)^(12/COUNT(BI$6:BI107))-1</f>
        <v>3.3130569689145739E-2</v>
      </c>
      <c r="BL107" s="3">
        <f t="shared" si="91"/>
        <v>1</v>
      </c>
      <c r="BM107" s="3">
        <f t="shared" si="92"/>
        <v>0</v>
      </c>
      <c r="BN107" s="2">
        <f t="shared" si="93"/>
        <v>8.6333333333333331E-3</v>
      </c>
      <c r="BO107" s="5">
        <f t="shared" si="94"/>
        <v>129.32672313941768</v>
      </c>
      <c r="BP107" s="2">
        <f>(BO107/BO$5)^(12/COUNT(BO$6:BO107))-1</f>
        <v>3.071784919860554E-2</v>
      </c>
      <c r="BR107" s="3">
        <f t="shared" si="95"/>
        <v>0</v>
      </c>
      <c r="BS107" s="3">
        <f t="shared" si="96"/>
        <v>1</v>
      </c>
      <c r="BT107" s="2">
        <f t="shared" si="97"/>
        <v>5.2732844010545676E-3</v>
      </c>
      <c r="BU107" s="5">
        <f t="shared" si="98"/>
        <v>138.78610248885818</v>
      </c>
      <c r="BV107" s="2">
        <f>(BU107/BU$5)^(12/COUNT(BU$6:BU107))-1</f>
        <v>3.9313541458862566E-2</v>
      </c>
      <c r="BX107" s="3">
        <f t="shared" si="99"/>
        <v>0</v>
      </c>
      <c r="BY107" s="3">
        <f t="shared" si="100"/>
        <v>1</v>
      </c>
      <c r="BZ107" s="2">
        <f t="shared" si="101"/>
        <v>5.2732844010545676E-3</v>
      </c>
      <c r="CA107" s="5">
        <f t="shared" si="102"/>
        <v>102.7466854598505</v>
      </c>
      <c r="CB107" s="2">
        <f>(CA107/CA$5)^(12/COUNT(CA$6:CA107))-1</f>
        <v>3.1928992515153354E-3</v>
      </c>
      <c r="CD107" s="3">
        <f t="shared" si="109"/>
        <v>0.1</v>
      </c>
      <c r="CE107" s="3">
        <f t="shared" si="103"/>
        <v>0.9</v>
      </c>
      <c r="CF107" s="2">
        <f t="shared" si="104"/>
        <v>5.6092892942824438E-3</v>
      </c>
      <c r="CG107" s="5">
        <f t="shared" si="105"/>
        <v>104.65044161246333</v>
      </c>
      <c r="CH107" s="2">
        <f>(CG107/CG$5)^(12/COUNT(CG$6:CG107))-1</f>
        <v>5.3620283494293375E-3</v>
      </c>
    </row>
    <row r="108" spans="1:86">
      <c r="A108" s="1">
        <v>29098</v>
      </c>
      <c r="B108" s="2">
        <f>data!M109/1200</f>
        <v>9.0166666666666676E-3</v>
      </c>
      <c r="C108" s="2">
        <f>data!K109/data!K108-1</f>
        <v>4.8687412868315905E-2</v>
      </c>
      <c r="D108" s="1">
        <f t="shared" si="56"/>
        <v>28856</v>
      </c>
      <c r="E108">
        <f>VLOOKUP(D108,'FRED Graph'!$A$13:$B$1993,2,FALSE)</f>
        <v>0</v>
      </c>
      <c r="F108" s="4">
        <f t="shared" si="57"/>
        <v>3.9670746201649239E-2</v>
      </c>
      <c r="G108" s="20" t="str">
        <f t="shared" si="110"/>
        <v>19793</v>
      </c>
      <c r="H108" s="21">
        <f>IF(VLOOKUP(G108,Median_Level!$A$2:$H$206,8,FALSE)="#N/A",0,VLOOKUP(G108,Median_Level!$A$2:$H$206,8,FALSE))</f>
        <v>10</v>
      </c>
      <c r="I108" s="4"/>
      <c r="J108" s="3">
        <f t="shared" si="106"/>
        <v>0</v>
      </c>
      <c r="K108" s="3">
        <f t="shared" si="58"/>
        <v>1</v>
      </c>
      <c r="L108" s="2">
        <f t="shared" si="59"/>
        <v>4.8687412868315905E-2</v>
      </c>
      <c r="M108" s="5">
        <f t="shared" si="60"/>
        <v>102.20264824409887</v>
      </c>
      <c r="N108" s="2">
        <f>(M108/M$5)^(12/COUNT(M$6:M108))-1</f>
        <v>2.5415626167402117E-3</v>
      </c>
      <c r="P108" s="3">
        <f t="shared" si="107"/>
        <v>1</v>
      </c>
      <c r="Q108" s="3">
        <f t="shared" si="61"/>
        <v>0</v>
      </c>
      <c r="R108" s="2">
        <f t="shared" si="62"/>
        <v>9.0166666666666676E-3</v>
      </c>
      <c r="S108" s="5">
        <f t="shared" si="63"/>
        <v>181.35724132961164</v>
      </c>
      <c r="T108" s="2">
        <f>(S108/S$5)^(12/COUNT(S$6:S108))-1</f>
        <v>7.1816827046844445E-2</v>
      </c>
      <c r="V108" s="3">
        <f t="shared" si="64"/>
        <v>0</v>
      </c>
      <c r="W108" s="3">
        <f t="shared" si="65"/>
        <v>1</v>
      </c>
      <c r="X108" s="2">
        <f t="shared" si="66"/>
        <v>4.8687412868315905E-2</v>
      </c>
      <c r="Y108" s="5">
        <f t="shared" si="67"/>
        <v>813.73635548700236</v>
      </c>
      <c r="Z108" s="2">
        <f>(Y108/Y$5)^(12/COUNT(Y$6:Y108))-1</f>
        <v>0.2766615337742393</v>
      </c>
      <c r="AB108" s="3">
        <f t="shared" si="68"/>
        <v>0</v>
      </c>
      <c r="AC108" s="3">
        <f t="shared" si="69"/>
        <v>1</v>
      </c>
      <c r="AD108" s="2">
        <f t="shared" si="70"/>
        <v>4.8687412868315905E-2</v>
      </c>
      <c r="AE108" s="5">
        <f t="shared" si="71"/>
        <v>119.42040137514208</v>
      </c>
      <c r="AF108" s="2">
        <f>(AE108/AE$5)^(12/COUNT(AE$6:AE108))-1</f>
        <v>2.0892521697941424E-2</v>
      </c>
      <c r="AH108" s="3">
        <f t="shared" ca="1" si="72"/>
        <v>0</v>
      </c>
      <c r="AI108" s="3">
        <f t="shared" ca="1" si="73"/>
        <v>1</v>
      </c>
      <c r="AJ108" s="2">
        <f t="shared" ca="1" si="74"/>
        <v>4.8687412868315905E-2</v>
      </c>
      <c r="AK108" s="5">
        <f t="shared" ca="1" si="75"/>
        <v>202.64802045769702</v>
      </c>
      <c r="AL108" s="2">
        <f ca="1">(AK108/AK$5)^(12/COUNT(AK$6:AK108))-1</f>
        <v>8.5767841912703036E-2</v>
      </c>
      <c r="AN108" s="3">
        <f t="shared" ca="1" si="76"/>
        <v>0.76403849600305795</v>
      </c>
      <c r="AO108" s="3">
        <f t="shared" ca="1" si="77"/>
        <v>0.23596150399694205</v>
      </c>
      <c r="AP108" s="2">
        <f t="shared" ca="1" si="78"/>
        <v>1.8377435605088796E-2</v>
      </c>
      <c r="AQ108" s="5">
        <f t="shared" ca="1" si="79"/>
        <v>141.94046978177536</v>
      </c>
      <c r="AR108" s="2">
        <f ca="1">(AQ108/AQ$5)^(12/COUNT(AQ$6:AQ108))-1</f>
        <v>4.1648313736750708E-2</v>
      </c>
      <c r="AT108" s="3">
        <f t="shared" si="80"/>
        <v>0</v>
      </c>
      <c r="AU108" s="3">
        <f t="shared" si="81"/>
        <v>1</v>
      </c>
      <c r="AV108" s="2">
        <f t="shared" si="82"/>
        <v>4.8687412868315905E-2</v>
      </c>
      <c r="AW108" s="5">
        <f t="shared" si="83"/>
        <v>111.8368320855792</v>
      </c>
      <c r="AX108" s="2">
        <f>(AW108/AW$5)^(12/COUNT(AW$6:AW108))-1</f>
        <v>1.3118793486115221E-2</v>
      </c>
      <c r="AZ108" s="3">
        <f t="shared" ca="1" si="84"/>
        <v>0</v>
      </c>
      <c r="BA108" s="3">
        <f t="shared" ca="1" si="85"/>
        <v>1</v>
      </c>
      <c r="BB108" s="2">
        <f t="shared" ca="1" si="86"/>
        <v>4.8687412868315905E-2</v>
      </c>
      <c r="BC108" s="5">
        <f t="shared" ca="1" si="87"/>
        <v>150.02104752654941</v>
      </c>
      <c r="BD108" s="2">
        <f ca="1">(BC108/BC$5)^(12/COUNT(BC$6:BC108))-1</f>
        <v>4.8389314081596524E-2</v>
      </c>
      <c r="BF108" s="3">
        <f t="shared" si="108"/>
        <v>0.45</v>
      </c>
      <c r="BG108" s="3">
        <f t="shared" si="88"/>
        <v>0.55000000000000004</v>
      </c>
      <c r="BH108" s="2">
        <f t="shared" si="89"/>
        <v>3.0835577077573749E-2</v>
      </c>
      <c r="BI108" s="5">
        <f t="shared" si="90"/>
        <v>135.99054143909694</v>
      </c>
      <c r="BJ108" s="2">
        <f>(BI108/BI$5)^(12/COUNT(BI$6:BI108))-1</f>
        <v>3.6464453097370786E-2</v>
      </c>
      <c r="BL108" s="3">
        <f t="shared" si="91"/>
        <v>1</v>
      </c>
      <c r="BM108" s="3">
        <f t="shared" si="92"/>
        <v>0</v>
      </c>
      <c r="BN108" s="2">
        <f t="shared" si="93"/>
        <v>9.0166666666666676E-3</v>
      </c>
      <c r="BO108" s="5">
        <f t="shared" si="94"/>
        <v>130.4928190930581</v>
      </c>
      <c r="BP108" s="2">
        <f>(BO108/BO$5)^(12/COUNT(BO$6:BO108))-1</f>
        <v>3.1493276688302263E-2</v>
      </c>
      <c r="BR108" s="3">
        <f t="shared" si="95"/>
        <v>0</v>
      </c>
      <c r="BS108" s="3">
        <f t="shared" si="96"/>
        <v>1</v>
      </c>
      <c r="BT108" s="2">
        <f t="shared" si="97"/>
        <v>4.8687412868315905E-2</v>
      </c>
      <c r="BU108" s="5">
        <f t="shared" si="98"/>
        <v>145.54323876111761</v>
      </c>
      <c r="BV108" s="2">
        <f>(BU108/BU$5)^(12/COUNT(BU$6:BU108))-1</f>
        <v>4.4694632349126184E-2</v>
      </c>
      <c r="BX108" s="3">
        <f t="shared" si="99"/>
        <v>0</v>
      </c>
      <c r="BY108" s="3">
        <f t="shared" si="100"/>
        <v>1</v>
      </c>
      <c r="BZ108" s="2">
        <f t="shared" si="101"/>
        <v>4.8687412868315905E-2</v>
      </c>
      <c r="CA108" s="5">
        <f t="shared" si="102"/>
        <v>107.74915575568522</v>
      </c>
      <c r="CB108" s="2">
        <f>(CA108/CA$5)^(12/COUNT(CA$6:CA108))-1</f>
        <v>8.7333372623801253E-3</v>
      </c>
      <c r="CD108" s="3">
        <f t="shared" si="109"/>
        <v>0.1</v>
      </c>
      <c r="CE108" s="3">
        <f t="shared" si="103"/>
        <v>0.9</v>
      </c>
      <c r="CF108" s="2">
        <f t="shared" si="104"/>
        <v>4.4720338248150984E-2</v>
      </c>
      <c r="CG108" s="5">
        <f t="shared" si="105"/>
        <v>109.33044475919105</v>
      </c>
      <c r="CH108" s="2">
        <f>(CG108/CG$5)^(12/COUNT(CG$6:CG108))-1</f>
        <v>1.0446974689401367E-2</v>
      </c>
    </row>
    <row r="109" spans="1:86">
      <c r="A109" s="1">
        <v>29126</v>
      </c>
      <c r="B109" s="2">
        <f>data!M110/1200</f>
        <v>9.5250000000000005E-3</v>
      </c>
      <c r="C109" s="2">
        <f>data!K110/data!K109-1</f>
        <v>-1.019568964546036E-2</v>
      </c>
      <c r="D109" s="1">
        <f t="shared" si="56"/>
        <v>28856</v>
      </c>
      <c r="E109">
        <f>VLOOKUP(D109,'FRED Graph'!$A$13:$B$1993,2,FALSE)</f>
        <v>0</v>
      </c>
      <c r="F109" s="4">
        <f t="shared" si="57"/>
        <v>-1.9720689645460358E-2</v>
      </c>
      <c r="G109" s="20" t="str">
        <f t="shared" si="110"/>
        <v>19793</v>
      </c>
      <c r="H109" s="21">
        <f>IF(VLOOKUP(G109,Median_Level!$A$2:$H$206,8,FALSE)="#N/A",0,VLOOKUP(G109,Median_Level!$A$2:$H$206,8,FALSE))</f>
        <v>10</v>
      </c>
      <c r="I109" s="4"/>
      <c r="J109" s="3">
        <f t="shared" si="106"/>
        <v>0</v>
      </c>
      <c r="K109" s="3">
        <f t="shared" si="58"/>
        <v>1</v>
      </c>
      <c r="L109" s="2">
        <f t="shared" si="59"/>
        <v>-1.019568964546036E-2</v>
      </c>
      <c r="M109" s="5">
        <f t="shared" si="60"/>
        <v>101.16062176165788</v>
      </c>
      <c r="N109" s="2">
        <f>(M109/M$5)^(12/COUNT(M$6:M109))-1</f>
        <v>1.3323539629515047E-3</v>
      </c>
      <c r="P109" s="3">
        <f t="shared" si="107"/>
        <v>1</v>
      </c>
      <c r="Q109" s="3">
        <f t="shared" si="61"/>
        <v>0</v>
      </c>
      <c r="R109" s="2">
        <f t="shared" si="62"/>
        <v>9.5250000000000005E-3</v>
      </c>
      <c r="S109" s="5">
        <f t="shared" si="63"/>
        <v>183.0846690532762</v>
      </c>
      <c r="T109" s="2">
        <f>(S109/S$5)^(12/COUNT(S$6:S109))-1</f>
        <v>7.2274548291711982E-2</v>
      </c>
      <c r="V109" s="3">
        <f t="shared" si="64"/>
        <v>1</v>
      </c>
      <c r="W109" s="3">
        <f t="shared" si="65"/>
        <v>0</v>
      </c>
      <c r="X109" s="2">
        <f t="shared" si="66"/>
        <v>9.5250000000000005E-3</v>
      </c>
      <c r="Y109" s="5">
        <f t="shared" si="67"/>
        <v>821.48719427301603</v>
      </c>
      <c r="Z109" s="2">
        <f>(Y109/Y$5)^(12/COUNT(Y$6:Y109))-1</f>
        <v>0.27506070348678224</v>
      </c>
      <c r="AB109" s="3">
        <f t="shared" si="68"/>
        <v>0</v>
      </c>
      <c r="AC109" s="3">
        <f t="shared" si="69"/>
        <v>1</v>
      </c>
      <c r="AD109" s="2">
        <f t="shared" si="70"/>
        <v>-1.019568964546036E-2</v>
      </c>
      <c r="AE109" s="5">
        <f t="shared" si="71"/>
        <v>118.20282802538482</v>
      </c>
      <c r="AF109" s="2">
        <f>(AE109/AE$5)^(12/COUNT(AE$6:AE109))-1</f>
        <v>1.9483352741803017E-2</v>
      </c>
      <c r="AH109" s="3">
        <f t="shared" ca="1" si="72"/>
        <v>0</v>
      </c>
      <c r="AI109" s="3">
        <f t="shared" ca="1" si="73"/>
        <v>1</v>
      </c>
      <c r="AJ109" s="2">
        <f t="shared" ca="1" si="74"/>
        <v>-1.019568964546036E-2</v>
      </c>
      <c r="AK109" s="5">
        <f t="shared" ca="1" si="75"/>
        <v>200.58188413384343</v>
      </c>
      <c r="AL109" s="2">
        <f ca="1">(AK109/AK$5)^(12/COUNT(AK$6:AK109))-1</f>
        <v>8.3626986944750126E-2</v>
      </c>
      <c r="AN109" s="3">
        <f t="shared" ca="1" si="76"/>
        <v>0.85229167163948039</v>
      </c>
      <c r="AO109" s="3">
        <f t="shared" ca="1" si="77"/>
        <v>0.14770832836051961</v>
      </c>
      <c r="AP109" s="2">
        <f t="shared" ca="1" si="78"/>
        <v>6.6120898983524426E-3</v>
      </c>
      <c r="AQ109" s="5">
        <f t="shared" ca="1" si="79"/>
        <v>142.87899292818682</v>
      </c>
      <c r="AR109" s="2">
        <f ca="1">(AQ109/AQ$5)^(12/COUNT(AQ$6:AQ109))-1</f>
        <v>4.2031786358582846E-2</v>
      </c>
      <c r="AT109" s="3">
        <f t="shared" si="80"/>
        <v>0</v>
      </c>
      <c r="AU109" s="3">
        <f t="shared" si="81"/>
        <v>1</v>
      </c>
      <c r="AV109" s="2">
        <f t="shared" si="82"/>
        <v>-1.019568964546036E-2</v>
      </c>
      <c r="AW109" s="5">
        <f t="shared" si="83"/>
        <v>110.69657845470317</v>
      </c>
      <c r="AX109" s="2">
        <f>(AW109/AW$5)^(12/COUNT(AW$6:AW109))-1</f>
        <v>1.1794716867930655E-2</v>
      </c>
      <c r="AZ109" s="3">
        <f t="shared" ca="1" si="84"/>
        <v>0</v>
      </c>
      <c r="BA109" s="3">
        <f t="shared" ca="1" si="85"/>
        <v>1</v>
      </c>
      <c r="BB109" s="2">
        <f t="shared" ca="1" si="86"/>
        <v>-1.019568964546036E-2</v>
      </c>
      <c r="BC109" s="5">
        <f t="shared" ca="1" si="87"/>
        <v>148.49147948568185</v>
      </c>
      <c r="BD109" s="2">
        <f ca="1">(BC109/BC$5)^(12/COUNT(BC$6:BC109))-1</f>
        <v>4.6674673200921779E-2</v>
      </c>
      <c r="BF109" s="3">
        <f t="shared" si="108"/>
        <v>0.45</v>
      </c>
      <c r="BG109" s="3">
        <f t="shared" si="88"/>
        <v>0.55000000000000004</v>
      </c>
      <c r="BH109" s="2">
        <f t="shared" si="89"/>
        <v>-1.3213793050031982E-3</v>
      </c>
      <c r="BI109" s="5">
        <f t="shared" si="90"/>
        <v>135.81084635196314</v>
      </c>
      <c r="BJ109" s="2">
        <f>(BI109/BI$5)^(12/COUNT(BI$6:BI109))-1</f>
        <v>3.5949514089348433E-2</v>
      </c>
      <c r="BL109" s="3">
        <f t="shared" si="91"/>
        <v>1</v>
      </c>
      <c r="BM109" s="3">
        <f t="shared" si="92"/>
        <v>0</v>
      </c>
      <c r="BN109" s="2">
        <f t="shared" si="93"/>
        <v>9.5250000000000005E-3</v>
      </c>
      <c r="BO109" s="5">
        <f t="shared" si="94"/>
        <v>131.73576319491949</v>
      </c>
      <c r="BP109" s="2">
        <f>(BO109/BO$5)^(12/COUNT(BO$6:BO109))-1</f>
        <v>3.2314350035904438E-2</v>
      </c>
      <c r="BR109" s="3">
        <f t="shared" si="95"/>
        <v>0</v>
      </c>
      <c r="BS109" s="3">
        <f t="shared" si="96"/>
        <v>1</v>
      </c>
      <c r="BT109" s="2">
        <f t="shared" si="97"/>
        <v>-1.019568964546036E-2</v>
      </c>
      <c r="BU109" s="5">
        <f t="shared" si="98"/>
        <v>144.05932506871412</v>
      </c>
      <c r="BV109" s="2">
        <f>(BU109/BU$5)^(12/COUNT(BU$6:BU109))-1</f>
        <v>4.302143983510387E-2</v>
      </c>
      <c r="BX109" s="3">
        <f t="shared" si="99"/>
        <v>0</v>
      </c>
      <c r="BY109" s="3">
        <f t="shared" si="100"/>
        <v>1</v>
      </c>
      <c r="BZ109" s="2">
        <f t="shared" si="101"/>
        <v>-1.019568964546036E-2</v>
      </c>
      <c r="CA109" s="5">
        <f t="shared" si="102"/>
        <v>106.65057880403988</v>
      </c>
      <c r="CB109" s="2">
        <f>(CA109/CA$5)^(12/COUNT(CA$6:CA109))-1</f>
        <v>7.4570144703947072E-3</v>
      </c>
      <c r="CD109" s="3">
        <f t="shared" si="109"/>
        <v>0.1</v>
      </c>
      <c r="CE109" s="3">
        <f t="shared" si="103"/>
        <v>0.9</v>
      </c>
      <c r="CF109" s="2">
        <f t="shared" si="104"/>
        <v>-8.2236206809143241E-3</v>
      </c>
      <c r="CG109" s="5">
        <f t="shared" si="105"/>
        <v>108.43135265261581</v>
      </c>
      <c r="CH109" s="2">
        <f>(CG109/CG$5)^(12/COUNT(CG$6:CG109))-1</f>
        <v>9.3838034880882049E-3</v>
      </c>
    </row>
    <row r="110" spans="1:86">
      <c r="A110" s="1">
        <v>29159</v>
      </c>
      <c r="B110" s="2">
        <f>data!M111/1200</f>
        <v>1.1016666666666668E-2</v>
      </c>
      <c r="C110" s="2">
        <f>data!K111/data!K110-1</f>
        <v>-7.1570033463088212E-2</v>
      </c>
      <c r="D110" s="1">
        <f t="shared" si="56"/>
        <v>28856</v>
      </c>
      <c r="E110">
        <f>VLOOKUP(D110,'FRED Graph'!$A$13:$B$1993,2,FALSE)</f>
        <v>0</v>
      </c>
      <c r="F110" s="4">
        <f t="shared" si="57"/>
        <v>-8.2586700129754886E-2</v>
      </c>
      <c r="G110" s="20" t="str">
        <f t="shared" si="110"/>
        <v>19794</v>
      </c>
      <c r="H110" s="21">
        <f>IF(VLOOKUP(G110,Median_Level!$A$2:$H$206,8,FALSE)="#N/A",0,VLOOKUP(G110,Median_Level!$A$2:$H$206,8,FALSE))</f>
        <v>12.5</v>
      </c>
      <c r="I110" s="4"/>
      <c r="J110" s="3">
        <f t="shared" si="106"/>
        <v>0</v>
      </c>
      <c r="K110" s="3">
        <f t="shared" si="58"/>
        <v>1</v>
      </c>
      <c r="L110" s="2">
        <f t="shared" si="59"/>
        <v>-7.1570033463088212E-2</v>
      </c>
      <c r="M110" s="5">
        <f t="shared" si="60"/>
        <v>93.920552677029221</v>
      </c>
      <c r="N110" s="2">
        <f>(M110/M$5)^(12/COUNT(M$6:M110))-1</f>
        <v>-7.1424784315282652E-3</v>
      </c>
      <c r="P110" s="3">
        <f t="shared" si="107"/>
        <v>1</v>
      </c>
      <c r="Q110" s="3">
        <f t="shared" si="61"/>
        <v>0</v>
      </c>
      <c r="R110" s="2">
        <f t="shared" si="62"/>
        <v>1.1016666666666668E-2</v>
      </c>
      <c r="S110" s="5">
        <f t="shared" si="63"/>
        <v>185.10165182401312</v>
      </c>
      <c r="T110" s="2">
        <f>(S110/S$5)^(12/COUNT(S$6:S110))-1</f>
        <v>7.2904770948767572E-2</v>
      </c>
      <c r="V110" s="3">
        <f t="shared" si="64"/>
        <v>1</v>
      </c>
      <c r="W110" s="3">
        <f t="shared" si="65"/>
        <v>0</v>
      </c>
      <c r="X110" s="2">
        <f t="shared" si="66"/>
        <v>1.1016666666666668E-2</v>
      </c>
      <c r="Y110" s="5">
        <f t="shared" si="67"/>
        <v>830.53724486325711</v>
      </c>
      <c r="Z110" s="2">
        <f>(Y110/Y$5)^(12/COUNT(Y$6:Y110))-1</f>
        <v>0.27370722670379144</v>
      </c>
      <c r="AB110" s="3">
        <f t="shared" si="68"/>
        <v>0</v>
      </c>
      <c r="AC110" s="3">
        <f t="shared" si="69"/>
        <v>1</v>
      </c>
      <c r="AD110" s="2">
        <f t="shared" si="70"/>
        <v>-7.1570033463088212E-2</v>
      </c>
      <c r="AE110" s="5">
        <f t="shared" si="71"/>
        <v>109.74304766817636</v>
      </c>
      <c r="AF110" s="2">
        <f>(AE110/AE$5)^(12/COUNT(AE$6:AE110))-1</f>
        <v>1.0681965358547929E-2</v>
      </c>
      <c r="AH110" s="3">
        <f t="shared" ca="1" si="72"/>
        <v>0</v>
      </c>
      <c r="AI110" s="3">
        <f t="shared" ca="1" si="73"/>
        <v>1</v>
      </c>
      <c r="AJ110" s="2">
        <f t="shared" ca="1" si="74"/>
        <v>-7.1570033463088212E-2</v>
      </c>
      <c r="AK110" s="5">
        <f t="shared" ca="1" si="75"/>
        <v>186.22623197429496</v>
      </c>
      <c r="AL110" s="2">
        <f ca="1">(AK110/AK$5)^(12/COUNT(AK$6:AK110))-1</f>
        <v>7.3647734698580436E-2</v>
      </c>
      <c r="AN110" s="3">
        <f t="shared" ca="1" si="76"/>
        <v>0.6989221690927091</v>
      </c>
      <c r="AO110" s="3">
        <f t="shared" ca="1" si="77"/>
        <v>0.3010778309072909</v>
      </c>
      <c r="AP110" s="2">
        <f t="shared" ca="1" si="78"/>
        <v>-1.384835787019081E-2</v>
      </c>
      <c r="AQ110" s="5">
        <f t="shared" ca="1" si="79"/>
        <v>140.90035350198482</v>
      </c>
      <c r="AR110" s="2">
        <f ca="1">(AQ110/AQ$5)^(12/COUNT(AQ$6:AQ110))-1</f>
        <v>3.9964521950996756E-2</v>
      </c>
      <c r="AT110" s="3">
        <f t="shared" si="80"/>
        <v>0</v>
      </c>
      <c r="AU110" s="3">
        <f t="shared" si="81"/>
        <v>1</v>
      </c>
      <c r="AV110" s="2">
        <f t="shared" si="82"/>
        <v>-7.1570033463088212E-2</v>
      </c>
      <c r="AW110" s="5">
        <f t="shared" si="83"/>
        <v>102.77402063045069</v>
      </c>
      <c r="AX110" s="2">
        <f>(AW110/AW$5)^(12/COUNT(AW$6:AW110))-1</f>
        <v>3.1320280100546327E-3</v>
      </c>
      <c r="AZ110" s="3">
        <f t="shared" ca="1" si="84"/>
        <v>0</v>
      </c>
      <c r="BA110" s="3">
        <f t="shared" ca="1" si="85"/>
        <v>1</v>
      </c>
      <c r="BB110" s="2">
        <f t="shared" ca="1" si="86"/>
        <v>-7.1570033463088212E-2</v>
      </c>
      <c r="BC110" s="5">
        <f t="shared" ca="1" si="87"/>
        <v>137.86393932990813</v>
      </c>
      <c r="BD110" s="2">
        <f ca="1">(BC110/BC$5)^(12/COUNT(BC$6:BC110))-1</f>
        <v>3.7378447822302707E-2</v>
      </c>
      <c r="BF110" s="3">
        <f t="shared" si="108"/>
        <v>0.45</v>
      </c>
      <c r="BG110" s="3">
        <f t="shared" si="88"/>
        <v>0.55000000000000004</v>
      </c>
      <c r="BH110" s="2">
        <f t="shared" si="89"/>
        <v>-3.4406018404698514E-2</v>
      </c>
      <c r="BI110" s="5">
        <f t="shared" si="90"/>
        <v>131.13813587281982</v>
      </c>
      <c r="BJ110" s="2">
        <f>(BI110/BI$5)^(12/COUNT(BI$6:BI110))-1</f>
        <v>3.1465588033995573E-2</v>
      </c>
      <c r="BL110" s="3">
        <f t="shared" si="91"/>
        <v>1</v>
      </c>
      <c r="BM110" s="3">
        <f t="shared" si="92"/>
        <v>0</v>
      </c>
      <c r="BN110" s="2">
        <f t="shared" si="93"/>
        <v>1.1016666666666668E-2</v>
      </c>
      <c r="BO110" s="5">
        <f t="shared" si="94"/>
        <v>133.18705218611686</v>
      </c>
      <c r="BP110" s="2">
        <f>(BO110/BO$5)^(12/COUNT(BO$6:BO110))-1</f>
        <v>3.3294765551578065E-2</v>
      </c>
      <c r="BR110" s="3">
        <f t="shared" si="95"/>
        <v>1</v>
      </c>
      <c r="BS110" s="3">
        <f t="shared" si="96"/>
        <v>0</v>
      </c>
      <c r="BT110" s="2">
        <f t="shared" si="97"/>
        <v>1.1016666666666668E-2</v>
      </c>
      <c r="BU110" s="5">
        <f t="shared" si="98"/>
        <v>145.6463786332211</v>
      </c>
      <c r="BV110" s="2">
        <f>(BU110/BU$5)^(12/COUNT(BU$6:BU110))-1</f>
        <v>4.3909432554910977E-2</v>
      </c>
      <c r="BX110" s="3">
        <f t="shared" si="99"/>
        <v>0</v>
      </c>
      <c r="BY110" s="3">
        <f t="shared" si="100"/>
        <v>1</v>
      </c>
      <c r="BZ110" s="2">
        <f t="shared" si="101"/>
        <v>-7.1570033463088212E-2</v>
      </c>
      <c r="CA110" s="5">
        <f t="shared" si="102"/>
        <v>99.01759331017702</v>
      </c>
      <c r="CB110" s="2">
        <f>(CA110/CA$5)^(12/COUNT(CA$6:CA110))-1</f>
        <v>-1.1276655854287609E-3</v>
      </c>
      <c r="CD110" s="3">
        <f t="shared" si="109"/>
        <v>0.1</v>
      </c>
      <c r="CE110" s="3">
        <f t="shared" si="103"/>
        <v>0.9</v>
      </c>
      <c r="CF110" s="2">
        <f t="shared" si="104"/>
        <v>-6.331136345011272E-2</v>
      </c>
      <c r="CG110" s="5">
        <f t="shared" si="105"/>
        <v>101.56641587543872</v>
      </c>
      <c r="CH110" s="2">
        <f>(CG110/CG$5)^(12/COUNT(CG$6:CG110))-1</f>
        <v>1.7778919625579537E-3</v>
      </c>
    </row>
    <row r="111" spans="1:86">
      <c r="A111" s="1">
        <v>29189</v>
      </c>
      <c r="B111" s="2">
        <f>data!M112/1200</f>
        <v>1.2916666666666667E-2</v>
      </c>
      <c r="C111" s="2">
        <f>data!K112/data!K111-1</f>
        <v>8.1525070491601515E-3</v>
      </c>
      <c r="D111" s="1">
        <f t="shared" si="56"/>
        <v>28856</v>
      </c>
      <c r="E111">
        <f>VLOOKUP(D111,'FRED Graph'!$A$13:$B$1993,2,FALSE)</f>
        <v>0</v>
      </c>
      <c r="F111" s="4">
        <f t="shared" si="57"/>
        <v>-4.7641596175065151E-3</v>
      </c>
      <c r="G111" s="20" t="str">
        <f t="shared" si="110"/>
        <v>19794</v>
      </c>
      <c r="H111" s="21">
        <f>IF(VLOOKUP(G111,Median_Level!$A$2:$H$206,8,FALSE)="#N/A",0,VLOOKUP(G111,Median_Level!$A$2:$H$206,8,FALSE))</f>
        <v>12.5</v>
      </c>
      <c r="I111" s="4"/>
      <c r="J111" s="3">
        <f t="shared" si="106"/>
        <v>0</v>
      </c>
      <c r="K111" s="3">
        <f t="shared" si="58"/>
        <v>1</v>
      </c>
      <c r="L111" s="2">
        <f t="shared" si="59"/>
        <v>8.1525070491601515E-3</v>
      </c>
      <c r="M111" s="5">
        <f t="shared" si="60"/>
        <v>94.68624064478972</v>
      </c>
      <c r="N111" s="2">
        <f>(M111/M$5)^(12/COUNT(M$6:M111))-1</f>
        <v>-6.1622358730367699E-3</v>
      </c>
      <c r="P111" s="3">
        <f t="shared" si="107"/>
        <v>1</v>
      </c>
      <c r="Q111" s="3">
        <f t="shared" si="61"/>
        <v>0</v>
      </c>
      <c r="R111" s="2">
        <f t="shared" si="62"/>
        <v>1.2916666666666667E-2</v>
      </c>
      <c r="S111" s="5">
        <f t="shared" si="63"/>
        <v>187.49254816007328</v>
      </c>
      <c r="T111" s="2">
        <f>(S111/S$5)^(12/COUNT(S$6:S111))-1</f>
        <v>7.3751665208296346E-2</v>
      </c>
      <c r="V111" s="3">
        <f t="shared" si="64"/>
        <v>1</v>
      </c>
      <c r="W111" s="3">
        <f t="shared" si="65"/>
        <v>0</v>
      </c>
      <c r="X111" s="2">
        <f t="shared" si="66"/>
        <v>1.2916666666666667E-2</v>
      </c>
      <c r="Y111" s="5">
        <f t="shared" si="67"/>
        <v>841.26501760940755</v>
      </c>
      <c r="Z111" s="2">
        <f>(Y111/Y$5)^(12/COUNT(Y$6:Y111))-1</f>
        <v>0.27265115791165906</v>
      </c>
      <c r="AB111" s="3">
        <f t="shared" si="68"/>
        <v>0</v>
      </c>
      <c r="AC111" s="3">
        <f t="shared" si="69"/>
        <v>1</v>
      </c>
      <c r="AD111" s="2">
        <f t="shared" si="70"/>
        <v>8.1525070491601515E-3</v>
      </c>
      <c r="AE111" s="5">
        <f t="shared" si="71"/>
        <v>110.63772863788749</v>
      </c>
      <c r="AF111" s="2">
        <f>(AE111/AE$5)^(12/COUNT(AE$6:AE111))-1</f>
        <v>1.1509997046789122E-2</v>
      </c>
      <c r="AH111" s="3">
        <f t="shared" ca="1" si="72"/>
        <v>0</v>
      </c>
      <c r="AI111" s="3">
        <f t="shared" ca="1" si="73"/>
        <v>1</v>
      </c>
      <c r="AJ111" s="2">
        <f t="shared" ca="1" si="74"/>
        <v>8.1525070491601515E-3</v>
      </c>
      <c r="AK111" s="5">
        <f t="shared" ca="1" si="75"/>
        <v>187.74444264320394</v>
      </c>
      <c r="AL111" s="2">
        <f ca="1">(AK111/AK$5)^(12/COUNT(AK$6:AK111))-1</f>
        <v>7.3914878419033769E-2</v>
      </c>
      <c r="AN111" s="3">
        <f t="shared" ca="1" si="76"/>
        <v>5.167667883176208E-2</v>
      </c>
      <c r="AO111" s="3">
        <f t="shared" ca="1" si="77"/>
        <v>0.94832332116823792</v>
      </c>
      <c r="AP111" s="2">
        <f t="shared" ca="1" si="78"/>
        <v>8.3987029956172857E-3</v>
      </c>
      <c r="AQ111" s="5">
        <f t="shared" ca="1" si="79"/>
        <v>142.08373372302546</v>
      </c>
      <c r="AR111" s="2">
        <f ca="1">(AQ111/AQ$5)^(12/COUNT(AQ$6:AQ111))-1</f>
        <v>4.056490151228509E-2</v>
      </c>
      <c r="AT111" s="3">
        <f t="shared" si="80"/>
        <v>0</v>
      </c>
      <c r="AU111" s="3">
        <f t="shared" si="81"/>
        <v>1</v>
      </c>
      <c r="AV111" s="2">
        <f t="shared" si="82"/>
        <v>8.1525070491601515E-3</v>
      </c>
      <c r="AW111" s="5">
        <f t="shared" si="83"/>
        <v>103.61188655811097</v>
      </c>
      <c r="AX111" s="2">
        <f>(AW111/AW$5)^(12/COUNT(AW$6:AW111))-1</f>
        <v>4.0248939572573583E-3</v>
      </c>
      <c r="AZ111" s="3">
        <f t="shared" ca="1" si="84"/>
        <v>0</v>
      </c>
      <c r="BA111" s="3">
        <f t="shared" ca="1" si="85"/>
        <v>1</v>
      </c>
      <c r="BB111" s="2">
        <f t="shared" ca="1" si="86"/>
        <v>8.1525070491601515E-3</v>
      </c>
      <c r="BC111" s="5">
        <f t="shared" ca="1" si="87"/>
        <v>138.9878760671202</v>
      </c>
      <c r="BD111" s="2">
        <f ca="1">(BC111/BC$5)^(12/COUNT(BC$6:BC111))-1</f>
        <v>3.7973022796821354E-2</v>
      </c>
      <c r="BF111" s="3">
        <f t="shared" si="108"/>
        <v>0.45</v>
      </c>
      <c r="BG111" s="3">
        <f t="shared" si="88"/>
        <v>0.55000000000000004</v>
      </c>
      <c r="BH111" s="2">
        <f t="shared" si="89"/>
        <v>1.0296378877038083E-2</v>
      </c>
      <c r="BI111" s="5">
        <f t="shared" si="90"/>
        <v>132.48838380499487</v>
      </c>
      <c r="BJ111" s="2">
        <f>(BI111/BI$5)^(12/COUNT(BI$6:BI111))-1</f>
        <v>3.2360666455192977E-2</v>
      </c>
      <c r="BL111" s="3">
        <f t="shared" si="91"/>
        <v>1</v>
      </c>
      <c r="BM111" s="3">
        <f t="shared" si="92"/>
        <v>0</v>
      </c>
      <c r="BN111" s="2">
        <f t="shared" si="93"/>
        <v>1.2916666666666667E-2</v>
      </c>
      <c r="BO111" s="5">
        <f t="shared" si="94"/>
        <v>134.90738494352087</v>
      </c>
      <c r="BP111" s="2">
        <f>(BO111/BO$5)^(12/COUNT(BO$6:BO111))-1</f>
        <v>3.447744331691327E-2</v>
      </c>
      <c r="BR111" s="3">
        <f t="shared" si="95"/>
        <v>1</v>
      </c>
      <c r="BS111" s="3">
        <f t="shared" si="96"/>
        <v>0</v>
      </c>
      <c r="BT111" s="2">
        <f t="shared" si="97"/>
        <v>1.2916666666666667E-2</v>
      </c>
      <c r="BU111" s="5">
        <f t="shared" si="98"/>
        <v>147.52764435723356</v>
      </c>
      <c r="BV111" s="2">
        <f>(BU111/BU$5)^(12/COUNT(BU$6:BU111))-1</f>
        <v>4.500349824239791E-2</v>
      </c>
      <c r="BX111" s="3">
        <f t="shared" si="99"/>
        <v>0</v>
      </c>
      <c r="BY111" s="3">
        <f t="shared" si="100"/>
        <v>1</v>
      </c>
      <c r="BZ111" s="2">
        <f t="shared" si="101"/>
        <v>8.1525070491601515E-3</v>
      </c>
      <c r="CA111" s="5">
        <f t="shared" si="102"/>
        <v>99.824834937629106</v>
      </c>
      <c r="CB111" s="2">
        <f>(CA111/CA$5)^(12/COUNT(CA$6:CA111))-1</f>
        <v>-1.9845425525855109E-4</v>
      </c>
      <c r="CD111" s="3">
        <f t="shared" si="109"/>
        <v>0.1</v>
      </c>
      <c r="CE111" s="3">
        <f t="shared" si="103"/>
        <v>0.9</v>
      </c>
      <c r="CF111" s="2">
        <f t="shared" si="104"/>
        <v>8.6289230109108037E-3</v>
      </c>
      <c r="CG111" s="5">
        <f t="shared" si="105"/>
        <v>102.44282465852204</v>
      </c>
      <c r="CH111" s="2">
        <f>(CG111/CG$5)^(12/COUNT(CG$6:CG111))-1</f>
        <v>2.735960313298591E-3</v>
      </c>
    </row>
    <row r="112" spans="1:86">
      <c r="A112" s="1">
        <v>29220</v>
      </c>
      <c r="B112" s="2">
        <f>data!M113/1200</f>
        <v>1.1666666666666667E-2</v>
      </c>
      <c r="C112" s="2">
        <f>data!K113/data!K112-1</f>
        <v>1.99306864473765E-2</v>
      </c>
      <c r="D112" s="1">
        <f t="shared" si="56"/>
        <v>28856</v>
      </c>
      <c r="E112">
        <f>VLOOKUP(D112,'FRED Graph'!$A$13:$B$1993,2,FALSE)</f>
        <v>0</v>
      </c>
      <c r="F112" s="4">
        <f t="shared" si="57"/>
        <v>8.2640197807098328E-3</v>
      </c>
      <c r="G112" s="20" t="str">
        <f t="shared" si="110"/>
        <v>19794</v>
      </c>
      <c r="H112" s="21">
        <f>IF(VLOOKUP(G112,Median_Level!$A$2:$H$206,8,FALSE)="#N/A",0,VLOOKUP(G112,Median_Level!$A$2:$H$206,8,FALSE))</f>
        <v>12.5</v>
      </c>
      <c r="I112" s="4"/>
      <c r="J112" s="3">
        <f t="shared" si="106"/>
        <v>0</v>
      </c>
      <c r="K112" s="3">
        <f t="shared" si="58"/>
        <v>1</v>
      </c>
      <c r="L112" s="2">
        <f t="shared" si="59"/>
        <v>1.99306864473765E-2</v>
      </c>
      <c r="M112" s="5">
        <f t="shared" si="60"/>
        <v>96.573402417961859</v>
      </c>
      <c r="N112" s="2">
        <f>(M112/M$5)^(12/COUNT(M$6:M112))-1</f>
        <v>-3.902662308492455E-3</v>
      </c>
      <c r="P112" s="3">
        <f t="shared" si="107"/>
        <v>1</v>
      </c>
      <c r="Q112" s="3">
        <f t="shared" si="61"/>
        <v>0</v>
      </c>
      <c r="R112" s="2">
        <f t="shared" si="62"/>
        <v>1.1666666666666667E-2</v>
      </c>
      <c r="S112" s="5">
        <f t="shared" si="63"/>
        <v>189.6799612219408</v>
      </c>
      <c r="T112" s="2">
        <f>(S112/S$5)^(12/COUNT(S$6:S112))-1</f>
        <v>7.4434576452124368E-2</v>
      </c>
      <c r="V112" s="3">
        <f t="shared" si="64"/>
        <v>0</v>
      </c>
      <c r="W112" s="3">
        <f t="shared" si="65"/>
        <v>1</v>
      </c>
      <c r="X112" s="2">
        <f t="shared" si="66"/>
        <v>1.99306864473765E-2</v>
      </c>
      <c r="Y112" s="5">
        <f t="shared" si="67"/>
        <v>858.03200689452729</v>
      </c>
      <c r="Z112" s="2">
        <f>(Y112/Y$5)^(12/COUNT(Y$6:Y112))-1</f>
        <v>0.27260017909351308</v>
      </c>
      <c r="AB112" s="3">
        <f t="shared" si="68"/>
        <v>0</v>
      </c>
      <c r="AC112" s="3">
        <f t="shared" si="69"/>
        <v>1</v>
      </c>
      <c r="AD112" s="2">
        <f t="shared" si="70"/>
        <v>1.99306864473765E-2</v>
      </c>
      <c r="AE112" s="5">
        <f t="shared" si="71"/>
        <v>112.84281451661916</v>
      </c>
      <c r="AF112" s="2">
        <f>(AE112/AE$5)^(12/COUNT(AE$6:AE112))-1</f>
        <v>1.3642763984011541E-2</v>
      </c>
      <c r="AH112" s="3">
        <f t="shared" ca="1" si="72"/>
        <v>0</v>
      </c>
      <c r="AI112" s="3">
        <f t="shared" ca="1" si="73"/>
        <v>1</v>
      </c>
      <c r="AJ112" s="2">
        <f t="shared" ca="1" si="74"/>
        <v>1.99306864473765E-2</v>
      </c>
      <c r="AK112" s="5">
        <f t="shared" ca="1" si="75"/>
        <v>191.4863182617631</v>
      </c>
      <c r="AL112" s="2">
        <f ca="1">(AK112/AK$5)^(12/COUNT(AK$6:AK112))-1</f>
        <v>7.5577272314721666E-2</v>
      </c>
      <c r="AN112" s="3">
        <f t="shared" ca="1" si="76"/>
        <v>1.8176053603705555E-2</v>
      </c>
      <c r="AO112" s="3">
        <f t="shared" ca="1" si="77"/>
        <v>0.98182394639629444</v>
      </c>
      <c r="AP112" s="2">
        <f t="shared" ca="1" si="78"/>
        <v>1.9780479180860233E-2</v>
      </c>
      <c r="AQ112" s="5">
        <f t="shared" ca="1" si="79"/>
        <v>144.89421805987266</v>
      </c>
      <c r="AR112" s="2">
        <f ca="1">(AQ112/AQ$5)^(12/COUNT(AQ$6:AQ112))-1</f>
        <v>4.2465762942543783E-2</v>
      </c>
      <c r="AT112" s="3">
        <f t="shared" si="80"/>
        <v>0</v>
      </c>
      <c r="AU112" s="3">
        <f t="shared" si="81"/>
        <v>1</v>
      </c>
      <c r="AV112" s="2">
        <f t="shared" si="82"/>
        <v>1.99306864473765E-2</v>
      </c>
      <c r="AW112" s="5">
        <f t="shared" si="83"/>
        <v>105.67694258132182</v>
      </c>
      <c r="AX112" s="2">
        <f>(AW112/AW$5)^(12/COUNT(AW$6:AW112))-1</f>
        <v>6.2117227094520278E-3</v>
      </c>
      <c r="AZ112" s="3">
        <f t="shared" ca="1" si="84"/>
        <v>0</v>
      </c>
      <c r="BA112" s="3">
        <f t="shared" ca="1" si="85"/>
        <v>1</v>
      </c>
      <c r="BB112" s="2">
        <f t="shared" ca="1" si="86"/>
        <v>1.99306864473765E-2</v>
      </c>
      <c r="BC112" s="5">
        <f t="shared" ca="1" si="87"/>
        <v>141.7579998450008</v>
      </c>
      <c r="BD112" s="2">
        <f ca="1">(BC112/BC$5)^(12/COUNT(BC$6:BC112))-1</f>
        <v>3.9910563733870141E-2</v>
      </c>
      <c r="BF112" s="3">
        <f t="shared" si="108"/>
        <v>0.45</v>
      </c>
      <c r="BG112" s="3">
        <f t="shared" si="88"/>
        <v>0.55000000000000004</v>
      </c>
      <c r="BH112" s="2">
        <f t="shared" si="89"/>
        <v>1.6211877546057078E-2</v>
      </c>
      <c r="BI112" s="5">
        <f t="shared" si="90"/>
        <v>134.63626925951647</v>
      </c>
      <c r="BJ112" s="2">
        <f>(BI112/BI$5)^(12/COUNT(BI$6:BI112))-1</f>
        <v>3.3916498815427243E-2</v>
      </c>
      <c r="BL112" s="3">
        <f t="shared" si="91"/>
        <v>1</v>
      </c>
      <c r="BM112" s="3">
        <f t="shared" si="92"/>
        <v>0</v>
      </c>
      <c r="BN112" s="2">
        <f t="shared" si="93"/>
        <v>1.1666666666666667E-2</v>
      </c>
      <c r="BO112" s="5">
        <f t="shared" si="94"/>
        <v>136.48130443452862</v>
      </c>
      <c r="BP112" s="2">
        <f>(BO112/BO$5)^(12/COUNT(BO$6:BO112))-1</f>
        <v>3.5495920588606289E-2</v>
      </c>
      <c r="BR112" s="3">
        <f t="shared" si="95"/>
        <v>1</v>
      </c>
      <c r="BS112" s="3">
        <f t="shared" si="96"/>
        <v>0</v>
      </c>
      <c r="BT112" s="2">
        <f t="shared" si="97"/>
        <v>1.1666666666666667E-2</v>
      </c>
      <c r="BU112" s="5">
        <f t="shared" si="98"/>
        <v>149.24880020806796</v>
      </c>
      <c r="BV112" s="2">
        <f>(BU112/BU$5)^(12/COUNT(BU$6:BU112))-1</f>
        <v>4.5933372954106266E-2</v>
      </c>
      <c r="BX112" s="3">
        <f t="shared" si="99"/>
        <v>0</v>
      </c>
      <c r="BY112" s="3">
        <f t="shared" si="100"/>
        <v>1</v>
      </c>
      <c r="BZ112" s="2">
        <f t="shared" si="101"/>
        <v>1.99306864473765E-2</v>
      </c>
      <c r="CA112" s="5">
        <f t="shared" si="102"/>
        <v>101.81441242243211</v>
      </c>
      <c r="CB112" s="2">
        <f>(CA112/CA$5)^(12/COUNT(CA$6:CA112))-1</f>
        <v>2.0186497598628783E-3</v>
      </c>
      <c r="CD112" s="3">
        <f t="shared" si="109"/>
        <v>0.1</v>
      </c>
      <c r="CE112" s="3">
        <f t="shared" si="103"/>
        <v>0.9</v>
      </c>
      <c r="CF112" s="2">
        <f t="shared" si="104"/>
        <v>1.9104284469305517E-2</v>
      </c>
      <c r="CG112" s="5">
        <f t="shared" si="105"/>
        <v>104.39992152263763</v>
      </c>
      <c r="CH112" s="2">
        <f>(CG112/CG$5)^(12/COUNT(CG$6:CG112))-1</f>
        <v>4.8406958141413714E-3</v>
      </c>
    </row>
    <row r="113" spans="1:86">
      <c r="A113" s="1">
        <v>29251</v>
      </c>
      <c r="B113" s="2">
        <f>data!M114/1200</f>
        <v>1.1666666666666667E-2</v>
      </c>
      <c r="C113" s="2">
        <f>data!K114/data!K113-1</f>
        <v>4.4244938836826675E-2</v>
      </c>
      <c r="D113" s="1">
        <f t="shared" si="56"/>
        <v>29221</v>
      </c>
      <c r="E113">
        <f>VLOOKUP(D113,'FRED Graph'!$A$13:$B$1993,2,FALSE)</f>
        <v>0</v>
      </c>
      <c r="F113" s="4">
        <f t="shared" si="57"/>
        <v>3.2578272170160009E-2</v>
      </c>
      <c r="G113" s="20" t="str">
        <f t="shared" si="110"/>
        <v>19801</v>
      </c>
      <c r="H113" s="21">
        <f>IF(VLOOKUP(G113,Median_Level!$A$2:$H$206,8,FALSE)="#N/A",0,VLOOKUP(G113,Median_Level!$A$2:$H$206,8,FALSE))</f>
        <v>20</v>
      </c>
      <c r="I113" s="4"/>
      <c r="J113" s="3">
        <f t="shared" si="106"/>
        <v>0</v>
      </c>
      <c r="K113" s="3">
        <f t="shared" si="58"/>
        <v>1</v>
      </c>
      <c r="L113" s="2">
        <f t="shared" si="59"/>
        <v>4.4244938836826675E-2</v>
      </c>
      <c r="M113" s="5">
        <f t="shared" si="60"/>
        <v>100.84628670120883</v>
      </c>
      <c r="N113" s="2">
        <f>(M113/M$5)^(12/COUNT(M$6:M113))-1</f>
        <v>9.3680049222921724E-4</v>
      </c>
      <c r="P113" s="3">
        <f t="shared" si="107"/>
        <v>1</v>
      </c>
      <c r="Q113" s="3">
        <f t="shared" si="61"/>
        <v>0</v>
      </c>
      <c r="R113" s="2">
        <f t="shared" si="62"/>
        <v>1.1666666666666667E-2</v>
      </c>
      <c r="S113" s="5">
        <f t="shared" si="63"/>
        <v>191.89289410286347</v>
      </c>
      <c r="T113" s="2">
        <f>(S113/S$5)^(12/COUNT(S$6:S113))-1</f>
        <v>7.5105263534245292E-2</v>
      </c>
      <c r="V113" s="3">
        <f t="shared" si="64"/>
        <v>0</v>
      </c>
      <c r="W113" s="3">
        <f t="shared" si="65"/>
        <v>1</v>
      </c>
      <c r="X113" s="2">
        <f t="shared" si="66"/>
        <v>4.4244938836826675E-2</v>
      </c>
      <c r="Y113" s="5">
        <f t="shared" si="67"/>
        <v>895.99558055961529</v>
      </c>
      <c r="Z113" s="2">
        <f>(Y113/Y$5)^(12/COUNT(Y$6:Y113))-1</f>
        <v>0.27588567981164513</v>
      </c>
      <c r="AB113" s="3">
        <f t="shared" si="68"/>
        <v>0</v>
      </c>
      <c r="AC113" s="3">
        <f t="shared" si="69"/>
        <v>1</v>
      </c>
      <c r="AD113" s="2">
        <f t="shared" si="70"/>
        <v>4.4244938836826675E-2</v>
      </c>
      <c r="AE113" s="5">
        <f t="shared" si="71"/>
        <v>117.83553794308234</v>
      </c>
      <c r="AF113" s="2">
        <f>(AE113/AE$5)^(12/COUNT(AE$6:AE113))-1</f>
        <v>1.8402806908359937E-2</v>
      </c>
      <c r="AH113" s="3">
        <f t="shared" ca="1" si="72"/>
        <v>0</v>
      </c>
      <c r="AI113" s="3">
        <f t="shared" ca="1" si="73"/>
        <v>1</v>
      </c>
      <c r="AJ113" s="2">
        <f t="shared" ca="1" si="74"/>
        <v>4.4244938836826675E-2</v>
      </c>
      <c r="AK113" s="5">
        <f t="shared" ca="1" si="75"/>
        <v>199.95861870134394</v>
      </c>
      <c r="AL113" s="2">
        <f ca="1">(AK113/AK$5)^(12/COUNT(AK$6:AK113))-1</f>
        <v>8.0034906456099009E-2</v>
      </c>
      <c r="AN113" s="3">
        <f t="shared" ca="1" si="76"/>
        <v>0.3195113014654174</v>
      </c>
      <c r="AO113" s="3">
        <f t="shared" ca="1" si="77"/>
        <v>0.6804886985345826</v>
      </c>
      <c r="AP113" s="2">
        <f t="shared" ca="1" si="78"/>
        <v>3.3835812696244263E-2</v>
      </c>
      <c r="AQ113" s="5">
        <f t="shared" ca="1" si="79"/>
        <v>149.7968316829153</v>
      </c>
      <c r="AR113" s="2">
        <f ca="1">(AQ113/AQ$5)^(12/COUNT(AQ$6:AQ113))-1</f>
        <v>4.5924393642153616E-2</v>
      </c>
      <c r="AT113" s="3">
        <f t="shared" si="80"/>
        <v>0</v>
      </c>
      <c r="AU113" s="3">
        <f t="shared" si="81"/>
        <v>1</v>
      </c>
      <c r="AV113" s="2">
        <f t="shared" si="82"/>
        <v>4.4244938836826675E-2</v>
      </c>
      <c r="AW113" s="5">
        <f t="shared" si="83"/>
        <v>110.35261244229525</v>
      </c>
      <c r="AX113" s="2">
        <f>(AW113/AW$5)^(12/COUNT(AW$6:AW113))-1</f>
        <v>1.1005747016402001E-2</v>
      </c>
      <c r="AZ113" s="3">
        <f t="shared" ca="1" si="84"/>
        <v>0</v>
      </c>
      <c r="BA113" s="3">
        <f t="shared" ca="1" si="85"/>
        <v>1</v>
      </c>
      <c r="BB113" s="2">
        <f t="shared" ca="1" si="86"/>
        <v>4.4244938836826675E-2</v>
      </c>
      <c r="BC113" s="5">
        <f t="shared" ca="1" si="87"/>
        <v>148.03007387777373</v>
      </c>
      <c r="BD113" s="2">
        <f ca="1">(BC113/BC$5)^(12/COUNT(BC$6:BC113))-1</f>
        <v>4.4546487189349282E-2</v>
      </c>
      <c r="BF113" s="3">
        <f t="shared" si="108"/>
        <v>0.45</v>
      </c>
      <c r="BG113" s="3">
        <f t="shared" si="88"/>
        <v>0.55000000000000004</v>
      </c>
      <c r="BH113" s="2">
        <f t="shared" si="89"/>
        <v>2.9584716360254674E-2</v>
      </c>
      <c r="BI113" s="5">
        <f t="shared" si="90"/>
        <v>138.61944509736213</v>
      </c>
      <c r="BJ113" s="2">
        <f>(BI113/BI$5)^(12/COUNT(BI$6:BI113))-1</f>
        <v>3.6951011458761895E-2</v>
      </c>
      <c r="BL113" s="3">
        <f t="shared" si="91"/>
        <v>1</v>
      </c>
      <c r="BM113" s="3">
        <f t="shared" si="92"/>
        <v>0</v>
      </c>
      <c r="BN113" s="2">
        <f t="shared" si="93"/>
        <v>1.1666666666666667E-2</v>
      </c>
      <c r="BO113" s="5">
        <f t="shared" si="94"/>
        <v>138.07358631959812</v>
      </c>
      <c r="BP113" s="2">
        <f>(BO113/BO$5)^(12/COUNT(BO$6:BO113))-1</f>
        <v>3.6496512207206289E-2</v>
      </c>
      <c r="BR113" s="3">
        <f t="shared" si="95"/>
        <v>1</v>
      </c>
      <c r="BS113" s="3">
        <f t="shared" si="96"/>
        <v>0</v>
      </c>
      <c r="BT113" s="2">
        <f t="shared" si="97"/>
        <v>1.1666666666666667E-2</v>
      </c>
      <c r="BU113" s="5">
        <f t="shared" si="98"/>
        <v>150.99003621049542</v>
      </c>
      <c r="BV113" s="2">
        <f>(BU113/BU$5)^(12/COUNT(BU$6:BU113))-1</f>
        <v>4.6846832346791656E-2</v>
      </c>
      <c r="BX113" s="3">
        <f t="shared" si="99"/>
        <v>0</v>
      </c>
      <c r="BY113" s="3">
        <f t="shared" si="100"/>
        <v>1</v>
      </c>
      <c r="BZ113" s="2">
        <f t="shared" si="101"/>
        <v>4.4244938836826675E-2</v>
      </c>
      <c r="CA113" s="5">
        <f t="shared" si="102"/>
        <v>106.31918487277007</v>
      </c>
      <c r="CB113" s="2">
        <f>(CA113/CA$5)^(12/COUNT(CA$6:CA113))-1</f>
        <v>6.8316255548097615E-3</v>
      </c>
      <c r="CD113" s="3">
        <f t="shared" si="109"/>
        <v>0.1</v>
      </c>
      <c r="CE113" s="3">
        <f t="shared" si="103"/>
        <v>0.9</v>
      </c>
      <c r="CF113" s="2">
        <f t="shared" si="104"/>
        <v>4.0987111619810682E-2</v>
      </c>
      <c r="CG113" s="5">
        <f t="shared" si="105"/>
        <v>108.67897275918544</v>
      </c>
      <c r="CH113" s="2">
        <f>(CG113/CG$5)^(12/COUNT(CG$6:CG113))-1</f>
        <v>9.290462741498029E-3</v>
      </c>
    </row>
    <row r="114" spans="1:86">
      <c r="A114" s="1">
        <v>29280</v>
      </c>
      <c r="B114" s="2">
        <f>data!M115/1200</f>
        <v>1.21E-2</v>
      </c>
      <c r="C114" s="2">
        <f>data!K115/data!K114-1</f>
        <v>-1.4511617286064982E-2</v>
      </c>
      <c r="D114" s="1">
        <f t="shared" si="56"/>
        <v>29221</v>
      </c>
      <c r="E114">
        <f>VLOOKUP(D114,'FRED Graph'!$A$13:$B$1993,2,FALSE)</f>
        <v>0</v>
      </c>
      <c r="F114" s="4">
        <f t="shared" si="57"/>
        <v>-2.6611617286064981E-2</v>
      </c>
      <c r="G114" s="20" t="str">
        <f t="shared" si="110"/>
        <v>19801</v>
      </c>
      <c r="H114" s="21">
        <f>IF(VLOOKUP(G114,Median_Level!$A$2:$H$206,8,FALSE)="#N/A",0,VLOOKUP(G114,Median_Level!$A$2:$H$206,8,FALSE))</f>
        <v>20</v>
      </c>
      <c r="I114" s="4"/>
      <c r="J114" s="3">
        <f t="shared" si="106"/>
        <v>0</v>
      </c>
      <c r="K114" s="3">
        <f t="shared" si="58"/>
        <v>1</v>
      </c>
      <c r="L114" s="2">
        <f t="shared" si="59"/>
        <v>-1.4511617286064982E-2</v>
      </c>
      <c r="M114" s="5">
        <f t="shared" si="60"/>
        <v>99.382843983880093</v>
      </c>
      <c r="N114" s="2">
        <f>(M114/M$5)^(12/COUNT(M$6:M114))-1</f>
        <v>-6.8131088016398778E-4</v>
      </c>
      <c r="P114" s="3">
        <f t="shared" si="107"/>
        <v>1</v>
      </c>
      <c r="Q114" s="3">
        <f t="shared" si="61"/>
        <v>0</v>
      </c>
      <c r="R114" s="2">
        <f t="shared" si="62"/>
        <v>1.21E-2</v>
      </c>
      <c r="S114" s="5">
        <f t="shared" si="63"/>
        <v>194.21479812150812</v>
      </c>
      <c r="T114" s="2">
        <f>(S114/S$5)^(12/COUNT(S$6:S114))-1</f>
        <v>7.5814770985574764E-2</v>
      </c>
      <c r="V114" s="3">
        <f t="shared" si="64"/>
        <v>1</v>
      </c>
      <c r="W114" s="3">
        <f t="shared" si="65"/>
        <v>0</v>
      </c>
      <c r="X114" s="2">
        <f t="shared" si="66"/>
        <v>1.21E-2</v>
      </c>
      <c r="Y114" s="5">
        <f t="shared" si="67"/>
        <v>906.83712708438668</v>
      </c>
      <c r="Z114" s="2">
        <f>(Y114/Y$5)^(12/COUNT(Y$6:Y114))-1</f>
        <v>0.27472372490654928</v>
      </c>
      <c r="AB114" s="3">
        <f t="shared" si="68"/>
        <v>0</v>
      </c>
      <c r="AC114" s="3">
        <f t="shared" si="69"/>
        <v>1</v>
      </c>
      <c r="AD114" s="2">
        <f t="shared" si="70"/>
        <v>-1.4511617286064982E-2</v>
      </c>
      <c r="AE114" s="5">
        <f t="shared" si="71"/>
        <v>116.12555371375474</v>
      </c>
      <c r="AF114" s="2">
        <f>(AE114/AE$5)^(12/COUNT(AE$6:AE114))-1</f>
        <v>1.6595105552347E-2</v>
      </c>
      <c r="AH114" s="3">
        <f t="shared" ca="1" si="72"/>
        <v>0</v>
      </c>
      <c r="AI114" s="3">
        <f t="shared" ca="1" si="73"/>
        <v>1</v>
      </c>
      <c r="AJ114" s="2">
        <f t="shared" ca="1" si="74"/>
        <v>-1.4511617286064982E-2</v>
      </c>
      <c r="AK114" s="5">
        <f t="shared" ca="1" si="75"/>
        <v>197.05689575369985</v>
      </c>
      <c r="AL114" s="2">
        <f ca="1">(AK114/AK$5)^(12/COUNT(AK$6:AK114))-1</f>
        <v>7.753678941671005E-2</v>
      </c>
      <c r="AN114" s="3">
        <f t="shared" ca="1" si="76"/>
        <v>0.52924891988762401</v>
      </c>
      <c r="AO114" s="3">
        <f t="shared" ca="1" si="77"/>
        <v>0.47075108011237599</v>
      </c>
      <c r="AP114" s="2">
        <f t="shared" ca="1" si="78"/>
        <v>-4.2744758095226553E-4</v>
      </c>
      <c r="AQ114" s="5">
        <f t="shared" ca="1" si="79"/>
        <v>149.73280138957813</v>
      </c>
      <c r="AR114" s="2">
        <f ca="1">(AQ114/AQ$5)^(12/COUNT(AQ$6:AQ114))-1</f>
        <v>4.5444419239597744E-2</v>
      </c>
      <c r="AT114" s="3">
        <f t="shared" si="80"/>
        <v>0</v>
      </c>
      <c r="AU114" s="3">
        <f t="shared" si="81"/>
        <v>1</v>
      </c>
      <c r="AV114" s="2">
        <f t="shared" si="82"/>
        <v>-1.4511617286064982E-2</v>
      </c>
      <c r="AW114" s="5">
        <f t="shared" si="83"/>
        <v>108.75121756401521</v>
      </c>
      <c r="AX114" s="2">
        <f>(AW114/AW$5)^(12/COUNT(AW$6:AW114))-1</f>
        <v>9.2786738207213393E-3</v>
      </c>
      <c r="AZ114" s="3">
        <f t="shared" ca="1" si="84"/>
        <v>0</v>
      </c>
      <c r="BA114" s="3">
        <f t="shared" ca="1" si="85"/>
        <v>1</v>
      </c>
      <c r="BB114" s="2">
        <f t="shared" ca="1" si="86"/>
        <v>-1.4511617286064982E-2</v>
      </c>
      <c r="BC114" s="5">
        <f t="shared" ca="1" si="87"/>
        <v>145.88191809883156</v>
      </c>
      <c r="BD114" s="2">
        <f ca="1">(BC114/BC$5)^(12/COUNT(BC$6:BC114))-1</f>
        <v>4.2449936323057713E-2</v>
      </c>
      <c r="BF114" s="3">
        <f t="shared" si="108"/>
        <v>0.45</v>
      </c>
      <c r="BG114" s="3">
        <f t="shared" si="88"/>
        <v>0.55000000000000004</v>
      </c>
      <c r="BH114" s="2">
        <f t="shared" si="89"/>
        <v>-2.5363895073357411E-3</v>
      </c>
      <c r="BI114" s="5">
        <f t="shared" si="90"/>
        <v>138.26785219130448</v>
      </c>
      <c r="BJ114" s="2">
        <f>(BI114/BI$5)^(12/COUNT(BI$6:BI114))-1</f>
        <v>3.6316096949626564E-2</v>
      </c>
      <c r="BL114" s="3">
        <f t="shared" si="91"/>
        <v>1</v>
      </c>
      <c r="BM114" s="3">
        <f t="shared" si="92"/>
        <v>0</v>
      </c>
      <c r="BN114" s="2">
        <f t="shared" si="93"/>
        <v>1.21E-2</v>
      </c>
      <c r="BO114" s="5">
        <f t="shared" si="94"/>
        <v>139.74427671406525</v>
      </c>
      <c r="BP114" s="2">
        <f>(BO114/BO$5)^(12/COUNT(BO$6:BO114))-1</f>
        <v>3.7528599102412796E-2</v>
      </c>
      <c r="BR114" s="3">
        <f t="shared" si="95"/>
        <v>1</v>
      </c>
      <c r="BS114" s="3">
        <f t="shared" si="96"/>
        <v>0</v>
      </c>
      <c r="BT114" s="2">
        <f t="shared" si="97"/>
        <v>1.21E-2</v>
      </c>
      <c r="BU114" s="5">
        <f t="shared" si="98"/>
        <v>152.81701564864241</v>
      </c>
      <c r="BV114" s="2">
        <f>(BU114/BU$5)^(12/COUNT(BU$6:BU114))-1</f>
        <v>4.7793705248817542E-2</v>
      </c>
      <c r="BX114" s="3">
        <f t="shared" si="99"/>
        <v>0</v>
      </c>
      <c r="BY114" s="3">
        <f t="shared" si="100"/>
        <v>1</v>
      </c>
      <c r="BZ114" s="2">
        <f t="shared" si="101"/>
        <v>-1.4511617286064982E-2</v>
      </c>
      <c r="CA114" s="5">
        <f t="shared" si="102"/>
        <v>104.77632155173004</v>
      </c>
      <c r="CB114" s="2">
        <f>(CA114/CA$5)^(12/COUNT(CA$6:CA114))-1</f>
        <v>5.1498338670155075E-3</v>
      </c>
      <c r="CD114" s="3">
        <f t="shared" si="109"/>
        <v>0.1</v>
      </c>
      <c r="CE114" s="3">
        <f t="shared" si="103"/>
        <v>0.9</v>
      </c>
      <c r="CF114" s="2">
        <f t="shared" si="104"/>
        <v>-1.1850455557458485E-2</v>
      </c>
      <c r="CG114" s="5">
        <f t="shared" si="105"/>
        <v>107.39107742247248</v>
      </c>
      <c r="CH114" s="2">
        <f>(CG114/CG$5)^(12/COUNT(CG$6:CG114))-1</f>
        <v>7.8811969438248308E-3</v>
      </c>
    </row>
    <row r="115" spans="1:86">
      <c r="A115" s="1">
        <v>29311</v>
      </c>
      <c r="B115" s="2">
        <f>data!M116/1200</f>
        <v>1.6666666666666666E-2</v>
      </c>
      <c r="C115" s="2">
        <f>data!K116/data!K115-1</f>
        <v>-8.966100516718023E-2</v>
      </c>
      <c r="D115" s="1">
        <f t="shared" si="56"/>
        <v>29221</v>
      </c>
      <c r="E115">
        <f>VLOOKUP(D115,'FRED Graph'!$A$13:$B$1993,2,FALSE)</f>
        <v>0</v>
      </c>
      <c r="F115" s="4">
        <f t="shared" si="57"/>
        <v>-0.10632767183384689</v>
      </c>
      <c r="G115" s="20" t="str">
        <f t="shared" si="110"/>
        <v>19801</v>
      </c>
      <c r="H115" s="21">
        <f>IF(VLOOKUP(G115,Median_Level!$A$2:$H$206,8,FALSE)="#N/A",0,VLOOKUP(G115,Median_Level!$A$2:$H$206,8,FALSE))</f>
        <v>20</v>
      </c>
      <c r="I115" s="4"/>
      <c r="J115" s="3">
        <f t="shared" si="106"/>
        <v>0</v>
      </c>
      <c r="K115" s="3">
        <f t="shared" si="58"/>
        <v>1</v>
      </c>
      <c r="L115" s="2">
        <f t="shared" si="59"/>
        <v>-8.966100516718023E-2</v>
      </c>
      <c r="M115" s="5">
        <f t="shared" si="60"/>
        <v>90.472078295912354</v>
      </c>
      <c r="N115" s="2">
        <f>(M115/M$5)^(12/COUNT(M$6:M115))-1</f>
        <v>-1.0863712798554026E-2</v>
      </c>
      <c r="P115" s="3">
        <f t="shared" si="107"/>
        <v>1</v>
      </c>
      <c r="Q115" s="3">
        <f t="shared" si="61"/>
        <v>0</v>
      </c>
      <c r="R115" s="2">
        <f t="shared" si="62"/>
        <v>1.6666666666666666E-2</v>
      </c>
      <c r="S115" s="5">
        <f t="shared" si="63"/>
        <v>197.45171142353325</v>
      </c>
      <c r="T115" s="2">
        <f>(S115/S$5)^(12/COUNT(S$6:S115))-1</f>
        <v>7.7040658818429364E-2</v>
      </c>
      <c r="V115" s="3">
        <f t="shared" si="64"/>
        <v>1</v>
      </c>
      <c r="W115" s="3">
        <f t="shared" si="65"/>
        <v>0</v>
      </c>
      <c r="X115" s="2">
        <f t="shared" si="66"/>
        <v>1.6666666666666666E-2</v>
      </c>
      <c r="Y115" s="5">
        <f t="shared" si="67"/>
        <v>921.95107920245971</v>
      </c>
      <c r="Z115" s="2">
        <f>(Y115/Y$5)^(12/COUNT(Y$6:Y115))-1</f>
        <v>0.27420956051718504</v>
      </c>
      <c r="AB115" s="3">
        <f t="shared" si="68"/>
        <v>0</v>
      </c>
      <c r="AC115" s="3">
        <f t="shared" si="69"/>
        <v>1</v>
      </c>
      <c r="AD115" s="2">
        <f t="shared" si="70"/>
        <v>-8.966100516718023E-2</v>
      </c>
      <c r="AE115" s="5">
        <f t="shared" si="71"/>
        <v>105.71361984218412</v>
      </c>
      <c r="AF115" s="2">
        <f>(AE115/AE$5)^(12/COUNT(AE$6:AE115))-1</f>
        <v>6.0798863723470209E-3</v>
      </c>
      <c r="AH115" s="3">
        <f t="shared" ca="1" si="72"/>
        <v>0</v>
      </c>
      <c r="AI115" s="3">
        <f t="shared" ca="1" si="73"/>
        <v>1</v>
      </c>
      <c r="AJ115" s="2">
        <f t="shared" ca="1" si="74"/>
        <v>-8.966100516718023E-2</v>
      </c>
      <c r="AK115" s="5">
        <f t="shared" ca="1" si="75"/>
        <v>179.38857640529886</v>
      </c>
      <c r="AL115" s="2">
        <f ca="1">(AK115/AK$5)^(12/COUNT(AK$6:AK115))-1</f>
        <v>6.5826965298177775E-2</v>
      </c>
      <c r="AN115" s="3">
        <f t="shared" ca="1" si="76"/>
        <v>0.66685269790741653</v>
      </c>
      <c r="AO115" s="3">
        <f t="shared" ca="1" si="77"/>
        <v>0.33314730209258347</v>
      </c>
      <c r="AP115" s="2">
        <f t="shared" ca="1" si="78"/>
        <v>-1.8756110342565004E-2</v>
      </c>
      <c r="AQ115" s="5">
        <f t="shared" ca="1" si="79"/>
        <v>146.92439644481382</v>
      </c>
      <c r="AR115" s="2">
        <f ca="1">(AQ115/AQ$5)^(12/COUNT(AQ$6:AQ115))-1</f>
        <v>4.2865804316291944E-2</v>
      </c>
      <c r="AT115" s="3">
        <f t="shared" si="80"/>
        <v>0</v>
      </c>
      <c r="AU115" s="3">
        <f t="shared" si="81"/>
        <v>1</v>
      </c>
      <c r="AV115" s="2">
        <f t="shared" si="82"/>
        <v>-8.966100516718023E-2</v>
      </c>
      <c r="AW115" s="5">
        <f t="shared" si="83"/>
        <v>99.000474084070902</v>
      </c>
      <c r="AX115" s="2">
        <f>(AW115/AW$5)^(12/COUNT(AW$6:AW115))-1</f>
        <v>-1.0952776146248011E-3</v>
      </c>
      <c r="AZ115" s="3">
        <f t="shared" ca="1" si="84"/>
        <v>0</v>
      </c>
      <c r="BA115" s="3">
        <f t="shared" ca="1" si="85"/>
        <v>1</v>
      </c>
      <c r="BB115" s="2">
        <f t="shared" ca="1" si="86"/>
        <v>-8.966100516718023E-2</v>
      </c>
      <c r="BC115" s="5">
        <f t="shared" ca="1" si="87"/>
        <v>132.80199868637405</v>
      </c>
      <c r="BD115" s="2">
        <f ca="1">(BC115/BC$5)^(12/COUNT(BC$6:BC115))-1</f>
        <v>3.1431766912185521E-2</v>
      </c>
      <c r="BF115" s="3">
        <f t="shared" si="108"/>
        <v>0.45</v>
      </c>
      <c r="BG115" s="3">
        <f t="shared" si="88"/>
        <v>0.55000000000000004</v>
      </c>
      <c r="BH115" s="2">
        <f t="shared" si="89"/>
        <v>-4.1813552841949132E-2</v>
      </c>
      <c r="BI115" s="5">
        <f t="shared" si="90"/>
        <v>132.48638204736056</v>
      </c>
      <c r="BJ115" s="2">
        <f>(BI115/BI$5)^(12/COUNT(BI$6:BI115))-1</f>
        <v>3.1164069260236626E-2</v>
      </c>
      <c r="BL115" s="3">
        <f t="shared" si="91"/>
        <v>1</v>
      </c>
      <c r="BM115" s="3">
        <f t="shared" si="92"/>
        <v>0</v>
      </c>
      <c r="BN115" s="2">
        <f t="shared" si="93"/>
        <v>1.6666666666666666E-2</v>
      </c>
      <c r="BO115" s="5">
        <f t="shared" si="94"/>
        <v>142.07334799263299</v>
      </c>
      <c r="BP115" s="2">
        <f>(BO115/BO$5)^(12/COUNT(BO$6:BO115))-1</f>
        <v>3.9053093766211466E-2</v>
      </c>
      <c r="BR115" s="3">
        <f t="shared" si="95"/>
        <v>1</v>
      </c>
      <c r="BS115" s="3">
        <f t="shared" si="96"/>
        <v>0</v>
      </c>
      <c r="BT115" s="2">
        <f t="shared" si="97"/>
        <v>1.6666666666666666E-2</v>
      </c>
      <c r="BU115" s="5">
        <f t="shared" si="98"/>
        <v>155.3639659094531</v>
      </c>
      <c r="BV115" s="2">
        <f>(BU115/BU$5)^(12/COUNT(BU$6:BU115))-1</f>
        <v>4.9239370101715751E-2</v>
      </c>
      <c r="BX115" s="3">
        <f t="shared" si="99"/>
        <v>0</v>
      </c>
      <c r="BY115" s="3">
        <f t="shared" si="100"/>
        <v>1</v>
      </c>
      <c r="BZ115" s="2">
        <f t="shared" si="101"/>
        <v>-8.966100516718023E-2</v>
      </c>
      <c r="CA115" s="5">
        <f t="shared" si="102"/>
        <v>95.38197124368223</v>
      </c>
      <c r="CB115" s="2">
        <f>(CA115/CA$5)^(12/COUNT(CA$6:CA115))-1</f>
        <v>-5.1446052534183107E-3</v>
      </c>
      <c r="CD115" s="3">
        <f t="shared" si="109"/>
        <v>0.1</v>
      </c>
      <c r="CE115" s="3">
        <f t="shared" si="103"/>
        <v>0.9</v>
      </c>
      <c r="CF115" s="2">
        <f t="shared" si="104"/>
        <v>-7.9028237983795546E-2</v>
      </c>
      <c r="CG115" s="5">
        <f t="shared" si="105"/>
        <v>98.90414979859311</v>
      </c>
      <c r="CH115" s="2">
        <f>(CG115/CG$5)^(12/COUNT(CG$6:CG115))-1</f>
        <v>-1.2013492958851124E-3</v>
      </c>
    </row>
    <row r="116" spans="1:86">
      <c r="A116" s="1">
        <v>29341</v>
      </c>
      <c r="B116" s="2">
        <f>data!M117/1200</f>
        <v>9.5833333333333326E-3</v>
      </c>
      <c r="C116" s="2">
        <f>data!K117/data!K116-1</f>
        <v>3.984727966910584E-2</v>
      </c>
      <c r="D116" s="1">
        <f t="shared" si="56"/>
        <v>29221</v>
      </c>
      <c r="E116">
        <f>VLOOKUP(D116,'FRED Graph'!$A$13:$B$1993,2,FALSE)</f>
        <v>0</v>
      </c>
      <c r="F116" s="4">
        <f t="shared" si="57"/>
        <v>3.0263946335772507E-2</v>
      </c>
      <c r="G116" s="20" t="str">
        <f t="shared" si="110"/>
        <v>19802</v>
      </c>
      <c r="H116" s="21">
        <f>IF(VLOOKUP(G116,Median_Level!$A$2:$H$206,8,FALSE)="#N/A",0,VLOOKUP(G116,Median_Level!$A$2:$H$206,8,FALSE))</f>
        <v>20</v>
      </c>
      <c r="I116" s="4"/>
      <c r="J116" s="3">
        <f t="shared" si="106"/>
        <v>0</v>
      </c>
      <c r="K116" s="3">
        <f t="shared" si="58"/>
        <v>1</v>
      </c>
      <c r="L116" s="2">
        <f t="shared" si="59"/>
        <v>3.984727966910584E-2</v>
      </c>
      <c r="M116" s="5">
        <f t="shared" si="60"/>
        <v>94.077144502014818</v>
      </c>
      <c r="N116" s="2">
        <f>(M116/M$5)^(12/COUNT(M$6:M116))-1</f>
        <v>-6.5788106323494411E-3</v>
      </c>
      <c r="P116" s="3">
        <f t="shared" si="107"/>
        <v>1</v>
      </c>
      <c r="Q116" s="3">
        <f t="shared" si="61"/>
        <v>0</v>
      </c>
      <c r="R116" s="2">
        <f t="shared" si="62"/>
        <v>9.5833333333333326E-3</v>
      </c>
      <c r="S116" s="5">
        <f t="shared" si="63"/>
        <v>199.34395699134211</v>
      </c>
      <c r="T116" s="2">
        <f>(S116/S$5)^(12/COUNT(S$6:S116))-1</f>
        <v>7.7431135518798655E-2</v>
      </c>
      <c r="V116" s="3">
        <f t="shared" si="64"/>
        <v>0</v>
      </c>
      <c r="W116" s="3">
        <f t="shared" si="65"/>
        <v>1</v>
      </c>
      <c r="X116" s="2">
        <f t="shared" si="66"/>
        <v>3.984727966910584E-2</v>
      </c>
      <c r="Y116" s="5">
        <f t="shared" si="67"/>
        <v>958.68832169667405</v>
      </c>
      <c r="Z116" s="2">
        <f>(Y116/Y$5)^(12/COUNT(Y$6:Y116))-1</f>
        <v>0.27681298426300494</v>
      </c>
      <c r="AB116" s="3">
        <f t="shared" si="68"/>
        <v>0</v>
      </c>
      <c r="AC116" s="3">
        <f t="shared" si="69"/>
        <v>1</v>
      </c>
      <c r="AD116" s="2">
        <f t="shared" si="70"/>
        <v>3.984727966910584E-2</v>
      </c>
      <c r="AE116" s="5">
        <f t="shared" si="71"/>
        <v>109.92602001686916</v>
      </c>
      <c r="AF116" s="2">
        <f>(AE116/AE$5)^(12/COUNT(AE$6:AE116))-1</f>
        <v>1.0283587516690673E-2</v>
      </c>
      <c r="AH116" s="3">
        <f t="shared" ca="1" si="72"/>
        <v>0</v>
      </c>
      <c r="AI116" s="3">
        <f t="shared" ca="1" si="73"/>
        <v>1</v>
      </c>
      <c r="AJ116" s="2">
        <f t="shared" ca="1" si="74"/>
        <v>3.984727966910584E-2</v>
      </c>
      <c r="AK116" s="5">
        <f t="shared" ca="1" si="75"/>
        <v>186.53672317876357</v>
      </c>
      <c r="AL116" s="2">
        <f ca="1">(AK116/AK$5)^(12/COUNT(AK$6:AK116))-1</f>
        <v>6.9724200245423917E-2</v>
      </c>
      <c r="AN116" s="3">
        <f t="shared" ca="1" si="76"/>
        <v>0.60493513894736373</v>
      </c>
      <c r="AO116" s="3">
        <f t="shared" ca="1" si="77"/>
        <v>0.39506486105263627</v>
      </c>
      <c r="AP116" s="2">
        <f t="shared" ca="1" si="78"/>
        <v>2.1539555087379737E-2</v>
      </c>
      <c r="AQ116" s="5">
        <f t="shared" ca="1" si="79"/>
        <v>150.08908257571693</v>
      </c>
      <c r="AR116" s="2">
        <f ca="1">(AQ116/AQ$5)^(12/COUNT(AQ$6:AQ116))-1</f>
        <v>4.4876033700784079E-2</v>
      </c>
      <c r="AT116" s="3">
        <f t="shared" si="80"/>
        <v>0</v>
      </c>
      <c r="AU116" s="3">
        <f t="shared" si="81"/>
        <v>1</v>
      </c>
      <c r="AV116" s="2">
        <f t="shared" si="82"/>
        <v>3.984727966910584E-2</v>
      </c>
      <c r="AW116" s="5">
        <f t="shared" si="83"/>
        <v>102.94537366227294</v>
      </c>
      <c r="AX116" s="2">
        <f>(AW116/AW$5)^(12/COUNT(AW$6:AW116))-1</f>
        <v>3.1431248324007566E-3</v>
      </c>
      <c r="AZ116" s="3">
        <f t="shared" ca="1" si="84"/>
        <v>0</v>
      </c>
      <c r="BA116" s="3">
        <f t="shared" ca="1" si="85"/>
        <v>1</v>
      </c>
      <c r="BB116" s="2">
        <f t="shared" ca="1" si="86"/>
        <v>3.984727966910584E-2</v>
      </c>
      <c r="BC116" s="5">
        <f t="shared" ca="1" si="87"/>
        <v>138.09379706864621</v>
      </c>
      <c r="BD116" s="2">
        <f ca="1">(BC116/BC$5)^(12/COUNT(BC$6:BC116))-1</f>
        <v>3.5509206480398126E-2</v>
      </c>
      <c r="BF116" s="3">
        <f t="shared" si="108"/>
        <v>0.45</v>
      </c>
      <c r="BG116" s="3">
        <f t="shared" si="88"/>
        <v>0.55000000000000004</v>
      </c>
      <c r="BH116" s="2">
        <f t="shared" si="89"/>
        <v>2.6228503818008213E-2</v>
      </c>
      <c r="BI116" s="5">
        <f t="shared" si="90"/>
        <v>135.96130162472383</v>
      </c>
      <c r="BJ116" s="2">
        <f>(BI116/BI$5)^(12/COUNT(BI$6:BI116))-1</f>
        <v>3.376845839564746E-2</v>
      </c>
      <c r="BL116" s="3">
        <f t="shared" si="91"/>
        <v>1</v>
      </c>
      <c r="BM116" s="3">
        <f t="shared" si="92"/>
        <v>0</v>
      </c>
      <c r="BN116" s="2">
        <f t="shared" si="93"/>
        <v>9.5833333333333326E-3</v>
      </c>
      <c r="BO116" s="5">
        <f t="shared" si="94"/>
        <v>143.43488424422904</v>
      </c>
      <c r="BP116" s="2">
        <f>(BO116/BO$5)^(12/COUNT(BO$6:BO116))-1</f>
        <v>3.9766097277429413E-2</v>
      </c>
      <c r="BR116" s="3">
        <f t="shared" si="95"/>
        <v>1</v>
      </c>
      <c r="BS116" s="3">
        <f t="shared" si="96"/>
        <v>0</v>
      </c>
      <c r="BT116" s="2">
        <f t="shared" si="97"/>
        <v>9.5833333333333326E-3</v>
      </c>
      <c r="BU116" s="5">
        <f t="shared" si="98"/>
        <v>156.85287058275202</v>
      </c>
      <c r="BV116" s="2">
        <f>(BU116/BU$5)^(12/COUNT(BU$6:BU116))-1</f>
        <v>4.9867087649075881E-2</v>
      </c>
      <c r="BX116" s="3">
        <f t="shared" si="99"/>
        <v>0</v>
      </c>
      <c r="BY116" s="3">
        <f t="shared" si="100"/>
        <v>1</v>
      </c>
      <c r="BZ116" s="2">
        <f t="shared" si="101"/>
        <v>3.984727966910584E-2</v>
      </c>
      <c r="CA116" s="5">
        <f t="shared" si="102"/>
        <v>99.182683327219848</v>
      </c>
      <c r="CB116" s="2">
        <f>(CA116/CA$5)^(12/COUNT(CA$6:CA116))-1</f>
        <v>-8.8682277451901381E-4</v>
      </c>
      <c r="CD116" s="3">
        <f t="shared" si="109"/>
        <v>0.1</v>
      </c>
      <c r="CE116" s="3">
        <f t="shared" si="103"/>
        <v>0.9</v>
      </c>
      <c r="CF116" s="2">
        <f t="shared" si="104"/>
        <v>3.6820885035528592E-2</v>
      </c>
      <c r="CG116" s="5">
        <f t="shared" si="105"/>
        <v>102.54588812786379</v>
      </c>
      <c r="CH116" s="2">
        <f>(CG116/CG$5)^(12/COUNT(CG$6:CG116))-1</f>
        <v>2.7215563460361025E-3</v>
      </c>
    </row>
    <row r="117" spans="1:86">
      <c r="A117" s="1">
        <v>29371</v>
      </c>
      <c r="B117" s="2">
        <f>data!M118/1200</f>
        <v>9.3833333333333338E-3</v>
      </c>
      <c r="C117" s="2">
        <f>data!K118/data!K117-1</f>
        <v>4.1355592000587471E-2</v>
      </c>
      <c r="D117" s="1">
        <f t="shared" si="56"/>
        <v>29221</v>
      </c>
      <c r="E117">
        <f>VLOOKUP(D117,'FRED Graph'!$A$13:$B$1993,2,FALSE)</f>
        <v>0</v>
      </c>
      <c r="F117" s="4">
        <f t="shared" si="57"/>
        <v>3.1972258667254137E-2</v>
      </c>
      <c r="G117" s="20" t="str">
        <f t="shared" si="110"/>
        <v>19802</v>
      </c>
      <c r="H117" s="21">
        <f>IF(VLOOKUP(G117,Median_Level!$A$2:$H$206,8,FALSE)="#N/A",0,VLOOKUP(G117,Median_Level!$A$2:$H$206,8,FALSE))</f>
        <v>20</v>
      </c>
      <c r="I117" s="4"/>
      <c r="J117" s="3">
        <f t="shared" si="106"/>
        <v>0</v>
      </c>
      <c r="K117" s="3">
        <f t="shared" si="58"/>
        <v>1</v>
      </c>
      <c r="L117" s="2">
        <f t="shared" si="59"/>
        <v>4.1355592000587471E-2</v>
      </c>
      <c r="M117" s="5">
        <f t="shared" si="60"/>
        <v>97.967760506620451</v>
      </c>
      <c r="N117" s="2">
        <f>(M117/M$5)^(12/COUNT(M$6:M117))-1</f>
        <v>-2.1974109923499352E-3</v>
      </c>
      <c r="P117" s="3">
        <f t="shared" si="107"/>
        <v>1</v>
      </c>
      <c r="Q117" s="3">
        <f t="shared" si="61"/>
        <v>0</v>
      </c>
      <c r="R117" s="2">
        <f t="shared" si="62"/>
        <v>9.3833333333333338E-3</v>
      </c>
      <c r="S117" s="5">
        <f t="shared" si="63"/>
        <v>201.21446778777752</v>
      </c>
      <c r="T117" s="2">
        <f>(S117/S$5)^(12/COUNT(S$6:S117))-1</f>
        <v>7.7791898398594128E-2</v>
      </c>
      <c r="V117" s="3">
        <f t="shared" si="64"/>
        <v>0</v>
      </c>
      <c r="W117" s="3">
        <f t="shared" si="65"/>
        <v>1</v>
      </c>
      <c r="X117" s="2">
        <f t="shared" si="66"/>
        <v>4.1355592000587471E-2</v>
      </c>
      <c r="Y117" s="5">
        <f t="shared" si="67"/>
        <v>998.33544478448971</v>
      </c>
      <c r="Z117" s="2">
        <f>(Y117/Y$5)^(12/COUNT(Y$6:Y117))-1</f>
        <v>0.27957379762448209</v>
      </c>
      <c r="AB117" s="3">
        <f t="shared" si="68"/>
        <v>0</v>
      </c>
      <c r="AC117" s="3">
        <f t="shared" si="69"/>
        <v>1</v>
      </c>
      <c r="AD117" s="2">
        <f t="shared" si="70"/>
        <v>4.1355592000587471E-2</v>
      </c>
      <c r="AE117" s="5">
        <f t="shared" si="71"/>
        <v>114.47207565093521</v>
      </c>
      <c r="AF117" s="2">
        <f>(AE117/AE$5)^(12/COUNT(AE$6:AE117))-1</f>
        <v>1.4586871423326819E-2</v>
      </c>
      <c r="AH117" s="3">
        <f t="shared" ca="1" si="72"/>
        <v>0</v>
      </c>
      <c r="AI117" s="3">
        <f t="shared" ca="1" si="73"/>
        <v>1</v>
      </c>
      <c r="AJ117" s="2">
        <f t="shared" ca="1" si="74"/>
        <v>4.1355592000587471E-2</v>
      </c>
      <c r="AK117" s="5">
        <f t="shared" ca="1" si="75"/>
        <v>194.25105979567104</v>
      </c>
      <c r="AL117" s="2">
        <f ca="1">(AK117/AK$5)^(12/COUNT(AK$6:AK117))-1</f>
        <v>7.3732449560780289E-2</v>
      </c>
      <c r="AN117" s="3">
        <f t="shared" ca="1" si="76"/>
        <v>0.51442060983403437</v>
      </c>
      <c r="AO117" s="3">
        <f t="shared" ca="1" si="77"/>
        <v>0.48557939016596563</v>
      </c>
      <c r="AP117" s="2">
        <f t="shared" ca="1" si="78"/>
        <v>2.4908403199207105E-2</v>
      </c>
      <c r="AQ117" s="5">
        <f t="shared" ca="1" si="79"/>
        <v>153.82756196031198</v>
      </c>
      <c r="AR117" s="2">
        <f ca="1">(AQ117/AQ$5)^(12/COUNT(AQ$6:AQ117))-1</f>
        <v>4.7223486992745922E-2</v>
      </c>
      <c r="AT117" s="3">
        <f t="shared" si="80"/>
        <v>0</v>
      </c>
      <c r="AU117" s="3">
        <f t="shared" si="81"/>
        <v>1</v>
      </c>
      <c r="AV117" s="2">
        <f t="shared" si="82"/>
        <v>4.1355592000587471E-2</v>
      </c>
      <c r="AW117" s="5">
        <f t="shared" si="83"/>
        <v>107.20274053379792</v>
      </c>
      <c r="AX117" s="2">
        <f>(AW117/AW$5)^(12/COUNT(AW$6:AW117))-1</f>
        <v>7.4797949888965043E-3</v>
      </c>
      <c r="AZ117" s="3">
        <f t="shared" ca="1" si="84"/>
        <v>0</v>
      </c>
      <c r="BA117" s="3">
        <f t="shared" ca="1" si="85"/>
        <v>1</v>
      </c>
      <c r="BB117" s="2">
        <f t="shared" ca="1" si="86"/>
        <v>4.1355592000587471E-2</v>
      </c>
      <c r="BC117" s="5">
        <f t="shared" ca="1" si="87"/>
        <v>143.80474779802907</v>
      </c>
      <c r="BD117" s="2">
        <f ca="1">(BC117/BC$5)^(12/COUNT(BC$6:BC117))-1</f>
        <v>3.9690974932226286E-2</v>
      </c>
      <c r="BF117" s="3">
        <f t="shared" si="108"/>
        <v>0.45</v>
      </c>
      <c r="BG117" s="3">
        <f t="shared" si="88"/>
        <v>0.55000000000000004</v>
      </c>
      <c r="BH117" s="2">
        <f t="shared" si="89"/>
        <v>2.6968075600323112E-2</v>
      </c>
      <c r="BI117" s="5">
        <f t="shared" si="90"/>
        <v>139.62791628565773</v>
      </c>
      <c r="BJ117" s="2">
        <f>(BI117/BI$5)^(12/COUNT(BI$6:BI117))-1</f>
        <v>3.6412737488331182E-2</v>
      </c>
      <c r="BL117" s="3">
        <f t="shared" si="91"/>
        <v>1</v>
      </c>
      <c r="BM117" s="3">
        <f t="shared" si="92"/>
        <v>0</v>
      </c>
      <c r="BN117" s="2">
        <f t="shared" si="93"/>
        <v>9.3833333333333338E-3</v>
      </c>
      <c r="BO117" s="5">
        <f t="shared" si="94"/>
        <v>144.78078157472072</v>
      </c>
      <c r="BP117" s="2">
        <f>(BO117/BO$5)^(12/COUNT(BO$6:BO117))-1</f>
        <v>4.0444758788095392E-2</v>
      </c>
      <c r="BR117" s="3">
        <f t="shared" si="95"/>
        <v>1</v>
      </c>
      <c r="BS117" s="3">
        <f t="shared" si="96"/>
        <v>0</v>
      </c>
      <c r="BT117" s="2">
        <f t="shared" si="97"/>
        <v>9.3833333333333338E-3</v>
      </c>
      <c r="BU117" s="5">
        <f t="shared" si="98"/>
        <v>158.32467335172018</v>
      </c>
      <c r="BV117" s="2">
        <f>(BU117/BU$5)^(12/COUNT(BU$6:BU117))-1</f>
        <v>5.0461662826020603E-2</v>
      </c>
      <c r="BX117" s="3">
        <f t="shared" si="99"/>
        <v>0</v>
      </c>
      <c r="BY117" s="3">
        <f t="shared" si="100"/>
        <v>1</v>
      </c>
      <c r="BZ117" s="2">
        <f t="shared" si="101"/>
        <v>4.1355592000587471E-2</v>
      </c>
      <c r="CA117" s="5">
        <f t="shared" si="102"/>
        <v>103.28444191242382</v>
      </c>
      <c r="CB117" s="2">
        <f>(CA117/CA$5)^(12/COUNT(CA$6:CA117))-1</f>
        <v>3.4684907774291673E-3</v>
      </c>
      <c r="CD117" s="3">
        <f t="shared" si="109"/>
        <v>0.1</v>
      </c>
      <c r="CE117" s="3">
        <f t="shared" si="103"/>
        <v>0.9</v>
      </c>
      <c r="CF117" s="2">
        <f t="shared" si="104"/>
        <v>3.8158366133862059E-2</v>
      </c>
      <c r="CG117" s="5">
        <f t="shared" si="105"/>
        <v>106.45887167256888</v>
      </c>
      <c r="CH117" s="2">
        <f>(CG117/CG$5)^(12/COUNT(CG$6:CG117))-1</f>
        <v>6.7284503263471684E-3</v>
      </c>
    </row>
    <row r="118" spans="1:86">
      <c r="A118" s="1">
        <v>29402</v>
      </c>
      <c r="B118" s="2">
        <f>data!M119/1200</f>
        <v>8.0666666666666664E-3</v>
      </c>
      <c r="C118" s="2">
        <f>data!K119/data!K118-1</f>
        <v>2.0062290650525894E-2</v>
      </c>
      <c r="D118" s="1">
        <f t="shared" si="56"/>
        <v>29221</v>
      </c>
      <c r="E118">
        <f>VLOOKUP(D118,'FRED Graph'!$A$13:$B$1993,2,FALSE)</f>
        <v>0</v>
      </c>
      <c r="F118" s="4">
        <f t="shared" si="57"/>
        <v>1.1995623983859227E-2</v>
      </c>
      <c r="G118" s="20" t="str">
        <f t="shared" si="110"/>
        <v>19802</v>
      </c>
      <c r="H118" s="21">
        <f>IF(VLOOKUP(G118,Median_Level!$A$2:$H$206,8,FALSE)="#N/A",0,VLOOKUP(G118,Median_Level!$A$2:$H$206,8,FALSE))</f>
        <v>20</v>
      </c>
      <c r="I118" s="4"/>
      <c r="J118" s="3">
        <f t="shared" si="106"/>
        <v>0</v>
      </c>
      <c r="K118" s="3">
        <f t="shared" si="58"/>
        <v>1</v>
      </c>
      <c r="L118" s="2">
        <f t="shared" si="59"/>
        <v>2.0062290650525894E-2</v>
      </c>
      <c r="M118" s="5">
        <f t="shared" si="60"/>
        <v>99.933218192285381</v>
      </c>
      <c r="N118" s="2">
        <f>(M118/M$5)^(12/COUNT(M$6:M118))-1</f>
        <v>-7.093990845630227E-5</v>
      </c>
      <c r="P118" s="3">
        <f t="shared" si="107"/>
        <v>1</v>
      </c>
      <c r="Q118" s="3">
        <f t="shared" si="61"/>
        <v>0</v>
      </c>
      <c r="R118" s="2">
        <f t="shared" si="62"/>
        <v>8.0666666666666664E-3</v>
      </c>
      <c r="S118" s="5">
        <f t="shared" si="63"/>
        <v>202.83759782793226</v>
      </c>
      <c r="T118" s="2">
        <f>(S118/S$5)^(12/COUNT(S$6:S118))-1</f>
        <v>7.7996958280236894E-2</v>
      </c>
      <c r="V118" s="3">
        <f t="shared" si="64"/>
        <v>0</v>
      </c>
      <c r="W118" s="3">
        <f t="shared" si="65"/>
        <v>1</v>
      </c>
      <c r="X118" s="2">
        <f t="shared" si="66"/>
        <v>2.0062290650525894E-2</v>
      </c>
      <c r="Y118" s="5">
        <f t="shared" si="67"/>
        <v>1018.3643406444781</v>
      </c>
      <c r="Z118" s="2">
        <f>(Y118/Y$5)^(12/COUNT(Y$6:Y118))-1</f>
        <v>0.27948136913195509</v>
      </c>
      <c r="AB118" s="3">
        <f t="shared" si="68"/>
        <v>0</v>
      </c>
      <c r="AC118" s="3">
        <f t="shared" si="69"/>
        <v>1</v>
      </c>
      <c r="AD118" s="2">
        <f t="shared" si="70"/>
        <v>2.0062290650525894E-2</v>
      </c>
      <c r="AE118" s="5">
        <f t="shared" si="71"/>
        <v>116.76864770401326</v>
      </c>
      <c r="AF118" s="2">
        <f>(AE118/AE$5)^(12/COUNT(AE$6:AE118))-1</f>
        <v>1.6599028497118473E-2</v>
      </c>
      <c r="AH118" s="3">
        <f t="shared" ca="1" si="72"/>
        <v>0</v>
      </c>
      <c r="AI118" s="3">
        <f t="shared" ca="1" si="73"/>
        <v>1</v>
      </c>
      <c r="AJ118" s="2">
        <f t="shared" ca="1" si="74"/>
        <v>2.0062290650525894E-2</v>
      </c>
      <c r="AK118" s="5">
        <f t="shared" ca="1" si="75"/>
        <v>198.14818101646449</v>
      </c>
      <c r="AL118" s="2">
        <f ca="1">(AK118/AK$5)^(12/COUNT(AK$6:AK118))-1</f>
        <v>7.5322592980064051E-2</v>
      </c>
      <c r="AN118" s="3">
        <f t="shared" ca="1" si="76"/>
        <v>0.69643387407759894</v>
      </c>
      <c r="AO118" s="3">
        <f t="shared" ca="1" si="77"/>
        <v>0.30356612592240106</v>
      </c>
      <c r="AP118" s="2">
        <f t="shared" ca="1" si="78"/>
        <v>1.1708131767468651E-2</v>
      </c>
      <c r="AQ118" s="5">
        <f t="shared" ca="1" si="79"/>
        <v>155.62859532521173</v>
      </c>
      <c r="AR118" s="2">
        <f ca="1">(AQ118/AQ$5)^(12/COUNT(AQ$6:AQ118))-1</f>
        <v>4.8090716161855562E-2</v>
      </c>
      <c r="AT118" s="3">
        <f t="shared" si="80"/>
        <v>0</v>
      </c>
      <c r="AU118" s="3">
        <f t="shared" si="81"/>
        <v>1</v>
      </c>
      <c r="AV118" s="2">
        <f t="shared" si="82"/>
        <v>2.0062290650525894E-2</v>
      </c>
      <c r="AW118" s="5">
        <f t="shared" si="83"/>
        <v>109.35347307291988</v>
      </c>
      <c r="AX118" s="2">
        <f>(AW118/AW$5)^(12/COUNT(AW$6:AW118))-1</f>
        <v>9.5406570402241098E-3</v>
      </c>
      <c r="AZ118" s="3">
        <f t="shared" ca="1" si="84"/>
        <v>0</v>
      </c>
      <c r="BA118" s="3">
        <f t="shared" ca="1" si="85"/>
        <v>1</v>
      </c>
      <c r="BB118" s="2">
        <f t="shared" ca="1" si="86"/>
        <v>2.0062290650525894E-2</v>
      </c>
      <c r="BC118" s="5">
        <f t="shared" ca="1" si="87"/>
        <v>146.68980044527871</v>
      </c>
      <c r="BD118" s="2">
        <f ca="1">(BC118/BC$5)^(12/COUNT(BC$6:BC118))-1</f>
        <v>4.1527611243325158E-2</v>
      </c>
      <c r="BF118" s="3">
        <f t="shared" si="108"/>
        <v>0.45</v>
      </c>
      <c r="BG118" s="3">
        <f t="shared" si="88"/>
        <v>0.55000000000000004</v>
      </c>
      <c r="BH118" s="2">
        <f t="shared" si="89"/>
        <v>1.4664259857789241E-2</v>
      </c>
      <c r="BI118" s="5">
        <f t="shared" si="90"/>
        <v>141.67545633347225</v>
      </c>
      <c r="BJ118" s="2">
        <f>(BI118/BI$5)^(12/COUNT(BI$6:BI118))-1</f>
        <v>3.768773912823864E-2</v>
      </c>
      <c r="BL118" s="3">
        <f t="shared" si="91"/>
        <v>1</v>
      </c>
      <c r="BM118" s="3">
        <f t="shared" si="92"/>
        <v>0</v>
      </c>
      <c r="BN118" s="2">
        <f t="shared" si="93"/>
        <v>8.0666666666666664E-3</v>
      </c>
      <c r="BO118" s="5">
        <f t="shared" si="94"/>
        <v>145.94867987942348</v>
      </c>
      <c r="BP118" s="2">
        <f>(BO118/BO$5)^(12/COUNT(BO$6:BO118))-1</f>
        <v>4.0967537579950974E-2</v>
      </c>
      <c r="BR118" s="3">
        <f t="shared" si="95"/>
        <v>1</v>
      </c>
      <c r="BS118" s="3">
        <f t="shared" si="96"/>
        <v>0</v>
      </c>
      <c r="BT118" s="2">
        <f t="shared" si="97"/>
        <v>8.0666666666666664E-3</v>
      </c>
      <c r="BU118" s="5">
        <f t="shared" si="98"/>
        <v>159.60182571675739</v>
      </c>
      <c r="BV118" s="2">
        <f>(BU118/BU$5)^(12/COUNT(BU$6:BU118))-1</f>
        <v>5.09003631834688E-2</v>
      </c>
      <c r="BX118" s="3">
        <f t="shared" si="99"/>
        <v>0</v>
      </c>
      <c r="BY118" s="3">
        <f t="shared" si="100"/>
        <v>1</v>
      </c>
      <c r="BZ118" s="2">
        <f t="shared" si="101"/>
        <v>2.0062290650525894E-2</v>
      </c>
      <c r="CA118" s="5">
        <f t="shared" si="102"/>
        <v>105.35656440574822</v>
      </c>
      <c r="CB118" s="2">
        <f>(CA118/CA$5)^(12/COUNT(CA$6:CA118))-1</f>
        <v>5.5566480592281753E-3</v>
      </c>
      <c r="CD118" s="3">
        <f t="shared" si="109"/>
        <v>0.1</v>
      </c>
      <c r="CE118" s="3">
        <f t="shared" si="103"/>
        <v>0.9</v>
      </c>
      <c r="CF118" s="2">
        <f t="shared" si="104"/>
        <v>1.8862728252139971E-2</v>
      </c>
      <c r="CG118" s="5">
        <f t="shared" si="105"/>
        <v>108.46697643895797</v>
      </c>
      <c r="CH118" s="2">
        <f>(CG118/CG$5)^(12/COUNT(CG$6:CG118))-1</f>
        <v>8.6683893964880632E-3</v>
      </c>
    </row>
    <row r="119" spans="1:86">
      <c r="A119" s="1">
        <v>29433</v>
      </c>
      <c r="B119" s="2">
        <f>data!M120/1200</f>
        <v>7.9166666666666673E-3</v>
      </c>
      <c r="C119" s="2">
        <f>data!K120/data!K119-1</f>
        <v>7.7656926905705692E-2</v>
      </c>
      <c r="D119" s="1">
        <f t="shared" si="56"/>
        <v>29221</v>
      </c>
      <c r="E119">
        <f>VLOOKUP(D119,'FRED Graph'!$A$13:$B$1993,2,FALSE)</f>
        <v>0</v>
      </c>
      <c r="F119" s="4">
        <f t="shared" si="57"/>
        <v>6.9740260239039023E-2</v>
      </c>
      <c r="G119" s="20" t="str">
        <f t="shared" si="110"/>
        <v>19803</v>
      </c>
      <c r="H119" s="21">
        <f>IF(VLOOKUP(G119,Median_Level!$A$2:$H$206,8,FALSE)="#N/A",0,VLOOKUP(G119,Median_Level!$A$2:$H$206,8,FALSE))</f>
        <v>10</v>
      </c>
      <c r="I119" s="4"/>
      <c r="J119" s="3">
        <f t="shared" si="106"/>
        <v>0</v>
      </c>
      <c r="K119" s="3">
        <f t="shared" si="58"/>
        <v>1</v>
      </c>
      <c r="L119" s="2">
        <f t="shared" si="59"/>
        <v>7.7656926905705692E-2</v>
      </c>
      <c r="M119" s="5">
        <f t="shared" si="60"/>
        <v>107.69372481289562</v>
      </c>
      <c r="N119" s="2">
        <f>(M119/M$5)^(12/COUNT(M$6:M119))-1</f>
        <v>7.8327409869272113E-3</v>
      </c>
      <c r="P119" s="3">
        <f t="shared" si="107"/>
        <v>1</v>
      </c>
      <c r="Q119" s="3">
        <f t="shared" si="61"/>
        <v>0</v>
      </c>
      <c r="R119" s="2">
        <f t="shared" si="62"/>
        <v>7.9166666666666673E-3</v>
      </c>
      <c r="S119" s="5">
        <f t="shared" si="63"/>
        <v>204.44339547740336</v>
      </c>
      <c r="T119" s="2">
        <f>(S119/S$5)^(12/COUNT(S$6:S119))-1</f>
        <v>7.8181569532920658E-2</v>
      </c>
      <c r="V119" s="3">
        <f t="shared" si="64"/>
        <v>0</v>
      </c>
      <c r="W119" s="3">
        <f t="shared" si="65"/>
        <v>1</v>
      </c>
      <c r="X119" s="2">
        <f t="shared" si="66"/>
        <v>7.7656926905705692E-2</v>
      </c>
      <c r="Y119" s="5">
        <f t="shared" si="67"/>
        <v>1097.4473858092836</v>
      </c>
      <c r="Z119" s="2">
        <f>(Y119/Y$5)^(12/COUNT(Y$6:Y119))-1</f>
        <v>0.28680895509436688</v>
      </c>
      <c r="AB119" s="3">
        <f t="shared" si="68"/>
        <v>0</v>
      </c>
      <c r="AC119" s="3">
        <f t="shared" si="69"/>
        <v>1</v>
      </c>
      <c r="AD119" s="2">
        <f t="shared" si="70"/>
        <v>7.7656926905705692E-2</v>
      </c>
      <c r="AE119" s="5">
        <f t="shared" si="71"/>
        <v>125.83654204364191</v>
      </c>
      <c r="AF119" s="2">
        <f>(AE119/AE$5)^(12/COUNT(AE$6:AE119))-1</f>
        <v>2.4485878256959914E-2</v>
      </c>
      <c r="AH119" s="3">
        <f t="shared" ca="1" si="72"/>
        <v>0</v>
      </c>
      <c r="AI119" s="3">
        <f t="shared" ca="1" si="73"/>
        <v>1</v>
      </c>
      <c r="AJ119" s="2">
        <f t="shared" ca="1" si="74"/>
        <v>7.7656926905705692E-2</v>
      </c>
      <c r="AK119" s="5">
        <f t="shared" ca="1" si="75"/>
        <v>213.53575982615862</v>
      </c>
      <c r="AL119" s="2">
        <f ca="1">(AK119/AK$5)^(12/COUNT(AK$6:AK119))-1</f>
        <v>8.3131327959972356E-2</v>
      </c>
      <c r="AN119" s="3">
        <f t="shared" ca="1" si="76"/>
        <v>0.32598866610003097</v>
      </c>
      <c r="AO119" s="3">
        <f t="shared" ca="1" si="77"/>
        <v>0.67401133389996903</v>
      </c>
      <c r="AP119" s="2">
        <f t="shared" ca="1" si="78"/>
        <v>5.4922392496912338E-2</v>
      </c>
      <c r="AQ119" s="5">
        <f t="shared" ca="1" si="79"/>
        <v>164.17609012140616</v>
      </c>
      <c r="AR119" s="2">
        <f ca="1">(AQ119/AQ$5)^(12/COUNT(AQ$6:AQ119))-1</f>
        <v>5.3571953243794379E-2</v>
      </c>
      <c r="AT119" s="3">
        <f t="shared" si="80"/>
        <v>0</v>
      </c>
      <c r="AU119" s="3">
        <f t="shared" si="81"/>
        <v>1</v>
      </c>
      <c r="AV119" s="2">
        <f t="shared" si="82"/>
        <v>7.7656926905705692E-2</v>
      </c>
      <c r="AW119" s="5">
        <f t="shared" si="83"/>
        <v>117.84552773822868</v>
      </c>
      <c r="AX119" s="2">
        <f>(AW119/AW$5)^(12/COUNT(AW$6:AW119))-1</f>
        <v>1.7434928107379122E-2</v>
      </c>
      <c r="AZ119" s="3">
        <f t="shared" ca="1" si="84"/>
        <v>0</v>
      </c>
      <c r="BA119" s="3">
        <f t="shared" ca="1" si="85"/>
        <v>1</v>
      </c>
      <c r="BB119" s="2">
        <f t="shared" ca="1" si="86"/>
        <v>7.7656926905705692E-2</v>
      </c>
      <c r="BC119" s="5">
        <f t="shared" ca="1" si="87"/>
        <v>158.08127955627026</v>
      </c>
      <c r="BD119" s="2">
        <f ca="1">(BC119/BC$5)^(12/COUNT(BC$6:BC119))-1</f>
        <v>4.9384834155183244E-2</v>
      </c>
      <c r="BF119" s="3">
        <f t="shared" si="108"/>
        <v>0.45</v>
      </c>
      <c r="BG119" s="3">
        <f t="shared" si="88"/>
        <v>0.55000000000000004</v>
      </c>
      <c r="BH119" s="2">
        <f t="shared" si="89"/>
        <v>4.6273809798138138E-2</v>
      </c>
      <c r="BI119" s="5">
        <f t="shared" si="90"/>
        <v>148.23131945291178</v>
      </c>
      <c r="BJ119" s="2">
        <f>(BI119/BI$5)^(12/COUNT(BI$6:BI119))-1</f>
        <v>4.2302264990290661E-2</v>
      </c>
      <c r="BL119" s="3">
        <f t="shared" si="91"/>
        <v>1</v>
      </c>
      <c r="BM119" s="3">
        <f t="shared" si="92"/>
        <v>0</v>
      </c>
      <c r="BN119" s="2">
        <f t="shared" si="93"/>
        <v>7.9166666666666673E-3</v>
      </c>
      <c r="BO119" s="5">
        <f t="shared" si="94"/>
        <v>147.10410692846889</v>
      </c>
      <c r="BP119" s="2">
        <f>(BO119/BO$5)^(12/COUNT(BO$6:BO119))-1</f>
        <v>4.1465086676297336E-2</v>
      </c>
      <c r="BR119" s="3">
        <f t="shared" si="95"/>
        <v>0</v>
      </c>
      <c r="BS119" s="3">
        <f t="shared" si="96"/>
        <v>1</v>
      </c>
      <c r="BT119" s="2">
        <f t="shared" si="97"/>
        <v>7.7656926905705692E-2</v>
      </c>
      <c r="BU119" s="5">
        <f t="shared" si="98"/>
        <v>171.9960130304608</v>
      </c>
      <c r="BV119" s="2">
        <f>(BU119/BU$5)^(12/COUNT(BU$6:BU119))-1</f>
        <v>5.8745087874128021E-2</v>
      </c>
      <c r="BX119" s="3">
        <f t="shared" si="99"/>
        <v>0</v>
      </c>
      <c r="BY119" s="3">
        <f t="shared" si="100"/>
        <v>1</v>
      </c>
      <c r="BZ119" s="2">
        <f t="shared" si="101"/>
        <v>7.7656926905705692E-2</v>
      </c>
      <c r="CA119" s="5">
        <f t="shared" si="102"/>
        <v>113.53823142684168</v>
      </c>
      <c r="CB119" s="2">
        <f>(CA119/CA$5)^(12/COUNT(CA$6:CA119))-1</f>
        <v>1.3454917251372933E-2</v>
      </c>
      <c r="CD119" s="3">
        <f t="shared" si="109"/>
        <v>0.1</v>
      </c>
      <c r="CE119" s="3">
        <f t="shared" si="103"/>
        <v>0.9</v>
      </c>
      <c r="CF119" s="2">
        <f t="shared" si="104"/>
        <v>7.0682900881801791E-2</v>
      </c>
      <c r="CG119" s="5">
        <f t="shared" si="105"/>
        <v>116.13373698354157</v>
      </c>
      <c r="CH119" s="2">
        <f>(CG119/CG$5)^(12/COUNT(CG$6:CG119))-1</f>
        <v>1.5869043803050431E-2</v>
      </c>
    </row>
    <row r="120" spans="1:86">
      <c r="A120" s="1">
        <v>29462</v>
      </c>
      <c r="B120" s="2">
        <f>data!M121/1200</f>
        <v>8.2500000000000004E-3</v>
      </c>
      <c r="C120" s="2">
        <f>data!K121/data!K120-1</f>
        <v>-2.9187871530599319E-3</v>
      </c>
      <c r="D120" s="1">
        <f t="shared" si="56"/>
        <v>29221</v>
      </c>
      <c r="E120">
        <f>VLOOKUP(D120,'FRED Graph'!$A$13:$B$1993,2,FALSE)</f>
        <v>0</v>
      </c>
      <c r="F120" s="4">
        <f t="shared" si="57"/>
        <v>-1.1168787153059932E-2</v>
      </c>
      <c r="G120" s="20" t="str">
        <f t="shared" si="110"/>
        <v>19803</v>
      </c>
      <c r="H120" s="21">
        <f>IF(VLOOKUP(G120,Median_Level!$A$2:$H$206,8,FALSE)="#N/A",0,VLOOKUP(G120,Median_Level!$A$2:$H$206,8,FALSE))</f>
        <v>10</v>
      </c>
      <c r="I120" s="4"/>
      <c r="J120" s="3">
        <f t="shared" si="106"/>
        <v>0</v>
      </c>
      <c r="K120" s="3">
        <f t="shared" si="58"/>
        <v>1</v>
      </c>
      <c r="L120" s="2">
        <f t="shared" si="59"/>
        <v>-2.9187871530599319E-3</v>
      </c>
      <c r="M120" s="5">
        <f t="shared" si="60"/>
        <v>107.37938975244657</v>
      </c>
      <c r="N120" s="2">
        <f>(M120/M$5)^(12/COUNT(M$6:M120))-1</f>
        <v>7.4570306440120415E-3</v>
      </c>
      <c r="P120" s="3">
        <f t="shared" si="107"/>
        <v>1</v>
      </c>
      <c r="Q120" s="3">
        <f t="shared" si="61"/>
        <v>0</v>
      </c>
      <c r="R120" s="2">
        <f t="shared" si="62"/>
        <v>8.2500000000000004E-3</v>
      </c>
      <c r="S120" s="5">
        <f t="shared" si="63"/>
        <v>206.13005349009194</v>
      </c>
      <c r="T120" s="2">
        <f>(S120/S$5)^(12/COUNT(S$6:S120))-1</f>
        <v>7.8400209110304875E-2</v>
      </c>
      <c r="V120" s="3">
        <f t="shared" si="64"/>
        <v>1</v>
      </c>
      <c r="W120" s="3">
        <f t="shared" si="65"/>
        <v>0</v>
      </c>
      <c r="X120" s="2">
        <f t="shared" si="66"/>
        <v>8.2500000000000004E-3</v>
      </c>
      <c r="Y120" s="5">
        <f t="shared" si="67"/>
        <v>1106.5013267422103</v>
      </c>
      <c r="Z120" s="2">
        <f>(Y120/Y$5)^(12/COUNT(Y$6:Y120))-1</f>
        <v>0.28509169037465742</v>
      </c>
      <c r="AB120" s="3">
        <f t="shared" si="68"/>
        <v>0</v>
      </c>
      <c r="AC120" s="3">
        <f t="shared" si="69"/>
        <v>1</v>
      </c>
      <c r="AD120" s="2">
        <f t="shared" si="70"/>
        <v>-2.9187871530599319E-3</v>
      </c>
      <c r="AE120" s="5">
        <f t="shared" si="71"/>
        <v>125.46925196133944</v>
      </c>
      <c r="AF120" s="2">
        <f>(AE120/AE$5)^(12/COUNT(AE$6:AE120))-1</f>
        <v>2.3958024858990123E-2</v>
      </c>
      <c r="AH120" s="3">
        <f t="shared" ca="1" si="72"/>
        <v>0</v>
      </c>
      <c r="AI120" s="3">
        <f t="shared" ca="1" si="73"/>
        <v>1</v>
      </c>
      <c r="AJ120" s="2">
        <f t="shared" ca="1" si="74"/>
        <v>-2.9187871530599319E-3</v>
      </c>
      <c r="AK120" s="5">
        <f t="shared" ca="1" si="75"/>
        <v>212.91249439365913</v>
      </c>
      <c r="AL120" s="2">
        <f ca="1">(AK120/AK$5)^(12/COUNT(AK$6:AK120))-1</f>
        <v>8.2049369508385928E-2</v>
      </c>
      <c r="AN120" s="3">
        <f t="shared" ca="1" si="76"/>
        <v>0.64454473086183139</v>
      </c>
      <c r="AO120" s="3">
        <f t="shared" ca="1" si="77"/>
        <v>0.35545526913816861</v>
      </c>
      <c r="AP120" s="2">
        <f t="shared" ca="1" si="78"/>
        <v>4.2799957565621619E-3</v>
      </c>
      <c r="AQ120" s="5">
        <f t="shared" ca="1" si="79"/>
        <v>164.87876309045475</v>
      </c>
      <c r="AR120" s="2">
        <f ca="1">(AQ120/AQ$5)^(12/COUNT(AQ$6:AQ120))-1</f>
        <v>5.3563379038388925E-2</v>
      </c>
      <c r="AT120" s="3">
        <f t="shared" si="80"/>
        <v>0</v>
      </c>
      <c r="AU120" s="3">
        <f t="shared" si="81"/>
        <v>1</v>
      </c>
      <c r="AV120" s="2">
        <f t="shared" si="82"/>
        <v>-2.9187871530599319E-3</v>
      </c>
      <c r="AW120" s="5">
        <f t="shared" si="83"/>
        <v>117.50156172582078</v>
      </c>
      <c r="AX120" s="2">
        <f>(AW120/AW$5)^(12/COUNT(AW$6:AW120))-1</f>
        <v>1.6971779109007601E-2</v>
      </c>
      <c r="AZ120" s="3">
        <f t="shared" ca="1" si="84"/>
        <v>0</v>
      </c>
      <c r="BA120" s="3">
        <f t="shared" ca="1" si="85"/>
        <v>1</v>
      </c>
      <c r="BB120" s="2">
        <f t="shared" ca="1" si="86"/>
        <v>-2.9187871530599319E-3</v>
      </c>
      <c r="BC120" s="5">
        <f t="shared" ca="1" si="87"/>
        <v>157.61987394836214</v>
      </c>
      <c r="BD120" s="2">
        <f ca="1">(BC120/BC$5)^(12/COUNT(BC$6:BC120))-1</f>
        <v>4.8625165002757154E-2</v>
      </c>
      <c r="BF120" s="3">
        <f t="shared" si="108"/>
        <v>0.45</v>
      </c>
      <c r="BG120" s="3">
        <f t="shared" si="88"/>
        <v>0.55000000000000004</v>
      </c>
      <c r="BH120" s="2">
        <f t="shared" si="89"/>
        <v>2.1071670658170377E-3</v>
      </c>
      <c r="BI120" s="5">
        <f t="shared" si="90"/>
        <v>148.54366760738554</v>
      </c>
      <c r="BJ120" s="2">
        <f>(BI120/BI$5)^(12/COUNT(BI$6:BI120))-1</f>
        <v>4.2155695136455451E-2</v>
      </c>
      <c r="BL120" s="3">
        <f t="shared" si="91"/>
        <v>1</v>
      </c>
      <c r="BM120" s="3">
        <f t="shared" si="92"/>
        <v>0</v>
      </c>
      <c r="BN120" s="2">
        <f t="shared" si="93"/>
        <v>8.2500000000000004E-3</v>
      </c>
      <c r="BO120" s="5">
        <f t="shared" si="94"/>
        <v>148.31771581062878</v>
      </c>
      <c r="BP120" s="2">
        <f>(BO120/BO$5)^(12/COUNT(BO$6:BO120))-1</f>
        <v>4.1990166289011865E-2</v>
      </c>
      <c r="BR120" s="3">
        <f t="shared" si="95"/>
        <v>0</v>
      </c>
      <c r="BS120" s="3">
        <f t="shared" si="96"/>
        <v>1</v>
      </c>
      <c r="BT120" s="2">
        <f t="shared" si="97"/>
        <v>-2.9187871530599319E-3</v>
      </c>
      <c r="BU120" s="5">
        <f t="shared" si="98"/>
        <v>171.49399327724996</v>
      </c>
      <c r="BV120" s="2">
        <f>(BU120/BU$5)^(12/COUNT(BU$6:BU120))-1</f>
        <v>5.7896949557722399E-2</v>
      </c>
      <c r="BX120" s="3">
        <f t="shared" si="99"/>
        <v>0</v>
      </c>
      <c r="BY120" s="3">
        <f t="shared" si="100"/>
        <v>1</v>
      </c>
      <c r="BZ120" s="2">
        <f t="shared" si="101"/>
        <v>-2.9187871530599319E-3</v>
      </c>
      <c r="CA120" s="5">
        <f t="shared" si="102"/>
        <v>113.20683749557186</v>
      </c>
      <c r="CB120" s="2">
        <f>(CA120/CA$5)^(12/COUNT(CA$6:CA120))-1</f>
        <v>1.3028105878299501E-2</v>
      </c>
      <c r="CD120" s="3">
        <f t="shared" si="109"/>
        <v>0.1</v>
      </c>
      <c r="CE120" s="3">
        <f t="shared" si="103"/>
        <v>0.9</v>
      </c>
      <c r="CF120" s="2">
        <f t="shared" si="104"/>
        <v>-1.8019084377539386E-3</v>
      </c>
      <c r="CG120" s="5">
        <f t="shared" si="105"/>
        <v>115.92447462296302</v>
      </c>
      <c r="CH120" s="2">
        <f>(CG120/CG$5)^(12/COUNT(CG$6:CG120))-1</f>
        <v>1.5538835338448687E-2</v>
      </c>
    </row>
    <row r="121" spans="1:86">
      <c r="A121" s="1">
        <v>29494</v>
      </c>
      <c r="B121" s="2">
        <f>data!M122/1200</f>
        <v>8.8999999999999999E-3</v>
      </c>
      <c r="C121" s="2">
        <f>data!K122/data!K121-1</f>
        <v>-1.8228803654352088E-4</v>
      </c>
      <c r="D121" s="1">
        <f t="shared" si="56"/>
        <v>29221</v>
      </c>
      <c r="E121">
        <f>VLOOKUP(D121,'FRED Graph'!$A$13:$B$1993,2,FALSE)</f>
        <v>0</v>
      </c>
      <c r="F121" s="4">
        <f t="shared" si="57"/>
        <v>-9.0822880365435208E-3</v>
      </c>
      <c r="G121" s="20" t="str">
        <f t="shared" si="110"/>
        <v>19803</v>
      </c>
      <c r="H121" s="21">
        <f>IF(VLOOKUP(G121,Median_Level!$A$2:$H$206,8,FALSE)="#N/A",0,VLOOKUP(G121,Median_Level!$A$2:$H$206,8,FALSE))</f>
        <v>10</v>
      </c>
      <c r="I121" s="4"/>
      <c r="J121" s="3">
        <f t="shared" si="106"/>
        <v>0</v>
      </c>
      <c r="K121" s="3">
        <f t="shared" si="58"/>
        <v>1</v>
      </c>
      <c r="L121" s="2">
        <f t="shared" si="59"/>
        <v>-1.8228803654352088E-4</v>
      </c>
      <c r="M121" s="5">
        <f t="shared" si="60"/>
        <v>107.35981577432335</v>
      </c>
      <c r="N121" s="2">
        <f>(M121/M$5)^(12/COUNT(M$6:M121))-1</f>
        <v>7.3735105312298099E-3</v>
      </c>
      <c r="P121" s="3">
        <f t="shared" si="107"/>
        <v>1</v>
      </c>
      <c r="Q121" s="3">
        <f t="shared" si="61"/>
        <v>0</v>
      </c>
      <c r="R121" s="2">
        <f t="shared" si="62"/>
        <v>8.8999999999999999E-3</v>
      </c>
      <c r="S121" s="5">
        <f t="shared" si="63"/>
        <v>207.96461096615374</v>
      </c>
      <c r="T121" s="2">
        <f>(S121/S$5)^(12/COUNT(S$6:S121))-1</f>
        <v>7.8687035568633101E-2</v>
      </c>
      <c r="V121" s="3">
        <f t="shared" si="64"/>
        <v>1</v>
      </c>
      <c r="W121" s="3">
        <f t="shared" si="65"/>
        <v>0</v>
      </c>
      <c r="X121" s="2">
        <f t="shared" si="66"/>
        <v>8.8999999999999999E-3</v>
      </c>
      <c r="Y121" s="5">
        <f t="shared" si="67"/>
        <v>1116.3491885502158</v>
      </c>
      <c r="Z121" s="2">
        <f>(Y121/Y$5)^(12/COUNT(Y$6:Y121))-1</f>
        <v>0.28349183361971164</v>
      </c>
      <c r="AB121" s="3">
        <f t="shared" si="68"/>
        <v>0</v>
      </c>
      <c r="AC121" s="3">
        <f t="shared" si="69"/>
        <v>1</v>
      </c>
      <c r="AD121" s="2">
        <f t="shared" si="70"/>
        <v>-1.8228803654352088E-4</v>
      </c>
      <c r="AE121" s="5">
        <f t="shared" si="71"/>
        <v>125.44638041775282</v>
      </c>
      <c r="AF121" s="2">
        <f>(AE121/AE$5)^(12/COUNT(AE$6:AE121))-1</f>
        <v>2.3729750124904081E-2</v>
      </c>
      <c r="AH121" s="3">
        <f t="shared" ca="1" si="72"/>
        <v>0</v>
      </c>
      <c r="AI121" s="3">
        <f t="shared" ca="1" si="73"/>
        <v>1</v>
      </c>
      <c r="AJ121" s="2">
        <f t="shared" ca="1" si="74"/>
        <v>-1.8228803654352088E-4</v>
      </c>
      <c r="AK121" s="5">
        <f t="shared" ca="1" si="75"/>
        <v>212.87368299310052</v>
      </c>
      <c r="AL121" s="2">
        <f ca="1">(AK121/AK$5)^(12/COUNT(AK$6:AK121))-1</f>
        <v>8.1293649824528691E-2</v>
      </c>
      <c r="AN121" s="3">
        <f t="shared" ca="1" si="76"/>
        <v>2.0639868269613393E-2</v>
      </c>
      <c r="AO121" s="3">
        <f t="shared" ca="1" si="77"/>
        <v>0.97936013173038661</v>
      </c>
      <c r="AP121" s="2">
        <f t="shared" ca="1" si="78"/>
        <v>5.1691921174230621E-6</v>
      </c>
      <c r="AQ121" s="5">
        <f t="shared" ca="1" si="79"/>
        <v>164.87961538045727</v>
      </c>
      <c r="AR121" s="2">
        <f ca="1">(AQ121/AQ$5)^(12/COUNT(AQ$6:AQ121))-1</f>
        <v>5.3090144006017637E-2</v>
      </c>
      <c r="AT121" s="3">
        <f t="shared" si="80"/>
        <v>0</v>
      </c>
      <c r="AU121" s="3">
        <f t="shared" si="81"/>
        <v>1</v>
      </c>
      <c r="AV121" s="2">
        <f t="shared" si="82"/>
        <v>-1.8228803654352088E-4</v>
      </c>
      <c r="AW121" s="5">
        <f t="shared" si="83"/>
        <v>117.48014259684298</v>
      </c>
      <c r="AX121" s="2">
        <f>(AW121/AW$5)^(12/COUNT(AW$6:AW121))-1</f>
        <v>1.6805070566862979E-2</v>
      </c>
      <c r="AZ121" s="3">
        <f t="shared" ca="1" si="84"/>
        <v>0</v>
      </c>
      <c r="BA121" s="3">
        <f t="shared" ca="1" si="85"/>
        <v>1</v>
      </c>
      <c r="BB121" s="2">
        <f t="shared" ca="1" si="86"/>
        <v>-1.8228803654352088E-4</v>
      </c>
      <c r="BC121" s="5">
        <f t="shared" ca="1" si="87"/>
        <v>157.59114173101986</v>
      </c>
      <c r="BD121" s="2">
        <f ca="1">(BC121/BC$5)^(12/COUNT(BC$6:BC121))-1</f>
        <v>4.8176272400267228E-2</v>
      </c>
      <c r="BF121" s="3">
        <f t="shared" si="108"/>
        <v>0.45</v>
      </c>
      <c r="BG121" s="3">
        <f t="shared" si="88"/>
        <v>0.55000000000000004</v>
      </c>
      <c r="BH121" s="2">
        <f t="shared" si="89"/>
        <v>3.9047415799010636E-3</v>
      </c>
      <c r="BI121" s="5">
        <f t="shared" si="90"/>
        <v>149.12369224272311</v>
      </c>
      <c r="BJ121" s="2">
        <f>(BI121/BI$5)^(12/COUNT(BI$6:BI121))-1</f>
        <v>4.2204877984161948E-2</v>
      </c>
      <c r="BL121" s="3">
        <f t="shared" si="91"/>
        <v>1</v>
      </c>
      <c r="BM121" s="3">
        <f t="shared" si="92"/>
        <v>0</v>
      </c>
      <c r="BN121" s="2">
        <f t="shared" si="93"/>
        <v>8.8999999999999999E-3</v>
      </c>
      <c r="BO121" s="5">
        <f t="shared" si="94"/>
        <v>149.63774348134336</v>
      </c>
      <c r="BP121" s="2">
        <f>(BO121/BO$5)^(12/COUNT(BO$6:BO121))-1</f>
        <v>4.2575956626387024E-2</v>
      </c>
      <c r="BR121" s="3">
        <f t="shared" si="95"/>
        <v>0</v>
      </c>
      <c r="BS121" s="3">
        <f t="shared" si="96"/>
        <v>1</v>
      </c>
      <c r="BT121" s="2">
        <f t="shared" si="97"/>
        <v>-1.8228803654352088E-4</v>
      </c>
      <c r="BU121" s="5">
        <f t="shared" si="98"/>
        <v>171.46273197393643</v>
      </c>
      <c r="BV121" s="2">
        <f>(BU121/BU$5)^(12/COUNT(BU$6:BU121))-1</f>
        <v>5.736384382532056E-2</v>
      </c>
      <c r="BX121" s="3">
        <f t="shared" si="99"/>
        <v>0</v>
      </c>
      <c r="BY121" s="3">
        <f t="shared" si="100"/>
        <v>1</v>
      </c>
      <c r="BZ121" s="2">
        <f t="shared" si="101"/>
        <v>-1.8228803654352088E-4</v>
      </c>
      <c r="CA121" s="5">
        <f t="shared" si="102"/>
        <v>113.18620124344149</v>
      </c>
      <c r="CB121" s="2">
        <f>(CA121/CA$5)^(12/COUNT(CA$6:CA121))-1</f>
        <v>1.2895969993850231E-2</v>
      </c>
      <c r="CD121" s="3">
        <f t="shared" si="109"/>
        <v>0.1</v>
      </c>
      <c r="CE121" s="3">
        <f t="shared" si="103"/>
        <v>0.9</v>
      </c>
      <c r="CF121" s="2">
        <f t="shared" si="104"/>
        <v>7.2594076711083124E-4</v>
      </c>
      <c r="CG121" s="5">
        <f t="shared" si="105"/>
        <v>116.00862892499772</v>
      </c>
      <c r="CH121" s="2">
        <f>(CG121/CG$5)^(12/COUNT(CG$6:CG121))-1</f>
        <v>1.5480082731514022E-2</v>
      </c>
    </row>
    <row r="122" spans="1:86">
      <c r="A122" s="1">
        <v>29525</v>
      </c>
      <c r="B122" s="2">
        <f>data!M123/1200</f>
        <v>1.1391666666666666E-2</v>
      </c>
      <c r="C122" s="2">
        <f>data!K123/data!K122-1</f>
        <v>-8.5047510778404334E-3</v>
      </c>
      <c r="D122" s="1">
        <f t="shared" si="56"/>
        <v>29221</v>
      </c>
      <c r="E122">
        <f>VLOOKUP(D122,'FRED Graph'!$A$13:$B$1993,2,FALSE)</f>
        <v>0</v>
      </c>
      <c r="F122" s="4">
        <f t="shared" si="57"/>
        <v>-1.9896417744507101E-2</v>
      </c>
      <c r="G122" s="20" t="str">
        <f t="shared" si="110"/>
        <v>19804</v>
      </c>
      <c r="H122" s="21">
        <f>IF(VLOOKUP(G122,Median_Level!$A$2:$H$206,8,FALSE)="#N/A",0,VLOOKUP(G122,Median_Level!$A$2:$H$206,8,FALSE))</f>
        <v>10</v>
      </c>
      <c r="I122" s="4"/>
      <c r="J122" s="3">
        <f t="shared" si="106"/>
        <v>0</v>
      </c>
      <c r="K122" s="3">
        <f t="shared" si="58"/>
        <v>1</v>
      </c>
      <c r="L122" s="2">
        <f t="shared" si="59"/>
        <v>-8.5047510778404334E-3</v>
      </c>
      <c r="M122" s="5">
        <f t="shared" si="60"/>
        <v>106.44674726539992</v>
      </c>
      <c r="N122" s="2">
        <f>(M122/M$5)^(12/COUNT(M$6:M122))-1</f>
        <v>6.4282291965056526E-3</v>
      </c>
      <c r="P122" s="3">
        <f t="shared" si="107"/>
        <v>1</v>
      </c>
      <c r="Q122" s="3">
        <f t="shared" si="61"/>
        <v>0</v>
      </c>
      <c r="R122" s="2">
        <f t="shared" si="62"/>
        <v>1.1391666666666666E-2</v>
      </c>
      <c r="S122" s="5">
        <f t="shared" si="63"/>
        <v>210.33367449274317</v>
      </c>
      <c r="T122" s="2">
        <f>(S122/S$5)^(12/COUNT(S$6:S122))-1</f>
        <v>7.9242035076566131E-2</v>
      </c>
      <c r="V122" s="3">
        <f t="shared" si="64"/>
        <v>1</v>
      </c>
      <c r="W122" s="3">
        <f t="shared" si="65"/>
        <v>0</v>
      </c>
      <c r="X122" s="2">
        <f t="shared" si="66"/>
        <v>1.1391666666666666E-2</v>
      </c>
      <c r="Y122" s="5">
        <f t="shared" si="67"/>
        <v>1129.0662663897838</v>
      </c>
      <c r="Z122" s="2">
        <f>(Y122/Y$5)^(12/COUNT(Y$6:Y122))-1</f>
        <v>0.28224561867806885</v>
      </c>
      <c r="AB122" s="3">
        <f t="shared" si="68"/>
        <v>0</v>
      </c>
      <c r="AC122" s="3">
        <f t="shared" si="69"/>
        <v>1</v>
      </c>
      <c r="AD122" s="2">
        <f t="shared" si="70"/>
        <v>-8.5047510778404334E-3</v>
      </c>
      <c r="AE122" s="5">
        <f t="shared" si="71"/>
        <v>124.37949017868375</v>
      </c>
      <c r="AF122" s="2">
        <f>(AE122/AE$5)^(12/COUNT(AE$6:AE122))-1</f>
        <v>2.2628336906740154E-2</v>
      </c>
      <c r="AH122" s="3">
        <f t="shared" ca="1" si="72"/>
        <v>0</v>
      </c>
      <c r="AI122" s="3">
        <f t="shared" ca="1" si="73"/>
        <v>1</v>
      </c>
      <c r="AJ122" s="2">
        <f t="shared" ca="1" si="74"/>
        <v>-8.5047510778404334E-3</v>
      </c>
      <c r="AK122" s="5">
        <f t="shared" ca="1" si="75"/>
        <v>211.06324530822107</v>
      </c>
      <c r="AL122" s="2">
        <f ca="1">(AK122/AK$5)^(12/COUNT(AK$6:AK122))-1</f>
        <v>7.9625387208227316E-2</v>
      </c>
      <c r="AN122" s="3">
        <f t="shared" ca="1" si="76"/>
        <v>0.65680018361357495</v>
      </c>
      <c r="AO122" s="3">
        <f t="shared" ca="1" si="77"/>
        <v>0.34319981638642505</v>
      </c>
      <c r="AP122" s="2">
        <f t="shared" ca="1" si="78"/>
        <v>4.5632197500042205E-3</v>
      </c>
      <c r="AQ122" s="5">
        <f t="shared" ca="1" si="79"/>
        <v>165.63199729773447</v>
      </c>
      <c r="AR122" s="2">
        <f ca="1">(AQ122/AQ$5)^(12/COUNT(AQ$6:AQ122))-1</f>
        <v>5.3116293743503906E-2</v>
      </c>
      <c r="AT122" s="3">
        <f t="shared" si="80"/>
        <v>0</v>
      </c>
      <c r="AU122" s="3">
        <f t="shared" si="81"/>
        <v>1</v>
      </c>
      <c r="AV122" s="2">
        <f t="shared" si="82"/>
        <v>-8.5047510778404334E-3</v>
      </c>
      <c r="AW122" s="5">
        <f t="shared" si="83"/>
        <v>116.48100322746764</v>
      </c>
      <c r="AX122" s="2">
        <f>(AW122/AW$5)^(12/COUNT(AW$6:AW122))-1</f>
        <v>1.5770030413575054E-2</v>
      </c>
      <c r="AZ122" s="3">
        <f t="shared" ca="1" si="84"/>
        <v>0</v>
      </c>
      <c r="BA122" s="3">
        <f t="shared" ca="1" si="85"/>
        <v>1</v>
      </c>
      <c r="BB122" s="2">
        <f t="shared" ca="1" si="86"/>
        <v>-8.5047510778404334E-3</v>
      </c>
      <c r="BC122" s="5">
        <f t="shared" ca="1" si="87"/>
        <v>156.25086829852486</v>
      </c>
      <c r="BD122" s="2">
        <f ca="1">(BC122/BC$5)^(12/COUNT(BC$6:BC122))-1</f>
        <v>4.6837386555590221E-2</v>
      </c>
      <c r="BF122" s="3">
        <f t="shared" si="108"/>
        <v>0.45</v>
      </c>
      <c r="BG122" s="3">
        <f t="shared" si="88"/>
        <v>0.55000000000000004</v>
      </c>
      <c r="BH122" s="2">
        <f t="shared" si="89"/>
        <v>4.486369071877612E-4</v>
      </c>
      <c r="BI122" s="5">
        <f t="shared" si="90"/>
        <v>149.19059463479928</v>
      </c>
      <c r="BJ122" s="2">
        <f>(BI122/BI$5)^(12/COUNT(BI$6:BI122))-1</f>
        <v>4.1884639745152663E-2</v>
      </c>
      <c r="BL122" s="3">
        <f t="shared" si="91"/>
        <v>1</v>
      </c>
      <c r="BM122" s="3">
        <f t="shared" si="92"/>
        <v>0</v>
      </c>
      <c r="BN122" s="2">
        <f t="shared" si="93"/>
        <v>1.1391666666666666E-2</v>
      </c>
      <c r="BO122" s="5">
        <f t="shared" si="94"/>
        <v>151.34236677583502</v>
      </c>
      <c r="BP122" s="2">
        <f>(BO122/BO$5)^(12/COUNT(BO$6:BO122))-1</f>
        <v>4.341599365687987E-2</v>
      </c>
      <c r="BR122" s="3">
        <f t="shared" si="95"/>
        <v>0</v>
      </c>
      <c r="BS122" s="3">
        <f t="shared" si="96"/>
        <v>1</v>
      </c>
      <c r="BT122" s="2">
        <f t="shared" si="97"/>
        <v>-8.5047510778404334E-3</v>
      </c>
      <c r="BU122" s="5">
        <f t="shared" si="98"/>
        <v>170.00448411937163</v>
      </c>
      <c r="BV122" s="2">
        <f>(BU122/BU$5)^(12/COUNT(BU$6:BU122))-1</f>
        <v>5.5934456533017984E-2</v>
      </c>
      <c r="BX122" s="3">
        <f t="shared" si="99"/>
        <v>0</v>
      </c>
      <c r="BY122" s="3">
        <f t="shared" si="100"/>
        <v>1</v>
      </c>
      <c r="BZ122" s="2">
        <f t="shared" si="101"/>
        <v>-8.5047510778404334E-3</v>
      </c>
      <c r="CA122" s="5">
        <f t="shared" si="102"/>
        <v>112.22358077641967</v>
      </c>
      <c r="CB122" s="2">
        <f>(CA122/CA$5)^(12/COUNT(CA$6:CA122))-1</f>
        <v>1.1898222458461838E-2</v>
      </c>
      <c r="CD122" s="3">
        <f t="shared" si="109"/>
        <v>0.1</v>
      </c>
      <c r="CE122" s="3">
        <f t="shared" si="103"/>
        <v>0.9</v>
      </c>
      <c r="CF122" s="2">
        <f t="shared" si="104"/>
        <v>-6.5151093033897238E-3</v>
      </c>
      <c r="CG122" s="5">
        <f t="shared" si="105"/>
        <v>115.25282002741498</v>
      </c>
      <c r="CH122" s="2">
        <f>(CG122/CG$5)^(12/COUNT(CG$6:CG122))-1</f>
        <v>1.4666301271565985E-2</v>
      </c>
    </row>
    <row r="123" spans="1:86">
      <c r="A123" s="1">
        <v>29553</v>
      </c>
      <c r="B123" s="2">
        <f>data!M124/1200</f>
        <v>1.2666666666666666E-2</v>
      </c>
      <c r="C123" s="2">
        <f>data!K124/data!K123-1</f>
        <v>7.447349349371013E-2</v>
      </c>
      <c r="D123" s="1">
        <f t="shared" si="56"/>
        <v>29221</v>
      </c>
      <c r="E123">
        <f>VLOOKUP(D123,'FRED Graph'!$A$13:$B$1993,2,FALSE)</f>
        <v>0</v>
      </c>
      <c r="F123" s="4">
        <f t="shared" si="57"/>
        <v>6.1806826827043464E-2</v>
      </c>
      <c r="G123" s="20" t="str">
        <f t="shared" si="110"/>
        <v>19804</v>
      </c>
      <c r="H123" s="21">
        <f>IF(VLOOKUP(G123,Median_Level!$A$2:$H$206,8,FALSE)="#N/A",0,VLOOKUP(G123,Median_Level!$A$2:$H$206,8,FALSE))</f>
        <v>10</v>
      </c>
      <c r="I123" s="4"/>
      <c r="J123" s="3">
        <f t="shared" si="106"/>
        <v>0</v>
      </c>
      <c r="K123" s="3">
        <f t="shared" si="58"/>
        <v>1</v>
      </c>
      <c r="L123" s="2">
        <f t="shared" si="59"/>
        <v>7.447349349371013E-2</v>
      </c>
      <c r="M123" s="5">
        <f t="shared" si="60"/>
        <v>114.37420840529629</v>
      </c>
      <c r="N123" s="2">
        <f>(M123/M$5)^(12/COUNT(M$6:M123))-1</f>
        <v>1.3751876965372389E-2</v>
      </c>
      <c r="P123" s="3">
        <f t="shared" si="107"/>
        <v>1</v>
      </c>
      <c r="Q123" s="3">
        <f t="shared" si="61"/>
        <v>0</v>
      </c>
      <c r="R123" s="2">
        <f t="shared" si="62"/>
        <v>1.2666666666666666E-2</v>
      </c>
      <c r="S123" s="5">
        <f t="shared" si="63"/>
        <v>212.9979010363179</v>
      </c>
      <c r="T123" s="2">
        <f>(S123/S$5)^(12/COUNT(S$6:S123))-1</f>
        <v>7.9926257285311664E-2</v>
      </c>
      <c r="V123" s="3">
        <f t="shared" si="64"/>
        <v>0</v>
      </c>
      <c r="W123" s="3">
        <f t="shared" si="65"/>
        <v>1</v>
      </c>
      <c r="X123" s="2">
        <f t="shared" si="66"/>
        <v>7.447349349371013E-2</v>
      </c>
      <c r="Y123" s="5">
        <f t="shared" si="67"/>
        <v>1213.1517756337309</v>
      </c>
      <c r="Z123" s="2">
        <f>(Y123/Y$5)^(12/COUNT(Y$6:Y123))-1</f>
        <v>0.28892799983427664</v>
      </c>
      <c r="AB123" s="3">
        <f t="shared" si="68"/>
        <v>0</v>
      </c>
      <c r="AC123" s="3">
        <f t="shared" si="69"/>
        <v>1</v>
      </c>
      <c r="AD123" s="2">
        <f t="shared" si="70"/>
        <v>7.447349349371013E-2</v>
      </c>
      <c r="AE123" s="5">
        <f t="shared" si="71"/>
        <v>133.64246533125694</v>
      </c>
      <c r="AF123" s="2">
        <f>(AE123/AE$5)^(12/COUNT(AE$6:AE123))-1</f>
        <v>2.9930485045775557E-2</v>
      </c>
      <c r="AH123" s="3">
        <f t="shared" ca="1" si="72"/>
        <v>0</v>
      </c>
      <c r="AI123" s="3">
        <f t="shared" ca="1" si="73"/>
        <v>1</v>
      </c>
      <c r="AJ123" s="2">
        <f t="shared" ca="1" si="74"/>
        <v>7.447349349371013E-2</v>
      </c>
      <c r="AK123" s="5">
        <f t="shared" ca="1" si="75"/>
        <v>226.78186253444423</v>
      </c>
      <c r="AL123" s="2">
        <f ca="1">(AK123/AK$5)^(12/COUNT(AK$6:AK123))-1</f>
        <v>8.6834854663013772E-2</v>
      </c>
      <c r="AN123" s="3">
        <f t="shared" ca="1" si="76"/>
        <v>0.1619371187490537</v>
      </c>
      <c r="AO123" s="3">
        <f t="shared" ca="1" si="77"/>
        <v>0.8380628812509463</v>
      </c>
      <c r="AP123" s="2">
        <f t="shared" ca="1" si="78"/>
        <v>6.4464674038317002E-2</v>
      </c>
      <c r="AQ123" s="5">
        <f t="shared" ca="1" si="79"/>
        <v>176.30941001384832</v>
      </c>
      <c r="AR123" s="2">
        <f ca="1">(AQ123/AQ$5)^(12/COUNT(AQ$6:AQ123))-1</f>
        <v>5.9363402212361915E-2</v>
      </c>
      <c r="AT123" s="3">
        <f t="shared" si="80"/>
        <v>0</v>
      </c>
      <c r="AU123" s="3">
        <f t="shared" si="81"/>
        <v>1</v>
      </c>
      <c r="AV123" s="2">
        <f t="shared" si="82"/>
        <v>7.447349349371013E-2</v>
      </c>
      <c r="AW123" s="5">
        <f t="shared" si="83"/>
        <v>125.15575046346927</v>
      </c>
      <c r="AX123" s="2">
        <f>(AW123/AW$5)^(12/COUNT(AW$6:AW123))-1</f>
        <v>2.3081547537556313E-2</v>
      </c>
      <c r="AZ123" s="3">
        <f t="shared" ca="1" si="84"/>
        <v>0</v>
      </c>
      <c r="BA123" s="3">
        <f t="shared" ca="1" si="85"/>
        <v>1</v>
      </c>
      <c r="BB123" s="2">
        <f t="shared" ca="1" si="86"/>
        <v>7.447349349371013E-2</v>
      </c>
      <c r="BC123" s="5">
        <f t="shared" ca="1" si="87"/>
        <v>167.8874163221416</v>
      </c>
      <c r="BD123" s="2">
        <f ca="1">(BC123/BC$5)^(12/COUNT(BC$6:BC123))-1</f>
        <v>5.4103368703933175E-2</v>
      </c>
      <c r="BF123" s="3">
        <f t="shared" si="108"/>
        <v>0.45</v>
      </c>
      <c r="BG123" s="3">
        <f t="shared" si="88"/>
        <v>0.55000000000000004</v>
      </c>
      <c r="BH123" s="2">
        <f t="shared" si="89"/>
        <v>4.6660421421540574E-2</v>
      </c>
      <c r="BI123" s="5">
        <f t="shared" si="90"/>
        <v>156.15189065258923</v>
      </c>
      <c r="BJ123" s="2">
        <f>(BI123/BI$5)^(12/COUNT(BI$6:BI123))-1</f>
        <v>4.6363955369280063E-2</v>
      </c>
      <c r="BL123" s="3">
        <f t="shared" si="91"/>
        <v>1</v>
      </c>
      <c r="BM123" s="3">
        <f t="shared" si="92"/>
        <v>0</v>
      </c>
      <c r="BN123" s="2">
        <f t="shared" si="93"/>
        <v>1.2666666666666666E-2</v>
      </c>
      <c r="BO123" s="5">
        <f t="shared" si="94"/>
        <v>153.25937008832892</v>
      </c>
      <c r="BP123" s="2">
        <f>(BO123/BO$5)^(12/COUNT(BO$6:BO123))-1</f>
        <v>4.4376249269356904E-2</v>
      </c>
      <c r="BR123" s="3">
        <f t="shared" si="95"/>
        <v>0</v>
      </c>
      <c r="BS123" s="3">
        <f t="shared" si="96"/>
        <v>1</v>
      </c>
      <c r="BT123" s="2">
        <f t="shared" si="97"/>
        <v>7.447349349371013E-2</v>
      </c>
      <c r="BU123" s="5">
        <f t="shared" si="98"/>
        <v>182.66531196133718</v>
      </c>
      <c r="BV123" s="2">
        <f>(BU123/BU$5)^(12/COUNT(BU$6:BU123))-1</f>
        <v>6.3185618053352322E-2</v>
      </c>
      <c r="BX123" s="3">
        <f t="shared" si="99"/>
        <v>0</v>
      </c>
      <c r="BY123" s="3">
        <f t="shared" si="100"/>
        <v>1</v>
      </c>
      <c r="BZ123" s="2">
        <f t="shared" si="101"/>
        <v>7.447349349371013E-2</v>
      </c>
      <c r="CA123" s="5">
        <f t="shared" si="102"/>
        <v>120.58126288921321</v>
      </c>
      <c r="CB123" s="2">
        <f>(CA123/CA$5)^(12/COUNT(CA$6:CA123))-1</f>
        <v>1.9214855872984327E-2</v>
      </c>
      <c r="CD123" s="3">
        <f t="shared" si="109"/>
        <v>0.1</v>
      </c>
      <c r="CE123" s="3">
        <f t="shared" si="103"/>
        <v>0.9</v>
      </c>
      <c r="CF123" s="2">
        <f t="shared" si="104"/>
        <v>6.8292810811005786E-2</v>
      </c>
      <c r="CG123" s="5">
        <f t="shared" si="105"/>
        <v>123.12375906098212</v>
      </c>
      <c r="CH123" s="2">
        <f>(CG123/CG$5)^(12/COUNT(CG$6:CG123))-1</f>
        <v>2.1379903372152675E-2</v>
      </c>
    </row>
    <row r="124" spans="1:86">
      <c r="A124" s="1">
        <v>29586</v>
      </c>
      <c r="B124" s="2">
        <f>data!M125/1200</f>
        <v>1.6158333333333334E-2</v>
      </c>
      <c r="C124" s="2">
        <f>data!K125/data!K124-1</f>
        <v>-2.9546781565224389E-2</v>
      </c>
      <c r="D124" s="1">
        <f t="shared" si="56"/>
        <v>29221</v>
      </c>
      <c r="E124">
        <f>VLOOKUP(D124,'FRED Graph'!$A$13:$B$1993,2,FALSE)</f>
        <v>0</v>
      </c>
      <c r="F124" s="4">
        <f t="shared" si="57"/>
        <v>-4.5705114898557719E-2</v>
      </c>
      <c r="G124" s="20" t="str">
        <f t="shared" si="110"/>
        <v>19804</v>
      </c>
      <c r="H124" s="21">
        <f>IF(VLOOKUP(G124,Median_Level!$A$2:$H$206,8,FALSE)="#N/A",0,VLOOKUP(G124,Median_Level!$A$2:$H$206,8,FALSE))</f>
        <v>10</v>
      </c>
      <c r="I124" s="4"/>
      <c r="J124" s="3">
        <f t="shared" si="106"/>
        <v>0</v>
      </c>
      <c r="K124" s="3">
        <f t="shared" si="58"/>
        <v>1</v>
      </c>
      <c r="L124" s="2">
        <f t="shared" si="59"/>
        <v>-2.9546781565224389E-2</v>
      </c>
      <c r="M124" s="5">
        <f t="shared" si="60"/>
        <v>110.99481865284955</v>
      </c>
      <c r="N124" s="2">
        <f>(M124/M$5)^(12/COUNT(M$6:M124))-1</f>
        <v>1.057451090008743E-2</v>
      </c>
      <c r="P124" s="3">
        <f t="shared" si="107"/>
        <v>1</v>
      </c>
      <c r="Q124" s="3">
        <f t="shared" si="61"/>
        <v>0</v>
      </c>
      <c r="R124" s="2">
        <f t="shared" si="62"/>
        <v>1.6158333333333334E-2</v>
      </c>
      <c r="S124" s="5">
        <f t="shared" si="63"/>
        <v>216.43959212056305</v>
      </c>
      <c r="T124" s="2">
        <f>(S124/S$5)^(12/COUNT(S$6:S124))-1</f>
        <v>8.0974542543750028E-2</v>
      </c>
      <c r="V124" s="3">
        <f t="shared" si="64"/>
        <v>1</v>
      </c>
      <c r="W124" s="3">
        <f t="shared" si="65"/>
        <v>0</v>
      </c>
      <c r="X124" s="2">
        <f t="shared" si="66"/>
        <v>1.6158333333333334E-2</v>
      </c>
      <c r="Y124" s="5">
        <f t="shared" si="67"/>
        <v>1232.7542864083459</v>
      </c>
      <c r="Z124" s="2">
        <f>(Y124/Y$5)^(12/COUNT(Y$6:Y124))-1</f>
        <v>0.28826247027416785</v>
      </c>
      <c r="AB124" s="3">
        <f t="shared" si="68"/>
        <v>0</v>
      </c>
      <c r="AC124" s="3">
        <f t="shared" si="69"/>
        <v>1</v>
      </c>
      <c r="AD124" s="2">
        <f t="shared" si="70"/>
        <v>-2.9546781565224389E-2</v>
      </c>
      <c r="AE124" s="5">
        <f t="shared" si="71"/>
        <v>129.69376060027622</v>
      </c>
      <c r="AF124" s="2">
        <f>(AE124/AE$5)^(12/COUNT(AE$6:AE124))-1</f>
        <v>2.6565815714088448E-2</v>
      </c>
      <c r="AH124" s="3">
        <f t="shared" ca="1" si="72"/>
        <v>0</v>
      </c>
      <c r="AI124" s="3">
        <f t="shared" ca="1" si="73"/>
        <v>1</v>
      </c>
      <c r="AJ124" s="2">
        <f t="shared" ca="1" si="74"/>
        <v>-2.9546781565224389E-2</v>
      </c>
      <c r="AK124" s="5">
        <f t="shared" ca="1" si="75"/>
        <v>220.08118837918425</v>
      </c>
      <c r="AL124" s="2">
        <f ca="1">(AK124/AK$5)^(12/COUNT(AK$6:AK124))-1</f>
        <v>8.2794838898701428E-2</v>
      </c>
      <c r="AN124" s="3">
        <f t="shared" ca="1" si="76"/>
        <v>0.20241785674427826</v>
      </c>
      <c r="AO124" s="3">
        <f t="shared" ca="1" si="77"/>
        <v>0.79758214325572174</v>
      </c>
      <c r="AP124" s="2">
        <f t="shared" ca="1" si="78"/>
        <v>-2.0295250165207356E-2</v>
      </c>
      <c r="AQ124" s="5">
        <f t="shared" ca="1" si="79"/>
        <v>172.73116643113715</v>
      </c>
      <c r="AR124" s="2">
        <f ca="1">(AQ124/AQ$5)^(12/COUNT(AQ$6:AQ124))-1</f>
        <v>5.6663100431671776E-2</v>
      </c>
      <c r="AT124" s="3">
        <f t="shared" si="80"/>
        <v>0</v>
      </c>
      <c r="AU124" s="3">
        <f t="shared" si="81"/>
        <v>1</v>
      </c>
      <c r="AV124" s="2">
        <f t="shared" si="82"/>
        <v>-2.9546781565224389E-2</v>
      </c>
      <c r="AW124" s="5">
        <f t="shared" si="83"/>
        <v>121.45780084289342</v>
      </c>
      <c r="AX124" s="2">
        <f>(AW124/AW$5)^(12/COUNT(AW$6:AW124))-1</f>
        <v>1.9796429442606733E-2</v>
      </c>
      <c r="AZ124" s="3">
        <f t="shared" ca="1" si="84"/>
        <v>0</v>
      </c>
      <c r="BA124" s="3">
        <f t="shared" ca="1" si="85"/>
        <v>1</v>
      </c>
      <c r="BB124" s="2">
        <f t="shared" ca="1" si="86"/>
        <v>-2.9546781565224389E-2</v>
      </c>
      <c r="BC124" s="5">
        <f t="shared" ca="1" si="87"/>
        <v>162.92688350452138</v>
      </c>
      <c r="BD124" s="2">
        <f ca="1">(BC124/BC$5)^(12/COUNT(BC$6:BC124))-1</f>
        <v>5.0454921678654507E-2</v>
      </c>
      <c r="BF124" s="3">
        <f t="shared" si="108"/>
        <v>0.45</v>
      </c>
      <c r="BG124" s="3">
        <f t="shared" si="88"/>
        <v>0.55000000000000004</v>
      </c>
      <c r="BH124" s="2">
        <f t="shared" si="89"/>
        <v>-8.9794798608734162E-3</v>
      </c>
      <c r="BI124" s="5">
        <f t="shared" si="90"/>
        <v>154.74972789523699</v>
      </c>
      <c r="BJ124" s="2">
        <f>(BI124/BI$5)^(12/COUNT(BI$6:BI124))-1</f>
        <v>4.5014561975334821E-2</v>
      </c>
      <c r="BL124" s="3">
        <f t="shared" si="91"/>
        <v>1</v>
      </c>
      <c r="BM124" s="3">
        <f t="shared" si="92"/>
        <v>0</v>
      </c>
      <c r="BN124" s="2">
        <f t="shared" si="93"/>
        <v>1.6158333333333334E-2</v>
      </c>
      <c r="BO124" s="5">
        <f t="shared" si="94"/>
        <v>155.73578607667284</v>
      </c>
      <c r="BP124" s="2">
        <f>(BO124/BO$5)^(12/COUNT(BO$6:BO124))-1</f>
        <v>4.5684120237890369E-2</v>
      </c>
      <c r="BR124" s="3">
        <f t="shared" si="95"/>
        <v>0</v>
      </c>
      <c r="BS124" s="3">
        <f t="shared" si="96"/>
        <v>1</v>
      </c>
      <c r="BT124" s="2">
        <f t="shared" si="97"/>
        <v>-2.9546781565224389E-2</v>
      </c>
      <c r="BU124" s="5">
        <f t="shared" si="98"/>
        <v>177.26813988927199</v>
      </c>
      <c r="BV124" s="2">
        <f>(BU124/BU$5)^(12/COUNT(BU$6:BU124))-1</f>
        <v>5.9429354452384509E-2</v>
      </c>
      <c r="BX124" s="3">
        <f t="shared" si="99"/>
        <v>0</v>
      </c>
      <c r="BY124" s="3">
        <f t="shared" si="100"/>
        <v>1</v>
      </c>
      <c r="BZ124" s="2">
        <f t="shared" si="101"/>
        <v>-2.9546781565224389E-2</v>
      </c>
      <c r="CA124" s="5">
        <f t="shared" si="102"/>
        <v>117.01847465376673</v>
      </c>
      <c r="CB124" s="2">
        <f>(CA124/CA$5)^(12/COUNT(CA$6:CA124))-1</f>
        <v>1.5974481839641452E-2</v>
      </c>
      <c r="CD124" s="3">
        <f t="shared" si="109"/>
        <v>0.1</v>
      </c>
      <c r="CE124" s="3">
        <f t="shared" si="103"/>
        <v>0.9</v>
      </c>
      <c r="CF124" s="2">
        <f t="shared" si="104"/>
        <v>-2.4976270075368616E-2</v>
      </c>
      <c r="CG124" s="5">
        <f t="shared" si="105"/>
        <v>120.04858680198042</v>
      </c>
      <c r="CH124" s="2">
        <f>(CG124/CG$5)^(12/COUNT(CG$6:CG124))-1</f>
        <v>1.8596997767716505E-2</v>
      </c>
    </row>
    <row r="125" spans="1:86">
      <c r="A125" s="1">
        <v>29616</v>
      </c>
      <c r="B125" s="2">
        <f>data!M126/1200</f>
        <v>1.4625000000000001E-2</v>
      </c>
      <c r="C125" s="2">
        <f>data!K126/data!K125-1</f>
        <v>-1.7344578263259969E-2</v>
      </c>
      <c r="D125" s="1">
        <f t="shared" si="56"/>
        <v>29587</v>
      </c>
      <c r="E125">
        <f>VLOOKUP(D125,'FRED Graph'!$A$13:$B$1993,2,FALSE)</f>
        <v>0</v>
      </c>
      <c r="F125" s="4">
        <f t="shared" si="57"/>
        <v>-3.1969578263259968E-2</v>
      </c>
      <c r="G125" s="20" t="str">
        <f t="shared" si="110"/>
        <v>19811</v>
      </c>
      <c r="H125" s="21">
        <f>IF(VLOOKUP(G125,Median_Level!$A$2:$H$206,8,FALSE)="#N/A",0,VLOOKUP(G125,Median_Level!$A$2:$H$206,8,FALSE))</f>
        <v>5</v>
      </c>
      <c r="I125" s="4"/>
      <c r="J125" s="3">
        <f t="shared" si="106"/>
        <v>0</v>
      </c>
      <c r="K125" s="3">
        <f t="shared" si="58"/>
        <v>1</v>
      </c>
      <c r="L125" s="2">
        <f t="shared" si="59"/>
        <v>-1.7344578263259969E-2</v>
      </c>
      <c r="M125" s="5">
        <f t="shared" si="60"/>
        <v>109.06966033390884</v>
      </c>
      <c r="N125" s="2">
        <f>(M125/M$5)^(12/COUNT(M$6:M125))-1</f>
        <v>8.7194526602685229E-3</v>
      </c>
      <c r="P125" s="3">
        <f t="shared" si="107"/>
        <v>1</v>
      </c>
      <c r="Q125" s="3">
        <f t="shared" si="61"/>
        <v>0</v>
      </c>
      <c r="R125" s="2">
        <f t="shared" si="62"/>
        <v>1.4625000000000001E-2</v>
      </c>
      <c r="S125" s="5">
        <f t="shared" si="63"/>
        <v>219.60502115532631</v>
      </c>
      <c r="T125" s="2">
        <f>(S125/S$5)^(12/COUNT(S$6:S125))-1</f>
        <v>8.1842968201122357E-2</v>
      </c>
      <c r="V125" s="3">
        <f t="shared" si="64"/>
        <v>1</v>
      </c>
      <c r="W125" s="3">
        <f t="shared" si="65"/>
        <v>0</v>
      </c>
      <c r="X125" s="2">
        <f t="shared" si="66"/>
        <v>1.4625000000000001E-2</v>
      </c>
      <c r="Y125" s="5">
        <f t="shared" si="67"/>
        <v>1250.783317847068</v>
      </c>
      <c r="Z125" s="2">
        <f>(Y125/Y$5)^(12/COUNT(Y$6:Y125))-1</f>
        <v>0.28741394209691062</v>
      </c>
      <c r="AB125" s="3">
        <f t="shared" si="68"/>
        <v>0</v>
      </c>
      <c r="AC125" s="3">
        <f t="shared" si="69"/>
        <v>1</v>
      </c>
      <c r="AD125" s="2">
        <f t="shared" si="70"/>
        <v>-1.7344578263259969E-2</v>
      </c>
      <c r="AE125" s="5">
        <f t="shared" si="71"/>
        <v>127.44427701928822</v>
      </c>
      <c r="AF125" s="2">
        <f>(AE125/AE$5)^(12/COUNT(AE$6:AE125))-1</f>
        <v>2.4547348681777104E-2</v>
      </c>
      <c r="AH125" s="3">
        <f t="shared" ca="1" si="72"/>
        <v>1</v>
      </c>
      <c r="AI125" s="3">
        <f t="shared" ca="1" si="73"/>
        <v>0</v>
      </c>
      <c r="AJ125" s="2">
        <f t="shared" ca="1" si="74"/>
        <v>1.4625000000000001E-2</v>
      </c>
      <c r="AK125" s="5">
        <f t="shared" ca="1" si="75"/>
        <v>223.29987575922985</v>
      </c>
      <c r="AL125" s="2">
        <f ca="1">(AK125/AK$5)^(12/COUNT(AK$6:AK125))-1</f>
        <v>8.364953294154609E-2</v>
      </c>
      <c r="AN125" s="3">
        <f t="shared" ca="1" si="76"/>
        <v>0.73601047970274447</v>
      </c>
      <c r="AO125" s="3">
        <f t="shared" ca="1" si="77"/>
        <v>0.26398952029725553</v>
      </c>
      <c r="AP125" s="2">
        <f t="shared" ca="1" si="78"/>
        <v>6.1853663701764341E-3</v>
      </c>
      <c r="AQ125" s="5">
        <f t="shared" ca="1" si="79"/>
        <v>173.79957197906168</v>
      </c>
      <c r="AR125" s="2">
        <f ca="1">(AQ125/AQ$5)^(12/COUNT(AQ$6:AQ125))-1</f>
        <v>5.6829360621931446E-2</v>
      </c>
      <c r="AT125" s="3">
        <f t="shared" si="80"/>
        <v>0</v>
      </c>
      <c r="AU125" s="3">
        <f t="shared" si="81"/>
        <v>1</v>
      </c>
      <c r="AV125" s="2">
        <f t="shared" si="82"/>
        <v>-1.7344578263259969E-2</v>
      </c>
      <c r="AW125" s="5">
        <f t="shared" si="83"/>
        <v>119.35116651049042</v>
      </c>
      <c r="AX125" s="2">
        <f>(AW125/AW$5)^(12/COUNT(AW$6:AW125))-1</f>
        <v>1.7847388739945291E-2</v>
      </c>
      <c r="AZ125" s="3">
        <f t="shared" ca="1" si="84"/>
        <v>0</v>
      </c>
      <c r="BA125" s="3">
        <f t="shared" ca="1" si="85"/>
        <v>1</v>
      </c>
      <c r="BB125" s="2">
        <f t="shared" ca="1" si="86"/>
        <v>-1.7344578263259969E-2</v>
      </c>
      <c r="BC125" s="5">
        <f t="shared" ca="1" si="87"/>
        <v>160.10098542238816</v>
      </c>
      <c r="BD125" s="2">
        <f ca="1">(BC125/BC$5)^(12/COUNT(BC$6:BC125))-1</f>
        <v>4.8188523863925026E-2</v>
      </c>
      <c r="BF125" s="3">
        <f t="shared" si="108"/>
        <v>0.45</v>
      </c>
      <c r="BG125" s="3">
        <f t="shared" si="88"/>
        <v>0.55000000000000004</v>
      </c>
      <c r="BH125" s="2">
        <f t="shared" si="89"/>
        <v>-2.9582680447929836E-3</v>
      </c>
      <c r="BI125" s="5">
        <f t="shared" si="90"/>
        <v>154.29193672026412</v>
      </c>
      <c r="BJ125" s="2">
        <f>(BI125/BI$5)^(12/COUNT(BI$6:BI125))-1</f>
        <v>4.4321749844028702E-2</v>
      </c>
      <c r="BL125" s="3">
        <f t="shared" si="91"/>
        <v>1</v>
      </c>
      <c r="BM125" s="3">
        <f t="shared" si="92"/>
        <v>0</v>
      </c>
      <c r="BN125" s="2">
        <f t="shared" si="93"/>
        <v>1.4625000000000001E-2</v>
      </c>
      <c r="BO125" s="5">
        <f t="shared" si="94"/>
        <v>158.0134219480442</v>
      </c>
      <c r="BP125" s="2">
        <f>(BO125/BO$5)^(12/COUNT(BO$6:BO125))-1</f>
        <v>4.6813700161132843E-2</v>
      </c>
      <c r="BR125" s="3">
        <f t="shared" si="95"/>
        <v>0</v>
      </c>
      <c r="BS125" s="3">
        <f t="shared" si="96"/>
        <v>1</v>
      </c>
      <c r="BT125" s="2">
        <f t="shared" si="97"/>
        <v>-1.7344578263259969E-2</v>
      </c>
      <c r="BU125" s="5">
        <f t="shared" si="98"/>
        <v>174.19349876338001</v>
      </c>
      <c r="BV125" s="2">
        <f>(BU125/BU$5)^(12/COUNT(BU$6:BU125))-1</f>
        <v>5.7068653144996428E-2</v>
      </c>
      <c r="BX125" s="3">
        <f t="shared" si="99"/>
        <v>0</v>
      </c>
      <c r="BY125" s="3">
        <f t="shared" si="100"/>
        <v>1</v>
      </c>
      <c r="BZ125" s="2">
        <f t="shared" si="101"/>
        <v>-1.7344578263259969E-2</v>
      </c>
      <c r="CA125" s="5">
        <f t="shared" si="102"/>
        <v>114.98883856188716</v>
      </c>
      <c r="CB125" s="2">
        <f>(CA125/CA$5)^(12/COUNT(CA$6:CA125))-1</f>
        <v>1.4064475210871619E-2</v>
      </c>
      <c r="CD125" s="3">
        <f t="shared" si="109"/>
        <v>0.1</v>
      </c>
      <c r="CE125" s="3">
        <f t="shared" si="103"/>
        <v>0.9</v>
      </c>
      <c r="CF125" s="2">
        <f t="shared" si="104"/>
        <v>-1.4147620436933971E-2</v>
      </c>
      <c r="CG125" s="5">
        <f t="shared" si="105"/>
        <v>118.35018496191569</v>
      </c>
      <c r="CH125" s="2">
        <f>(CG125/CG$5)^(12/COUNT(CG$6:CG125))-1</f>
        <v>1.6990495380537762E-2</v>
      </c>
    </row>
    <row r="126" spans="1:86">
      <c r="A126" s="1">
        <v>29644</v>
      </c>
      <c r="B126" s="2">
        <f>data!M127/1200</f>
        <v>1.3333333333333334E-2</v>
      </c>
      <c r="C126" s="2">
        <f>data!K127/data!K126-1</f>
        <v>2.8830217361470289E-2</v>
      </c>
      <c r="D126" s="1">
        <f t="shared" si="56"/>
        <v>29587</v>
      </c>
      <c r="E126">
        <f>VLOOKUP(D126,'FRED Graph'!$A$13:$B$1993,2,FALSE)</f>
        <v>0</v>
      </c>
      <c r="F126" s="4">
        <f t="shared" si="57"/>
        <v>1.5496884028136955E-2</v>
      </c>
      <c r="G126" s="20" t="str">
        <f t="shared" si="110"/>
        <v>19811</v>
      </c>
      <c r="H126" s="21">
        <f>IF(VLOOKUP(G126,Median_Level!$A$2:$H$206,8,FALSE)="#N/A",0,VLOOKUP(G126,Median_Level!$A$2:$H$206,8,FALSE))</f>
        <v>5</v>
      </c>
      <c r="I126" s="4"/>
      <c r="J126" s="3">
        <f t="shared" si="106"/>
        <v>0</v>
      </c>
      <c r="K126" s="3">
        <f t="shared" si="58"/>
        <v>1</v>
      </c>
      <c r="L126" s="2">
        <f t="shared" si="59"/>
        <v>2.8830217361470289E-2</v>
      </c>
      <c r="M126" s="5">
        <f t="shared" si="60"/>
        <v>112.21416234887717</v>
      </c>
      <c r="N126" s="2">
        <f>(M126/M$5)^(12/COUNT(M$6:M126))-1</f>
        <v>1.1494220143616118E-2</v>
      </c>
      <c r="P126" s="3">
        <f t="shared" si="107"/>
        <v>1</v>
      </c>
      <c r="Q126" s="3">
        <f t="shared" si="61"/>
        <v>0</v>
      </c>
      <c r="R126" s="2">
        <f t="shared" si="62"/>
        <v>1.3333333333333334E-2</v>
      </c>
      <c r="S126" s="5">
        <f t="shared" si="63"/>
        <v>222.53308810406401</v>
      </c>
      <c r="T126" s="2">
        <f>(S126/S$5)^(12/COUNT(S$6:S126))-1</f>
        <v>8.2560948196542361E-2</v>
      </c>
      <c r="V126" s="3">
        <f t="shared" si="64"/>
        <v>0</v>
      </c>
      <c r="W126" s="3">
        <f t="shared" si="65"/>
        <v>1</v>
      </c>
      <c r="X126" s="2">
        <f t="shared" si="66"/>
        <v>2.8830217361470289E-2</v>
      </c>
      <c r="Y126" s="5">
        <f t="shared" si="67"/>
        <v>1286.8436727727001</v>
      </c>
      <c r="Z126" s="2">
        <f>(Y126/Y$5)^(12/COUNT(Y$6:Y126))-1</f>
        <v>0.28835520299129147</v>
      </c>
      <c r="AB126" s="3">
        <f t="shared" si="68"/>
        <v>0</v>
      </c>
      <c r="AC126" s="3">
        <f t="shared" si="69"/>
        <v>1</v>
      </c>
      <c r="AD126" s="2">
        <f t="shared" si="70"/>
        <v>2.8830217361470289E-2</v>
      </c>
      <c r="AE126" s="5">
        <f t="shared" si="71"/>
        <v>131.11852322722973</v>
      </c>
      <c r="AF126" s="2">
        <f>(AE126/AE$5)^(12/COUNT(AE$6:AE126))-1</f>
        <v>2.7233471128403464E-2</v>
      </c>
      <c r="AH126" s="3">
        <f t="shared" ca="1" si="72"/>
        <v>1</v>
      </c>
      <c r="AI126" s="3">
        <f t="shared" ca="1" si="73"/>
        <v>0</v>
      </c>
      <c r="AJ126" s="2">
        <f t="shared" ca="1" si="74"/>
        <v>1.3333333333333334E-2</v>
      </c>
      <c r="AK126" s="5">
        <f t="shared" ca="1" si="75"/>
        <v>226.27720743601961</v>
      </c>
      <c r="AL126" s="2">
        <f ca="1">(AK126/AK$5)^(12/COUNT(AK$6:AK126))-1</f>
        <v>8.4353759328499311E-2</v>
      </c>
      <c r="AN126" s="3">
        <f t="shared" ca="1" si="76"/>
        <v>0.27641960880859306</v>
      </c>
      <c r="AO126" s="3">
        <f t="shared" ca="1" si="77"/>
        <v>0.72358039119140694</v>
      </c>
      <c r="AP126" s="2">
        <f t="shared" ca="1" si="78"/>
        <v>2.4546574740660538E-2</v>
      </c>
      <c r="AQ126" s="5">
        <f t="shared" ca="1" si="79"/>
        <v>178.06575616254054</v>
      </c>
      <c r="AR126" s="2">
        <f ca="1">(AQ126/AQ$5)^(12/COUNT(AQ$6:AQ126))-1</f>
        <v>5.8890250330709604E-2</v>
      </c>
      <c r="AT126" s="3">
        <f t="shared" si="80"/>
        <v>0</v>
      </c>
      <c r="AU126" s="3">
        <f t="shared" si="81"/>
        <v>1</v>
      </c>
      <c r="AV126" s="2">
        <f t="shared" si="82"/>
        <v>2.8830217361470289E-2</v>
      </c>
      <c r="AW126" s="5">
        <f t="shared" si="83"/>
        <v>122.79208658333289</v>
      </c>
      <c r="AX126" s="2">
        <f>(AW126/AW$5)^(12/COUNT(AW$6:AW126))-1</f>
        <v>2.0571281785867646E-2</v>
      </c>
      <c r="AZ126" s="3">
        <f t="shared" ca="1" si="84"/>
        <v>0</v>
      </c>
      <c r="BA126" s="3">
        <f t="shared" ca="1" si="85"/>
        <v>1</v>
      </c>
      <c r="BB126" s="2">
        <f t="shared" ca="1" si="86"/>
        <v>2.8830217361470289E-2</v>
      </c>
      <c r="BC126" s="5">
        <f t="shared" ca="1" si="87"/>
        <v>164.71673163190121</v>
      </c>
      <c r="BD126" s="2">
        <f ca="1">(BC126/BC$5)^(12/COUNT(BC$6:BC126))-1</f>
        <v>5.073850982143413E-2</v>
      </c>
      <c r="BF126" s="3">
        <f t="shared" si="108"/>
        <v>0.45</v>
      </c>
      <c r="BG126" s="3">
        <f t="shared" si="88"/>
        <v>0.55000000000000004</v>
      </c>
      <c r="BH126" s="2">
        <f t="shared" si="89"/>
        <v>2.1856619548808659E-2</v>
      </c>
      <c r="BI126" s="5">
        <f t="shared" si="90"/>
        <v>157.66423688060777</v>
      </c>
      <c r="BJ126" s="2">
        <f>(BI126/BI$5)^(12/COUNT(BI$6:BI126))-1</f>
        <v>4.6188407539310417E-2</v>
      </c>
      <c r="BL126" s="3">
        <f t="shared" si="91"/>
        <v>1</v>
      </c>
      <c r="BM126" s="3">
        <f t="shared" si="92"/>
        <v>0</v>
      </c>
      <c r="BN126" s="2">
        <f t="shared" si="93"/>
        <v>1.3333333333333334E-2</v>
      </c>
      <c r="BO126" s="5">
        <f t="shared" si="94"/>
        <v>160.12026757401813</v>
      </c>
      <c r="BP126" s="2">
        <f>(BO126/BO$5)^(12/COUNT(BO$6:BO126))-1</f>
        <v>4.7793420041027934E-2</v>
      </c>
      <c r="BR126" s="3">
        <f t="shared" si="95"/>
        <v>0</v>
      </c>
      <c r="BS126" s="3">
        <f t="shared" si="96"/>
        <v>1</v>
      </c>
      <c r="BT126" s="2">
        <f t="shared" si="97"/>
        <v>2.8830217361470289E-2</v>
      </c>
      <c r="BU126" s="5">
        <f t="shared" si="98"/>
        <v>179.21553519568326</v>
      </c>
      <c r="BV126" s="2">
        <f>(BU126/BU$5)^(12/COUNT(BU$6:BU126))-1</f>
        <v>5.9566366067114185E-2</v>
      </c>
      <c r="BX126" s="3">
        <f t="shared" si="99"/>
        <v>0</v>
      </c>
      <c r="BY126" s="3">
        <f t="shared" si="100"/>
        <v>1</v>
      </c>
      <c r="BZ126" s="2">
        <f t="shared" si="101"/>
        <v>2.8830217361470289E-2</v>
      </c>
      <c r="CA126" s="5">
        <f t="shared" si="102"/>
        <v>118.30399177176939</v>
      </c>
      <c r="CB126" s="2">
        <f>(CA126/CA$5)^(12/COUNT(CA$6:CA126))-1</f>
        <v>1.6809534254844216E-2</v>
      </c>
      <c r="CD126" s="3">
        <f t="shared" si="109"/>
        <v>0.1</v>
      </c>
      <c r="CE126" s="3">
        <f t="shared" si="103"/>
        <v>0.9</v>
      </c>
      <c r="CF126" s="2">
        <f t="shared" si="104"/>
        <v>2.7280528958656593E-2</v>
      </c>
      <c r="CG126" s="5">
        <f t="shared" si="105"/>
        <v>121.57884061003159</v>
      </c>
      <c r="CH126" s="2">
        <f>(CG126/CG$5)^(12/COUNT(CG$6:CG126))-1</f>
        <v>1.956676248541811E-2</v>
      </c>
    </row>
    <row r="127" spans="1:86">
      <c r="A127" s="1">
        <v>29676</v>
      </c>
      <c r="B127" s="2">
        <f>data!M128/1200</f>
        <v>1.3333333333333334E-2</v>
      </c>
      <c r="C127" s="2">
        <f>data!K128/data!K127-1</f>
        <v>3.0053971967411552E-2</v>
      </c>
      <c r="D127" s="1">
        <f t="shared" si="56"/>
        <v>29587</v>
      </c>
      <c r="E127">
        <f>VLOOKUP(D127,'FRED Graph'!$A$13:$B$1993,2,FALSE)</f>
        <v>0</v>
      </c>
      <c r="F127" s="4">
        <f t="shared" si="57"/>
        <v>1.6720638634078216E-2</v>
      </c>
      <c r="G127" s="20" t="str">
        <f t="shared" si="110"/>
        <v>19811</v>
      </c>
      <c r="H127" s="21">
        <f>IF(VLOOKUP(G127,Median_Level!$A$2:$H$206,8,FALSE)="#N/A",0,VLOOKUP(G127,Median_Level!$A$2:$H$206,8,FALSE))</f>
        <v>5</v>
      </c>
      <c r="I127" s="4"/>
      <c r="J127" s="3">
        <f t="shared" si="106"/>
        <v>0</v>
      </c>
      <c r="K127" s="3">
        <f t="shared" si="58"/>
        <v>1</v>
      </c>
      <c r="L127" s="2">
        <f t="shared" si="59"/>
        <v>3.0053971967411552E-2</v>
      </c>
      <c r="M127" s="5">
        <f t="shared" si="60"/>
        <v>115.58664363845689</v>
      </c>
      <c r="N127" s="2">
        <f>(M127/M$5)^(12/COUNT(M$6:M127))-1</f>
        <v>1.4349543301725554E-2</v>
      </c>
      <c r="P127" s="3">
        <f t="shared" si="107"/>
        <v>1</v>
      </c>
      <c r="Q127" s="3">
        <f t="shared" si="61"/>
        <v>0</v>
      </c>
      <c r="R127" s="2">
        <f t="shared" si="62"/>
        <v>1.3333333333333334E-2</v>
      </c>
      <c r="S127" s="5">
        <f t="shared" si="63"/>
        <v>225.50019594545154</v>
      </c>
      <c r="T127" s="2">
        <f>(S127/S$5)^(12/COUNT(S$6:S127))-1</f>
        <v>8.3267622870617286E-2</v>
      </c>
      <c r="V127" s="3">
        <f t="shared" si="64"/>
        <v>0</v>
      </c>
      <c r="W127" s="3">
        <f t="shared" si="65"/>
        <v>1</v>
      </c>
      <c r="X127" s="2">
        <f t="shared" si="66"/>
        <v>3.0053971967411552E-2</v>
      </c>
      <c r="Y127" s="5">
        <f t="shared" si="67"/>
        <v>1325.5184364406518</v>
      </c>
      <c r="Z127" s="2">
        <f>(Y127/Y$5)^(12/COUNT(Y$6:Y127))-1</f>
        <v>0.28943246506109488</v>
      </c>
      <c r="AB127" s="3">
        <f t="shared" si="68"/>
        <v>0</v>
      </c>
      <c r="AC127" s="3">
        <f t="shared" si="69"/>
        <v>1</v>
      </c>
      <c r="AD127" s="2">
        <f t="shared" si="70"/>
        <v>3.0053971967411552E-2</v>
      </c>
      <c r="AE127" s="5">
        <f t="shared" si="71"/>
        <v>135.05915564870929</v>
      </c>
      <c r="AF127" s="2">
        <f>(AE127/AE$5)^(12/COUNT(AE$6:AE127))-1</f>
        <v>3.00028566844317E-2</v>
      </c>
      <c r="AH127" s="3">
        <f t="shared" ca="1" si="72"/>
        <v>1</v>
      </c>
      <c r="AI127" s="3">
        <f t="shared" ca="1" si="73"/>
        <v>0</v>
      </c>
      <c r="AJ127" s="2">
        <f t="shared" ca="1" si="74"/>
        <v>1.3333333333333334E-2</v>
      </c>
      <c r="AK127" s="5">
        <f t="shared" ca="1" si="75"/>
        <v>229.29423686849989</v>
      </c>
      <c r="AL127" s="2">
        <f ca="1">(AK127/AK$5)^(12/COUNT(AK$6:AK127))-1</f>
        <v>8.5046887479142574E-2</v>
      </c>
      <c r="AN127" s="3">
        <f t="shared" ca="1" si="76"/>
        <v>0.31260595637008315</v>
      </c>
      <c r="AO127" s="3">
        <f t="shared" ca="1" si="77"/>
        <v>0.68739404362991685</v>
      </c>
      <c r="AP127" s="2">
        <f t="shared" ca="1" si="78"/>
        <v>2.4827000736086971E-2</v>
      </c>
      <c r="AQ127" s="5">
        <f t="shared" ca="1" si="79"/>
        <v>182.4865948218598</v>
      </c>
      <c r="AR127" s="2">
        <f ca="1">(AQ127/AQ$5)^(12/COUNT(AQ$6:AQ127))-1</f>
        <v>6.0949834154190752E-2</v>
      </c>
      <c r="AT127" s="3">
        <f t="shared" si="80"/>
        <v>0</v>
      </c>
      <c r="AU127" s="3">
        <f t="shared" si="81"/>
        <v>1</v>
      </c>
      <c r="AV127" s="2">
        <f t="shared" si="82"/>
        <v>3.0053971967411552E-2</v>
      </c>
      <c r="AW127" s="5">
        <f t="shared" si="83"/>
        <v>126.48247651132834</v>
      </c>
      <c r="AX127" s="2">
        <f>(AW127/AW$5)^(12/COUNT(AW$6:AW127))-1</f>
        <v>2.3377285153758365E-2</v>
      </c>
      <c r="AZ127" s="3">
        <f t="shared" ca="1" si="84"/>
        <v>0</v>
      </c>
      <c r="BA127" s="3">
        <f t="shared" ca="1" si="85"/>
        <v>1</v>
      </c>
      <c r="BB127" s="2">
        <f t="shared" ca="1" si="86"/>
        <v>3.0053971967411552E-2</v>
      </c>
      <c r="BC127" s="5">
        <f t="shared" ca="1" si="87"/>
        <v>169.66712366693002</v>
      </c>
      <c r="BD127" s="2">
        <f ca="1">(BC127/BC$5)^(12/COUNT(BC$6:BC127))-1</f>
        <v>5.3375905051908035E-2</v>
      </c>
      <c r="BF127" s="3">
        <f t="shared" si="108"/>
        <v>0.45</v>
      </c>
      <c r="BG127" s="3">
        <f t="shared" si="88"/>
        <v>0.55000000000000004</v>
      </c>
      <c r="BH127" s="2">
        <f t="shared" si="89"/>
        <v>2.2529684582076354E-2</v>
      </c>
      <c r="BI127" s="5">
        <f t="shared" si="90"/>
        <v>161.21636240740165</v>
      </c>
      <c r="BJ127" s="2">
        <f>(BI127/BI$5)^(12/COUNT(BI$6:BI127))-1</f>
        <v>4.8095597703577964E-2</v>
      </c>
      <c r="BL127" s="3">
        <f t="shared" si="91"/>
        <v>1</v>
      </c>
      <c r="BM127" s="3">
        <f t="shared" si="92"/>
        <v>0</v>
      </c>
      <c r="BN127" s="2">
        <f t="shared" si="93"/>
        <v>1.3333333333333334E-2</v>
      </c>
      <c r="BO127" s="5">
        <f t="shared" si="94"/>
        <v>162.25520447500506</v>
      </c>
      <c r="BP127" s="2">
        <f>(BO127/BO$5)^(12/COUNT(BO$6:BO127))-1</f>
        <v>4.8757973436881485E-2</v>
      </c>
      <c r="BR127" s="3">
        <f t="shared" si="95"/>
        <v>0</v>
      </c>
      <c r="BS127" s="3">
        <f t="shared" si="96"/>
        <v>1</v>
      </c>
      <c r="BT127" s="2">
        <f t="shared" si="97"/>
        <v>3.0053971967411552E-2</v>
      </c>
      <c r="BU127" s="5">
        <f t="shared" si="98"/>
        <v>184.60167386657898</v>
      </c>
      <c r="BV127" s="2">
        <f>(BU127/BU$5)^(12/COUNT(BU$6:BU127))-1</f>
        <v>6.2153077081316122E-2</v>
      </c>
      <c r="BX127" s="3">
        <f t="shared" si="99"/>
        <v>0</v>
      </c>
      <c r="BY127" s="3">
        <f t="shared" si="100"/>
        <v>1</v>
      </c>
      <c r="BZ127" s="2">
        <f t="shared" si="101"/>
        <v>3.0053971967411552E-2</v>
      </c>
      <c r="CA127" s="5">
        <f t="shared" si="102"/>
        <v>121.85949662411103</v>
      </c>
      <c r="CB127" s="2">
        <f>(CA127/CA$5)^(12/COUNT(CA$6:CA127))-1</f>
        <v>1.9636057096678039E-2</v>
      </c>
      <c r="CD127" s="3">
        <f t="shared" si="109"/>
        <v>0.1</v>
      </c>
      <c r="CE127" s="3">
        <f t="shared" si="103"/>
        <v>0.9</v>
      </c>
      <c r="CF127" s="2">
        <f t="shared" si="104"/>
        <v>2.838190810400373E-2</v>
      </c>
      <c r="CG127" s="5">
        <f t="shared" si="105"/>
        <v>125.02948009161683</v>
      </c>
      <c r="CH127" s="2">
        <f>(CG127/CG$5)^(12/COUNT(CG$6:CG127))-1</f>
        <v>2.2214897030857328E-2</v>
      </c>
    </row>
    <row r="128" spans="1:86">
      <c r="A128" s="1">
        <v>29706</v>
      </c>
      <c r="B128" s="2">
        <f>data!M129/1200</f>
        <v>1.3333333333333334E-2</v>
      </c>
      <c r="C128" s="2">
        <f>data!K129/data!K128-1</f>
        <v>-6.0964069052765746E-3</v>
      </c>
      <c r="D128" s="1">
        <f t="shared" si="56"/>
        <v>29587</v>
      </c>
      <c r="E128">
        <f>VLOOKUP(D128,'FRED Graph'!$A$13:$B$1993,2,FALSE)</f>
        <v>0</v>
      </c>
      <c r="F128" s="4">
        <f t="shared" si="57"/>
        <v>-1.9429740238609911E-2</v>
      </c>
      <c r="G128" s="20" t="str">
        <f t="shared" si="110"/>
        <v>19812</v>
      </c>
      <c r="H128" s="21">
        <f>IF(VLOOKUP(G128,Median_Level!$A$2:$H$206,8,FALSE)="#N/A",0,VLOOKUP(G128,Median_Level!$A$2:$H$206,8,FALSE))</f>
        <v>10</v>
      </c>
      <c r="I128" s="4"/>
      <c r="J128" s="3">
        <f t="shared" si="106"/>
        <v>0</v>
      </c>
      <c r="K128" s="3">
        <f t="shared" si="58"/>
        <v>1</v>
      </c>
      <c r="L128" s="2">
        <f t="shared" si="59"/>
        <v>-6.0964069052765746E-3</v>
      </c>
      <c r="M128" s="5">
        <f t="shared" si="60"/>
        <v>114.88198042602166</v>
      </c>
      <c r="N128" s="2">
        <f>(M128/M$5)^(12/COUNT(M$6:M128))-1</f>
        <v>1.3627152037056778E-2</v>
      </c>
      <c r="P128" s="3">
        <f t="shared" si="107"/>
        <v>1</v>
      </c>
      <c r="Q128" s="3">
        <f t="shared" si="61"/>
        <v>0</v>
      </c>
      <c r="R128" s="2">
        <f t="shared" si="62"/>
        <v>1.3333333333333334E-2</v>
      </c>
      <c r="S128" s="5">
        <f t="shared" si="63"/>
        <v>228.50686522472424</v>
      </c>
      <c r="T128" s="2">
        <f>(S128/S$5)^(12/COUNT(S$6:S128))-1</f>
        <v>8.3963257011117509E-2</v>
      </c>
      <c r="V128" s="3">
        <f t="shared" si="64"/>
        <v>1</v>
      </c>
      <c r="W128" s="3">
        <f t="shared" si="65"/>
        <v>0</v>
      </c>
      <c r="X128" s="2">
        <f t="shared" si="66"/>
        <v>1.3333333333333334E-2</v>
      </c>
      <c r="Y128" s="5">
        <f t="shared" si="67"/>
        <v>1343.1920155931939</v>
      </c>
      <c r="Z128" s="2">
        <f>(Y128/Y$5)^(12/COUNT(Y$6:Y128))-1</f>
        <v>0.28843422866383217</v>
      </c>
      <c r="AB128" s="3">
        <f t="shared" si="68"/>
        <v>0</v>
      </c>
      <c r="AC128" s="3">
        <f t="shared" si="69"/>
        <v>1</v>
      </c>
      <c r="AD128" s="2">
        <f t="shared" si="70"/>
        <v>-6.0964069052765746E-3</v>
      </c>
      <c r="AE128" s="5">
        <f t="shared" si="71"/>
        <v>134.23578007959168</v>
      </c>
      <c r="AF128" s="2">
        <f>(AE128/AE$5)^(12/COUNT(AE$6:AE128))-1</f>
        <v>2.914117722639209E-2</v>
      </c>
      <c r="AH128" s="3">
        <f t="shared" ca="1" si="72"/>
        <v>1</v>
      </c>
      <c r="AI128" s="3">
        <f t="shared" ca="1" si="73"/>
        <v>0</v>
      </c>
      <c r="AJ128" s="2">
        <f t="shared" ca="1" si="74"/>
        <v>1.3333333333333334E-2</v>
      </c>
      <c r="AK128" s="5">
        <f t="shared" ca="1" si="75"/>
        <v>232.3514933600799</v>
      </c>
      <c r="AL128" s="2">
        <f ca="1">(AK128/AK$5)^(12/COUNT(AK$6:AK128))-1</f>
        <v>8.5729177557656744E-2</v>
      </c>
      <c r="AN128" s="3">
        <f t="shared" ca="1" si="76"/>
        <v>0.61338109000018848</v>
      </c>
      <c r="AO128" s="3">
        <f t="shared" ca="1" si="77"/>
        <v>0.38661890999981152</v>
      </c>
      <c r="AP128" s="2">
        <f t="shared" ca="1" si="78"/>
        <v>5.8214283407024923E-3</v>
      </c>
      <c r="AQ128" s="5">
        <f t="shared" ca="1" si="79"/>
        <v>183.54892745675409</v>
      </c>
      <c r="AR128" s="2">
        <f ca="1">(AQ128/AQ$5)^(12/COUNT(AQ$6:AQ128))-1</f>
        <v>6.1040320772310697E-2</v>
      </c>
      <c r="AT128" s="3">
        <f t="shared" si="80"/>
        <v>0</v>
      </c>
      <c r="AU128" s="3">
        <f t="shared" si="81"/>
        <v>1</v>
      </c>
      <c r="AV128" s="2">
        <f t="shared" si="82"/>
        <v>-6.0964069052765746E-3</v>
      </c>
      <c r="AW128" s="5">
        <f t="shared" si="83"/>
        <v>125.7113878681282</v>
      </c>
      <c r="AX128" s="2">
        <f>(AW128/AW$5)^(12/COUNT(AW$6:AW128))-1</f>
        <v>2.2574797815839487E-2</v>
      </c>
      <c r="AZ128" s="3">
        <f t="shared" ca="1" si="84"/>
        <v>1</v>
      </c>
      <c r="BA128" s="3">
        <f t="shared" ca="1" si="85"/>
        <v>0</v>
      </c>
      <c r="BB128" s="2">
        <f t="shared" ca="1" si="86"/>
        <v>1.3333333333333334E-2</v>
      </c>
      <c r="BC128" s="5">
        <f t="shared" ca="1" si="87"/>
        <v>171.9293519824891</v>
      </c>
      <c r="BD128" s="2">
        <f ca="1">(BC128/BC$5)^(12/COUNT(BC$6:BC128))-1</f>
        <v>5.429216285162064E-2</v>
      </c>
      <c r="BF128" s="3">
        <f t="shared" si="108"/>
        <v>0.45</v>
      </c>
      <c r="BG128" s="3">
        <f t="shared" si="88"/>
        <v>0.55000000000000004</v>
      </c>
      <c r="BH128" s="2">
        <f t="shared" si="89"/>
        <v>2.6469762020978837E-3</v>
      </c>
      <c r="BI128" s="5">
        <f t="shared" si="90"/>
        <v>161.64309828208283</v>
      </c>
      <c r="BJ128" s="2">
        <f>(BI128/BI$5)^(12/COUNT(BI$6:BI128))-1</f>
        <v>4.7965632949275916E-2</v>
      </c>
      <c r="BL128" s="3">
        <f t="shared" si="91"/>
        <v>1</v>
      </c>
      <c r="BM128" s="3">
        <f t="shared" si="92"/>
        <v>0</v>
      </c>
      <c r="BN128" s="2">
        <f t="shared" si="93"/>
        <v>1.3333333333333334E-2</v>
      </c>
      <c r="BO128" s="5">
        <f t="shared" si="94"/>
        <v>164.41860720133846</v>
      </c>
      <c r="BP128" s="2">
        <f>(BO128/BO$5)^(12/COUNT(BO$6:BO128))-1</f>
        <v>4.9707709420224955E-2</v>
      </c>
      <c r="BR128" s="3">
        <f t="shared" si="95"/>
        <v>0</v>
      </c>
      <c r="BS128" s="3">
        <f t="shared" si="96"/>
        <v>1</v>
      </c>
      <c r="BT128" s="2">
        <f t="shared" si="97"/>
        <v>-6.0964069052765746E-3</v>
      </c>
      <c r="BU128" s="5">
        <f t="shared" si="98"/>
        <v>183.47626694729314</v>
      </c>
      <c r="BV128" s="2">
        <f>(BU128/BU$5)^(12/COUNT(BU$6:BU128))-1</f>
        <v>6.099933508739408E-2</v>
      </c>
      <c r="BX128" s="3">
        <f t="shared" si="99"/>
        <v>0</v>
      </c>
      <c r="BY128" s="3">
        <f t="shared" si="100"/>
        <v>1</v>
      </c>
      <c r="BZ128" s="2">
        <f t="shared" si="101"/>
        <v>-6.0964069052765746E-3</v>
      </c>
      <c r="CA128" s="5">
        <f t="shared" si="102"/>
        <v>121.11659154741827</v>
      </c>
      <c r="CB128" s="2">
        <f>(CA128/CA$5)^(12/COUNT(CA$6:CA128))-1</f>
        <v>1.8866840931475393E-2</v>
      </c>
      <c r="CD128" s="3">
        <f t="shared" si="109"/>
        <v>0.1</v>
      </c>
      <c r="CE128" s="3">
        <f t="shared" si="103"/>
        <v>0.9</v>
      </c>
      <c r="CF128" s="2">
        <f t="shared" si="104"/>
        <v>-4.1534328814155832E-3</v>
      </c>
      <c r="CG128" s="5">
        <f t="shared" si="105"/>
        <v>124.51017853785802</v>
      </c>
      <c r="CH128" s="2">
        <f>(CG128/CG$5)^(12/COUNT(CG$6:CG128))-1</f>
        <v>2.16173940694524E-2</v>
      </c>
    </row>
    <row r="129" spans="1:86">
      <c r="A129" s="1">
        <v>29735</v>
      </c>
      <c r="B129" s="2">
        <f>data!M130/1200</f>
        <v>1.5875E-2</v>
      </c>
      <c r="C129" s="2">
        <f>data!K130/data!K129-1</f>
        <v>-6.0135304434978387E-3</v>
      </c>
      <c r="D129" s="1">
        <f t="shared" si="56"/>
        <v>29587</v>
      </c>
      <c r="E129">
        <f>VLOOKUP(D129,'FRED Graph'!$A$13:$B$1993,2,FALSE)</f>
        <v>0</v>
      </c>
      <c r="F129" s="4">
        <f t="shared" si="57"/>
        <v>-2.1888530443497839E-2</v>
      </c>
      <c r="G129" s="20" t="str">
        <f t="shared" si="110"/>
        <v>19812</v>
      </c>
      <c r="H129" s="21">
        <f>IF(VLOOKUP(G129,Median_Level!$A$2:$H$206,8,FALSE)="#N/A",0,VLOOKUP(G129,Median_Level!$A$2:$H$206,8,FALSE))</f>
        <v>10</v>
      </c>
      <c r="I129" s="4"/>
      <c r="J129" s="3">
        <f t="shared" si="106"/>
        <v>0</v>
      </c>
      <c r="K129" s="3">
        <f t="shared" si="58"/>
        <v>1</v>
      </c>
      <c r="L129" s="2">
        <f t="shared" si="59"/>
        <v>-6.0135304434978387E-3</v>
      </c>
      <c r="M129" s="5">
        <f t="shared" si="60"/>
        <v>114.19113413932045</v>
      </c>
      <c r="N129" s="2">
        <f>(M129/M$5)^(12/COUNT(M$6:M129))-1</f>
        <v>1.2925087756156195E-2</v>
      </c>
      <c r="P129" s="3">
        <f t="shared" si="107"/>
        <v>1</v>
      </c>
      <c r="Q129" s="3">
        <f t="shared" si="61"/>
        <v>0</v>
      </c>
      <c r="R129" s="2">
        <f t="shared" si="62"/>
        <v>1.5875E-2</v>
      </c>
      <c r="S129" s="5">
        <f t="shared" si="63"/>
        <v>232.13441171016675</v>
      </c>
      <c r="T129" s="2">
        <f>(S129/S$5)^(12/COUNT(S$6:S129))-1</f>
        <v>8.4911087523462658E-2</v>
      </c>
      <c r="V129" s="3">
        <f t="shared" si="64"/>
        <v>1</v>
      </c>
      <c r="W129" s="3">
        <f t="shared" si="65"/>
        <v>0</v>
      </c>
      <c r="X129" s="2">
        <f t="shared" si="66"/>
        <v>1.5875E-2</v>
      </c>
      <c r="Y129" s="5">
        <f t="shared" si="67"/>
        <v>1364.5151888407361</v>
      </c>
      <c r="Z129" s="2">
        <f>(Y129/Y$5)^(12/COUNT(Y$6:Y129))-1</f>
        <v>0.28776499877017092</v>
      </c>
      <c r="AB129" s="3">
        <f t="shared" si="68"/>
        <v>0</v>
      </c>
      <c r="AC129" s="3">
        <f t="shared" si="69"/>
        <v>1</v>
      </c>
      <c r="AD129" s="2">
        <f t="shared" si="70"/>
        <v>-6.0135304434978387E-3</v>
      </c>
      <c r="AE129" s="5">
        <f t="shared" si="71"/>
        <v>133.42854912947638</v>
      </c>
      <c r="AF129" s="2">
        <f>(AE129/AE$5)^(12/COUNT(AE$6:AE129))-1</f>
        <v>2.8302396848737699E-2</v>
      </c>
      <c r="AH129" s="3">
        <f t="shared" ca="1" si="72"/>
        <v>1</v>
      </c>
      <c r="AI129" s="3">
        <f t="shared" ca="1" si="73"/>
        <v>0</v>
      </c>
      <c r="AJ129" s="2">
        <f t="shared" ca="1" si="74"/>
        <v>1.5875E-2</v>
      </c>
      <c r="AK129" s="5">
        <f t="shared" ca="1" si="75"/>
        <v>236.04007331717119</v>
      </c>
      <c r="AL129" s="2">
        <f ca="1">(AK129/AK$5)^(12/COUNT(AK$6:AK129))-1</f>
        <v>8.6664286953989533E-2</v>
      </c>
      <c r="AN129" s="3">
        <f t="shared" ca="1" si="76"/>
        <v>0.62063877190306371</v>
      </c>
      <c r="AO129" s="3">
        <f t="shared" ca="1" si="77"/>
        <v>0.37936122809693629</v>
      </c>
      <c r="AP129" s="2">
        <f t="shared" ca="1" si="78"/>
        <v>7.5713402097174823E-3</v>
      </c>
      <c r="AQ129" s="5">
        <f t="shared" ca="1" si="79"/>
        <v>184.93863883165793</v>
      </c>
      <c r="AR129" s="2">
        <f ca="1">(AQ129/AQ$5)^(12/COUNT(AQ$6:AQ129))-1</f>
        <v>6.1307873536147861E-2</v>
      </c>
      <c r="AT129" s="3">
        <f t="shared" si="80"/>
        <v>0</v>
      </c>
      <c r="AU129" s="3">
        <f t="shared" si="81"/>
        <v>1</v>
      </c>
      <c r="AV129" s="2">
        <f t="shared" si="82"/>
        <v>-6.0135304434978387E-3</v>
      </c>
      <c r="AW129" s="5">
        <f t="shared" si="83"/>
        <v>124.95541861008884</v>
      </c>
      <c r="AX129" s="2">
        <f>(AW129/AW$5)^(12/COUNT(AW$6:AW129))-1</f>
        <v>2.179411294552791E-2</v>
      </c>
      <c r="AZ129" s="3">
        <f t="shared" ca="1" si="84"/>
        <v>1</v>
      </c>
      <c r="BA129" s="3">
        <f t="shared" ca="1" si="85"/>
        <v>0</v>
      </c>
      <c r="BB129" s="2">
        <f t="shared" ca="1" si="86"/>
        <v>1.5875E-2</v>
      </c>
      <c r="BC129" s="5">
        <f t="shared" ca="1" si="87"/>
        <v>174.65873044521112</v>
      </c>
      <c r="BD129" s="2">
        <f ca="1">(BC129/BC$5)^(12/COUNT(BC$6:BC129))-1</f>
        <v>5.5450259177095784E-2</v>
      </c>
      <c r="BF129" s="3">
        <f t="shared" si="108"/>
        <v>0.45</v>
      </c>
      <c r="BG129" s="3">
        <f t="shared" si="88"/>
        <v>0.55000000000000004</v>
      </c>
      <c r="BH129" s="2">
        <f t="shared" si="89"/>
        <v>3.8363082560761885E-3</v>
      </c>
      <c r="BI129" s="5">
        <f t="shared" si="90"/>
        <v>162.26321103456013</v>
      </c>
      <c r="BJ129" s="2">
        <f>(BI129/BI$5)^(12/COUNT(BI$6:BI129))-1</f>
        <v>4.7957999970007936E-2</v>
      </c>
      <c r="BL129" s="3">
        <f t="shared" si="91"/>
        <v>1</v>
      </c>
      <c r="BM129" s="3">
        <f t="shared" si="92"/>
        <v>0</v>
      </c>
      <c r="BN129" s="2">
        <f t="shared" si="93"/>
        <v>1.5875E-2</v>
      </c>
      <c r="BO129" s="5">
        <f t="shared" si="94"/>
        <v>167.02875259065974</v>
      </c>
      <c r="BP129" s="2">
        <f>(BO129/BO$5)^(12/COUNT(BO$6:BO129))-1</f>
        <v>5.0897701984551347E-2</v>
      </c>
      <c r="BR129" s="3">
        <f t="shared" si="95"/>
        <v>0</v>
      </c>
      <c r="BS129" s="3">
        <f t="shared" si="96"/>
        <v>1</v>
      </c>
      <c r="BT129" s="2">
        <f t="shared" si="97"/>
        <v>-6.0135304434978387E-3</v>
      </c>
      <c r="BU129" s="5">
        <f t="shared" si="98"/>
        <v>182.37292683034624</v>
      </c>
      <c r="BV129" s="2">
        <f>(BU129/BU$5)^(12/COUNT(BU$6:BU129))-1</f>
        <v>5.9873977173544812E-2</v>
      </c>
      <c r="BX129" s="3">
        <f t="shared" si="99"/>
        <v>0</v>
      </c>
      <c r="BY129" s="3">
        <f t="shared" si="100"/>
        <v>1</v>
      </c>
      <c r="BZ129" s="2">
        <f t="shared" si="101"/>
        <v>-6.0135304434978387E-3</v>
      </c>
      <c r="CA129" s="5">
        <f t="shared" si="102"/>
        <v>120.38825323693517</v>
      </c>
      <c r="CB129" s="2">
        <f>(CA129/CA$5)^(12/COUNT(CA$6:CA129))-1</f>
        <v>1.8118813147394164E-2</v>
      </c>
      <c r="CD129" s="3">
        <f t="shared" si="109"/>
        <v>0.1</v>
      </c>
      <c r="CE129" s="3">
        <f t="shared" si="103"/>
        <v>0.9</v>
      </c>
      <c r="CF129" s="2">
        <f t="shared" si="104"/>
        <v>-3.8246773991480543E-3</v>
      </c>
      <c r="CG129" s="5">
        <f t="shared" si="105"/>
        <v>124.03396727204039</v>
      </c>
      <c r="CH129" s="2">
        <f>(CG129/CG$5)^(12/COUNT(CG$6:CG129))-1</f>
        <v>2.1062483834690893E-2</v>
      </c>
    </row>
    <row r="130" spans="1:86">
      <c r="A130" s="1">
        <v>29767</v>
      </c>
      <c r="B130" s="2">
        <f>data!M131/1200</f>
        <v>1.2916666666666667E-2</v>
      </c>
      <c r="C130" s="2">
        <f>data!K131/data!K130-1</f>
        <v>-1.4993698008570755E-2</v>
      </c>
      <c r="D130" s="1">
        <f t="shared" si="56"/>
        <v>29587</v>
      </c>
      <c r="E130">
        <f>VLOOKUP(D130,'FRED Graph'!$A$13:$B$1993,2,FALSE)</f>
        <v>0</v>
      </c>
      <c r="F130" s="4">
        <f t="shared" si="57"/>
        <v>-2.7910364675237422E-2</v>
      </c>
      <c r="G130" s="20" t="str">
        <f t="shared" si="110"/>
        <v>19812</v>
      </c>
      <c r="H130" s="21">
        <f>IF(VLOOKUP(G130,Median_Level!$A$2:$H$206,8,FALSE)="#N/A",0,VLOOKUP(G130,Median_Level!$A$2:$H$206,8,FALSE))</f>
        <v>10</v>
      </c>
      <c r="I130" s="4"/>
      <c r="J130" s="3">
        <f t="shared" si="106"/>
        <v>0</v>
      </c>
      <c r="K130" s="3">
        <f t="shared" si="58"/>
        <v>1</v>
      </c>
      <c r="L130" s="2">
        <f t="shared" si="59"/>
        <v>-1.4993698008570755E-2</v>
      </c>
      <c r="M130" s="5">
        <f t="shared" si="60"/>
        <v>112.47898675877929</v>
      </c>
      <c r="N130" s="2">
        <f>(M130/M$5)^(12/COUNT(M$6:M130))-1</f>
        <v>1.1353202376092053E-2</v>
      </c>
      <c r="P130" s="3">
        <f t="shared" si="107"/>
        <v>1</v>
      </c>
      <c r="Q130" s="3">
        <f t="shared" si="61"/>
        <v>0</v>
      </c>
      <c r="R130" s="2">
        <f t="shared" si="62"/>
        <v>1.2916666666666667E-2</v>
      </c>
      <c r="S130" s="5">
        <f t="shared" si="63"/>
        <v>235.13281452808974</v>
      </c>
      <c r="T130" s="2">
        <f>(S130/S$5)^(12/COUNT(S$6:S130))-1</f>
        <v>8.5540600617531659E-2</v>
      </c>
      <c r="V130" s="3">
        <f t="shared" si="64"/>
        <v>1</v>
      </c>
      <c r="W130" s="3">
        <f t="shared" si="65"/>
        <v>0</v>
      </c>
      <c r="X130" s="2">
        <f t="shared" si="66"/>
        <v>1.2916666666666667E-2</v>
      </c>
      <c r="Y130" s="5">
        <f t="shared" si="67"/>
        <v>1382.1401766965955</v>
      </c>
      <c r="Z130" s="2">
        <f>(Y130/Y$5)^(12/COUNT(Y$6:Y130))-1</f>
        <v>0.2867465152623383</v>
      </c>
      <c r="AB130" s="3">
        <f t="shared" si="68"/>
        <v>0</v>
      </c>
      <c r="AC130" s="3">
        <f t="shared" si="69"/>
        <v>1</v>
      </c>
      <c r="AD130" s="2">
        <f t="shared" si="70"/>
        <v>-1.4993698008570755E-2</v>
      </c>
      <c r="AE130" s="5">
        <f t="shared" si="71"/>
        <v>131.42796175810727</v>
      </c>
      <c r="AF130" s="2">
        <f>(AE130/AE$5)^(12/COUNT(AE$6:AE130))-1</f>
        <v>2.6582900774926754E-2</v>
      </c>
      <c r="AH130" s="3">
        <f t="shared" ca="1" si="72"/>
        <v>1</v>
      </c>
      <c r="AI130" s="3">
        <f t="shared" ca="1" si="73"/>
        <v>0</v>
      </c>
      <c r="AJ130" s="2">
        <f t="shared" ca="1" si="74"/>
        <v>1.2916666666666667E-2</v>
      </c>
      <c r="AK130" s="5">
        <f t="shared" ca="1" si="75"/>
        <v>239.08892426418467</v>
      </c>
      <c r="AL130" s="2">
        <f ca="1">(AK130/AK$5)^(12/COUNT(AK$6:AK130))-1</f>
        <v>8.7280772355377234E-2</v>
      </c>
      <c r="AN130" s="3">
        <f t="shared" ca="1" si="76"/>
        <v>0.66990270204433533</v>
      </c>
      <c r="AO130" s="3">
        <f t="shared" ca="1" si="77"/>
        <v>0.33009729795566467</v>
      </c>
      <c r="AP130" s="2">
        <f t="shared" ca="1" si="78"/>
        <v>3.7035307024135622E-3</v>
      </c>
      <c r="AQ130" s="5">
        <f t="shared" ca="1" si="79"/>
        <v>185.62356475863353</v>
      </c>
      <c r="AR130" s="2">
        <f ca="1">(AQ130/AQ$5)^(12/COUNT(AQ$6:AQ130))-1</f>
        <v>6.1179321140470089E-2</v>
      </c>
      <c r="AT130" s="3">
        <f t="shared" si="80"/>
        <v>0</v>
      </c>
      <c r="AU130" s="3">
        <f t="shared" si="81"/>
        <v>1</v>
      </c>
      <c r="AV130" s="2">
        <f t="shared" si="82"/>
        <v>-1.4993698008570755E-2</v>
      </c>
      <c r="AW130" s="5">
        <f t="shared" si="83"/>
        <v>123.08187479891463</v>
      </c>
      <c r="AX130" s="2">
        <f>(AW130/AW$5)^(12/COUNT(AW$6:AW130))-1</f>
        <v>2.0137315509837661E-2</v>
      </c>
      <c r="AZ130" s="3">
        <f t="shared" ca="1" si="84"/>
        <v>1</v>
      </c>
      <c r="BA130" s="3">
        <f t="shared" ca="1" si="85"/>
        <v>0</v>
      </c>
      <c r="BB130" s="2">
        <f t="shared" ca="1" si="86"/>
        <v>1.2916666666666667E-2</v>
      </c>
      <c r="BC130" s="5">
        <f t="shared" ca="1" si="87"/>
        <v>176.91473904679509</v>
      </c>
      <c r="BD130" s="2">
        <f ca="1">(BC130/BC$5)^(12/COUNT(BC$6:BC130))-1</f>
        <v>5.6295295519767752E-2</v>
      </c>
      <c r="BF130" s="3">
        <f t="shared" si="108"/>
        <v>0.45</v>
      </c>
      <c r="BG130" s="3">
        <f t="shared" si="88"/>
        <v>0.55000000000000004</v>
      </c>
      <c r="BH130" s="2">
        <f t="shared" si="89"/>
        <v>-2.4340339047139153E-3</v>
      </c>
      <c r="BI130" s="5">
        <f t="shared" si="90"/>
        <v>161.86825687741427</v>
      </c>
      <c r="BJ130" s="2">
        <f>(BI130/BI$5)^(12/COUNT(BI$6:BI130))-1</f>
        <v>4.7320301866707659E-2</v>
      </c>
      <c r="BL130" s="3">
        <f t="shared" si="91"/>
        <v>1</v>
      </c>
      <c r="BM130" s="3">
        <f t="shared" si="92"/>
        <v>0</v>
      </c>
      <c r="BN130" s="2">
        <f t="shared" si="93"/>
        <v>1.2916666666666667E-2</v>
      </c>
      <c r="BO130" s="5">
        <f t="shared" si="94"/>
        <v>169.18620731162244</v>
      </c>
      <c r="BP130" s="2">
        <f>(BO130/BO$5)^(12/COUNT(BO$6:BO130))-1</f>
        <v>5.1775464887388933E-2</v>
      </c>
      <c r="BR130" s="3">
        <f t="shared" si="95"/>
        <v>0</v>
      </c>
      <c r="BS130" s="3">
        <f t="shared" si="96"/>
        <v>1</v>
      </c>
      <c r="BT130" s="2">
        <f t="shared" si="97"/>
        <v>-1.4993698008570755E-2</v>
      </c>
      <c r="BU130" s="5">
        <f t="shared" si="98"/>
        <v>179.63848224051287</v>
      </c>
      <c r="BV130" s="2">
        <f>(BU130/BU$5)^(12/COUNT(BU$6:BU130))-1</f>
        <v>5.7845736904496237E-2</v>
      </c>
      <c r="BX130" s="3">
        <f t="shared" si="99"/>
        <v>0</v>
      </c>
      <c r="BY130" s="3">
        <f t="shared" si="100"/>
        <v>1</v>
      </c>
      <c r="BZ130" s="2">
        <f t="shared" si="101"/>
        <v>-1.4993698008570755E-2</v>
      </c>
      <c r="CA130" s="5">
        <f t="shared" si="102"/>
        <v>118.58318812412122</v>
      </c>
      <c r="CB130" s="2">
        <f>(CA130/CA$5)^(12/COUNT(CA$6:CA130))-1</f>
        <v>1.6497277349677208E-2</v>
      </c>
      <c r="CD130" s="3">
        <f t="shared" si="109"/>
        <v>0.1</v>
      </c>
      <c r="CE130" s="3">
        <f t="shared" si="103"/>
        <v>0.9</v>
      </c>
      <c r="CF130" s="2">
        <f t="shared" si="104"/>
        <v>-1.2202661541047013E-2</v>
      </c>
      <c r="CG130" s="5">
        <f t="shared" si="105"/>
        <v>122.52042274982638</v>
      </c>
      <c r="CH130" s="2">
        <f>(CG130/CG$5)^(12/COUNT(CG$6:CG130))-1</f>
        <v>1.9689658325269477E-2</v>
      </c>
    </row>
    <row r="131" spans="1:86">
      <c r="A131" s="1">
        <v>29798</v>
      </c>
      <c r="B131" s="2">
        <f>data!M132/1200</f>
        <v>1.2916666666666667E-2</v>
      </c>
      <c r="C131" s="2">
        <f>data!K132/data!K131-1</f>
        <v>-2.5120792727868269E-2</v>
      </c>
      <c r="D131" s="1">
        <f t="shared" si="56"/>
        <v>29587</v>
      </c>
      <c r="E131">
        <f>VLOOKUP(D131,'FRED Graph'!$A$13:$B$1993,2,FALSE)</f>
        <v>0</v>
      </c>
      <c r="F131" s="4">
        <f t="shared" si="57"/>
        <v>-3.8037459394534935E-2</v>
      </c>
      <c r="G131" s="20" t="str">
        <f t="shared" si="110"/>
        <v>19813</v>
      </c>
      <c r="H131" s="21">
        <f>IF(VLOOKUP(G131,Median_Level!$A$2:$H$206,8,FALSE)="#N/A",0,VLOOKUP(G131,Median_Level!$A$2:$H$206,8,FALSE))</f>
        <v>10</v>
      </c>
      <c r="I131" s="4"/>
      <c r="J131" s="3">
        <f t="shared" si="106"/>
        <v>0</v>
      </c>
      <c r="K131" s="3">
        <f t="shared" si="58"/>
        <v>1</v>
      </c>
      <c r="L131" s="2">
        <f t="shared" si="59"/>
        <v>-2.5120792727868269E-2</v>
      </c>
      <c r="M131" s="5">
        <f t="shared" si="60"/>
        <v>109.65342544617135</v>
      </c>
      <c r="N131" s="2">
        <f>(M131/M$5)^(12/COUNT(M$6:M131))-1</f>
        <v>8.8152492020583395E-3</v>
      </c>
      <c r="P131" s="3">
        <f t="shared" si="107"/>
        <v>1</v>
      </c>
      <c r="Q131" s="3">
        <f t="shared" si="61"/>
        <v>0</v>
      </c>
      <c r="R131" s="2">
        <f t="shared" si="62"/>
        <v>1.2916666666666667E-2</v>
      </c>
      <c r="S131" s="5">
        <f t="shared" si="63"/>
        <v>238.16994671574423</v>
      </c>
      <c r="T131" s="2">
        <f>(S131/S$5)^(12/COUNT(S$6:S131))-1</f>
        <v>8.6160478059418732E-2</v>
      </c>
      <c r="V131" s="3">
        <f t="shared" si="64"/>
        <v>1</v>
      </c>
      <c r="W131" s="3">
        <f t="shared" si="65"/>
        <v>0</v>
      </c>
      <c r="X131" s="2">
        <f t="shared" si="66"/>
        <v>1.2916666666666667E-2</v>
      </c>
      <c r="Y131" s="5">
        <f t="shared" si="67"/>
        <v>1399.9928206455932</v>
      </c>
      <c r="Z131" s="2">
        <f>(Y131/Y$5)^(12/COUNT(Y$6:Y131))-1</f>
        <v>0.28574498459616149</v>
      </c>
      <c r="AB131" s="3">
        <f t="shared" si="68"/>
        <v>0</v>
      </c>
      <c r="AC131" s="3">
        <f t="shared" si="69"/>
        <v>1</v>
      </c>
      <c r="AD131" s="2">
        <f t="shared" si="70"/>
        <v>-2.5120792727868269E-2</v>
      </c>
      <c r="AE131" s="5">
        <f t="shared" si="71"/>
        <v>128.12638717213565</v>
      </c>
      <c r="AF131" s="2">
        <f>(AE131/AE$5)^(12/COUNT(AE$6:AE131))-1</f>
        <v>2.3885265870011052E-2</v>
      </c>
      <c r="AH131" s="3">
        <f t="shared" ca="1" si="72"/>
        <v>1</v>
      </c>
      <c r="AI131" s="3">
        <f t="shared" ca="1" si="73"/>
        <v>0</v>
      </c>
      <c r="AJ131" s="2">
        <f t="shared" ca="1" si="74"/>
        <v>1.2916666666666667E-2</v>
      </c>
      <c r="AK131" s="5">
        <f t="shared" ca="1" si="75"/>
        <v>242.17715620259705</v>
      </c>
      <c r="AL131" s="2">
        <f ca="1">(AK131/AK$5)^(12/COUNT(AK$6:AK131))-1</f>
        <v>8.7887813733942055E-2</v>
      </c>
      <c r="AN131" s="3">
        <f t="shared" ca="1" si="76"/>
        <v>0.62032706542952087</v>
      </c>
      <c r="AO131" s="3">
        <f t="shared" ca="1" si="77"/>
        <v>0.37967293457047913</v>
      </c>
      <c r="AP131" s="2">
        <f t="shared" ca="1" si="78"/>
        <v>-1.5251271652618539E-3</v>
      </c>
      <c r="AQ131" s="5">
        <f t="shared" ca="1" si="79"/>
        <v>185.34046521750739</v>
      </c>
      <c r="AR131" s="2">
        <f ca="1">(AQ131/AQ$5)^(12/COUNT(AQ$6:AQ131))-1</f>
        <v>6.0525159651561244E-2</v>
      </c>
      <c r="AT131" s="3">
        <f t="shared" si="80"/>
        <v>0</v>
      </c>
      <c r="AU131" s="3">
        <f t="shared" si="81"/>
        <v>1</v>
      </c>
      <c r="AV131" s="2">
        <f t="shared" si="82"/>
        <v>-2.5120792727868269E-2</v>
      </c>
      <c r="AW131" s="5">
        <f t="shared" si="83"/>
        <v>119.98996053353366</v>
      </c>
      <c r="AX131" s="2">
        <f>(AW131/AW$5)^(12/COUNT(AW$6:AW131))-1</f>
        <v>1.7507479966530681E-2</v>
      </c>
      <c r="AZ131" s="3">
        <f t="shared" ca="1" si="84"/>
        <v>1</v>
      </c>
      <c r="BA131" s="3">
        <f t="shared" ca="1" si="85"/>
        <v>0</v>
      </c>
      <c r="BB131" s="2">
        <f t="shared" ca="1" si="86"/>
        <v>1.2916666666666667E-2</v>
      </c>
      <c r="BC131" s="5">
        <f t="shared" ca="1" si="87"/>
        <v>179.19988775948286</v>
      </c>
      <c r="BD131" s="2">
        <f ca="1">(BC131/BC$5)^(12/COUNT(BC$6:BC131))-1</f>
        <v>5.7127579131189821E-2</v>
      </c>
      <c r="BF131" s="3">
        <f t="shared" si="108"/>
        <v>0.45</v>
      </c>
      <c r="BG131" s="3">
        <f t="shared" si="88"/>
        <v>0.55000000000000004</v>
      </c>
      <c r="BH131" s="2">
        <f t="shared" si="89"/>
        <v>-8.0039360003275484E-3</v>
      </c>
      <c r="BI131" s="5">
        <f t="shared" si="90"/>
        <v>160.57267370888286</v>
      </c>
      <c r="BJ131" s="2">
        <f>(BI131/BI$5)^(12/COUNT(BI$6:BI131))-1</f>
        <v>4.6135103165410474E-2</v>
      </c>
      <c r="BL131" s="3">
        <f t="shared" si="91"/>
        <v>1</v>
      </c>
      <c r="BM131" s="3">
        <f t="shared" si="92"/>
        <v>0</v>
      </c>
      <c r="BN131" s="2">
        <f t="shared" si="93"/>
        <v>1.2916666666666667E-2</v>
      </c>
      <c r="BO131" s="5">
        <f t="shared" si="94"/>
        <v>171.37152915606424</v>
      </c>
      <c r="BP131" s="2">
        <f>(BO131/BO$5)^(12/COUNT(BO$6:BO131))-1</f>
        <v>5.2640010830898643E-2</v>
      </c>
      <c r="BR131" s="3">
        <f t="shared" si="95"/>
        <v>0</v>
      </c>
      <c r="BS131" s="3">
        <f t="shared" si="96"/>
        <v>1</v>
      </c>
      <c r="BT131" s="2">
        <f t="shared" si="97"/>
        <v>-2.5120792727868269E-2</v>
      </c>
      <c r="BU131" s="5">
        <f t="shared" si="98"/>
        <v>175.12582116220011</v>
      </c>
      <c r="BV131" s="2">
        <f>(BU131/BU$5)^(12/COUNT(BU$6:BU131))-1</f>
        <v>5.4814783873585071E-2</v>
      </c>
      <c r="BX131" s="3">
        <f t="shared" si="99"/>
        <v>0</v>
      </c>
      <c r="BY131" s="3">
        <f t="shared" si="100"/>
        <v>1</v>
      </c>
      <c r="BZ131" s="2">
        <f t="shared" si="101"/>
        <v>-2.5120792727868269E-2</v>
      </c>
      <c r="CA131" s="5">
        <f t="shared" si="102"/>
        <v>115.60428443424536</v>
      </c>
      <c r="CB131" s="2">
        <f>(CA131/CA$5)^(12/COUNT(CA$6:CA131))-1</f>
        <v>1.3905589201070212E-2</v>
      </c>
      <c r="CD131" s="3">
        <f t="shared" si="109"/>
        <v>0.1</v>
      </c>
      <c r="CE131" s="3">
        <f t="shared" si="103"/>
        <v>0.9</v>
      </c>
      <c r="CF131" s="2">
        <f t="shared" si="104"/>
        <v>-2.1317046788414777E-2</v>
      </c>
      <c r="CG131" s="5">
        <f t="shared" si="105"/>
        <v>119.90864916553198</v>
      </c>
      <c r="CH131" s="2">
        <f>(CG131/CG$5)^(12/COUNT(CG$6:CG131))-1</f>
        <v>1.7441791693917352E-2</v>
      </c>
    </row>
    <row r="132" spans="1:86">
      <c r="A132" s="1">
        <v>29829</v>
      </c>
      <c r="B132" s="2">
        <f>data!M133/1200</f>
        <v>1.2916666666666667E-2</v>
      </c>
      <c r="C132" s="2">
        <f>data!K133/data!K132-1</f>
        <v>-7.4416699918096518E-2</v>
      </c>
      <c r="D132" s="1">
        <f t="shared" si="56"/>
        <v>29587</v>
      </c>
      <c r="E132">
        <f>VLOOKUP(D132,'FRED Graph'!$A$13:$B$1993,2,FALSE)</f>
        <v>0</v>
      </c>
      <c r="F132" s="4">
        <f t="shared" si="57"/>
        <v>-8.7333366584763178E-2</v>
      </c>
      <c r="G132" s="20" t="str">
        <f t="shared" si="110"/>
        <v>19813</v>
      </c>
      <c r="H132" s="21">
        <f>IF(VLOOKUP(G132,Median_Level!$A$2:$H$206,8,FALSE)="#N/A",0,VLOOKUP(G132,Median_Level!$A$2:$H$206,8,FALSE))</f>
        <v>10</v>
      </c>
      <c r="I132" s="4"/>
      <c r="J132" s="3">
        <f t="shared" si="106"/>
        <v>0</v>
      </c>
      <c r="K132" s="3">
        <f t="shared" si="58"/>
        <v>1</v>
      </c>
      <c r="L132" s="2">
        <f t="shared" si="59"/>
        <v>-7.4416699918096518E-2</v>
      </c>
      <c r="M132" s="5">
        <f t="shared" si="60"/>
        <v>101.49337938975225</v>
      </c>
      <c r="N132" s="2">
        <f>(M132/M$5)^(12/COUNT(M$6:M132))-1</f>
        <v>1.4016159305925147E-3</v>
      </c>
      <c r="P132" s="3">
        <f t="shared" si="107"/>
        <v>1</v>
      </c>
      <c r="Q132" s="3">
        <f t="shared" si="61"/>
        <v>0</v>
      </c>
      <c r="R132" s="2">
        <f t="shared" si="62"/>
        <v>1.2916666666666667E-2</v>
      </c>
      <c r="S132" s="5">
        <f t="shared" si="63"/>
        <v>241.24630852748928</v>
      </c>
      <c r="T132" s="2">
        <f>(S132/S$5)^(12/COUNT(S$6:S132))-1</f>
        <v>8.677093930250046E-2</v>
      </c>
      <c r="V132" s="3">
        <f t="shared" si="64"/>
        <v>1</v>
      </c>
      <c r="W132" s="3">
        <f t="shared" si="65"/>
        <v>0</v>
      </c>
      <c r="X132" s="2">
        <f t="shared" si="66"/>
        <v>1.2916666666666667E-2</v>
      </c>
      <c r="Y132" s="5">
        <f t="shared" si="67"/>
        <v>1418.0760612455988</v>
      </c>
      <c r="Z132" s="2">
        <f>(Y132/Y$5)^(12/COUNT(Y$6:Y132))-1</f>
        <v>0.28475998728681606</v>
      </c>
      <c r="AB132" s="3">
        <f t="shared" si="68"/>
        <v>0</v>
      </c>
      <c r="AC132" s="3">
        <f t="shared" si="69"/>
        <v>1</v>
      </c>
      <c r="AD132" s="2">
        <f t="shared" si="70"/>
        <v>-7.4416699918096518E-2</v>
      </c>
      <c r="AE132" s="5">
        <f t="shared" si="71"/>
        <v>118.59164426635698</v>
      </c>
      <c r="AF132" s="2">
        <f>(AE132/AE$5)^(12/COUNT(AE$6:AE132))-1</f>
        <v>1.6242227250277796E-2</v>
      </c>
      <c r="AH132" s="3">
        <f t="shared" ca="1" si="72"/>
        <v>1</v>
      </c>
      <c r="AI132" s="3">
        <f t="shared" ca="1" si="73"/>
        <v>0</v>
      </c>
      <c r="AJ132" s="2">
        <f t="shared" ca="1" si="74"/>
        <v>1.2916666666666667E-2</v>
      </c>
      <c r="AK132" s="5">
        <f t="shared" ca="1" si="75"/>
        <v>245.30527780354726</v>
      </c>
      <c r="AL132" s="2">
        <f ca="1">(AK132/AK$5)^(12/COUNT(AK$6:AK132))-1</f>
        <v>8.8485626359065872E-2</v>
      </c>
      <c r="AN132" s="3">
        <f t="shared" ca="1" si="76"/>
        <v>4.1587704182021734E-2</v>
      </c>
      <c r="AO132" s="3">
        <f t="shared" ca="1" si="77"/>
        <v>0.95841229581797827</v>
      </c>
      <c r="AP132" s="2">
        <f t="shared" ca="1" si="78"/>
        <v>-7.0784705703349327E-2</v>
      </c>
      <c r="AQ132" s="5">
        <f t="shared" ca="1" si="79"/>
        <v>172.22119493216428</v>
      </c>
      <c r="AR132" s="2">
        <f ca="1">(AQ132/AQ$5)^(12/COUNT(AQ$6:AQ132))-1</f>
        <v>5.2706719571251615E-2</v>
      </c>
      <c r="AT132" s="3">
        <f t="shared" si="80"/>
        <v>0</v>
      </c>
      <c r="AU132" s="3">
        <f t="shared" si="81"/>
        <v>1</v>
      </c>
      <c r="AV132" s="2">
        <f t="shared" si="82"/>
        <v>-7.4416699918096518E-2</v>
      </c>
      <c r="AW132" s="5">
        <f t="shared" si="83"/>
        <v>111.06070364732544</v>
      </c>
      <c r="AX132" s="2">
        <f>(AW132/AW$5)^(12/COUNT(AW$6:AW132))-1</f>
        <v>9.9617394450026708E-3</v>
      </c>
      <c r="AZ132" s="3">
        <f t="shared" ca="1" si="84"/>
        <v>1</v>
      </c>
      <c r="BA132" s="3">
        <f t="shared" ca="1" si="85"/>
        <v>0</v>
      </c>
      <c r="BB132" s="2">
        <f t="shared" ca="1" si="86"/>
        <v>1.2916666666666667E-2</v>
      </c>
      <c r="BC132" s="5">
        <f t="shared" ca="1" si="87"/>
        <v>181.51455297637619</v>
      </c>
      <c r="BD132" s="2">
        <f ca="1">(BC132/BC$5)^(12/COUNT(BC$6:BC132))-1</f>
        <v>5.7947396280668473E-2</v>
      </c>
      <c r="BF132" s="3">
        <f t="shared" si="108"/>
        <v>0.45</v>
      </c>
      <c r="BG132" s="3">
        <f t="shared" si="88"/>
        <v>0.55000000000000004</v>
      </c>
      <c r="BH132" s="2">
        <f t="shared" si="89"/>
        <v>-3.5116684954953091E-2</v>
      </c>
      <c r="BI132" s="5">
        <f t="shared" si="90"/>
        <v>154.93389371387354</v>
      </c>
      <c r="BJ132" s="2">
        <f>(BI132/BI$5)^(12/COUNT(BI$6:BI132))-1</f>
        <v>4.2237253241972583E-2</v>
      </c>
      <c r="BL132" s="3">
        <f t="shared" si="91"/>
        <v>1</v>
      </c>
      <c r="BM132" s="3">
        <f t="shared" si="92"/>
        <v>0</v>
      </c>
      <c r="BN132" s="2">
        <f t="shared" si="93"/>
        <v>1.2916666666666667E-2</v>
      </c>
      <c r="BO132" s="5">
        <f t="shared" si="94"/>
        <v>173.58507807433008</v>
      </c>
      <c r="BP132" s="2">
        <f>(BO132/BO$5)^(12/COUNT(BO$6:BO132))-1</f>
        <v>5.3491635821558914E-2</v>
      </c>
      <c r="BR132" s="3">
        <f t="shared" si="95"/>
        <v>0</v>
      </c>
      <c r="BS132" s="3">
        <f t="shared" si="96"/>
        <v>1</v>
      </c>
      <c r="BT132" s="2">
        <f t="shared" si="97"/>
        <v>-7.4416699918096518E-2</v>
      </c>
      <c r="BU132" s="5">
        <f t="shared" si="98"/>
        <v>162.09353548086244</v>
      </c>
      <c r="BV132" s="2">
        <f>(BU132/BU$5)^(12/COUNT(BU$6:BU132))-1</f>
        <v>4.6695556850689046E-2</v>
      </c>
      <c r="BX132" s="3">
        <f t="shared" si="99"/>
        <v>0</v>
      </c>
      <c r="BY132" s="3">
        <f t="shared" si="100"/>
        <v>1</v>
      </c>
      <c r="BZ132" s="2">
        <f t="shared" si="101"/>
        <v>-7.4416699918096518E-2</v>
      </c>
      <c r="CA132" s="5">
        <f t="shared" si="102"/>
        <v>107.00139509025584</v>
      </c>
      <c r="CB132" s="2">
        <f>(CA132/CA$5)^(12/COUNT(CA$6:CA132))-1</f>
        <v>6.4146614921876122E-3</v>
      </c>
      <c r="CD132" s="3">
        <f t="shared" si="109"/>
        <v>0.1</v>
      </c>
      <c r="CE132" s="3">
        <f t="shared" si="103"/>
        <v>0.9</v>
      </c>
      <c r="CF132" s="2">
        <f t="shared" si="104"/>
        <v>-6.5683363259620209E-2</v>
      </c>
      <c r="CG132" s="5">
        <f t="shared" si="105"/>
        <v>112.03264580442199</v>
      </c>
      <c r="CH132" s="2">
        <f>(CG132/CG$5)^(12/COUNT(CG$6:CG132))-1</f>
        <v>1.0793594725756916E-2</v>
      </c>
    </row>
    <row r="133" spans="1:86">
      <c r="A133" s="1">
        <v>29859</v>
      </c>
      <c r="B133" s="2">
        <f>data!M134/1200</f>
        <v>1.2916666666666667E-2</v>
      </c>
      <c r="C133" s="2">
        <f>data!K134/data!K133-1</f>
        <v>-3.5724414897841061E-2</v>
      </c>
      <c r="D133" s="1">
        <f t="shared" si="56"/>
        <v>29587</v>
      </c>
      <c r="E133">
        <f>VLOOKUP(D133,'FRED Graph'!$A$13:$B$1993,2,FALSE)</f>
        <v>0</v>
      </c>
      <c r="F133" s="4">
        <f t="shared" si="57"/>
        <v>-4.8641081564507728E-2</v>
      </c>
      <c r="G133" s="20" t="str">
        <f t="shared" si="110"/>
        <v>19813</v>
      </c>
      <c r="H133" s="21">
        <f>IF(VLOOKUP(G133,Median_Level!$A$2:$H$206,8,FALSE)="#N/A",0,VLOOKUP(G133,Median_Level!$A$2:$H$206,8,FALSE))</f>
        <v>10</v>
      </c>
      <c r="I133" s="4"/>
      <c r="J133" s="3">
        <f t="shared" si="106"/>
        <v>0</v>
      </c>
      <c r="K133" s="3">
        <f t="shared" si="58"/>
        <v>1</v>
      </c>
      <c r="L133" s="2">
        <f t="shared" si="59"/>
        <v>-3.5724414897841061E-2</v>
      </c>
      <c r="M133" s="5">
        <f t="shared" si="60"/>
        <v>97.867587795048749</v>
      </c>
      <c r="N133" s="2">
        <f>(M133/M$5)^(12/COUNT(M$6:M133))-1</f>
        <v>-2.0187189422669061E-3</v>
      </c>
      <c r="P133" s="3">
        <f t="shared" si="107"/>
        <v>1</v>
      </c>
      <c r="Q133" s="3">
        <f t="shared" si="61"/>
        <v>0</v>
      </c>
      <c r="R133" s="2">
        <f t="shared" si="62"/>
        <v>1.2916666666666667E-2</v>
      </c>
      <c r="S133" s="5">
        <f t="shared" si="63"/>
        <v>244.36240667930269</v>
      </c>
      <c r="T133" s="2">
        <f>(S133/S$5)^(12/COUNT(S$6:S133))-1</f>
        <v>8.7372197189296008E-2</v>
      </c>
      <c r="V133" s="3">
        <f t="shared" si="64"/>
        <v>1</v>
      </c>
      <c r="W133" s="3">
        <f t="shared" si="65"/>
        <v>0</v>
      </c>
      <c r="X133" s="2">
        <f t="shared" si="66"/>
        <v>1.2916666666666667E-2</v>
      </c>
      <c r="Y133" s="5">
        <f t="shared" si="67"/>
        <v>1436.3928770366879</v>
      </c>
      <c r="Z133" s="2">
        <f>(Y133/Y$5)^(12/COUNT(Y$6:Y133))-1</f>
        <v>0.28379111756691433</v>
      </c>
      <c r="AB133" s="3">
        <f t="shared" si="68"/>
        <v>0</v>
      </c>
      <c r="AC133" s="3">
        <f t="shared" si="69"/>
        <v>1</v>
      </c>
      <c r="AD133" s="2">
        <f t="shared" si="70"/>
        <v>-3.5724414897841061E-2</v>
      </c>
      <c r="AE133" s="5">
        <f t="shared" si="71"/>
        <v>114.35502716316847</v>
      </c>
      <c r="AF133" s="2">
        <f>(AE133/AE$5)^(12/COUNT(AE$6:AE133))-1</f>
        <v>1.2654811992129478E-2</v>
      </c>
      <c r="AH133" s="3">
        <f t="shared" ca="1" si="72"/>
        <v>1</v>
      </c>
      <c r="AI133" s="3">
        <f t="shared" ca="1" si="73"/>
        <v>0</v>
      </c>
      <c r="AJ133" s="2">
        <f t="shared" ca="1" si="74"/>
        <v>1.2916666666666667E-2</v>
      </c>
      <c r="AK133" s="5">
        <f t="shared" ca="1" si="75"/>
        <v>248.47380430850976</v>
      </c>
      <c r="AL133" s="2">
        <f ca="1">(AK133/AK$5)^(12/COUNT(AK$6:AK133))-1</f>
        <v>8.9074419009774974E-2</v>
      </c>
      <c r="AN133" s="3">
        <f t="shared" ca="1" si="76"/>
        <v>0.69587949240395441</v>
      </c>
      <c r="AO133" s="3">
        <f t="shared" ca="1" si="77"/>
        <v>0.30412050759604559</v>
      </c>
      <c r="AP133" s="2">
        <f t="shared" ca="1" si="78"/>
        <v>-1.8760837487520783E-3</v>
      </c>
      <c r="AQ133" s="5">
        <f t="shared" ca="1" si="79"/>
        <v>171.89809354716138</v>
      </c>
      <c r="AR133" s="2">
        <f ca="1">(AQ133/AQ$5)^(12/COUNT(AQ$6:AQ133))-1</f>
        <v>5.209913099738861E-2</v>
      </c>
      <c r="AT133" s="3">
        <f t="shared" si="80"/>
        <v>0</v>
      </c>
      <c r="AU133" s="3">
        <f t="shared" si="81"/>
        <v>1</v>
      </c>
      <c r="AV133" s="2">
        <f t="shared" si="82"/>
        <v>-3.5724414897841061E-2</v>
      </c>
      <c r="AW133" s="5">
        <f t="shared" si="83"/>
        <v>107.09312499138221</v>
      </c>
      <c r="AX133" s="2">
        <f>(AW133/AW$5)^(12/COUNT(AW$6:AW133))-1</f>
        <v>6.4452376932468969E-3</v>
      </c>
      <c r="AZ133" s="3">
        <f t="shared" ca="1" si="84"/>
        <v>1</v>
      </c>
      <c r="BA133" s="3">
        <f t="shared" ca="1" si="85"/>
        <v>0</v>
      </c>
      <c r="BB133" s="2">
        <f t="shared" ca="1" si="86"/>
        <v>1.2916666666666667E-2</v>
      </c>
      <c r="BC133" s="5">
        <f t="shared" ca="1" si="87"/>
        <v>183.85911595232105</v>
      </c>
      <c r="BD133" s="2">
        <f ca="1">(BC133/BC$5)^(12/COUNT(BC$6:BC133))-1</f>
        <v>5.8755024740813067E-2</v>
      </c>
      <c r="BF133" s="3">
        <f t="shared" si="108"/>
        <v>0.45</v>
      </c>
      <c r="BG133" s="3">
        <f t="shared" si="88"/>
        <v>0.55000000000000004</v>
      </c>
      <c r="BH133" s="2">
        <f t="shared" si="89"/>
        <v>-1.3835928193812587E-2</v>
      </c>
      <c r="BI133" s="5">
        <f t="shared" si="90"/>
        <v>152.79023948566058</v>
      </c>
      <c r="BJ133" s="2">
        <f>(BI133/BI$5)^(12/COUNT(BI$6:BI133))-1</f>
        <v>4.0540440264719813E-2</v>
      </c>
      <c r="BL133" s="3">
        <f t="shared" si="91"/>
        <v>1</v>
      </c>
      <c r="BM133" s="3">
        <f t="shared" si="92"/>
        <v>0</v>
      </c>
      <c r="BN133" s="2">
        <f t="shared" si="93"/>
        <v>1.2916666666666667E-2</v>
      </c>
      <c r="BO133" s="5">
        <f t="shared" si="94"/>
        <v>175.82721866612351</v>
      </c>
      <c r="BP133" s="2">
        <f>(BO133/BO$5)^(12/COUNT(BO$6:BO133))-1</f>
        <v>5.4330627101008888E-2</v>
      </c>
      <c r="BR133" s="3">
        <f t="shared" si="95"/>
        <v>0</v>
      </c>
      <c r="BS133" s="3">
        <f t="shared" si="96"/>
        <v>1</v>
      </c>
      <c r="BT133" s="2">
        <f t="shared" si="97"/>
        <v>-3.5724414897841061E-2</v>
      </c>
      <c r="BU133" s="5">
        <f t="shared" si="98"/>
        <v>156.3028387670862</v>
      </c>
      <c r="BV133" s="2">
        <f>(BU133/BU$5)^(12/COUNT(BU$6:BU133))-1</f>
        <v>4.2760072677300753E-2</v>
      </c>
      <c r="BX133" s="3">
        <f t="shared" si="99"/>
        <v>0</v>
      </c>
      <c r="BY133" s="3">
        <f t="shared" si="100"/>
        <v>1</v>
      </c>
      <c r="BZ133" s="2">
        <f t="shared" si="101"/>
        <v>-3.5724414897841061E-2</v>
      </c>
      <c r="CA133" s="5">
        <f t="shared" si="102"/>
        <v>103.17883285740373</v>
      </c>
      <c r="CB133" s="2">
        <f>(CA133/CA$5)^(12/COUNT(CA$6:CA133))-1</f>
        <v>2.9380769046956079E-3</v>
      </c>
      <c r="CD133" s="3">
        <f t="shared" si="109"/>
        <v>0.1</v>
      </c>
      <c r="CE133" s="3">
        <f t="shared" si="103"/>
        <v>0.9</v>
      </c>
      <c r="CF133" s="2">
        <f t="shared" si="104"/>
        <v>-3.086030674139029E-2</v>
      </c>
      <c r="CG133" s="5">
        <f t="shared" si="105"/>
        <v>108.57528398984799</v>
      </c>
      <c r="CH133" s="2">
        <f>(CG133/CG$5)^(12/COUNT(CG$6:CG133))-1</f>
        <v>7.7429737280148014E-3</v>
      </c>
    </row>
    <row r="134" spans="1:86">
      <c r="A134" s="1">
        <v>29889</v>
      </c>
      <c r="B134" s="2">
        <f>data!M135/1200</f>
        <v>1.2916666666666667E-2</v>
      </c>
      <c r="C134" s="2">
        <f>data!K135/data!K134-1</f>
        <v>3.0236005553070378E-3</v>
      </c>
      <c r="D134" s="1">
        <f t="shared" ref="D134:D197" si="111">DATE(YEAR(A134),MONTH(B134),1)</f>
        <v>29587</v>
      </c>
      <c r="E134">
        <f>VLOOKUP(D134,'FRED Graph'!$A$13:$B$1993,2,FALSE)</f>
        <v>0</v>
      </c>
      <c r="F134" s="4">
        <f t="shared" si="57"/>
        <v>-9.8930661113596288E-3</v>
      </c>
      <c r="G134" s="20" t="str">
        <f t="shared" si="110"/>
        <v>19814</v>
      </c>
      <c r="H134" s="21">
        <f>IF(VLOOKUP(G134,Median_Level!$A$2:$H$206,8,FALSE)="#N/A",0,VLOOKUP(G134,Median_Level!$A$2:$H$206,8,FALSE))</f>
        <v>10</v>
      </c>
      <c r="I134" s="4"/>
      <c r="J134" s="3">
        <f t="shared" si="106"/>
        <v>0</v>
      </c>
      <c r="K134" s="3">
        <f t="shared" si="58"/>
        <v>1</v>
      </c>
      <c r="L134" s="2">
        <f t="shared" si="59"/>
        <v>3.0236005553070378E-3</v>
      </c>
      <c r="M134" s="5">
        <f t="shared" si="60"/>
        <v>98.163500287852415</v>
      </c>
      <c r="N134" s="2">
        <f>(M134/M$5)^(12/COUNT(M$6:M134))-1</f>
        <v>-1.7227680232172471E-3</v>
      </c>
      <c r="P134" s="3">
        <f t="shared" si="107"/>
        <v>1</v>
      </c>
      <c r="Q134" s="3">
        <f t="shared" si="61"/>
        <v>0</v>
      </c>
      <c r="R134" s="2">
        <f t="shared" si="62"/>
        <v>1.2916666666666667E-2</v>
      </c>
      <c r="S134" s="5">
        <f t="shared" si="63"/>
        <v>247.5187544322437</v>
      </c>
      <c r="T134" s="2">
        <f>(S134/S$5)^(12/COUNT(S$6:S134))-1</f>
        <v>8.7964458198421136E-2</v>
      </c>
      <c r="V134" s="3">
        <f t="shared" si="64"/>
        <v>1</v>
      </c>
      <c r="W134" s="3">
        <f t="shared" si="65"/>
        <v>0</v>
      </c>
      <c r="X134" s="2">
        <f t="shared" si="66"/>
        <v>1.2916666666666667E-2</v>
      </c>
      <c r="Y134" s="5">
        <f t="shared" si="67"/>
        <v>1454.9462850317452</v>
      </c>
      <c r="Z134" s="2">
        <f>(Y134/Y$5)^(12/COUNT(Y$6:Y134))-1</f>
        <v>0.28283798283068839</v>
      </c>
      <c r="AB134" s="3">
        <f t="shared" si="68"/>
        <v>0</v>
      </c>
      <c r="AC134" s="3">
        <f t="shared" si="69"/>
        <v>1</v>
      </c>
      <c r="AD134" s="2">
        <f t="shared" si="70"/>
        <v>3.0236005553070378E-3</v>
      </c>
      <c r="AE134" s="5">
        <f t="shared" si="71"/>
        <v>114.70079108680117</v>
      </c>
      <c r="AF134" s="2">
        <f>(AE134/AE$5)^(12/COUNT(AE$6:AE134))-1</f>
        <v>1.2840506379677263E-2</v>
      </c>
      <c r="AH134" s="3">
        <f t="shared" ca="1" si="72"/>
        <v>1</v>
      </c>
      <c r="AI134" s="3">
        <f t="shared" ca="1" si="73"/>
        <v>0</v>
      </c>
      <c r="AJ134" s="2">
        <f t="shared" ca="1" si="74"/>
        <v>1.2916666666666667E-2</v>
      </c>
      <c r="AK134" s="5">
        <f t="shared" ca="1" si="75"/>
        <v>251.68325761416133</v>
      </c>
      <c r="AL134" s="2">
        <f ca="1">(AK134/AK$5)^(12/COUNT(AK$6:AK134))-1</f>
        <v>8.9654394217405953E-2</v>
      </c>
      <c r="AN134" s="3">
        <f t="shared" ca="1" si="76"/>
        <v>5.5242095641475086E-2</v>
      </c>
      <c r="AO134" s="3">
        <f t="shared" ca="1" si="77"/>
        <v>0.94475790435852491</v>
      </c>
      <c r="AP134" s="2">
        <f t="shared" ca="1" si="78"/>
        <v>3.570114259618202E-3</v>
      </c>
      <c r="AQ134" s="5">
        <f t="shared" ca="1" si="79"/>
        <v>172.51178938213531</v>
      </c>
      <c r="AR134" s="2">
        <f ca="1">(AQ134/AQ$5)^(12/COUNT(AQ$6:AQ134))-1</f>
        <v>5.2033705005267272E-2</v>
      </c>
      <c r="AT134" s="3">
        <f t="shared" si="80"/>
        <v>0</v>
      </c>
      <c r="AU134" s="3">
        <f t="shared" si="81"/>
        <v>1</v>
      </c>
      <c r="AV134" s="2">
        <f t="shared" si="82"/>
        <v>3.0236005553070378E-3</v>
      </c>
      <c r="AW134" s="5">
        <f t="shared" si="83"/>
        <v>107.41693182357572</v>
      </c>
      <c r="AX134" s="2">
        <f>(AW134/AW$5)^(12/COUNT(AW$6:AW134))-1</f>
        <v>6.6777916986799912E-3</v>
      </c>
      <c r="AZ134" s="3">
        <f t="shared" ca="1" si="84"/>
        <v>1</v>
      </c>
      <c r="BA134" s="3">
        <f t="shared" ca="1" si="85"/>
        <v>0</v>
      </c>
      <c r="BB134" s="2">
        <f t="shared" ca="1" si="86"/>
        <v>1.2916666666666667E-2</v>
      </c>
      <c r="BC134" s="5">
        <f t="shared" ca="1" si="87"/>
        <v>186.23396286670521</v>
      </c>
      <c r="BD134" s="2">
        <f ca="1">(BC134/BC$5)^(12/COUNT(BC$6:BC134))-1</f>
        <v>5.9550734100149993E-2</v>
      </c>
      <c r="BF134" s="3">
        <f t="shared" si="108"/>
        <v>0.45</v>
      </c>
      <c r="BG134" s="3">
        <f t="shared" si="88"/>
        <v>0.55000000000000004</v>
      </c>
      <c r="BH134" s="2">
        <f t="shared" si="89"/>
        <v>7.4754803054188704E-3</v>
      </c>
      <c r="BI134" s="5">
        <f t="shared" si="90"/>
        <v>153.93241991179588</v>
      </c>
      <c r="BJ134" s="2">
        <f>(BI134/BI$5)^(12/COUNT(BI$6:BI134))-1</f>
        <v>4.0940858336670605E-2</v>
      </c>
      <c r="BL134" s="3">
        <f t="shared" si="91"/>
        <v>1</v>
      </c>
      <c r="BM134" s="3">
        <f t="shared" si="92"/>
        <v>0</v>
      </c>
      <c r="BN134" s="2">
        <f t="shared" si="93"/>
        <v>1.2916666666666667E-2</v>
      </c>
      <c r="BO134" s="5">
        <f t="shared" si="94"/>
        <v>178.09832024056095</v>
      </c>
      <c r="BP134" s="2">
        <f>(BO134/BO$5)^(12/COUNT(BO$6:BO134))-1</f>
        <v>5.5157263467738415E-2</v>
      </c>
      <c r="BR134" s="3">
        <f t="shared" si="95"/>
        <v>0</v>
      </c>
      <c r="BS134" s="3">
        <f t="shared" si="96"/>
        <v>1</v>
      </c>
      <c r="BT134" s="2">
        <f t="shared" si="97"/>
        <v>3.0236005553070378E-3</v>
      </c>
      <c r="BU134" s="5">
        <f t="shared" si="98"/>
        <v>156.77543611717843</v>
      </c>
      <c r="BV134" s="2">
        <f>(BU134/BU$5)^(12/COUNT(BU$6:BU134))-1</f>
        <v>4.2714461815430704E-2</v>
      </c>
      <c r="BX134" s="3">
        <f t="shared" si="99"/>
        <v>0</v>
      </c>
      <c r="BY134" s="3">
        <f t="shared" si="100"/>
        <v>1</v>
      </c>
      <c r="BZ134" s="2">
        <f t="shared" si="101"/>
        <v>3.0236005553070378E-3</v>
      </c>
      <c r="CA134" s="5">
        <f t="shared" si="102"/>
        <v>103.49080443372731</v>
      </c>
      <c r="CB134" s="2">
        <f>(CA134/CA$5)^(12/COUNT(CA$6:CA134))-1</f>
        <v>3.1969670353220181E-3</v>
      </c>
      <c r="CD134" s="3">
        <f t="shared" si="109"/>
        <v>0.1</v>
      </c>
      <c r="CE134" s="3">
        <f t="shared" si="103"/>
        <v>0.9</v>
      </c>
      <c r="CF134" s="2">
        <f t="shared" si="104"/>
        <v>4.0129071664430013E-3</v>
      </c>
      <c r="CG134" s="5">
        <f t="shared" si="105"/>
        <v>109.01098652506943</v>
      </c>
      <c r="CH134" s="2">
        <f>(CG134/CG$5)^(12/COUNT(CG$6:CG134))-1</f>
        <v>8.0581994969175508E-3</v>
      </c>
    </row>
    <row r="135" spans="1:86">
      <c r="A135" s="1">
        <v>29920</v>
      </c>
      <c r="B135" s="2">
        <f>data!M136/1200</f>
        <v>1.1625E-2</v>
      </c>
      <c r="C135" s="2">
        <f>data!K136/data!K135-1</f>
        <v>4.2730631634508409E-2</v>
      </c>
      <c r="D135" s="1">
        <f t="shared" si="111"/>
        <v>29587</v>
      </c>
      <c r="E135">
        <f>VLOOKUP(D135,'FRED Graph'!$A$13:$B$1993,2,FALSE)</f>
        <v>0</v>
      </c>
      <c r="F135" s="4">
        <f t="shared" ref="F135:F198" si="112">C135-B135</f>
        <v>3.1105631634508409E-2</v>
      </c>
      <c r="G135" s="20" t="str">
        <f t="shared" si="110"/>
        <v>19814</v>
      </c>
      <c r="H135" s="21">
        <f>IF(VLOOKUP(G135,Median_Level!$A$2:$H$206,8,FALSE)="#N/A",0,VLOOKUP(G135,Median_Level!$A$2:$H$206,8,FALSE))</f>
        <v>10</v>
      </c>
      <c r="I135" s="4"/>
      <c r="J135" s="3">
        <f t="shared" si="106"/>
        <v>0</v>
      </c>
      <c r="K135" s="3">
        <f t="shared" ref="K135:K198" si="113">1-J135</f>
        <v>1</v>
      </c>
      <c r="L135" s="2">
        <f t="shared" ref="L135:L198" si="114">J135*$B135+K135*$C135</f>
        <v>4.2730631634508409E-2</v>
      </c>
      <c r="M135" s="5">
        <f t="shared" ref="M135:M198" si="115">M134*(1+L135)</f>
        <v>102.35808865860659</v>
      </c>
      <c r="N135" s="2">
        <f>(M135/M$5)^(12/COUNT(M$6:M135))-1</f>
        <v>2.1537454364906061E-3</v>
      </c>
      <c r="P135" s="3">
        <f t="shared" si="107"/>
        <v>1</v>
      </c>
      <c r="Q135" s="3">
        <f t="shared" ref="Q135:Q198" si="116">1-P135</f>
        <v>0</v>
      </c>
      <c r="R135" s="2">
        <f t="shared" ref="R135:R198" si="117">P135*$B135+Q135*$C135</f>
        <v>1.1625E-2</v>
      </c>
      <c r="S135" s="5">
        <f t="shared" ref="S135:S198" si="118">S134*(1+R135)</f>
        <v>250.39615995251853</v>
      </c>
      <c r="T135" s="2">
        <f>(S135/S$5)^(12/COUNT(S$6:S135))-1</f>
        <v>8.8419715113766451E-2</v>
      </c>
      <c r="V135" s="3">
        <f t="shared" ref="V135:V198" si="119">IF($B135&gt;$C135,1,0)</f>
        <v>0</v>
      </c>
      <c r="W135" s="3">
        <f t="shared" ref="W135:W198" si="120">1-V135</f>
        <v>1</v>
      </c>
      <c r="X135" s="2">
        <f t="shared" ref="X135:X198" si="121">V135*$B135+W135*$C135</f>
        <v>4.2730631634508409E-2</v>
      </c>
      <c r="Y135" s="5">
        <f t="shared" ref="Y135:Y198" si="122">Y134*(1+X135)</f>
        <v>1517.1170587854333</v>
      </c>
      <c r="Z135" s="2">
        <f>(Y135/Y$5)^(12/COUNT(Y$6:Y135))-1</f>
        <v>0.28533740695726406</v>
      </c>
      <c r="AB135" s="3">
        <f t="shared" ref="AB135:AB198" si="123">$E135</f>
        <v>0</v>
      </c>
      <c r="AC135" s="3">
        <f t="shared" ref="AC135:AC198" si="124">1-AB135</f>
        <v>1</v>
      </c>
      <c r="AD135" s="2">
        <f t="shared" ref="AD135:AD198" si="125">AB135*$B135+AC135*$C135</f>
        <v>4.2730631634508409E-2</v>
      </c>
      <c r="AE135" s="5">
        <f t="shared" ref="AE135:AE198" si="126">AE134*(1+AD135)</f>
        <v>119.60202833891798</v>
      </c>
      <c r="AF135" s="2">
        <f>(AE135/AE$5)^(12/COUNT(AE$6:AE135))-1</f>
        <v>1.6660301752831508E-2</v>
      </c>
      <c r="AH135" s="3">
        <f t="shared" ref="AH135:AH198" ca="1" si="127">OFFSET($E135,AI$2,0)</f>
        <v>1</v>
      </c>
      <c r="AI135" s="3">
        <f t="shared" ref="AI135:AI198" ca="1" si="128">1-AH135</f>
        <v>0</v>
      </c>
      <c r="AJ135" s="2">
        <f t="shared" ref="AJ135:AJ198" ca="1" si="129">AH135*$B135+AI135*$C135</f>
        <v>1.1625E-2</v>
      </c>
      <c r="AK135" s="5">
        <f t="shared" ref="AK135:AK198" ca="1" si="130">AK134*(1+AJ135)</f>
        <v>254.60907548392595</v>
      </c>
      <c r="AL135" s="2">
        <f ca="1">(AK135/AK$5)^(12/COUNT(AK$6:AK135))-1</f>
        <v>9.009734331882524E-2</v>
      </c>
      <c r="AN135" s="3">
        <f t="shared" ref="AN135:AN198" ca="1" si="131">RAND()</f>
        <v>0.15370767381014461</v>
      </c>
      <c r="AO135" s="3">
        <f t="shared" ref="AO135:AO198" ca="1" si="132">1-AN135</f>
        <v>0.84629232618985539</v>
      </c>
      <c r="AP135" s="2">
        <f t="shared" ref="AP135:AP198" ca="1" si="133">AN135*$B135+AO135*$C135</f>
        <v>3.7949457353572871E-2</v>
      </c>
      <c r="AQ135" s="5">
        <f t="shared" ref="AQ135:AQ198" ca="1" si="134">AQ134*(1+AP135)</f>
        <v>179.05851817628118</v>
      </c>
      <c r="AR135" s="2">
        <f ca="1">(AQ135/AQ$5)^(12/COUNT(AQ$6:AQ135))-1</f>
        <v>5.5245195091537802E-2</v>
      </c>
      <c r="AT135" s="3">
        <f t="shared" ref="AT135:AT198" si="135">IF($H135&gt;AU$2,1,0)</f>
        <v>0</v>
      </c>
      <c r="AU135" s="3">
        <f t="shared" ref="AU135:AU198" si="136">1-AT135</f>
        <v>1</v>
      </c>
      <c r="AV135" s="2">
        <f t="shared" ref="AV135:AV198" si="137">AT135*$B135+AU135*$C135</f>
        <v>4.2730631634508409E-2</v>
      </c>
      <c r="AW135" s="5">
        <f t="shared" ref="AW135:AW198" si="138">AW134*(1+AV135)</f>
        <v>112.00692516863803</v>
      </c>
      <c r="AX135" s="2">
        <f>(AW135/AW$5)^(12/COUNT(AW$6:AW135))-1</f>
        <v>1.0521785535154926E-2</v>
      </c>
      <c r="AZ135" s="3">
        <f t="shared" ref="AZ135:AZ198" ca="1" si="139">IF($H135&gt;BA$2,1,0)*OFFSET($E135,BA$3,0)</f>
        <v>1</v>
      </c>
      <c r="BA135" s="3">
        <f t="shared" ref="BA135:BA198" ca="1" si="140">1-AZ135</f>
        <v>0</v>
      </c>
      <c r="BB135" s="2">
        <f t="shared" ref="BB135:BB198" ca="1" si="141">AZ135*$B135+BA135*$C135</f>
        <v>1.1625E-2</v>
      </c>
      <c r="BC135" s="5">
        <f t="shared" ref="BC135:BC198" ca="1" si="142">BC134*(1+BB135)</f>
        <v>188.39893268503067</v>
      </c>
      <c r="BD135" s="2">
        <f ca="1">(BC135/BC$5)^(12/COUNT(BC$6:BC135))-1</f>
        <v>6.0209901396822696E-2</v>
      </c>
      <c r="BF135" s="3">
        <f t="shared" si="108"/>
        <v>0.45</v>
      </c>
      <c r="BG135" s="3">
        <f t="shared" ref="BG135:BG198" si="143">1-BF135</f>
        <v>0.55000000000000004</v>
      </c>
      <c r="BH135" s="2">
        <f t="shared" ref="BH135:BH198" si="144">BF135*$B135+BG135*$C135</f>
        <v>2.8733097398979626E-2</v>
      </c>
      <c r="BI135" s="5">
        <f t="shared" ref="BI135:BI198" si="145">BI134*(1+BH135)</f>
        <v>158.35537512598214</v>
      </c>
      <c r="BJ135" s="2">
        <f>(BI135/BI$5)^(12/COUNT(BI$6:BI135))-1</f>
        <v>4.3344290856538237E-2</v>
      </c>
      <c r="BL135" s="3">
        <f t="shared" ref="BL135:BL198" si="146">IF($H135&gt;BM$2,1,0)</f>
        <v>1</v>
      </c>
      <c r="BM135" s="3">
        <f t="shared" ref="BM135:BM198" si="147">1-BL135</f>
        <v>0</v>
      </c>
      <c r="BN135" s="2">
        <f t="shared" ref="BN135:BN198" si="148">BL135*$B135+BM135*$C135</f>
        <v>1.1625E-2</v>
      </c>
      <c r="BO135" s="5">
        <f t="shared" ref="BO135:BO198" si="149">BO134*(1+BN135)</f>
        <v>180.16871321335748</v>
      </c>
      <c r="BP135" s="2">
        <f>(BO135/BO$5)^(12/COUNT(BO$6:BO135))-1</f>
        <v>5.5847444783721389E-2</v>
      </c>
      <c r="BR135" s="3">
        <f t="shared" ref="BR135:BR198" si="150">IF($H135&gt;BS$2,1,0)</f>
        <v>0</v>
      </c>
      <c r="BS135" s="3">
        <f t="shared" ref="BS135:BS198" si="151">1-BR135</f>
        <v>1</v>
      </c>
      <c r="BT135" s="2">
        <f t="shared" ref="BT135:BT198" si="152">BR135*$B135+BS135*$C135</f>
        <v>4.2730631634508409E-2</v>
      </c>
      <c r="BU135" s="5">
        <f t="shared" ref="BU135:BU198" si="153">BU134*(1+BT135)</f>
        <v>163.47454952724098</v>
      </c>
      <c r="BV135" s="2">
        <f>(BU135/BU$5)^(12/COUNT(BU$6:BU135))-1</f>
        <v>4.641291393136715E-2</v>
      </c>
      <c r="BX135" s="3">
        <f t="shared" ref="BX135:BX198" si="154">IF($H135&gt;BY$2,1,0)</f>
        <v>0</v>
      </c>
      <c r="BY135" s="3">
        <f t="shared" ref="BY135:BY198" si="155">1-BX135</f>
        <v>1</v>
      </c>
      <c r="BZ135" s="2">
        <f t="shared" ref="BZ135:BZ198" si="156">BX135*$B135+BY135*$C135</f>
        <v>4.2730631634508409E-2</v>
      </c>
      <c r="CA135" s="5">
        <f t="shared" ref="CA135:CA198" si="157">CA134*(1+BZ135)</f>
        <v>107.91303187554385</v>
      </c>
      <c r="CB135" s="2">
        <f>(CA135/CA$5)^(12/COUNT(CA$6:CA135))-1</f>
        <v>7.0545010135276698E-3</v>
      </c>
      <c r="CD135" s="3">
        <f t="shared" si="109"/>
        <v>0.1</v>
      </c>
      <c r="CE135" s="3">
        <f t="shared" ref="CE135:CE198" si="158">1-CD135</f>
        <v>0.9</v>
      </c>
      <c r="CF135" s="2">
        <f t="shared" ref="CF135:CF198" si="159">CD135*$B135+CE135*$C135</f>
        <v>3.9620068471057569E-2</v>
      </c>
      <c r="CG135" s="5">
        <f t="shared" ref="CG135:CG198" si="160">CG134*(1+CF135)</f>
        <v>113.33000927529021</v>
      </c>
      <c r="CH135" s="2">
        <f>(CG135/CG$5)^(12/COUNT(CG$6:CG135))-1</f>
        <v>1.1617781714195363E-2</v>
      </c>
    </row>
    <row r="136" spans="1:86">
      <c r="A136" s="1">
        <v>29951</v>
      </c>
      <c r="B136" s="2">
        <f>data!M137/1200</f>
        <v>1.0108333333333334E-2</v>
      </c>
      <c r="C136" s="2">
        <f>data!K137/data!K136-1</f>
        <v>-1.5725888096470131E-2</v>
      </c>
      <c r="D136" s="1">
        <f t="shared" si="111"/>
        <v>29587</v>
      </c>
      <c r="E136">
        <f>VLOOKUP(D136,'FRED Graph'!$A$13:$B$1993,2,FALSE)</f>
        <v>0</v>
      </c>
      <c r="F136" s="4">
        <f t="shared" si="112"/>
        <v>-2.5834221429803465E-2</v>
      </c>
      <c r="G136" s="20" t="str">
        <f t="shared" si="110"/>
        <v>19814</v>
      </c>
      <c r="H136" s="21">
        <f>IF(VLOOKUP(G136,Median_Level!$A$2:$H$206,8,FALSE)="#N/A",0,VLOOKUP(G136,Median_Level!$A$2:$H$206,8,FALSE))</f>
        <v>10</v>
      </c>
      <c r="I136" s="4"/>
      <c r="J136" s="3">
        <f t="shared" ref="J136:J199" si="161">J135</f>
        <v>0</v>
      </c>
      <c r="K136" s="3">
        <f t="shared" si="113"/>
        <v>1</v>
      </c>
      <c r="L136" s="2">
        <f t="shared" si="114"/>
        <v>-1.5725888096470131E-2</v>
      </c>
      <c r="M136" s="5">
        <f t="shared" si="115"/>
        <v>100.74841681059277</v>
      </c>
      <c r="N136" s="2">
        <f>(M136/M$5)^(12/COUNT(M$6:M136))-1</f>
        <v>6.8325322050744042E-4</v>
      </c>
      <c r="P136" s="3">
        <f t="shared" ref="P136:P199" si="162">P135</f>
        <v>1</v>
      </c>
      <c r="Q136" s="3">
        <f t="shared" si="116"/>
        <v>0</v>
      </c>
      <c r="R136" s="2">
        <f t="shared" si="117"/>
        <v>1.0108333333333334E-2</v>
      </c>
      <c r="S136" s="5">
        <f t="shared" si="118"/>
        <v>252.92724780270524</v>
      </c>
      <c r="T136" s="2">
        <f>(S136/S$5)^(12/COUNT(S$6:S136))-1</f>
        <v>8.8718566299442747E-2</v>
      </c>
      <c r="V136" s="3">
        <f t="shared" si="119"/>
        <v>1</v>
      </c>
      <c r="W136" s="3">
        <f t="shared" si="120"/>
        <v>0</v>
      </c>
      <c r="X136" s="2">
        <f t="shared" si="121"/>
        <v>1.0108333333333334E-2</v>
      </c>
      <c r="Y136" s="5">
        <f t="shared" si="122"/>
        <v>1532.4525837213228</v>
      </c>
      <c r="Z136" s="2">
        <f>(Y136/Y$5)^(12/COUNT(Y$6:Y136))-1</f>
        <v>0.28405927708455625</v>
      </c>
      <c r="AB136" s="3">
        <f t="shared" si="123"/>
        <v>0</v>
      </c>
      <c r="AC136" s="3">
        <f t="shared" si="124"/>
        <v>1</v>
      </c>
      <c r="AD136" s="2">
        <f t="shared" si="125"/>
        <v>-1.5725888096470131E-2</v>
      </c>
      <c r="AE136" s="5">
        <f t="shared" si="126"/>
        <v>117.7211802251493</v>
      </c>
      <c r="AF136" s="2">
        <f>(AE136/AE$5)^(12/COUNT(AE$6:AE136))-1</f>
        <v>1.5057158658285941E-2</v>
      </c>
      <c r="AH136" s="3">
        <f t="shared" ca="1" si="127"/>
        <v>1</v>
      </c>
      <c r="AI136" s="3">
        <f t="shared" ca="1" si="128"/>
        <v>0</v>
      </c>
      <c r="AJ136" s="2">
        <f t="shared" ca="1" si="129"/>
        <v>1.0108333333333334E-2</v>
      </c>
      <c r="AK136" s="5">
        <f t="shared" ca="1" si="130"/>
        <v>257.1827488886093</v>
      </c>
      <c r="AL136" s="2">
        <f ca="1">(AK136/AK$5)^(12/COUNT(AK$6:AK136))-1</f>
        <v>9.0383835506508525E-2</v>
      </c>
      <c r="AN136" s="3">
        <f t="shared" ca="1" si="131"/>
        <v>3.6602791164749848E-2</v>
      </c>
      <c r="AO136" s="3">
        <f t="shared" ca="1" si="132"/>
        <v>0.96339720883525015</v>
      </c>
      <c r="AP136" s="2">
        <f t="shared" ca="1" si="133"/>
        <v>-1.478028348457113E-2</v>
      </c>
      <c r="AQ136" s="5">
        <f t="shared" ca="1" si="134"/>
        <v>176.4119825173085</v>
      </c>
      <c r="AR136" s="2">
        <f ca="1">(AQ136/AQ$5)^(12/COUNT(AQ$6:AQ136))-1</f>
        <v>5.3374316039034975E-2</v>
      </c>
      <c r="AT136" s="3">
        <f t="shared" si="135"/>
        <v>0</v>
      </c>
      <c r="AU136" s="3">
        <f t="shared" si="136"/>
        <v>1</v>
      </c>
      <c r="AV136" s="2">
        <f t="shared" si="137"/>
        <v>-1.5725888096470131E-2</v>
      </c>
      <c r="AW136" s="5">
        <f t="shared" si="138"/>
        <v>110.24551679740632</v>
      </c>
      <c r="AX136" s="2">
        <f>(AW136/AW$5)^(12/COUNT(AW$6:AW136))-1</f>
        <v>8.9749666574021614E-3</v>
      </c>
      <c r="AZ136" s="3">
        <f t="shared" ca="1" si="139"/>
        <v>1</v>
      </c>
      <c r="BA136" s="3">
        <f t="shared" ca="1" si="140"/>
        <v>0</v>
      </c>
      <c r="BB136" s="2">
        <f t="shared" ca="1" si="141"/>
        <v>1.0108333333333334E-2</v>
      </c>
      <c r="BC136" s="5">
        <f t="shared" ca="1" si="142"/>
        <v>190.3033318962552</v>
      </c>
      <c r="BD136" s="2">
        <f ca="1">(BC136/BC$5)^(12/COUNT(BC$6:BC136))-1</f>
        <v>6.0713613608332606E-2</v>
      </c>
      <c r="BF136" s="3">
        <f t="shared" ref="BF136:BF199" si="163">BF135</f>
        <v>0.45</v>
      </c>
      <c r="BG136" s="3">
        <f t="shared" si="143"/>
        <v>0.55000000000000004</v>
      </c>
      <c r="BH136" s="2">
        <f t="shared" si="144"/>
        <v>-4.1004884530585727E-3</v>
      </c>
      <c r="BI136" s="5">
        <f t="shared" si="145"/>
        <v>157.70604073879829</v>
      </c>
      <c r="BJ136" s="2">
        <f>(BI136/BI$5)^(12/COUNT(BI$6:BI136))-1</f>
        <v>4.261390106206786E-2</v>
      </c>
      <c r="BL136" s="3">
        <f t="shared" si="146"/>
        <v>1</v>
      </c>
      <c r="BM136" s="3">
        <f t="shared" si="147"/>
        <v>0</v>
      </c>
      <c r="BN136" s="2">
        <f t="shared" si="148"/>
        <v>1.0108333333333334E-2</v>
      </c>
      <c r="BO136" s="5">
        <f t="shared" si="149"/>
        <v>181.98991862275585</v>
      </c>
      <c r="BP136" s="2">
        <f>(BO136/BO$5)^(12/COUNT(BO$6:BO136))-1</f>
        <v>5.6382333266625784E-2</v>
      </c>
      <c r="BR136" s="3">
        <f t="shared" si="150"/>
        <v>0</v>
      </c>
      <c r="BS136" s="3">
        <f t="shared" si="151"/>
        <v>1</v>
      </c>
      <c r="BT136" s="2">
        <f t="shared" si="152"/>
        <v>-1.5725888096470131E-2</v>
      </c>
      <c r="BU136" s="5">
        <f t="shared" si="153"/>
        <v>160.90376705475472</v>
      </c>
      <c r="BV136" s="2">
        <f>(BU136/BU$5)^(12/COUNT(BU$6:BU136))-1</f>
        <v>4.4532832880181505E-2</v>
      </c>
      <c r="BX136" s="3">
        <f t="shared" si="154"/>
        <v>0</v>
      </c>
      <c r="BY136" s="3">
        <f t="shared" si="155"/>
        <v>1</v>
      </c>
      <c r="BZ136" s="2">
        <f t="shared" si="156"/>
        <v>-1.5725888096470131E-2</v>
      </c>
      <c r="CA136" s="5">
        <f t="shared" si="157"/>
        <v>106.21600361211823</v>
      </c>
      <c r="CB136" s="2">
        <f>(CA136/CA$5)^(12/COUNT(CA$6:CA136))-1</f>
        <v>5.5393718152549898E-3</v>
      </c>
      <c r="CD136" s="3">
        <f t="shared" ref="CD136:CD199" si="164">CD135</f>
        <v>0.1</v>
      </c>
      <c r="CE136" s="3">
        <f t="shared" si="158"/>
        <v>0.9</v>
      </c>
      <c r="CF136" s="2">
        <f t="shared" si="159"/>
        <v>-1.3142465953489784E-2</v>
      </c>
      <c r="CG136" s="5">
        <f t="shared" si="160"/>
        <v>111.84057348688103</v>
      </c>
      <c r="CH136" s="2">
        <f>(CG136/CG$5)^(12/COUNT(CG$6:CG136))-1</f>
        <v>1.0303487373327425E-2</v>
      </c>
    </row>
    <row r="137" spans="1:86">
      <c r="A137" s="1">
        <v>29980</v>
      </c>
      <c r="B137" s="2">
        <f>data!M138/1200</f>
        <v>1.2500000000000001E-2</v>
      </c>
      <c r="C137" s="2">
        <f>data!K138/data!K137-1</f>
        <v>-4.4571428571428262E-3</v>
      </c>
      <c r="D137" s="1">
        <f t="shared" si="111"/>
        <v>29952</v>
      </c>
      <c r="E137">
        <f>VLOOKUP(D137,'FRED Graph'!$A$13:$B$1993,2,FALSE)</f>
        <v>1</v>
      </c>
      <c r="F137" s="4">
        <f t="shared" si="112"/>
        <v>-1.6957142857142827E-2</v>
      </c>
      <c r="G137" s="20" t="str">
        <f t="shared" si="110"/>
        <v>19821</v>
      </c>
      <c r="H137" s="21">
        <f>IF(VLOOKUP(G137,Median_Level!$A$2:$H$206,8,FALSE)="#N/A",0,VLOOKUP(G137,Median_Level!$A$2:$H$206,8,FALSE))</f>
        <v>15</v>
      </c>
      <c r="I137" s="4"/>
      <c r="J137" s="3">
        <f t="shared" si="161"/>
        <v>0</v>
      </c>
      <c r="K137" s="3">
        <f t="shared" si="113"/>
        <v>1</v>
      </c>
      <c r="L137" s="2">
        <f t="shared" si="114"/>
        <v>-4.4571428571428262E-3</v>
      </c>
      <c r="M137" s="5">
        <f t="shared" si="115"/>
        <v>100.29936672423699</v>
      </c>
      <c r="N137" s="2">
        <f>(M137/M$5)^(12/COUNT(M$6:M137))-1</f>
        <v>2.7178193908294901E-4</v>
      </c>
      <c r="P137" s="3">
        <f t="shared" si="162"/>
        <v>1</v>
      </c>
      <c r="Q137" s="3">
        <f t="shared" si="116"/>
        <v>0</v>
      </c>
      <c r="R137" s="2">
        <f t="shared" si="117"/>
        <v>1.2500000000000001E-2</v>
      </c>
      <c r="S137" s="5">
        <f t="shared" si="118"/>
        <v>256.08883840023907</v>
      </c>
      <c r="T137" s="2">
        <f>(S137/S$5)^(12/COUNT(S$6:S137))-1</f>
        <v>8.9247126079416539E-2</v>
      </c>
      <c r="V137" s="3">
        <f t="shared" si="119"/>
        <v>1</v>
      </c>
      <c r="W137" s="3">
        <f t="shared" si="120"/>
        <v>0</v>
      </c>
      <c r="X137" s="2">
        <f t="shared" si="121"/>
        <v>1.2500000000000001E-2</v>
      </c>
      <c r="Y137" s="5">
        <f t="shared" si="122"/>
        <v>1551.6082410178392</v>
      </c>
      <c r="Z137" s="2">
        <f>(Y137/Y$5)^(12/COUNT(Y$6:Y137))-1</f>
        <v>0.28307757939507994</v>
      </c>
      <c r="AB137" s="3">
        <f t="shared" si="123"/>
        <v>1</v>
      </c>
      <c r="AC137" s="3">
        <f t="shared" si="124"/>
        <v>0</v>
      </c>
      <c r="AD137" s="2">
        <f t="shared" si="125"/>
        <v>1.2500000000000001E-2</v>
      </c>
      <c r="AE137" s="5">
        <f t="shared" si="126"/>
        <v>119.19269497796365</v>
      </c>
      <c r="AF137" s="2">
        <f>(AE137/AE$5)^(12/COUNT(AE$6:AE137))-1</f>
        <v>1.6089083303474361E-2</v>
      </c>
      <c r="AH137" s="3">
        <f t="shared" ca="1" si="127"/>
        <v>0</v>
      </c>
      <c r="AI137" s="3">
        <f t="shared" ca="1" si="128"/>
        <v>1</v>
      </c>
      <c r="AJ137" s="2">
        <f t="shared" ca="1" si="129"/>
        <v>-4.4571428571428262E-3</v>
      </c>
      <c r="AK137" s="5">
        <f t="shared" ca="1" si="130"/>
        <v>256.03644863642006</v>
      </c>
      <c r="AL137" s="2">
        <f ca="1">(AK137/AK$5)^(12/COUNT(AK$6:AK137))-1</f>
        <v>8.9226866523753223E-2</v>
      </c>
      <c r="AN137" s="3">
        <f t="shared" ca="1" si="131"/>
        <v>5.5399927032524499E-2</v>
      </c>
      <c r="AO137" s="3">
        <f t="shared" ca="1" si="132"/>
        <v>0.9446000729674755</v>
      </c>
      <c r="AP137" s="2">
        <f t="shared" ca="1" si="133"/>
        <v>-3.5177183801770196E-3</v>
      </c>
      <c r="AQ137" s="5">
        <f t="shared" ca="1" si="134"/>
        <v>175.79141484392389</v>
      </c>
      <c r="AR137" s="2">
        <f ca="1">(AQ137/AQ$5)^(12/COUNT(AQ$6:AQ137))-1</f>
        <v>5.2622174684832768E-2</v>
      </c>
      <c r="AT137" s="3">
        <f t="shared" si="135"/>
        <v>0</v>
      </c>
      <c r="AU137" s="3">
        <f t="shared" si="136"/>
        <v>1</v>
      </c>
      <c r="AV137" s="2">
        <f t="shared" si="137"/>
        <v>-4.4571428571428262E-3</v>
      </c>
      <c r="AW137" s="5">
        <f t="shared" si="138"/>
        <v>109.75413677968075</v>
      </c>
      <c r="AX137" s="2">
        <f>(AW137/AW$5)^(12/COUNT(AW$6:AW137))-1</f>
        <v>8.4970382669236066E-3</v>
      </c>
      <c r="AZ137" s="3">
        <f t="shared" ca="1" si="139"/>
        <v>0</v>
      </c>
      <c r="BA137" s="3">
        <f t="shared" ca="1" si="140"/>
        <v>1</v>
      </c>
      <c r="BB137" s="2">
        <f t="shared" ca="1" si="141"/>
        <v>-4.4571428571428262E-3</v>
      </c>
      <c r="BC137" s="5">
        <f t="shared" ca="1" si="142"/>
        <v>189.45512275980332</v>
      </c>
      <c r="BD137" s="2">
        <f ca="1">(BC137/BC$5)^(12/COUNT(BC$6:BC137))-1</f>
        <v>5.9809602740720447E-2</v>
      </c>
      <c r="BF137" s="3">
        <f t="shared" si="163"/>
        <v>0.45</v>
      </c>
      <c r="BG137" s="3">
        <f t="shared" si="143"/>
        <v>0.55000000000000004</v>
      </c>
      <c r="BH137" s="2">
        <f t="shared" si="144"/>
        <v>3.1735714285714462E-3</v>
      </c>
      <c r="BI137" s="5">
        <f t="shared" si="145"/>
        <v>158.20653212380006</v>
      </c>
      <c r="BJ137" s="2">
        <f>(BI137/BI$5)^(12/COUNT(BI$6:BI137))-1</f>
        <v>4.2584610570984172E-2</v>
      </c>
      <c r="BL137" s="3">
        <f t="shared" si="146"/>
        <v>1</v>
      </c>
      <c r="BM137" s="3">
        <f t="shared" si="147"/>
        <v>0</v>
      </c>
      <c r="BN137" s="2">
        <f t="shared" si="148"/>
        <v>1.2500000000000001E-2</v>
      </c>
      <c r="BO137" s="5">
        <f t="shared" si="149"/>
        <v>184.26479260554029</v>
      </c>
      <c r="BP137" s="2">
        <f>(BO137/BO$5)^(12/COUNT(BO$6:BO137))-1</f>
        <v>5.71366358434926E-2</v>
      </c>
      <c r="BR137" s="3">
        <f t="shared" si="150"/>
        <v>1</v>
      </c>
      <c r="BS137" s="3">
        <f t="shared" si="151"/>
        <v>0</v>
      </c>
      <c r="BT137" s="2">
        <f t="shared" si="152"/>
        <v>1.2500000000000001E-2</v>
      </c>
      <c r="BU137" s="5">
        <f t="shared" si="153"/>
        <v>162.91506414293914</v>
      </c>
      <c r="BV137" s="2">
        <f>(BU137/BU$5)^(12/COUNT(BU$6:BU137))-1</f>
        <v>4.5368005534944134E-2</v>
      </c>
      <c r="BX137" s="3">
        <f t="shared" si="154"/>
        <v>0</v>
      </c>
      <c r="BY137" s="3">
        <f t="shared" si="155"/>
        <v>1</v>
      </c>
      <c r="BZ137" s="2">
        <f t="shared" si="156"/>
        <v>-4.4571428571428262E-3</v>
      </c>
      <c r="CA137" s="5">
        <f t="shared" si="157"/>
        <v>105.74258371030422</v>
      </c>
      <c r="CB137" s="2">
        <f>(CA137/CA$5)^(12/COUNT(CA$6:CA137))-1</f>
        <v>5.0890416870641442E-3</v>
      </c>
      <c r="CD137" s="3">
        <f t="shared" si="164"/>
        <v>0.1</v>
      </c>
      <c r="CE137" s="3">
        <f t="shared" si="158"/>
        <v>0.9</v>
      </c>
      <c r="CF137" s="2">
        <f t="shared" si="159"/>
        <v>-2.7614285714285432E-3</v>
      </c>
      <c r="CG137" s="5">
        <f t="shared" si="160"/>
        <v>111.5317337318094</v>
      </c>
      <c r="CH137" s="2">
        <f>(CG137/CG$5)^(12/COUNT(CG$6:CG137))-1</f>
        <v>9.9711082150004682E-3</v>
      </c>
    </row>
    <row r="138" spans="1:86">
      <c r="A138" s="1">
        <v>30008</v>
      </c>
      <c r="B138" s="2">
        <f>data!M139/1200</f>
        <v>1.2500000000000001E-2</v>
      </c>
      <c r="C138" s="2">
        <f>data!K139/data!K138-1</f>
        <v>-5.362185742165082E-2</v>
      </c>
      <c r="D138" s="1">
        <f t="shared" si="111"/>
        <v>29952</v>
      </c>
      <c r="E138">
        <f>VLOOKUP(D138,'FRED Graph'!$A$13:$B$1993,2,FALSE)</f>
        <v>1</v>
      </c>
      <c r="F138" s="4">
        <f t="shared" si="112"/>
        <v>-6.6121857421650818E-2</v>
      </c>
      <c r="G138" s="20" t="str">
        <f t="shared" si="110"/>
        <v>19821</v>
      </c>
      <c r="H138" s="21">
        <f>IF(VLOOKUP(G138,Median_Level!$A$2:$H$206,8,FALSE)="#N/A",0,VLOOKUP(G138,Median_Level!$A$2:$H$206,8,FALSE))</f>
        <v>15</v>
      </c>
      <c r="I138" s="4"/>
      <c r="J138" s="3">
        <f t="shared" si="161"/>
        <v>0</v>
      </c>
      <c r="K138" s="3">
        <f t="shared" si="113"/>
        <v>1</v>
      </c>
      <c r="L138" s="2">
        <f t="shared" si="114"/>
        <v>-5.362185742165082E-2</v>
      </c>
      <c r="M138" s="5">
        <f t="shared" si="115"/>
        <v>94.92112838226808</v>
      </c>
      <c r="N138" s="2">
        <f>(M138/M$5)^(12/COUNT(M$6:M138))-1</f>
        <v>-4.6918639292736763E-3</v>
      </c>
      <c r="P138" s="3">
        <f t="shared" si="162"/>
        <v>1</v>
      </c>
      <c r="Q138" s="3">
        <f t="shared" si="116"/>
        <v>0</v>
      </c>
      <c r="R138" s="2">
        <f t="shared" si="117"/>
        <v>1.2500000000000001E-2</v>
      </c>
      <c r="S138" s="5">
        <f t="shared" si="118"/>
        <v>259.28994888024204</v>
      </c>
      <c r="T138" s="2">
        <f>(S138/S$5)^(12/COUNT(S$6:S138))-1</f>
        <v>8.9767988441664226E-2</v>
      </c>
      <c r="V138" s="3">
        <f t="shared" si="119"/>
        <v>1</v>
      </c>
      <c r="W138" s="3">
        <f t="shared" si="120"/>
        <v>0</v>
      </c>
      <c r="X138" s="2">
        <f t="shared" si="121"/>
        <v>1.2500000000000001E-2</v>
      </c>
      <c r="Y138" s="5">
        <f t="shared" si="122"/>
        <v>1571.0033440305622</v>
      </c>
      <c r="Z138" s="2">
        <f>(Y138/Y$5)^(12/COUNT(Y$6:Y138))-1</f>
        <v>0.2821113777693649</v>
      </c>
      <c r="AB138" s="3">
        <f t="shared" si="123"/>
        <v>1</v>
      </c>
      <c r="AC138" s="3">
        <f t="shared" si="124"/>
        <v>0</v>
      </c>
      <c r="AD138" s="2">
        <f t="shared" si="125"/>
        <v>1.2500000000000001E-2</v>
      </c>
      <c r="AE138" s="5">
        <f t="shared" si="126"/>
        <v>120.6826036651882</v>
      </c>
      <c r="AF138" s="2">
        <f>(AE138/AE$5)^(12/COUNT(AE$6:AE138))-1</f>
        <v>1.7106515807349343E-2</v>
      </c>
      <c r="AH138" s="3">
        <f t="shared" ca="1" si="127"/>
        <v>0</v>
      </c>
      <c r="AI138" s="3">
        <f t="shared" ca="1" si="128"/>
        <v>1</v>
      </c>
      <c r="AJ138" s="2">
        <f t="shared" ca="1" si="129"/>
        <v>-5.362185742165082E-2</v>
      </c>
      <c r="AK138" s="5">
        <f t="shared" ca="1" si="130"/>
        <v>242.30729869289212</v>
      </c>
      <c r="AL138" s="2">
        <f ca="1">(AK138/AK$5)^(12/COUNT(AK$6:AK138))-1</f>
        <v>8.3127752845102654E-2</v>
      </c>
      <c r="AN138" s="3">
        <f t="shared" ca="1" si="131"/>
        <v>0.11377913429960085</v>
      </c>
      <c r="AO138" s="3">
        <f t="shared" ca="1" si="132"/>
        <v>0.88622086570039915</v>
      </c>
      <c r="AP138" s="2">
        <f t="shared" ca="1" si="133"/>
        <v>-4.609856972593375E-2</v>
      </c>
      <c r="AQ138" s="5">
        <f t="shared" ca="1" si="134"/>
        <v>167.68768204952073</v>
      </c>
      <c r="AR138" s="2">
        <f ca="1">(AQ138/AQ$5)^(12/COUNT(AQ$6:AQ138))-1</f>
        <v>4.7745354410256402E-2</v>
      </c>
      <c r="AT138" s="3">
        <f t="shared" si="135"/>
        <v>0</v>
      </c>
      <c r="AU138" s="3">
        <f t="shared" si="136"/>
        <v>1</v>
      </c>
      <c r="AV138" s="2">
        <f t="shared" si="137"/>
        <v>-5.362185742165082E-2</v>
      </c>
      <c r="AW138" s="5">
        <f t="shared" si="138"/>
        <v>103.86891610584435</v>
      </c>
      <c r="AX138" s="2">
        <f>(AW138/AW$5)^(12/COUNT(AW$6:AW138))-1</f>
        <v>3.4307886703297541E-3</v>
      </c>
      <c r="AZ138" s="3">
        <f t="shared" ca="1" si="139"/>
        <v>0</v>
      </c>
      <c r="BA138" s="3">
        <f t="shared" ca="1" si="140"/>
        <v>1</v>
      </c>
      <c r="BB138" s="2">
        <f t="shared" ca="1" si="141"/>
        <v>-5.362185742165082E-2</v>
      </c>
      <c r="BC138" s="5">
        <f t="shared" ca="1" si="142"/>
        <v>179.29618717937578</v>
      </c>
      <c r="BD138" s="2">
        <f ca="1">(BC138/BC$5)^(12/COUNT(BC$6:BC138))-1</f>
        <v>5.4092179789859252E-2</v>
      </c>
      <c r="BF138" s="3">
        <f t="shared" si="163"/>
        <v>0.45</v>
      </c>
      <c r="BG138" s="3">
        <f t="shared" si="143"/>
        <v>0.55000000000000004</v>
      </c>
      <c r="BH138" s="2">
        <f t="shared" si="144"/>
        <v>-2.3867021581907951E-2</v>
      </c>
      <c r="BI138" s="5">
        <f t="shared" si="145"/>
        <v>154.43061340720251</v>
      </c>
      <c r="BJ138" s="2">
        <f>(BI138/BI$5)^(12/COUNT(BI$6:BI138))-1</f>
        <v>3.9988596144692856E-2</v>
      </c>
      <c r="BL138" s="3">
        <f t="shared" si="146"/>
        <v>1</v>
      </c>
      <c r="BM138" s="3">
        <f t="shared" si="147"/>
        <v>0</v>
      </c>
      <c r="BN138" s="2">
        <f t="shared" si="148"/>
        <v>1.2500000000000001E-2</v>
      </c>
      <c r="BO138" s="5">
        <f t="shared" si="149"/>
        <v>186.56810251310955</v>
      </c>
      <c r="BP138" s="2">
        <f>(BO138/BO$5)^(12/COUNT(BO$6:BO138))-1</f>
        <v>5.7880122039097426E-2</v>
      </c>
      <c r="BR138" s="3">
        <f t="shared" si="150"/>
        <v>1</v>
      </c>
      <c r="BS138" s="3">
        <f t="shared" si="151"/>
        <v>0</v>
      </c>
      <c r="BT138" s="2">
        <f t="shared" si="152"/>
        <v>1.2500000000000001E-2</v>
      </c>
      <c r="BU138" s="5">
        <f t="shared" si="153"/>
        <v>164.95150244472589</v>
      </c>
      <c r="BV138" s="2">
        <f>(BU138/BU$5)^(12/COUNT(BU$6:BU138))-1</f>
        <v>4.6191271988131222E-2</v>
      </c>
      <c r="BX138" s="3">
        <f t="shared" si="154"/>
        <v>0</v>
      </c>
      <c r="BY138" s="3">
        <f t="shared" si="155"/>
        <v>1</v>
      </c>
      <c r="BZ138" s="2">
        <f t="shared" si="156"/>
        <v>-5.362185742165082E-2</v>
      </c>
      <c r="CA138" s="5">
        <f t="shared" si="157"/>
        <v>100.07246996319331</v>
      </c>
      <c r="CB138" s="2">
        <f>(CA138/CA$5)^(12/COUNT(CA$6:CA138))-1</f>
        <v>6.5364887826158125E-5</v>
      </c>
      <c r="CD138" s="3">
        <f t="shared" si="164"/>
        <v>0.1</v>
      </c>
      <c r="CE138" s="3">
        <f t="shared" si="158"/>
        <v>0.9</v>
      </c>
      <c r="CF138" s="2">
        <f t="shared" si="159"/>
        <v>-4.7009671679485741E-2</v>
      </c>
      <c r="CG138" s="5">
        <f t="shared" si="160"/>
        <v>106.28866354723321</v>
      </c>
      <c r="CH138" s="2">
        <f>(CG138/CG$5)^(12/COUNT(CG$6:CG138))-1</f>
        <v>5.5178848539689795E-3</v>
      </c>
    </row>
    <row r="139" spans="1:86">
      <c r="A139" s="1">
        <v>30041</v>
      </c>
      <c r="B139" s="2">
        <f>data!M140/1200</f>
        <v>1.2500000000000001E-2</v>
      </c>
      <c r="C139" s="2">
        <f>data!K140/data!K139-1</f>
        <v>-1.9650893387838098E-3</v>
      </c>
      <c r="D139" s="1">
        <f t="shared" si="111"/>
        <v>29952</v>
      </c>
      <c r="E139">
        <f>VLOOKUP(D139,'FRED Graph'!$A$13:$B$1993,2,FALSE)</f>
        <v>1</v>
      </c>
      <c r="F139" s="4">
        <f t="shared" si="112"/>
        <v>-1.446508933878381E-2</v>
      </c>
      <c r="G139" s="20" t="str">
        <f t="shared" si="110"/>
        <v>19821</v>
      </c>
      <c r="H139" s="21">
        <f>IF(VLOOKUP(G139,Median_Level!$A$2:$H$206,8,FALSE)="#N/A",0,VLOOKUP(G139,Median_Level!$A$2:$H$206,8,FALSE))</f>
        <v>15</v>
      </c>
      <c r="I139" s="4"/>
      <c r="J139" s="3">
        <f t="shared" si="161"/>
        <v>0</v>
      </c>
      <c r="K139" s="3">
        <f t="shared" si="113"/>
        <v>1</v>
      </c>
      <c r="L139" s="2">
        <f t="shared" si="114"/>
        <v>-1.9650893387838098E-3</v>
      </c>
      <c r="M139" s="5">
        <f t="shared" si="115"/>
        <v>94.734599884858753</v>
      </c>
      <c r="N139" s="2">
        <f>(M139/M$5)^(12/COUNT(M$6:M139))-1</f>
        <v>-4.832247192394612E-3</v>
      </c>
      <c r="P139" s="3">
        <f t="shared" si="162"/>
        <v>1</v>
      </c>
      <c r="Q139" s="3">
        <f t="shared" si="116"/>
        <v>0</v>
      </c>
      <c r="R139" s="2">
        <f t="shared" si="117"/>
        <v>1.2500000000000001E-2</v>
      </c>
      <c r="S139" s="5">
        <f t="shared" si="118"/>
        <v>262.53107324124505</v>
      </c>
      <c r="T139" s="2">
        <f>(S139/S$5)^(12/COUNT(S$6:S139))-1</f>
        <v>9.0281320258712272E-2</v>
      </c>
      <c r="V139" s="3">
        <f t="shared" si="119"/>
        <v>1</v>
      </c>
      <c r="W139" s="3">
        <f t="shared" si="120"/>
        <v>0</v>
      </c>
      <c r="X139" s="2">
        <f t="shared" si="121"/>
        <v>1.2500000000000001E-2</v>
      </c>
      <c r="Y139" s="5">
        <f t="shared" si="122"/>
        <v>1590.6408858309442</v>
      </c>
      <c r="Z139" s="2">
        <f>(Y139/Y$5)^(12/COUNT(Y$6:Y139))-1</f>
        <v>0.28116030844108342</v>
      </c>
      <c r="AB139" s="3">
        <f t="shared" si="123"/>
        <v>1</v>
      </c>
      <c r="AC139" s="3">
        <f t="shared" si="124"/>
        <v>0</v>
      </c>
      <c r="AD139" s="2">
        <f t="shared" si="125"/>
        <v>1.2500000000000001E-2</v>
      </c>
      <c r="AE139" s="5">
        <f t="shared" si="126"/>
        <v>122.19113621100304</v>
      </c>
      <c r="AF139" s="2">
        <f>(AE139/AE$5)^(12/COUNT(AE$6:AE139))-1</f>
        <v>1.810975882922361E-2</v>
      </c>
      <c r="AH139" s="3">
        <f t="shared" ca="1" si="127"/>
        <v>0</v>
      </c>
      <c r="AI139" s="3">
        <f t="shared" ca="1" si="128"/>
        <v>1</v>
      </c>
      <c r="AJ139" s="2">
        <f t="shared" ca="1" si="129"/>
        <v>-1.9650893387838098E-3</v>
      </c>
      <c r="AK139" s="5">
        <f t="shared" ca="1" si="130"/>
        <v>241.83114320352121</v>
      </c>
      <c r="AL139" s="2">
        <f ca="1">(AK139/AK$5)^(12/COUNT(AK$6:AK139))-1</f>
        <v>8.2291826634199428E-2</v>
      </c>
      <c r="AN139" s="3">
        <f t="shared" ca="1" si="131"/>
        <v>8.6053448292738532E-2</v>
      </c>
      <c r="AO139" s="3">
        <f t="shared" ca="1" si="132"/>
        <v>0.91394655170726147</v>
      </c>
      <c r="AP139" s="2">
        <f t="shared" ca="1" si="133"/>
        <v>-7.2031852131893372E-4</v>
      </c>
      <c r="AQ139" s="5">
        <f t="shared" ca="1" si="134"/>
        <v>167.56689350634343</v>
      </c>
      <c r="AR139" s="2">
        <f ca="1">(AQ139/AQ$5)^(12/COUNT(AQ$6:AQ139))-1</f>
        <v>4.731315079762699E-2</v>
      </c>
      <c r="AT139" s="3">
        <f t="shared" si="135"/>
        <v>0</v>
      </c>
      <c r="AU139" s="3">
        <f t="shared" si="136"/>
        <v>1</v>
      </c>
      <c r="AV139" s="2">
        <f t="shared" si="137"/>
        <v>-1.9650893387838098E-3</v>
      </c>
      <c r="AW139" s="5">
        <f t="shared" si="138"/>
        <v>103.66480440617373</v>
      </c>
      <c r="AX139" s="2">
        <f>(AW139/AW$5)^(12/COUNT(AW$6:AW139))-1</f>
        <v>3.2284066920189591E-3</v>
      </c>
      <c r="AZ139" s="3">
        <f t="shared" ca="1" si="139"/>
        <v>0</v>
      </c>
      <c r="BA139" s="3">
        <f t="shared" ca="1" si="140"/>
        <v>1</v>
      </c>
      <c r="BB139" s="2">
        <f t="shared" ca="1" si="141"/>
        <v>-1.9650893387838098E-3</v>
      </c>
      <c r="BC139" s="5">
        <f t="shared" ca="1" si="142"/>
        <v>178.943854153465</v>
      </c>
      <c r="BD139" s="2">
        <f ca="1">(BC139/BC$5)^(12/COUNT(BC$6:BC139))-1</f>
        <v>5.3492271814229664E-2</v>
      </c>
      <c r="BF139" s="3">
        <f t="shared" si="163"/>
        <v>0.45</v>
      </c>
      <c r="BG139" s="3">
        <f t="shared" si="143"/>
        <v>0.55000000000000004</v>
      </c>
      <c r="BH139" s="2">
        <f t="shared" si="144"/>
        <v>4.5442008636689055E-3</v>
      </c>
      <c r="BI139" s="5">
        <f t="shared" si="145"/>
        <v>155.13237713402444</v>
      </c>
      <c r="BJ139" s="2">
        <f>(BI139/BI$5)^(12/COUNT(BI$6:BI139))-1</f>
        <v>4.010654947673653E-2</v>
      </c>
      <c r="BL139" s="3">
        <f t="shared" si="146"/>
        <v>1</v>
      </c>
      <c r="BM139" s="3">
        <f t="shared" si="147"/>
        <v>0</v>
      </c>
      <c r="BN139" s="2">
        <f t="shared" si="148"/>
        <v>1.2500000000000001E-2</v>
      </c>
      <c r="BO139" s="5">
        <f t="shared" si="149"/>
        <v>188.90020379452341</v>
      </c>
      <c r="BP139" s="2">
        <f>(BO139/BO$5)^(12/COUNT(BO$6:BO139))-1</f>
        <v>5.8613022670903847E-2</v>
      </c>
      <c r="BR139" s="3">
        <f t="shared" si="150"/>
        <v>1</v>
      </c>
      <c r="BS139" s="3">
        <f t="shared" si="151"/>
        <v>0</v>
      </c>
      <c r="BT139" s="2">
        <f t="shared" si="152"/>
        <v>1.2500000000000001E-2</v>
      </c>
      <c r="BU139" s="5">
        <f t="shared" si="153"/>
        <v>167.01339622528496</v>
      </c>
      <c r="BV139" s="2">
        <f>(BU139/BU$5)^(12/COUNT(BU$6:BU139))-1</f>
        <v>4.7002884789841604E-2</v>
      </c>
      <c r="BX139" s="3">
        <f t="shared" si="154"/>
        <v>0</v>
      </c>
      <c r="BY139" s="3">
        <f t="shared" si="155"/>
        <v>1</v>
      </c>
      <c r="BZ139" s="2">
        <f t="shared" si="156"/>
        <v>-1.9650893387838098E-3</v>
      </c>
      <c r="CA139" s="5">
        <f t="shared" si="157"/>
        <v>99.875818619362875</v>
      </c>
      <c r="CB139" s="2">
        <f>(CA139/CA$5)^(12/COUNT(CA$6:CA139))-1</f>
        <v>-1.1127012210121467E-4</v>
      </c>
      <c r="CD139" s="3">
        <f t="shared" si="164"/>
        <v>0.1</v>
      </c>
      <c r="CE139" s="3">
        <f t="shared" si="158"/>
        <v>0.9</v>
      </c>
      <c r="CF139" s="2">
        <f t="shared" si="159"/>
        <v>-5.1858040490542867E-4</v>
      </c>
      <c r="CG139" s="5">
        <f t="shared" si="160"/>
        <v>106.23354432905404</v>
      </c>
      <c r="CH139" s="2">
        <f>(CG139/CG$5)^(12/COUNT(CG$6:CG139))-1</f>
        <v>5.4298886603005858E-3</v>
      </c>
    </row>
    <row r="140" spans="1:86">
      <c r="A140" s="1">
        <v>30071</v>
      </c>
      <c r="B140" s="2">
        <f>data!M141/1200</f>
        <v>1.0833333333333334E-2</v>
      </c>
      <c r="C140" s="2">
        <f>data!K141/data!K140-1</f>
        <v>3.1102252148230924E-2</v>
      </c>
      <c r="D140" s="1">
        <f t="shared" si="111"/>
        <v>29952</v>
      </c>
      <c r="E140">
        <f>VLOOKUP(D140,'FRED Graph'!$A$13:$B$1993,2,FALSE)</f>
        <v>1</v>
      </c>
      <c r="F140" s="4">
        <f t="shared" si="112"/>
        <v>2.0268918814897591E-2</v>
      </c>
      <c r="G140" s="20" t="str">
        <f t="shared" si="110"/>
        <v>19822</v>
      </c>
      <c r="H140" s="21">
        <f>IF(VLOOKUP(G140,Median_Level!$A$2:$H$206,8,FALSE)="#N/A",0,VLOOKUP(G140,Median_Level!$A$2:$H$206,8,FALSE))</f>
        <v>20</v>
      </c>
      <c r="I140" s="4"/>
      <c r="J140" s="3">
        <f t="shared" si="161"/>
        <v>0</v>
      </c>
      <c r="K140" s="3">
        <f t="shared" si="113"/>
        <v>1</v>
      </c>
      <c r="L140" s="2">
        <f t="shared" si="114"/>
        <v>3.1102252148230924E-2</v>
      </c>
      <c r="M140" s="5">
        <f t="shared" si="115"/>
        <v>97.681059297639393</v>
      </c>
      <c r="N140" s="2">
        <f>(M140/M$5)^(12/COUNT(M$6:M140))-1</f>
        <v>-2.0833833311769689E-3</v>
      </c>
      <c r="P140" s="3">
        <f t="shared" si="162"/>
        <v>1</v>
      </c>
      <c r="Q140" s="3">
        <f t="shared" si="116"/>
        <v>0</v>
      </c>
      <c r="R140" s="2">
        <f t="shared" si="117"/>
        <v>1.0833333333333334E-2</v>
      </c>
      <c r="S140" s="5">
        <f t="shared" si="118"/>
        <v>265.37515986802521</v>
      </c>
      <c r="T140" s="2">
        <f>(S140/S$5)^(12/COUNT(S$6:S140))-1</f>
        <v>9.0627560728545165E-2</v>
      </c>
      <c r="V140" s="3">
        <f t="shared" si="119"/>
        <v>0</v>
      </c>
      <c r="W140" s="3">
        <f t="shared" si="120"/>
        <v>1</v>
      </c>
      <c r="X140" s="2">
        <f t="shared" si="121"/>
        <v>3.1102252148230924E-2</v>
      </c>
      <c r="Y140" s="5">
        <f t="shared" si="122"/>
        <v>1640.1133997393435</v>
      </c>
      <c r="Z140" s="2">
        <f>(Y140/Y$5)^(12/COUNT(Y$6:Y140))-1</f>
        <v>0.28229748078896399</v>
      </c>
      <c r="AB140" s="3">
        <f t="shared" si="123"/>
        <v>1</v>
      </c>
      <c r="AC140" s="3">
        <f t="shared" si="124"/>
        <v>0</v>
      </c>
      <c r="AD140" s="2">
        <f t="shared" si="125"/>
        <v>1.0833333333333334E-2</v>
      </c>
      <c r="AE140" s="5">
        <f t="shared" si="126"/>
        <v>123.51487351995556</v>
      </c>
      <c r="AF140" s="2">
        <f>(AE140/AE$5)^(12/COUNT(AE$6:AE140))-1</f>
        <v>1.8949881013950121E-2</v>
      </c>
      <c r="AH140" s="3">
        <f t="shared" ca="1" si="127"/>
        <v>0</v>
      </c>
      <c r="AI140" s="3">
        <f t="shared" ca="1" si="128"/>
        <v>1</v>
      </c>
      <c r="AJ140" s="2">
        <f t="shared" ca="1" si="129"/>
        <v>3.1102252148230924E-2</v>
      </c>
      <c r="AK140" s="5">
        <f t="shared" ca="1" si="130"/>
        <v>249.35263639673207</v>
      </c>
      <c r="AL140" s="2">
        <f ca="1">(AK140/AK$5)^(12/COUNT(AK$6:AK140))-1</f>
        <v>8.4606873541314132E-2</v>
      </c>
      <c r="AN140" s="3">
        <f t="shared" ca="1" si="131"/>
        <v>0.98852584280818101</v>
      </c>
      <c r="AO140" s="3">
        <f t="shared" ca="1" si="132"/>
        <v>1.147415719181899E-2</v>
      </c>
      <c r="AP140" s="2">
        <f t="shared" ca="1" si="133"/>
        <v>1.1065902093923686E-2</v>
      </c>
      <c r="AQ140" s="5">
        <f t="shared" ca="1" si="134"/>
        <v>169.42117234406757</v>
      </c>
      <c r="AR140" s="2">
        <f ca="1">(AQ140/AQ$5)^(12/COUNT(AQ$6:AQ140))-1</f>
        <v>4.7979248070853187E-2</v>
      </c>
      <c r="AT140" s="3">
        <f t="shared" si="135"/>
        <v>0</v>
      </c>
      <c r="AU140" s="3">
        <f t="shared" si="136"/>
        <v>1</v>
      </c>
      <c r="AV140" s="2">
        <f t="shared" si="137"/>
        <v>3.1102252148230924E-2</v>
      </c>
      <c r="AW140" s="5">
        <f t="shared" si="138"/>
        <v>106.88901329171159</v>
      </c>
      <c r="AX140" s="2">
        <f>(AW140/AW$5)^(12/COUNT(AW$6:AW140))-1</f>
        <v>5.9394222763158311E-3</v>
      </c>
      <c r="AZ140" s="3">
        <f t="shared" ca="1" si="139"/>
        <v>0</v>
      </c>
      <c r="BA140" s="3">
        <f t="shared" ca="1" si="140"/>
        <v>1</v>
      </c>
      <c r="BB140" s="2">
        <f t="shared" ca="1" si="141"/>
        <v>3.1102252148230924E-2</v>
      </c>
      <c r="BC140" s="5">
        <f t="shared" ca="1" si="142"/>
        <v>184.50941102572233</v>
      </c>
      <c r="BD140" s="2">
        <f ca="1">(BC140/BC$5)^(12/COUNT(BC$6:BC140))-1</f>
        <v>5.5956653264445766E-2</v>
      </c>
      <c r="BF140" s="3">
        <f t="shared" si="163"/>
        <v>0.45</v>
      </c>
      <c r="BG140" s="3">
        <f t="shared" si="143"/>
        <v>0.55000000000000004</v>
      </c>
      <c r="BH140" s="2">
        <f t="shared" si="144"/>
        <v>2.1981238681527012E-2</v>
      </c>
      <c r="BI140" s="5">
        <f t="shared" si="145"/>
        <v>158.54237894304009</v>
      </c>
      <c r="BJ140" s="2">
        <f>(BI140/BI$5)^(12/COUNT(BI$6:BI140))-1</f>
        <v>4.1815224321274602E-2</v>
      </c>
      <c r="BL140" s="3">
        <f t="shared" si="146"/>
        <v>1</v>
      </c>
      <c r="BM140" s="3">
        <f t="shared" si="147"/>
        <v>0</v>
      </c>
      <c r="BN140" s="2">
        <f t="shared" si="148"/>
        <v>1.0833333333333334E-2</v>
      </c>
      <c r="BO140" s="5">
        <f t="shared" si="149"/>
        <v>190.94662266896407</v>
      </c>
      <c r="BP140" s="2">
        <f>(BO140/BO$5)^(12/COUNT(BO$6:BO140))-1</f>
        <v>5.9180444597299209E-2</v>
      </c>
      <c r="BR140" s="3">
        <f t="shared" si="150"/>
        <v>1</v>
      </c>
      <c r="BS140" s="3">
        <f t="shared" si="151"/>
        <v>0</v>
      </c>
      <c r="BT140" s="2">
        <f t="shared" si="152"/>
        <v>1.0833333333333334E-2</v>
      </c>
      <c r="BU140" s="5">
        <f t="shared" si="153"/>
        <v>168.82270801772555</v>
      </c>
      <c r="BV140" s="2">
        <f>(BU140/BU$5)^(12/COUNT(BU$6:BU140))-1</f>
        <v>4.764966065004117E-2</v>
      </c>
      <c r="BX140" s="3">
        <f t="shared" si="154"/>
        <v>0</v>
      </c>
      <c r="BY140" s="3">
        <f t="shared" si="155"/>
        <v>1</v>
      </c>
      <c r="BZ140" s="2">
        <f t="shared" si="156"/>
        <v>3.1102252148230924E-2</v>
      </c>
      <c r="CA140" s="5">
        <f t="shared" si="157"/>
        <v>102.98218151357328</v>
      </c>
      <c r="CB140" s="2">
        <f>(CA140/CA$5)^(12/COUNT(CA$6:CA140))-1</f>
        <v>2.6154848515280715E-3</v>
      </c>
      <c r="CD140" s="3">
        <f t="shared" si="164"/>
        <v>0.1</v>
      </c>
      <c r="CE140" s="3">
        <f t="shared" si="158"/>
        <v>0.9</v>
      </c>
      <c r="CF140" s="2">
        <f t="shared" si="159"/>
        <v>2.9075360266741165E-2</v>
      </c>
      <c r="CG140" s="5">
        <f t="shared" si="160"/>
        <v>109.32232290283409</v>
      </c>
      <c r="CH140" s="2">
        <f>(CG140/CG$5)^(12/COUNT(CG$6:CG140))-1</f>
        <v>7.9541719810158895E-3</v>
      </c>
    </row>
    <row r="141" spans="1:86">
      <c r="A141" s="1">
        <v>30102</v>
      </c>
      <c r="B141" s="2">
        <f>data!M142/1200</f>
        <v>1.0833333333333334E-2</v>
      </c>
      <c r="C141" s="2">
        <f>data!K142/data!K141-1</f>
        <v>-3.3971427224291584E-2</v>
      </c>
      <c r="D141" s="1">
        <f t="shared" si="111"/>
        <v>29952</v>
      </c>
      <c r="E141">
        <f>VLOOKUP(D141,'FRED Graph'!$A$13:$B$1993,2,FALSE)</f>
        <v>1</v>
      </c>
      <c r="F141" s="4">
        <f t="shared" si="112"/>
        <v>-4.4804760557624917E-2</v>
      </c>
      <c r="G141" s="20" t="str">
        <f t="shared" si="110"/>
        <v>19822</v>
      </c>
      <c r="H141" s="21">
        <f>IF(VLOOKUP(G141,Median_Level!$A$2:$H$206,8,FALSE)="#N/A",0,VLOOKUP(G141,Median_Level!$A$2:$H$206,8,FALSE))</f>
        <v>20</v>
      </c>
      <c r="I141" s="4"/>
      <c r="J141" s="3">
        <f t="shared" si="161"/>
        <v>0</v>
      </c>
      <c r="K141" s="3">
        <f t="shared" si="113"/>
        <v>1</v>
      </c>
      <c r="L141" s="2">
        <f t="shared" si="114"/>
        <v>-3.3971427224291584E-2</v>
      </c>
      <c r="M141" s="5">
        <f t="shared" si="115"/>
        <v>94.36269430051793</v>
      </c>
      <c r="N141" s="2">
        <f>(M141/M$5)^(12/COUNT(M$6:M141))-1</f>
        <v>-5.1067142695937484E-3</v>
      </c>
      <c r="P141" s="3">
        <f t="shared" si="162"/>
        <v>1</v>
      </c>
      <c r="Q141" s="3">
        <f t="shared" si="116"/>
        <v>0</v>
      </c>
      <c r="R141" s="2">
        <f t="shared" si="117"/>
        <v>1.0833333333333334E-2</v>
      </c>
      <c r="S141" s="5">
        <f t="shared" si="118"/>
        <v>268.2500574332621</v>
      </c>
      <c r="T141" s="2">
        <f>(S141/S$5)^(12/COUNT(S$6:S141))-1</f>
        <v>9.0968816968527655E-2</v>
      </c>
      <c r="V141" s="3">
        <f t="shared" si="119"/>
        <v>1</v>
      </c>
      <c r="W141" s="3">
        <f t="shared" si="120"/>
        <v>0</v>
      </c>
      <c r="X141" s="2">
        <f t="shared" si="121"/>
        <v>1.0833333333333334E-2</v>
      </c>
      <c r="Y141" s="5">
        <f t="shared" si="122"/>
        <v>1657.8812949031862</v>
      </c>
      <c r="Z141" s="2">
        <f>(Y141/Y$5)^(12/COUNT(Y$6:Y141))-1</f>
        <v>0.28117264055903357</v>
      </c>
      <c r="AB141" s="3">
        <f t="shared" si="123"/>
        <v>1</v>
      </c>
      <c r="AC141" s="3">
        <f t="shared" si="124"/>
        <v>0</v>
      </c>
      <c r="AD141" s="2">
        <f t="shared" si="125"/>
        <v>1.0833333333333334E-2</v>
      </c>
      <c r="AE141" s="5">
        <f t="shared" si="126"/>
        <v>124.85295131642174</v>
      </c>
      <c r="AF141" s="2">
        <f>(AE141/AE$5)^(12/COUNT(AE$6:AE141))-1</f>
        <v>1.9778326491274534E-2</v>
      </c>
      <c r="AH141" s="3">
        <f t="shared" ca="1" si="127"/>
        <v>0</v>
      </c>
      <c r="AI141" s="3">
        <f t="shared" ca="1" si="128"/>
        <v>1</v>
      </c>
      <c r="AJ141" s="2">
        <f t="shared" ca="1" si="129"/>
        <v>-3.3971427224291584E-2</v>
      </c>
      <c r="AK141" s="5">
        <f t="shared" ca="1" si="130"/>
        <v>240.88177145619525</v>
      </c>
      <c r="AL141" s="2">
        <f ca="1">(AK141/AK$5)^(12/COUNT(AK$6:AK141))-1</f>
        <v>8.0658770799414414E-2</v>
      </c>
      <c r="AN141" s="3">
        <f t="shared" ca="1" si="131"/>
        <v>0.41390724143561797</v>
      </c>
      <c r="AO141" s="3">
        <f t="shared" ca="1" si="132"/>
        <v>0.58609275856438203</v>
      </c>
      <c r="AP141" s="2">
        <f t="shared" ca="1" si="133"/>
        <v>-1.5426412378701675E-2</v>
      </c>
      <c r="AQ141" s="5">
        <f t="shared" ca="1" si="134"/>
        <v>166.80761147380488</v>
      </c>
      <c r="AR141" s="2">
        <f ca="1">(AQ141/AQ$5)^(12/COUNT(AQ$6:AQ141))-1</f>
        <v>4.6182092878599645E-2</v>
      </c>
      <c r="AT141" s="3">
        <f t="shared" si="135"/>
        <v>0</v>
      </c>
      <c r="AU141" s="3">
        <f t="shared" si="136"/>
        <v>1</v>
      </c>
      <c r="AV141" s="2">
        <f t="shared" si="137"/>
        <v>-3.3971427224291584E-2</v>
      </c>
      <c r="AW141" s="5">
        <f t="shared" si="138"/>
        <v>103.25784095559588</v>
      </c>
      <c r="AX141" s="2">
        <f>(AW141/AW$5)^(12/COUNT(AW$6:AW141))-1</f>
        <v>2.8327385630635415E-3</v>
      </c>
      <c r="AZ141" s="3">
        <f t="shared" ca="1" si="139"/>
        <v>0</v>
      </c>
      <c r="BA141" s="3">
        <f t="shared" ca="1" si="140"/>
        <v>1</v>
      </c>
      <c r="BB141" s="2">
        <f t="shared" ca="1" si="141"/>
        <v>-3.3971427224291584E-2</v>
      </c>
      <c r="BC141" s="5">
        <f t="shared" ca="1" si="142"/>
        <v>178.24136299686509</v>
      </c>
      <c r="BD141" s="2">
        <f ca="1">(BC141/BC$5)^(12/COUNT(BC$6:BC141))-1</f>
        <v>5.2319960806643584E-2</v>
      </c>
      <c r="BF141" s="3">
        <f t="shared" si="163"/>
        <v>0.45</v>
      </c>
      <c r="BG141" s="3">
        <f t="shared" si="143"/>
        <v>0.55000000000000004</v>
      </c>
      <c r="BH141" s="2">
        <f t="shared" si="144"/>
        <v>-1.3809284973360373E-2</v>
      </c>
      <c r="BI141" s="5">
        <f t="shared" si="145"/>
        <v>156.35302205186116</v>
      </c>
      <c r="BJ141" s="2">
        <f>(BI141/BI$5)^(12/COUNT(BI$6:BI141))-1</f>
        <v>4.0224371539399062E-2</v>
      </c>
      <c r="BL141" s="3">
        <f t="shared" si="146"/>
        <v>1</v>
      </c>
      <c r="BM141" s="3">
        <f t="shared" si="147"/>
        <v>0</v>
      </c>
      <c r="BN141" s="2">
        <f t="shared" si="148"/>
        <v>1.0833333333333334E-2</v>
      </c>
      <c r="BO141" s="5">
        <f t="shared" si="149"/>
        <v>193.01521108121116</v>
      </c>
      <c r="BP141" s="2">
        <f>(BO141/BO$5)^(12/COUNT(BO$6:BO141))-1</f>
        <v>5.9739819547731443E-2</v>
      </c>
      <c r="BR141" s="3">
        <f t="shared" si="150"/>
        <v>1</v>
      </c>
      <c r="BS141" s="3">
        <f t="shared" si="151"/>
        <v>0</v>
      </c>
      <c r="BT141" s="2">
        <f t="shared" si="152"/>
        <v>1.0833333333333334E-2</v>
      </c>
      <c r="BU141" s="5">
        <f t="shared" si="153"/>
        <v>170.65162068791756</v>
      </c>
      <c r="BV141" s="2">
        <f>(BU141/BU$5)^(12/COUNT(BU$6:BU141))-1</f>
        <v>4.8287315868684288E-2</v>
      </c>
      <c r="BX141" s="3">
        <f t="shared" si="154"/>
        <v>0</v>
      </c>
      <c r="BY141" s="3">
        <f t="shared" si="155"/>
        <v>1</v>
      </c>
      <c r="BZ141" s="2">
        <f t="shared" si="156"/>
        <v>-3.3971427224291584E-2</v>
      </c>
      <c r="CA141" s="5">
        <f t="shared" si="157"/>
        <v>99.48372982888614</v>
      </c>
      <c r="CB141" s="2">
        <f>(CA141/CA$5)^(12/COUNT(CA$6:CA141))-1</f>
        <v>-4.5660817879711324E-4</v>
      </c>
      <c r="CD141" s="3">
        <f t="shared" si="164"/>
        <v>0.1</v>
      </c>
      <c r="CE141" s="3">
        <f t="shared" si="158"/>
        <v>0.9</v>
      </c>
      <c r="CF141" s="2">
        <f t="shared" si="159"/>
        <v>-2.9490951168529095E-2</v>
      </c>
      <c r="CG141" s="5">
        <f t="shared" si="160"/>
        <v>106.09830361647644</v>
      </c>
      <c r="CH141" s="2">
        <f>(CG141/CG$5)^(12/COUNT(CG$6:CG141))-1</f>
        <v>5.2368295925910857E-3</v>
      </c>
    </row>
    <row r="142" spans="1:86">
      <c r="A142" s="1">
        <v>30132</v>
      </c>
      <c r="B142" s="2">
        <f>data!M143/1200</f>
        <v>1.0833333333333334E-2</v>
      </c>
      <c r="C142" s="2">
        <f>data!K143/data!K142-1</f>
        <v>-9.2856968543328922E-3</v>
      </c>
      <c r="D142" s="1">
        <f t="shared" si="111"/>
        <v>29952</v>
      </c>
      <c r="E142">
        <f>VLOOKUP(D142,'FRED Graph'!$A$13:$B$1993,2,FALSE)</f>
        <v>1</v>
      </c>
      <c r="F142" s="4">
        <f t="shared" si="112"/>
        <v>-2.0119030187666226E-2</v>
      </c>
      <c r="G142" s="20" t="str">
        <f t="shared" si="110"/>
        <v>19822</v>
      </c>
      <c r="H142" s="21">
        <f>IF(VLOOKUP(G142,Median_Level!$A$2:$H$206,8,FALSE)="#N/A",0,VLOOKUP(G142,Median_Level!$A$2:$H$206,8,FALSE))</f>
        <v>20</v>
      </c>
      <c r="I142" s="4"/>
      <c r="J142" s="3">
        <f t="shared" si="161"/>
        <v>0</v>
      </c>
      <c r="K142" s="3">
        <f t="shared" si="113"/>
        <v>1</v>
      </c>
      <c r="L142" s="2">
        <f t="shared" si="114"/>
        <v>-9.2856968543328922E-3</v>
      </c>
      <c r="M142" s="5">
        <f t="shared" si="115"/>
        <v>93.486470926885232</v>
      </c>
      <c r="N142" s="2">
        <f>(M142/M$5)^(12/COUNT(M$6:M142))-1</f>
        <v>-5.8822044922617334E-3</v>
      </c>
      <c r="P142" s="3">
        <f t="shared" si="162"/>
        <v>1</v>
      </c>
      <c r="Q142" s="3">
        <f t="shared" si="116"/>
        <v>0</v>
      </c>
      <c r="R142" s="2">
        <f t="shared" si="117"/>
        <v>1.0833333333333334E-2</v>
      </c>
      <c r="S142" s="5">
        <f t="shared" si="118"/>
        <v>271.15609972212241</v>
      </c>
      <c r="T142" s="2">
        <f>(S142/S$5)^(12/COUNT(S$6:S142))-1</f>
        <v>9.1305195817315665E-2</v>
      </c>
      <c r="V142" s="3">
        <f t="shared" si="119"/>
        <v>1</v>
      </c>
      <c r="W142" s="3">
        <f t="shared" si="120"/>
        <v>0</v>
      </c>
      <c r="X142" s="2">
        <f t="shared" si="121"/>
        <v>1.0833333333333334E-2</v>
      </c>
      <c r="Y142" s="5">
        <f t="shared" si="122"/>
        <v>1675.8416755979706</v>
      </c>
      <c r="Z142" s="2">
        <f>(Y142/Y$5)^(12/COUNT(Y$6:Y142))-1</f>
        <v>0.28006518657430557</v>
      </c>
      <c r="AB142" s="3">
        <f t="shared" si="123"/>
        <v>1</v>
      </c>
      <c r="AC142" s="3">
        <f t="shared" si="124"/>
        <v>0</v>
      </c>
      <c r="AD142" s="2">
        <f t="shared" si="125"/>
        <v>1.0833333333333334E-2</v>
      </c>
      <c r="AE142" s="5">
        <f t="shared" si="126"/>
        <v>126.20552495568296</v>
      </c>
      <c r="AF142" s="2">
        <f>(AE142/AE$5)^(12/COUNT(AE$6:AE142))-1</f>
        <v>2.0595336751823456E-2</v>
      </c>
      <c r="AH142" s="3">
        <f t="shared" ca="1" si="127"/>
        <v>0</v>
      </c>
      <c r="AI142" s="3">
        <f t="shared" ca="1" si="128"/>
        <v>1</v>
      </c>
      <c r="AJ142" s="2">
        <f t="shared" ca="1" si="129"/>
        <v>-9.2856968543328922E-3</v>
      </c>
      <c r="AK142" s="5">
        <f t="shared" ca="1" si="130"/>
        <v>238.64501634871831</v>
      </c>
      <c r="AL142" s="2">
        <f ca="1">(AK142/AK$5)^(12/COUNT(AK$6:AK142))-1</f>
        <v>7.9164868633295304E-2</v>
      </c>
      <c r="AN142" s="3">
        <f t="shared" ca="1" si="131"/>
        <v>0.49341776403292759</v>
      </c>
      <c r="AO142" s="3">
        <f t="shared" ca="1" si="132"/>
        <v>0.50658223596707241</v>
      </c>
      <c r="AP142" s="2">
        <f t="shared" ca="1" si="133"/>
        <v>6.4139003537634891E-4</v>
      </c>
      <c r="AQ142" s="5">
        <f t="shared" ca="1" si="134"/>
        <v>166.91460021362911</v>
      </c>
      <c r="AR142" s="2">
        <f ca="1">(AQ142/AQ$5)^(12/COUNT(AQ$6:AQ142))-1</f>
        <v>4.5896125469736093E-2</v>
      </c>
      <c r="AT142" s="3">
        <f t="shared" si="135"/>
        <v>0</v>
      </c>
      <c r="AU142" s="3">
        <f t="shared" si="136"/>
        <v>1</v>
      </c>
      <c r="AV142" s="2">
        <f t="shared" si="137"/>
        <v>-9.2856968543328922E-3</v>
      </c>
      <c r="AW142" s="5">
        <f t="shared" si="138"/>
        <v>102.2990199466493</v>
      </c>
      <c r="AX142" s="2">
        <f>(AW142/AW$5)^(12/COUNT(AW$6:AW142))-1</f>
        <v>1.9929239743221583E-3</v>
      </c>
      <c r="AZ142" s="3">
        <f t="shared" ca="1" si="139"/>
        <v>0</v>
      </c>
      <c r="BA142" s="3">
        <f t="shared" ca="1" si="140"/>
        <v>1</v>
      </c>
      <c r="BB142" s="2">
        <f t="shared" ca="1" si="141"/>
        <v>-9.2856968543328922E-3</v>
      </c>
      <c r="BC142" s="5">
        <f t="shared" ca="1" si="142"/>
        <v>176.58626773317309</v>
      </c>
      <c r="BD142" s="2">
        <f ca="1">(BC142/BC$5)^(12/COUNT(BC$6:BC142))-1</f>
        <v>5.1069088186446177E-2</v>
      </c>
      <c r="BF142" s="3">
        <f t="shared" si="163"/>
        <v>0.45</v>
      </c>
      <c r="BG142" s="3">
        <f t="shared" si="143"/>
        <v>0.55000000000000004</v>
      </c>
      <c r="BH142" s="2">
        <f t="shared" si="144"/>
        <v>-2.3213326988309139E-4</v>
      </c>
      <c r="BI142" s="5">
        <f t="shared" si="145"/>
        <v>156.31672731359615</v>
      </c>
      <c r="BJ142" s="2">
        <f>(BI142/BI$5)^(12/COUNT(BI$6:BI142))-1</f>
        <v>3.9903831724061423E-2</v>
      </c>
      <c r="BL142" s="3">
        <f t="shared" si="146"/>
        <v>1</v>
      </c>
      <c r="BM142" s="3">
        <f t="shared" si="147"/>
        <v>0</v>
      </c>
      <c r="BN142" s="2">
        <f t="shared" si="148"/>
        <v>1.0833333333333334E-2</v>
      </c>
      <c r="BO142" s="5">
        <f t="shared" si="149"/>
        <v>195.1062092012576</v>
      </c>
      <c r="BP142" s="2">
        <f>(BO142/BO$5)^(12/COUNT(BO$6:BO142))-1</f>
        <v>6.0291317419637558E-2</v>
      </c>
      <c r="BR142" s="3">
        <f t="shared" si="150"/>
        <v>1</v>
      </c>
      <c r="BS142" s="3">
        <f t="shared" si="151"/>
        <v>0</v>
      </c>
      <c r="BT142" s="2">
        <f t="shared" si="152"/>
        <v>1.0833333333333334E-2</v>
      </c>
      <c r="BU142" s="5">
        <f t="shared" si="153"/>
        <v>172.50034657870333</v>
      </c>
      <c r="BV142" s="2">
        <f>(BU142/BU$5)^(12/COUNT(BU$6:BU142))-1</f>
        <v>4.891604190430221E-2</v>
      </c>
      <c r="BX142" s="3">
        <f t="shared" si="154"/>
        <v>0</v>
      </c>
      <c r="BY142" s="3">
        <f t="shared" si="155"/>
        <v>1</v>
      </c>
      <c r="BZ142" s="2">
        <f t="shared" si="156"/>
        <v>-9.2856968543328922E-3</v>
      </c>
      <c r="CA142" s="5">
        <f t="shared" si="157"/>
        <v>98.559954071756749</v>
      </c>
      <c r="CB142" s="2">
        <f>(CA142/CA$5)^(12/COUNT(CA$6:CA142))-1</f>
        <v>-1.269717505655632E-3</v>
      </c>
      <c r="CD142" s="3">
        <f t="shared" si="164"/>
        <v>0.1</v>
      </c>
      <c r="CE142" s="3">
        <f t="shared" si="158"/>
        <v>0.9</v>
      </c>
      <c r="CF142" s="2">
        <f t="shared" si="159"/>
        <v>-7.2737938355662696E-3</v>
      </c>
      <c r="CG142" s="5">
        <f t="shared" si="160"/>
        <v>105.32656642966688</v>
      </c>
      <c r="CH142" s="2">
        <f>(CG142/CG$5)^(12/COUNT(CG$6:CG142))-1</f>
        <v>4.5559375941508495E-3</v>
      </c>
    </row>
    <row r="143" spans="1:86">
      <c r="A143" s="1">
        <v>30162</v>
      </c>
      <c r="B143" s="2">
        <f>data!M144/1200</f>
        <v>1.0325000000000001E-2</v>
      </c>
      <c r="C143" s="2">
        <f>data!K144/data!K143-1</f>
        <v>-4.1013387853632288E-3</v>
      </c>
      <c r="D143" s="1">
        <f t="shared" si="111"/>
        <v>29952</v>
      </c>
      <c r="E143">
        <f>VLOOKUP(D143,'FRED Graph'!$A$13:$B$1993,2,FALSE)</f>
        <v>1</v>
      </c>
      <c r="F143" s="4">
        <f t="shared" si="112"/>
        <v>-1.442633878536323E-2</v>
      </c>
      <c r="G143" s="20" t="str">
        <f t="shared" si="110"/>
        <v>19823</v>
      </c>
      <c r="H143" s="21">
        <f>IF(VLOOKUP(G143,Median_Level!$A$2:$H$206,8,FALSE)="#N/A",0,VLOOKUP(G143,Median_Level!$A$2:$H$206,8,FALSE))</f>
        <v>20</v>
      </c>
      <c r="I143" s="4"/>
      <c r="J143" s="3">
        <f t="shared" si="161"/>
        <v>0</v>
      </c>
      <c r="K143" s="3">
        <f t="shared" si="113"/>
        <v>1</v>
      </c>
      <c r="L143" s="2">
        <f t="shared" si="114"/>
        <v>-4.1013387853632288E-3</v>
      </c>
      <c r="M143" s="5">
        <f t="shared" si="115"/>
        <v>93.103051237766067</v>
      </c>
      <c r="N143" s="2">
        <f>(M143/M$5)^(12/COUNT(M$6:M143))-1</f>
        <v>-6.1949256109266049E-3</v>
      </c>
      <c r="P143" s="3">
        <f t="shared" si="162"/>
        <v>1</v>
      </c>
      <c r="Q143" s="3">
        <f t="shared" si="116"/>
        <v>0</v>
      </c>
      <c r="R143" s="2">
        <f t="shared" si="117"/>
        <v>1.0325000000000001E-2</v>
      </c>
      <c r="S143" s="5">
        <f t="shared" si="118"/>
        <v>273.95578645175328</v>
      </c>
      <c r="T143" s="2">
        <f>(S143/S$5)^(12/COUNT(S$6:S143))-1</f>
        <v>9.1589053752657357E-2</v>
      </c>
      <c r="V143" s="3">
        <f t="shared" si="119"/>
        <v>1</v>
      </c>
      <c r="W143" s="3">
        <f t="shared" si="120"/>
        <v>0</v>
      </c>
      <c r="X143" s="2">
        <f t="shared" si="121"/>
        <v>1.0325000000000001E-2</v>
      </c>
      <c r="Y143" s="5">
        <f t="shared" si="122"/>
        <v>1693.1447408985196</v>
      </c>
      <c r="Z143" s="2">
        <f>(Y143/Y$5)^(12/COUNT(Y$6:Y143))-1</f>
        <v>0.27891877788977437</v>
      </c>
      <c r="AB143" s="3">
        <f t="shared" si="123"/>
        <v>1</v>
      </c>
      <c r="AC143" s="3">
        <f t="shared" si="124"/>
        <v>0</v>
      </c>
      <c r="AD143" s="2">
        <f t="shared" si="125"/>
        <v>1.0325000000000001E-2</v>
      </c>
      <c r="AE143" s="5">
        <f t="shared" si="126"/>
        <v>127.50859700085037</v>
      </c>
      <c r="AF143" s="2">
        <f>(AE143/AE$5)^(12/COUNT(AE$6:AE143))-1</f>
        <v>2.1356471402720567E-2</v>
      </c>
      <c r="AH143" s="3">
        <f t="shared" ca="1" si="127"/>
        <v>0</v>
      </c>
      <c r="AI143" s="3">
        <f t="shared" ca="1" si="128"/>
        <v>1</v>
      </c>
      <c r="AJ143" s="2">
        <f t="shared" ca="1" si="129"/>
        <v>-4.1013387853632288E-3</v>
      </c>
      <c r="AK143" s="5">
        <f t="shared" ca="1" si="130"/>
        <v>237.66625228723368</v>
      </c>
      <c r="AL143" s="2">
        <f ca="1">(AK143/AK$5)^(12/COUNT(AK$6:AK143))-1</f>
        <v>7.8183863293627809E-2</v>
      </c>
      <c r="AN143" s="3">
        <f t="shared" ca="1" si="131"/>
        <v>0.7722617296378167</v>
      </c>
      <c r="AO143" s="3">
        <f t="shared" ca="1" si="132"/>
        <v>0.2277382703621833</v>
      </c>
      <c r="AP143" s="2">
        <f t="shared" ca="1" si="133"/>
        <v>7.0395705573624975E-3</v>
      </c>
      <c r="AQ143" s="5">
        <f t="shared" ca="1" si="134"/>
        <v>168.08960731888692</v>
      </c>
      <c r="AR143" s="2">
        <f ca="1">(AQ143/AQ$5)^(12/COUNT(AQ$6:AQ143))-1</f>
        <v>4.6194057659382226E-2</v>
      </c>
      <c r="AT143" s="3">
        <f t="shared" si="135"/>
        <v>0</v>
      </c>
      <c r="AU143" s="3">
        <f t="shared" si="136"/>
        <v>1</v>
      </c>
      <c r="AV143" s="2">
        <f t="shared" si="137"/>
        <v>-4.1013387853632288E-3</v>
      </c>
      <c r="AW143" s="5">
        <f t="shared" si="138"/>
        <v>101.87945700843746</v>
      </c>
      <c r="AX143" s="2">
        <f>(AW143/AW$5)^(12/COUNT(AW$6:AW143))-1</f>
        <v>1.6204536393982227E-3</v>
      </c>
      <c r="AZ143" s="3">
        <f t="shared" ca="1" si="139"/>
        <v>0</v>
      </c>
      <c r="BA143" s="3">
        <f t="shared" ca="1" si="140"/>
        <v>1</v>
      </c>
      <c r="BB143" s="2">
        <f t="shared" ca="1" si="141"/>
        <v>-4.1013387853632288E-3</v>
      </c>
      <c r="BC143" s="5">
        <f t="shared" ca="1" si="142"/>
        <v>175.8620276243565</v>
      </c>
      <c r="BD143" s="2">
        <f ca="1">(BC143/BC$5)^(12/COUNT(BC$6:BC143))-1</f>
        <v>5.0314378680289318E-2</v>
      </c>
      <c r="BF143" s="3">
        <f t="shared" si="163"/>
        <v>0.45</v>
      </c>
      <c r="BG143" s="3">
        <f t="shared" si="143"/>
        <v>0.55000000000000004</v>
      </c>
      <c r="BH143" s="2">
        <f t="shared" si="144"/>
        <v>2.390513668050224E-3</v>
      </c>
      <c r="BI143" s="5">
        <f t="shared" si="145"/>
        <v>156.69040458678418</v>
      </c>
      <c r="BJ143" s="2">
        <f>(BI143/BI$5)^(12/COUNT(BI$6:BI143))-1</f>
        <v>3.982489013364332E-2</v>
      </c>
      <c r="BL143" s="3">
        <f t="shared" si="146"/>
        <v>1</v>
      </c>
      <c r="BM143" s="3">
        <f t="shared" si="147"/>
        <v>0</v>
      </c>
      <c r="BN143" s="2">
        <f t="shared" si="148"/>
        <v>1.0325000000000001E-2</v>
      </c>
      <c r="BO143" s="5">
        <f t="shared" si="149"/>
        <v>197.12068081126057</v>
      </c>
      <c r="BP143" s="2">
        <f>(BO143/BO$5)^(12/COUNT(BO$6:BO143))-1</f>
        <v>6.0788703275626021E-2</v>
      </c>
      <c r="BR143" s="3">
        <f t="shared" si="150"/>
        <v>1</v>
      </c>
      <c r="BS143" s="3">
        <f t="shared" si="151"/>
        <v>0</v>
      </c>
      <c r="BT143" s="2">
        <f t="shared" si="152"/>
        <v>1.0325000000000001E-2</v>
      </c>
      <c r="BU143" s="5">
        <f t="shared" si="153"/>
        <v>174.28141265712841</v>
      </c>
      <c r="BV143" s="2">
        <f>(BU143/BU$5)^(12/COUNT(BU$6:BU143))-1</f>
        <v>4.9490119022310708E-2</v>
      </c>
      <c r="BX143" s="3">
        <f t="shared" si="154"/>
        <v>0</v>
      </c>
      <c r="BY143" s="3">
        <f t="shared" si="155"/>
        <v>1</v>
      </c>
      <c r="BZ143" s="2">
        <f t="shared" si="156"/>
        <v>-4.1013387853632288E-3</v>
      </c>
      <c r="CA143" s="5">
        <f t="shared" si="157"/>
        <v>98.155726309438634</v>
      </c>
      <c r="CB143" s="2">
        <f>(CA143/CA$5)^(12/COUNT(CA$6:CA143))-1</f>
        <v>-1.6173797196713524E-3</v>
      </c>
      <c r="CD143" s="3">
        <f t="shared" si="164"/>
        <v>0.1</v>
      </c>
      <c r="CE143" s="3">
        <f t="shared" si="158"/>
        <v>0.9</v>
      </c>
      <c r="CF143" s="2">
        <f t="shared" si="159"/>
        <v>-2.6587049068269057E-3</v>
      </c>
      <c r="CG143" s="5">
        <f t="shared" si="160"/>
        <v>105.0465341706811</v>
      </c>
      <c r="CH143" s="2">
        <f>(CG143/CG$5)^(12/COUNT(CG$6:CG143))-1</f>
        <v>4.2903292727731746E-3</v>
      </c>
    </row>
    <row r="144" spans="1:86">
      <c r="A144" s="1">
        <v>30194</v>
      </c>
      <c r="B144" s="2">
        <f>data!M145/1200</f>
        <v>8.8249999999999995E-3</v>
      </c>
      <c r="C144" s="2">
        <f>data!K145/data!K144-1</f>
        <v>0.11465495918872115</v>
      </c>
      <c r="D144" s="1">
        <f t="shared" si="111"/>
        <v>29952</v>
      </c>
      <c r="E144">
        <f>VLOOKUP(D144,'FRED Graph'!$A$13:$B$1993,2,FALSE)</f>
        <v>1</v>
      </c>
      <c r="F144" s="4">
        <f t="shared" si="112"/>
        <v>0.10582995918872115</v>
      </c>
      <c r="G144" s="20" t="str">
        <f t="shared" si="110"/>
        <v>19823</v>
      </c>
      <c r="H144" s="21">
        <f>IF(VLOOKUP(G144,Median_Level!$A$2:$H$206,8,FALSE)="#N/A",0,VLOOKUP(G144,Median_Level!$A$2:$H$206,8,FALSE))</f>
        <v>20</v>
      </c>
      <c r="I144" s="4"/>
      <c r="J144" s="3">
        <f t="shared" si="161"/>
        <v>0</v>
      </c>
      <c r="K144" s="3">
        <f t="shared" si="113"/>
        <v>1</v>
      </c>
      <c r="L144" s="2">
        <f t="shared" si="114"/>
        <v>0.11465495918872115</v>
      </c>
      <c r="M144" s="5">
        <f t="shared" si="115"/>
        <v>103.77777777777754</v>
      </c>
      <c r="N144" s="2">
        <f>(M144/M$5)^(12/COUNT(M$6:M144))-1</f>
        <v>3.2064252945600558E-3</v>
      </c>
      <c r="P144" s="3">
        <f t="shared" si="162"/>
        <v>1</v>
      </c>
      <c r="Q144" s="3">
        <f t="shared" si="116"/>
        <v>0</v>
      </c>
      <c r="R144" s="2">
        <f t="shared" si="117"/>
        <v>8.8249999999999995E-3</v>
      </c>
      <c r="S144" s="5">
        <f t="shared" si="118"/>
        <v>276.37344626719005</v>
      </c>
      <c r="T144" s="2">
        <f>(S144/S$5)^(12/COUNT(S$6:S144))-1</f>
        <v>9.1728856508957124E-2</v>
      </c>
      <c r="V144" s="3">
        <f t="shared" si="119"/>
        <v>0</v>
      </c>
      <c r="W144" s="3">
        <f t="shared" si="120"/>
        <v>1</v>
      </c>
      <c r="X144" s="2">
        <f t="shared" si="121"/>
        <v>0.11465495918872115</v>
      </c>
      <c r="Y144" s="5">
        <f t="shared" si="122"/>
        <v>1887.2721820668371</v>
      </c>
      <c r="Z144" s="2">
        <f>(Y144/Y$5)^(12/COUNT(Y$6:Y144))-1</f>
        <v>0.28867673750517375</v>
      </c>
      <c r="AB144" s="3">
        <f t="shared" si="123"/>
        <v>1</v>
      </c>
      <c r="AC144" s="3">
        <f t="shared" si="124"/>
        <v>0</v>
      </c>
      <c r="AD144" s="2">
        <f t="shared" si="125"/>
        <v>8.8249999999999995E-3</v>
      </c>
      <c r="AE144" s="5">
        <f t="shared" si="126"/>
        <v>128.63386036938289</v>
      </c>
      <c r="AF144" s="2">
        <f>(AE144/AE$5)^(12/COUNT(AE$6:AE144))-1</f>
        <v>2.1976114413312375E-2</v>
      </c>
      <c r="AH144" s="3">
        <f t="shared" ca="1" si="127"/>
        <v>0</v>
      </c>
      <c r="AI144" s="3">
        <f t="shared" ca="1" si="128"/>
        <v>1</v>
      </c>
      <c r="AJ144" s="2">
        <f t="shared" ca="1" si="129"/>
        <v>0.11465495918872115</v>
      </c>
      <c r="AK144" s="5">
        <f t="shared" ca="1" si="130"/>
        <v>264.91586674376276</v>
      </c>
      <c r="AL144" s="2">
        <f ca="1">(AK144/AK$5)^(12/COUNT(AK$6:AK144))-1</f>
        <v>8.7745528834340503E-2</v>
      </c>
      <c r="AN144" s="3">
        <f t="shared" ca="1" si="131"/>
        <v>0.13871079722532609</v>
      </c>
      <c r="AO144" s="3">
        <f t="shared" ca="1" si="132"/>
        <v>0.86128920277467391</v>
      </c>
      <c r="AP144" s="2">
        <f t="shared" ca="1" si="133"/>
        <v>9.9975201179329926E-2</v>
      </c>
      <c r="AQ144" s="5">
        <f t="shared" ca="1" si="134"/>
        <v>184.89439962674723</v>
      </c>
      <c r="AR144" s="2">
        <f ca="1">(AQ144/AQ$5)^(12/COUNT(AQ$6:AQ144))-1</f>
        <v>5.4493185594443494E-2</v>
      </c>
      <c r="AT144" s="3">
        <f t="shared" si="135"/>
        <v>0</v>
      </c>
      <c r="AU144" s="3">
        <f t="shared" si="136"/>
        <v>1</v>
      </c>
      <c r="AV144" s="2">
        <f t="shared" si="137"/>
        <v>0.11465495918872115</v>
      </c>
      <c r="AW144" s="5">
        <f t="shared" si="138"/>
        <v>113.56044199390892</v>
      </c>
      <c r="AX144" s="2">
        <f>(AW144/AW$5)^(12/COUNT(AW$6:AW144))-1</f>
        <v>1.1038759049351254E-2</v>
      </c>
      <c r="AZ144" s="3">
        <f t="shared" ca="1" si="139"/>
        <v>0</v>
      </c>
      <c r="BA144" s="3">
        <f t="shared" ca="1" si="140"/>
        <v>1</v>
      </c>
      <c r="BB144" s="2">
        <f t="shared" ca="1" si="141"/>
        <v>0.11465495918872115</v>
      </c>
      <c r="BC144" s="5">
        <f t="shared" ca="1" si="142"/>
        <v>196.02548122447286</v>
      </c>
      <c r="BD144" s="2">
        <f ca="1">(BC144/BC$5)^(12/COUNT(BC$6:BC144))-1</f>
        <v>5.9828548749598642E-2</v>
      </c>
      <c r="BF144" s="3">
        <f t="shared" si="163"/>
        <v>0.45</v>
      </c>
      <c r="BG144" s="3">
        <f t="shared" si="143"/>
        <v>0.55000000000000004</v>
      </c>
      <c r="BH144" s="2">
        <f t="shared" si="144"/>
        <v>6.703147755379664E-2</v>
      </c>
      <c r="BI144" s="5">
        <f t="shared" si="145"/>
        <v>167.19359392473851</v>
      </c>
      <c r="BJ144" s="2">
        <f>(BI144/BI$5)^(12/COUNT(BI$6:BI144))-1</f>
        <v>4.537175026476481E-2</v>
      </c>
      <c r="BL144" s="3">
        <f t="shared" si="146"/>
        <v>1</v>
      </c>
      <c r="BM144" s="3">
        <f t="shared" si="147"/>
        <v>0</v>
      </c>
      <c r="BN144" s="2">
        <f t="shared" si="148"/>
        <v>8.8249999999999995E-3</v>
      </c>
      <c r="BO144" s="5">
        <f t="shared" si="149"/>
        <v>198.86027081941995</v>
      </c>
      <c r="BP144" s="2">
        <f>(BO144/BO$5)^(12/COUNT(BO$6:BO144))-1</f>
        <v>6.1143041114401164E-2</v>
      </c>
      <c r="BR144" s="3">
        <f t="shared" si="150"/>
        <v>1</v>
      </c>
      <c r="BS144" s="3">
        <f t="shared" si="151"/>
        <v>0</v>
      </c>
      <c r="BT144" s="2">
        <f t="shared" si="152"/>
        <v>8.8249999999999995E-3</v>
      </c>
      <c r="BU144" s="5">
        <f t="shared" si="153"/>
        <v>175.81944612382759</v>
      </c>
      <c r="BV144" s="2">
        <f>(BU144/BU$5)^(12/COUNT(BU$6:BU144))-1</f>
        <v>4.9921563236265287E-2</v>
      </c>
      <c r="BX144" s="3">
        <f t="shared" si="154"/>
        <v>0</v>
      </c>
      <c r="BY144" s="3">
        <f t="shared" si="155"/>
        <v>1</v>
      </c>
      <c r="BZ144" s="2">
        <f t="shared" si="156"/>
        <v>0.11465495918872115</v>
      </c>
      <c r="CA144" s="5">
        <f t="shared" si="157"/>
        <v>109.4097671035866</v>
      </c>
      <c r="CB144" s="2">
        <f>(CA144/CA$5)^(12/COUNT(CA$6:CA144))-1</f>
        <v>7.79395514922121E-3</v>
      </c>
      <c r="CD144" s="3">
        <f t="shared" si="164"/>
        <v>0.1</v>
      </c>
      <c r="CE144" s="3">
        <f t="shared" si="158"/>
        <v>0.9</v>
      </c>
      <c r="CF144" s="2">
        <f t="shared" si="159"/>
        <v>0.10407196326984904</v>
      </c>
      <c r="CG144" s="5">
        <f t="shared" si="160"/>
        <v>115.97893321651716</v>
      </c>
      <c r="CH144" s="2">
        <f>(CG144/CG$5)^(12/COUNT(CG$6:CG144))-1</f>
        <v>1.2879797038702012E-2</v>
      </c>
    </row>
    <row r="145" spans="1:86">
      <c r="A145" s="1">
        <v>30224</v>
      </c>
      <c r="B145" s="2">
        <f>data!M146/1200</f>
        <v>8.0083333333333326E-3</v>
      </c>
      <c r="C145" s="2">
        <f>data!K146/data!K145-1</f>
        <v>-5.6140506595954154E-3</v>
      </c>
      <c r="D145" s="1">
        <f t="shared" si="111"/>
        <v>29952</v>
      </c>
      <c r="E145">
        <f>VLOOKUP(D145,'FRED Graph'!$A$13:$B$1993,2,FALSE)</f>
        <v>1</v>
      </c>
      <c r="F145" s="4">
        <f t="shared" si="112"/>
        <v>-1.3622383992928748E-2</v>
      </c>
      <c r="G145" s="20" t="str">
        <f t="shared" si="110"/>
        <v>19823</v>
      </c>
      <c r="H145" s="21">
        <f>IF(VLOOKUP(G145,Median_Level!$A$2:$H$206,8,FALSE)="#N/A",0,VLOOKUP(G145,Median_Level!$A$2:$H$206,8,FALSE))</f>
        <v>20</v>
      </c>
      <c r="I145" s="4"/>
      <c r="J145" s="3">
        <f t="shared" si="161"/>
        <v>0</v>
      </c>
      <c r="K145" s="3">
        <f t="shared" si="113"/>
        <v>1</v>
      </c>
      <c r="L145" s="2">
        <f t="shared" si="114"/>
        <v>-5.6140506595954154E-3</v>
      </c>
      <c r="M145" s="5">
        <f t="shared" si="115"/>
        <v>103.19516407599286</v>
      </c>
      <c r="N145" s="2">
        <f>(M145/M$5)^(12/COUNT(M$6:M145))-1</f>
        <v>2.6995062284427274E-3</v>
      </c>
      <c r="P145" s="3">
        <f t="shared" si="162"/>
        <v>1</v>
      </c>
      <c r="Q145" s="3">
        <f t="shared" si="116"/>
        <v>0</v>
      </c>
      <c r="R145" s="2">
        <f t="shared" si="117"/>
        <v>8.0083333333333326E-3</v>
      </c>
      <c r="S145" s="5">
        <f t="shared" si="118"/>
        <v>278.58673694937983</v>
      </c>
      <c r="T145" s="2">
        <f>(S145/S$5)^(12/COUNT(S$6:S145))-1</f>
        <v>9.1790889487182836E-2</v>
      </c>
      <c r="V145" s="3">
        <f t="shared" si="119"/>
        <v>1</v>
      </c>
      <c r="W145" s="3">
        <f t="shared" si="120"/>
        <v>0</v>
      </c>
      <c r="X145" s="2">
        <f t="shared" si="121"/>
        <v>8.0083333333333326E-3</v>
      </c>
      <c r="Y145" s="5">
        <f t="shared" si="122"/>
        <v>1902.3860867915557</v>
      </c>
      <c r="Z145" s="2">
        <f>(Y145/Y$5)^(12/COUNT(Y$6:Y145))-1</f>
        <v>0.28722412584403023</v>
      </c>
      <c r="AB145" s="3">
        <f t="shared" si="123"/>
        <v>1</v>
      </c>
      <c r="AC145" s="3">
        <f t="shared" si="124"/>
        <v>0</v>
      </c>
      <c r="AD145" s="2">
        <f t="shared" si="125"/>
        <v>8.0083333333333326E-3</v>
      </c>
      <c r="AE145" s="5">
        <f t="shared" si="126"/>
        <v>129.66400320117438</v>
      </c>
      <c r="AF145" s="2">
        <f>(AE145/AE$5)^(12/COUNT(AE$6:AE145))-1</f>
        <v>2.2516292087976009E-2</v>
      </c>
      <c r="AH145" s="3">
        <f t="shared" ca="1" si="127"/>
        <v>0</v>
      </c>
      <c r="AI145" s="3">
        <f t="shared" ca="1" si="128"/>
        <v>1</v>
      </c>
      <c r="AJ145" s="2">
        <f t="shared" ca="1" si="129"/>
        <v>-5.6140506595954154E-3</v>
      </c>
      <c r="AK145" s="5">
        <f t="shared" ca="1" si="130"/>
        <v>263.42861564733266</v>
      </c>
      <c r="AL145" s="2">
        <f ca="1">(AK145/AK$5)^(12/COUNT(AK$6:AK145))-1</f>
        <v>8.6567783751882343E-2</v>
      </c>
      <c r="AN145" s="3">
        <f t="shared" ca="1" si="131"/>
        <v>0.92572662157369201</v>
      </c>
      <c r="AO145" s="3">
        <f t="shared" ca="1" si="132"/>
        <v>7.427337842630799E-2</v>
      </c>
      <c r="AP145" s="2">
        <f t="shared" ca="1" si="133"/>
        <v>6.996552851958055E-3</v>
      </c>
      <c r="AQ145" s="5">
        <f t="shared" ca="1" si="134"/>
        <v>186.1880230657668</v>
      </c>
      <c r="AR145" s="2">
        <f ca="1">(AQ145/AQ$5)^(12/COUNT(AQ$6:AQ145))-1</f>
        <v>5.4723738278833256E-2</v>
      </c>
      <c r="AT145" s="3">
        <f t="shared" si="135"/>
        <v>0</v>
      </c>
      <c r="AU145" s="3">
        <f t="shared" si="136"/>
        <v>1</v>
      </c>
      <c r="AV145" s="2">
        <f t="shared" si="137"/>
        <v>-5.6140506595954154E-3</v>
      </c>
      <c r="AW145" s="5">
        <f t="shared" si="138"/>
        <v>112.92290791962907</v>
      </c>
      <c r="AX145" s="2">
        <f>(AW145/AW$5)^(12/COUNT(AW$6:AW145))-1</f>
        <v>1.0471749186520274E-2</v>
      </c>
      <c r="AZ145" s="3">
        <f t="shared" ca="1" si="139"/>
        <v>0</v>
      </c>
      <c r="BA145" s="3">
        <f t="shared" ca="1" si="140"/>
        <v>1</v>
      </c>
      <c r="BB145" s="2">
        <f t="shared" ca="1" si="141"/>
        <v>-5.6140506595954154E-3</v>
      </c>
      <c r="BC145" s="5">
        <f t="shared" ca="1" si="142"/>
        <v>194.92498424230709</v>
      </c>
      <c r="BD145" s="2">
        <f ca="1">(BC145/BC$5)^(12/COUNT(BC$6:BC145))-1</f>
        <v>5.8877661566378858E-2</v>
      </c>
      <c r="BF145" s="3">
        <f t="shared" si="163"/>
        <v>0.45</v>
      </c>
      <c r="BG145" s="3">
        <f t="shared" si="143"/>
        <v>0.55000000000000004</v>
      </c>
      <c r="BH145" s="2">
        <f t="shared" si="144"/>
        <v>5.160221372225212E-4</v>
      </c>
      <c r="BI145" s="5">
        <f t="shared" si="145"/>
        <v>167.27986952040547</v>
      </c>
      <c r="BJ145" s="2">
        <f>(BI145/BI$5)^(12/COUNT(BI$6:BI145))-1</f>
        <v>4.5086687174988427E-2</v>
      </c>
      <c r="BL145" s="3">
        <f t="shared" si="146"/>
        <v>1</v>
      </c>
      <c r="BM145" s="3">
        <f t="shared" si="147"/>
        <v>0</v>
      </c>
      <c r="BN145" s="2">
        <f t="shared" si="148"/>
        <v>8.0083333333333326E-3</v>
      </c>
      <c r="BO145" s="5">
        <f t="shared" si="149"/>
        <v>200.45281015489883</v>
      </c>
      <c r="BP145" s="2">
        <f>(BO145/BO$5)^(12/COUNT(BO$6:BO145))-1</f>
        <v>6.141875107916861E-2</v>
      </c>
      <c r="BR145" s="3">
        <f t="shared" si="150"/>
        <v>1</v>
      </c>
      <c r="BS145" s="3">
        <f t="shared" si="151"/>
        <v>0</v>
      </c>
      <c r="BT145" s="2">
        <f t="shared" si="152"/>
        <v>8.0083333333333326E-3</v>
      </c>
      <c r="BU145" s="5">
        <f t="shared" si="153"/>
        <v>177.22746685486925</v>
      </c>
      <c r="BV145" s="2">
        <f>(BU145/BU$5)^(12/COUNT(BU$6:BU145))-1</f>
        <v>5.0274109444480519E-2</v>
      </c>
      <c r="BX145" s="3">
        <f t="shared" si="154"/>
        <v>0</v>
      </c>
      <c r="BY145" s="3">
        <f t="shared" si="155"/>
        <v>1</v>
      </c>
      <c r="BZ145" s="2">
        <f t="shared" si="156"/>
        <v>-5.6140506595954154E-3</v>
      </c>
      <c r="CA145" s="5">
        <f t="shared" si="157"/>
        <v>108.79553512841254</v>
      </c>
      <c r="CB145" s="2">
        <f>(CA145/CA$5)^(12/COUNT(CA$6:CA145))-1</f>
        <v>7.251892261366466E-3</v>
      </c>
      <c r="CD145" s="3">
        <f t="shared" si="164"/>
        <v>0.1</v>
      </c>
      <c r="CE145" s="3">
        <f t="shared" si="158"/>
        <v>0.9</v>
      </c>
      <c r="CF145" s="2">
        <f t="shared" si="159"/>
        <v>-4.2518122603025406E-3</v>
      </c>
      <c r="CG145" s="5">
        <f t="shared" si="160"/>
        <v>115.48581256633037</v>
      </c>
      <c r="CH145" s="2">
        <f>(CG145/CG$5)^(12/COUNT(CG$6:CG145))-1</f>
        <v>1.2417392180763542E-2</v>
      </c>
    </row>
    <row r="146" spans="1:86">
      <c r="A146" s="1">
        <v>30253</v>
      </c>
      <c r="B146" s="2">
        <f>data!M147/1200</f>
        <v>8.058333333333334E-3</v>
      </c>
      <c r="C146" s="2">
        <f>data!K147/data!K146-1</f>
        <v>0.10652161785216174</v>
      </c>
      <c r="D146" s="1">
        <f t="shared" si="111"/>
        <v>29952</v>
      </c>
      <c r="E146">
        <f>VLOOKUP(D146,'FRED Graph'!$A$13:$B$1993,2,FALSE)</f>
        <v>1</v>
      </c>
      <c r="F146" s="4">
        <f t="shared" si="112"/>
        <v>9.8463284518828409E-2</v>
      </c>
      <c r="G146" s="20" t="str">
        <f t="shared" si="110"/>
        <v>19824</v>
      </c>
      <c r="H146" s="21">
        <f>IF(VLOOKUP(G146,Median_Level!$A$2:$H$206,8,FALSE)="#N/A",0,VLOOKUP(G146,Median_Level!$A$2:$H$206,8,FALSE))</f>
        <v>15</v>
      </c>
      <c r="I146" s="4"/>
      <c r="J146" s="3">
        <f t="shared" si="161"/>
        <v>0</v>
      </c>
      <c r="K146" s="3">
        <f t="shared" si="113"/>
        <v>1</v>
      </c>
      <c r="L146" s="2">
        <f t="shared" si="114"/>
        <v>0.10652161785216174</v>
      </c>
      <c r="M146" s="5">
        <f t="shared" si="115"/>
        <v>114.1876799078869</v>
      </c>
      <c r="N146" s="2">
        <f>(M146/M$5)^(12/COUNT(M$6:M146))-1</f>
        <v>1.1355325955054951E-2</v>
      </c>
      <c r="P146" s="3">
        <f t="shared" si="162"/>
        <v>1</v>
      </c>
      <c r="Q146" s="3">
        <f t="shared" si="116"/>
        <v>0</v>
      </c>
      <c r="R146" s="2">
        <f t="shared" si="117"/>
        <v>8.058333333333334E-3</v>
      </c>
      <c r="S146" s="5">
        <f t="shared" si="118"/>
        <v>280.83168173796355</v>
      </c>
      <c r="T146" s="2">
        <f>(S146/S$5)^(12/COUNT(S$6:S146))-1</f>
        <v>9.1856655176927759E-2</v>
      </c>
      <c r="V146" s="3">
        <f t="shared" si="119"/>
        <v>0</v>
      </c>
      <c r="W146" s="3">
        <f t="shared" si="120"/>
        <v>1</v>
      </c>
      <c r="X146" s="2">
        <f t="shared" si="121"/>
        <v>0.10652161785216174</v>
      </c>
      <c r="Y146" s="5">
        <f t="shared" si="122"/>
        <v>2105.0313305360351</v>
      </c>
      <c r="Z146" s="2">
        <f>(Y146/Y$5)^(12/COUNT(Y$6:Y146))-1</f>
        <v>0.29603804430244818</v>
      </c>
      <c r="AB146" s="3">
        <f t="shared" si="123"/>
        <v>1</v>
      </c>
      <c r="AC146" s="3">
        <f t="shared" si="124"/>
        <v>0</v>
      </c>
      <c r="AD146" s="2">
        <f t="shared" si="125"/>
        <v>8.058333333333334E-3</v>
      </c>
      <c r="AE146" s="5">
        <f t="shared" si="126"/>
        <v>130.70887896030385</v>
      </c>
      <c r="AF146" s="2">
        <f>(AE146/AE$5)^(12/COUNT(AE$6:AE146))-1</f>
        <v>2.3053405854384756E-2</v>
      </c>
      <c r="AH146" s="3">
        <f t="shared" ca="1" si="127"/>
        <v>0</v>
      </c>
      <c r="AI146" s="3">
        <f t="shared" ca="1" si="128"/>
        <v>1</v>
      </c>
      <c r="AJ146" s="2">
        <f t="shared" ca="1" si="129"/>
        <v>0.10652161785216174</v>
      </c>
      <c r="AK146" s="5">
        <f t="shared" ca="1" si="130"/>
        <v>291.48945797464182</v>
      </c>
      <c r="AL146" s="2">
        <f ca="1">(AK146/AK$5)^(12/COUNT(AK$6:AK146))-1</f>
        <v>9.5323411594364638E-2</v>
      </c>
      <c r="AN146" s="3">
        <f t="shared" ca="1" si="131"/>
        <v>0.16348506732193491</v>
      </c>
      <c r="AO146" s="3">
        <f t="shared" ca="1" si="132"/>
        <v>0.83651493267806509</v>
      </c>
      <c r="AP146" s="2">
        <f t="shared" ca="1" si="133"/>
        <v>9.0424341153862248E-2</v>
      </c>
      <c r="AQ146" s="5">
        <f t="shared" ca="1" si="134"/>
        <v>203.02395238222888</v>
      </c>
      <c r="AR146" s="2">
        <f ca="1">(AQ146/AQ$5)^(12/COUNT(AQ$6:AQ146))-1</f>
        <v>6.2121588786338666E-2</v>
      </c>
      <c r="AT146" s="3">
        <f t="shared" si="135"/>
        <v>0</v>
      </c>
      <c r="AU146" s="3">
        <f t="shared" si="136"/>
        <v>1</v>
      </c>
      <c r="AV146" s="2">
        <f t="shared" si="137"/>
        <v>0.10652161785216174</v>
      </c>
      <c r="AW146" s="5">
        <f t="shared" si="138"/>
        <v>124.95163876379864</v>
      </c>
      <c r="AX146" s="2">
        <f>(AW146/AW$5)^(12/COUNT(AW$6:AW146))-1</f>
        <v>1.9138851395166911E-2</v>
      </c>
      <c r="AZ146" s="3">
        <f t="shared" ca="1" si="139"/>
        <v>0</v>
      </c>
      <c r="BA146" s="3">
        <f t="shared" ca="1" si="140"/>
        <v>1</v>
      </c>
      <c r="BB146" s="2">
        <f t="shared" ca="1" si="141"/>
        <v>0.10652161785216174</v>
      </c>
      <c r="BC146" s="5">
        <f t="shared" ca="1" si="142"/>
        <v>215.68870892360476</v>
      </c>
      <c r="BD146" s="2">
        <f ca="1">(BC146/BC$5)^(12/COUNT(BC$6:BC146))-1</f>
        <v>6.7605600770612284E-2</v>
      </c>
      <c r="BF146" s="3">
        <f t="shared" si="163"/>
        <v>0.45</v>
      </c>
      <c r="BG146" s="3">
        <f t="shared" si="143"/>
        <v>0.55000000000000004</v>
      </c>
      <c r="BH146" s="2">
        <f t="shared" si="144"/>
        <v>6.2213139818688958E-2</v>
      </c>
      <c r="BI146" s="5">
        <f t="shared" si="145"/>
        <v>177.6868754317305</v>
      </c>
      <c r="BJ146" s="2">
        <f>(BI146/BI$5)^(12/COUNT(BI$6:BI146))-1</f>
        <v>5.0140151686089096E-2</v>
      </c>
      <c r="BL146" s="3">
        <f t="shared" si="146"/>
        <v>1</v>
      </c>
      <c r="BM146" s="3">
        <f t="shared" si="147"/>
        <v>0</v>
      </c>
      <c r="BN146" s="2">
        <f t="shared" si="148"/>
        <v>8.058333333333334E-3</v>
      </c>
      <c r="BO146" s="5">
        <f t="shared" si="149"/>
        <v>202.06812571673038</v>
      </c>
      <c r="BP146" s="2">
        <f>(BO146/BO$5)^(12/COUNT(BO$6:BO146))-1</f>
        <v>6.1695102221056786E-2</v>
      </c>
      <c r="BR146" s="3">
        <f t="shared" si="150"/>
        <v>1</v>
      </c>
      <c r="BS146" s="3">
        <f t="shared" si="151"/>
        <v>0</v>
      </c>
      <c r="BT146" s="2">
        <f t="shared" si="152"/>
        <v>8.058333333333334E-3</v>
      </c>
      <c r="BU146" s="5">
        <f t="shared" si="153"/>
        <v>178.65562485860806</v>
      </c>
      <c r="BV146" s="2">
        <f>(BU146/BU$5)^(12/COUNT(BU$6:BU146))-1</f>
        <v>5.0626205981082695E-2</v>
      </c>
      <c r="BX146" s="3">
        <f t="shared" si="154"/>
        <v>0</v>
      </c>
      <c r="BY146" s="3">
        <f t="shared" si="155"/>
        <v>1</v>
      </c>
      <c r="BZ146" s="2">
        <f t="shared" si="156"/>
        <v>0.10652161785216174</v>
      </c>
      <c r="CA146" s="5">
        <f t="shared" si="157"/>
        <v>120.38461154538274</v>
      </c>
      <c r="CB146" s="2">
        <f>(CA146/CA$5)^(12/COUNT(CA$6:CA146))-1</f>
        <v>1.5914372106203389E-2</v>
      </c>
      <c r="CD146" s="3">
        <f t="shared" si="164"/>
        <v>0.1</v>
      </c>
      <c r="CE146" s="3">
        <f t="shared" si="158"/>
        <v>0.9</v>
      </c>
      <c r="CF146" s="2">
        <f t="shared" si="159"/>
        <v>9.6675289400278905E-2</v>
      </c>
      <c r="CG146" s="5">
        <f t="shared" si="160"/>
        <v>126.65043691780673</v>
      </c>
      <c r="CH146" s="2">
        <f>(CG146/CG$5)^(12/COUNT(CG$6:CG146))-1</f>
        <v>2.0310801803429257E-2</v>
      </c>
    </row>
    <row r="147" spans="1:86">
      <c r="A147" s="1">
        <v>30285</v>
      </c>
      <c r="B147" s="2">
        <f>data!M148/1200</f>
        <v>7.7833333333333331E-3</v>
      </c>
      <c r="C147" s="2">
        <f>data!K148/data!K147-1</f>
        <v>4.795708466099291E-2</v>
      </c>
      <c r="D147" s="1">
        <f t="shared" si="111"/>
        <v>29952</v>
      </c>
      <c r="E147">
        <f>VLOOKUP(D147,'FRED Graph'!$A$13:$B$1993,2,FALSE)</f>
        <v>1</v>
      </c>
      <c r="F147" s="4">
        <f t="shared" si="112"/>
        <v>4.0173751327659574E-2</v>
      </c>
      <c r="G147" s="20" t="str">
        <f t="shared" si="110"/>
        <v>19824</v>
      </c>
      <c r="H147" s="21">
        <f>IF(VLOOKUP(G147,Median_Level!$A$2:$H$206,8,FALSE)="#N/A",0,VLOOKUP(G147,Median_Level!$A$2:$H$206,8,FALSE))</f>
        <v>15</v>
      </c>
      <c r="I147" s="4"/>
      <c r="J147" s="3">
        <f t="shared" si="161"/>
        <v>0</v>
      </c>
      <c r="K147" s="3">
        <f t="shared" si="113"/>
        <v>1</v>
      </c>
      <c r="L147" s="2">
        <f t="shared" si="114"/>
        <v>4.795708466099291E-2</v>
      </c>
      <c r="M147" s="5">
        <f t="shared" si="115"/>
        <v>119.66378814047179</v>
      </c>
      <c r="N147" s="2">
        <f>(M147/M$5)^(12/COUNT(M$6:M147))-1</f>
        <v>1.5286008203639678E-2</v>
      </c>
      <c r="P147" s="3">
        <f t="shared" si="162"/>
        <v>1</v>
      </c>
      <c r="Q147" s="3">
        <f t="shared" si="116"/>
        <v>0</v>
      </c>
      <c r="R147" s="2">
        <f t="shared" si="117"/>
        <v>7.7833333333333331E-3</v>
      </c>
      <c r="S147" s="5">
        <f t="shared" si="118"/>
        <v>283.0174883274907</v>
      </c>
      <c r="T147" s="2">
        <f>(S147/S$5)^(12/COUNT(S$6:S147))-1</f>
        <v>9.1896322533845831E-2</v>
      </c>
      <c r="V147" s="3">
        <f t="shared" si="119"/>
        <v>0</v>
      </c>
      <c r="W147" s="3">
        <f t="shared" si="120"/>
        <v>1</v>
      </c>
      <c r="X147" s="2">
        <f t="shared" si="121"/>
        <v>4.795708466099291E-2</v>
      </c>
      <c r="Y147" s="5">
        <f t="shared" si="122"/>
        <v>2205.9824962685943</v>
      </c>
      <c r="Z147" s="2">
        <f>(Y147/Y$5)^(12/COUNT(Y$6:Y147))-1</f>
        <v>0.29880465422425306</v>
      </c>
      <c r="AB147" s="3">
        <f t="shared" si="123"/>
        <v>1</v>
      </c>
      <c r="AC147" s="3">
        <f t="shared" si="124"/>
        <v>0</v>
      </c>
      <c r="AD147" s="2">
        <f t="shared" si="125"/>
        <v>7.7833333333333331E-3</v>
      </c>
      <c r="AE147" s="5">
        <f t="shared" si="126"/>
        <v>131.72622973487822</v>
      </c>
      <c r="AF147" s="2">
        <f>(AE147/AE$5)^(12/COUNT(AE$6:AE147))-1</f>
        <v>2.355963055370891E-2</v>
      </c>
      <c r="AH147" s="3">
        <f t="shared" ca="1" si="127"/>
        <v>0</v>
      </c>
      <c r="AI147" s="3">
        <f t="shared" ca="1" si="128"/>
        <v>1</v>
      </c>
      <c r="AJ147" s="2">
        <f t="shared" ca="1" si="129"/>
        <v>4.795708466099291E-2</v>
      </c>
      <c r="AK147" s="5">
        <f t="shared" ca="1" si="130"/>
        <v>305.46844258851866</v>
      </c>
      <c r="AL147" s="2">
        <f ca="1">(AK147/AK$5)^(12/COUNT(AK$6:AK147))-1</f>
        <v>9.8963002761554897E-2</v>
      </c>
      <c r="AN147" s="3">
        <f t="shared" ca="1" si="131"/>
        <v>0.59569053825751039</v>
      </c>
      <c r="AO147" s="3">
        <f t="shared" ca="1" si="132"/>
        <v>0.40430946174248961</v>
      </c>
      <c r="AP147" s="2">
        <f t="shared" ca="1" si="133"/>
        <v>2.4025961108796002E-2</v>
      </c>
      <c r="AQ147" s="5">
        <f t="shared" ca="1" si="134"/>
        <v>207.90179796631838</v>
      </c>
      <c r="AR147" s="2">
        <f ca="1">(AQ147/AQ$5)^(12/COUNT(AQ$6:AQ147))-1</f>
        <v>6.3803121077494973E-2</v>
      </c>
      <c r="AT147" s="3">
        <f t="shared" si="135"/>
        <v>0</v>
      </c>
      <c r="AU147" s="3">
        <f t="shared" si="136"/>
        <v>1</v>
      </c>
      <c r="AV147" s="2">
        <f t="shared" si="137"/>
        <v>4.795708466099291E-2</v>
      </c>
      <c r="AW147" s="5">
        <f t="shared" si="138"/>
        <v>130.94395508252393</v>
      </c>
      <c r="AX147" s="2">
        <f>(AW147/AW$5)^(12/COUNT(AW$6:AW147))-1</f>
        <v>2.304454838966663E-2</v>
      </c>
      <c r="AZ147" s="3">
        <f t="shared" ca="1" si="139"/>
        <v>0</v>
      </c>
      <c r="BA147" s="3">
        <f t="shared" ca="1" si="140"/>
        <v>1</v>
      </c>
      <c r="BB147" s="2">
        <f t="shared" ca="1" si="141"/>
        <v>4.795708466099291E-2</v>
      </c>
      <c r="BC147" s="5">
        <f t="shared" ca="1" si="142"/>
        <v>226.03251059787434</v>
      </c>
      <c r="BD147" s="2">
        <f ca="1">(BC147/BC$5)^(12/COUNT(BC$6:BC147))-1</f>
        <v>7.134645267340689E-2</v>
      </c>
      <c r="BF147" s="3">
        <f t="shared" si="163"/>
        <v>0.45</v>
      </c>
      <c r="BG147" s="3">
        <f t="shared" si="143"/>
        <v>0.55000000000000004</v>
      </c>
      <c r="BH147" s="2">
        <f t="shared" si="144"/>
        <v>2.9878896563546101E-2</v>
      </c>
      <c r="BI147" s="5">
        <f t="shared" si="145"/>
        <v>182.99596320345489</v>
      </c>
      <c r="BJ147" s="2">
        <f>(BI147/BI$5)^(12/COUNT(BI$6:BI147))-1</f>
        <v>5.2393496819696406E-2</v>
      </c>
      <c r="BL147" s="3">
        <f t="shared" si="146"/>
        <v>1</v>
      </c>
      <c r="BM147" s="3">
        <f t="shared" si="147"/>
        <v>0</v>
      </c>
      <c r="BN147" s="2">
        <f t="shared" si="148"/>
        <v>7.7833333333333331E-3</v>
      </c>
      <c r="BO147" s="5">
        <f t="shared" si="149"/>
        <v>203.64088929522558</v>
      </c>
      <c r="BP147" s="2">
        <f>(BO147/BO$5)^(12/COUNT(BO$6:BO147))-1</f>
        <v>6.1943146230011958E-2</v>
      </c>
      <c r="BR147" s="3">
        <f t="shared" si="150"/>
        <v>1</v>
      </c>
      <c r="BS147" s="3">
        <f t="shared" si="151"/>
        <v>0</v>
      </c>
      <c r="BT147" s="2">
        <f t="shared" si="152"/>
        <v>7.7833333333333331E-3</v>
      </c>
      <c r="BU147" s="5">
        <f t="shared" si="153"/>
        <v>180.04616113875755</v>
      </c>
      <c r="BV147" s="2">
        <f>(BU147/BU$5)^(12/COUNT(BU$6:BU147))-1</f>
        <v>5.0949227153519905E-2</v>
      </c>
      <c r="BX147" s="3">
        <f t="shared" si="154"/>
        <v>0</v>
      </c>
      <c r="BY147" s="3">
        <f t="shared" si="155"/>
        <v>1</v>
      </c>
      <c r="BZ147" s="2">
        <f t="shared" si="156"/>
        <v>4.795708466099291E-2</v>
      </c>
      <c r="CA147" s="5">
        <f t="shared" si="157"/>
        <v>126.15790655314541</v>
      </c>
      <c r="CB147" s="2">
        <f>(CA147/CA$5)^(12/COUNT(CA$6:CA147))-1</f>
        <v>1.9830470546528201E-2</v>
      </c>
      <c r="CD147" s="3">
        <f t="shared" si="164"/>
        <v>0.1</v>
      </c>
      <c r="CE147" s="3">
        <f t="shared" si="158"/>
        <v>0.9</v>
      </c>
      <c r="CF147" s="2">
        <f t="shared" si="159"/>
        <v>4.3939709528226956E-2</v>
      </c>
      <c r="CG147" s="5">
        <f t="shared" si="160"/>
        <v>132.2154203275982</v>
      </c>
      <c r="CH147" s="2">
        <f>(CG147/CG$5)^(12/COUNT(CG$6:CG147))-1</f>
        <v>2.3880312666639147E-2</v>
      </c>
    </row>
    <row r="148" spans="1:86">
      <c r="A148" s="1">
        <v>30316</v>
      </c>
      <c r="B148" s="2">
        <f>data!M149/1200</f>
        <v>7.2666666666666669E-3</v>
      </c>
      <c r="C148" s="2">
        <f>data!K149/data!K148-1</f>
        <v>6.9856054191363981E-3</v>
      </c>
      <c r="D148" s="1">
        <f t="shared" si="111"/>
        <v>29952</v>
      </c>
      <c r="E148">
        <f>VLOOKUP(D148,'FRED Graph'!$A$13:$B$1993,2,FALSE)</f>
        <v>1</v>
      </c>
      <c r="F148" s="4">
        <f t="shared" si="112"/>
        <v>-2.8106124753026884E-4</v>
      </c>
      <c r="G148" s="20" t="str">
        <f t="shared" si="110"/>
        <v>19824</v>
      </c>
      <c r="H148" s="21">
        <f>IF(VLOOKUP(G148,Median_Level!$A$2:$H$206,8,FALSE)="#N/A",0,VLOOKUP(G148,Median_Level!$A$2:$H$206,8,FALSE))</f>
        <v>15</v>
      </c>
      <c r="I148" s="4"/>
      <c r="J148" s="3">
        <f t="shared" si="161"/>
        <v>0</v>
      </c>
      <c r="K148" s="3">
        <f t="shared" si="113"/>
        <v>1</v>
      </c>
      <c r="L148" s="2">
        <f t="shared" si="114"/>
        <v>6.9856054191363981E-3</v>
      </c>
      <c r="M148" s="5">
        <f t="shared" si="115"/>
        <v>120.49971214738027</v>
      </c>
      <c r="N148" s="2">
        <f>(M148/M$5)^(12/COUNT(M$6:M148))-1</f>
        <v>1.5771512433378376E-2</v>
      </c>
      <c r="P148" s="3">
        <f t="shared" si="162"/>
        <v>1</v>
      </c>
      <c r="Q148" s="3">
        <f t="shared" si="116"/>
        <v>0</v>
      </c>
      <c r="R148" s="2">
        <f t="shared" si="117"/>
        <v>7.2666666666666669E-3</v>
      </c>
      <c r="S148" s="5">
        <f t="shared" si="118"/>
        <v>285.07408207600383</v>
      </c>
      <c r="T148" s="2">
        <f>(S148/S$5)^(12/COUNT(S$6:S148))-1</f>
        <v>9.1888448460983652E-2</v>
      </c>
      <c r="V148" s="3">
        <f t="shared" si="119"/>
        <v>1</v>
      </c>
      <c r="W148" s="3">
        <f t="shared" si="120"/>
        <v>0</v>
      </c>
      <c r="X148" s="2">
        <f t="shared" si="121"/>
        <v>7.2666666666666669E-3</v>
      </c>
      <c r="Y148" s="5">
        <f t="shared" si="122"/>
        <v>2222.0126357414797</v>
      </c>
      <c r="Z148" s="2">
        <f>(Y148/Y$5)^(12/COUNT(Y$6:Y148))-1</f>
        <v>0.29722017479797214</v>
      </c>
      <c r="AB148" s="3">
        <f t="shared" si="123"/>
        <v>1</v>
      </c>
      <c r="AC148" s="3">
        <f t="shared" si="124"/>
        <v>0</v>
      </c>
      <c r="AD148" s="2">
        <f t="shared" si="125"/>
        <v>7.2666666666666669E-3</v>
      </c>
      <c r="AE148" s="5">
        <f t="shared" si="126"/>
        <v>132.68344033761835</v>
      </c>
      <c r="AF148" s="2">
        <f>(AE148/AE$5)^(12/COUNT(AE$6:AE148))-1</f>
        <v>2.4014953243360893E-2</v>
      </c>
      <c r="AH148" s="3">
        <f t="shared" ca="1" si="127"/>
        <v>0</v>
      </c>
      <c r="AI148" s="3">
        <f t="shared" ca="1" si="128"/>
        <v>1</v>
      </c>
      <c r="AJ148" s="2">
        <f t="shared" ca="1" si="129"/>
        <v>6.9856054191363981E-3</v>
      </c>
      <c r="AK148" s="5">
        <f t="shared" ca="1" si="130"/>
        <v>307.60232459644016</v>
      </c>
      <c r="AL148" s="2">
        <f ca="1">(AK148/AK$5)^(12/COUNT(AK$6:AK148))-1</f>
        <v>9.8879767681544939E-2</v>
      </c>
      <c r="AN148" s="3">
        <f t="shared" ca="1" si="131"/>
        <v>0.42794474266485838</v>
      </c>
      <c r="AO148" s="3">
        <f t="shared" ca="1" si="132"/>
        <v>0.57205525733514162</v>
      </c>
      <c r="AP148" s="2">
        <f t="shared" ca="1" si="133"/>
        <v>7.1058841023838026E-3</v>
      </c>
      <c r="AQ148" s="5">
        <f t="shared" ca="1" si="134"/>
        <v>209.37912404734428</v>
      </c>
      <c r="AR148" s="2">
        <f ca="1">(AQ148/AQ$5)^(12/COUNT(AQ$6:AQ148))-1</f>
        <v>6.3975119496123112E-2</v>
      </c>
      <c r="AT148" s="3">
        <f t="shared" si="135"/>
        <v>0</v>
      </c>
      <c r="AU148" s="3">
        <f t="shared" si="136"/>
        <v>1</v>
      </c>
      <c r="AV148" s="2">
        <f t="shared" si="137"/>
        <v>6.9856054191363981E-3</v>
      </c>
      <c r="AW148" s="5">
        <f t="shared" si="138"/>
        <v>131.85867788475156</v>
      </c>
      <c r="AX148" s="2">
        <f>(AW148/AW$5)^(12/COUNT(AW$6:AW148))-1</f>
        <v>2.3479275815010858E-2</v>
      </c>
      <c r="AZ148" s="3">
        <f t="shared" ca="1" si="139"/>
        <v>0</v>
      </c>
      <c r="BA148" s="3">
        <f t="shared" ca="1" si="140"/>
        <v>1</v>
      </c>
      <c r="BB148" s="2">
        <f t="shared" ca="1" si="141"/>
        <v>6.9856054191363981E-3</v>
      </c>
      <c r="BC148" s="5">
        <f t="shared" ca="1" si="142"/>
        <v>227.61148452880786</v>
      </c>
      <c r="BD148" s="2">
        <f ca="1">(BC148/BC$5)^(12/COUNT(BC$6:BC148))-1</f>
        <v>7.1455987377057273E-2</v>
      </c>
      <c r="BF148" s="3">
        <f t="shared" si="163"/>
        <v>0.45</v>
      </c>
      <c r="BG148" s="3">
        <f t="shared" si="143"/>
        <v>0.55000000000000004</v>
      </c>
      <c r="BH148" s="2">
        <f t="shared" si="144"/>
        <v>7.1120829805250193E-3</v>
      </c>
      <c r="BI148" s="5">
        <f t="shared" si="145"/>
        <v>184.29744567885899</v>
      </c>
      <c r="BJ148" s="2">
        <f>(BI148/BI$5)^(12/COUNT(BI$6:BI148))-1</f>
        <v>5.2643568199924884E-2</v>
      </c>
      <c r="BL148" s="3">
        <f t="shared" si="146"/>
        <v>1</v>
      </c>
      <c r="BM148" s="3">
        <f t="shared" si="147"/>
        <v>0</v>
      </c>
      <c r="BN148" s="2">
        <f t="shared" si="148"/>
        <v>7.2666666666666669E-3</v>
      </c>
      <c r="BO148" s="5">
        <f t="shared" si="149"/>
        <v>205.12067975743756</v>
      </c>
      <c r="BP148" s="2">
        <f>(BO148/BO$5)^(12/COUNT(BO$6:BO148))-1</f>
        <v>6.2142069877978434E-2</v>
      </c>
      <c r="BR148" s="3">
        <f t="shared" si="150"/>
        <v>1</v>
      </c>
      <c r="BS148" s="3">
        <f t="shared" si="151"/>
        <v>0</v>
      </c>
      <c r="BT148" s="2">
        <f t="shared" si="152"/>
        <v>7.2666666666666669E-3</v>
      </c>
      <c r="BU148" s="5">
        <f t="shared" si="153"/>
        <v>181.35449657636588</v>
      </c>
      <c r="BV148" s="2">
        <f>(BU148/BU$5)^(12/COUNT(BU$6:BU148))-1</f>
        <v>5.1222589739843283E-2</v>
      </c>
      <c r="BX148" s="3">
        <f t="shared" si="154"/>
        <v>0</v>
      </c>
      <c r="BY148" s="3">
        <f t="shared" si="155"/>
        <v>1</v>
      </c>
      <c r="BZ148" s="2">
        <f t="shared" si="156"/>
        <v>6.9856054191363981E-3</v>
      </c>
      <c r="CA148" s="5">
        <f t="shared" si="157"/>
        <v>127.03919590882997</v>
      </c>
      <c r="CB148" s="2">
        <f>(CA148/CA$5)^(12/COUNT(CA$6:CA148))-1</f>
        <v>2.0286282706089676E-2</v>
      </c>
      <c r="CD148" s="3">
        <f t="shared" si="164"/>
        <v>0.1</v>
      </c>
      <c r="CE148" s="3">
        <f t="shared" si="158"/>
        <v>0.9</v>
      </c>
      <c r="CF148" s="2">
        <f t="shared" si="159"/>
        <v>7.0137115438894254E-3</v>
      </c>
      <c r="CG148" s="5">
        <f t="shared" si="160"/>
        <v>133.14274114743009</v>
      </c>
      <c r="CH148" s="2">
        <f>(CG148/CG$5)^(12/COUNT(CG$6:CG148))-1</f>
        <v>2.4311944978823385E-2</v>
      </c>
    </row>
    <row r="149" spans="1:86">
      <c r="A149" s="1">
        <v>30347</v>
      </c>
      <c r="B149" s="2">
        <f>data!M150/1200</f>
        <v>7.083333333333333E-3</v>
      </c>
      <c r="C149" s="2">
        <f>data!K150/data!K149-1</f>
        <v>2.786324459647993E-2</v>
      </c>
      <c r="D149" s="1">
        <f t="shared" si="111"/>
        <v>30317</v>
      </c>
      <c r="E149">
        <f>VLOOKUP(D149,'FRED Graph'!$A$13:$B$1993,2,FALSE)</f>
        <v>0</v>
      </c>
      <c r="F149" s="4">
        <f t="shared" si="112"/>
        <v>2.0779911263146596E-2</v>
      </c>
      <c r="G149" s="20" t="str">
        <f t="shared" si="110"/>
        <v>19831</v>
      </c>
      <c r="H149" s="21">
        <f>IF(VLOOKUP(G149,Median_Level!$A$2:$H$206,8,FALSE)="#N/A",0,VLOOKUP(G149,Median_Level!$A$2:$H$206,8,FALSE))</f>
        <v>10</v>
      </c>
      <c r="I149" s="4"/>
      <c r="J149" s="3">
        <f t="shared" si="161"/>
        <v>0</v>
      </c>
      <c r="K149" s="3">
        <f t="shared" si="113"/>
        <v>1</v>
      </c>
      <c r="L149" s="2">
        <f t="shared" si="114"/>
        <v>2.786324459647993E-2</v>
      </c>
      <c r="M149" s="5">
        <f t="shared" si="115"/>
        <v>123.85722510074814</v>
      </c>
      <c r="N149" s="2">
        <f>(M149/M$5)^(12/COUNT(M$6:M149))-1</f>
        <v>1.798984450104979E-2</v>
      </c>
      <c r="P149" s="3">
        <f t="shared" si="162"/>
        <v>1</v>
      </c>
      <c r="Q149" s="3">
        <f t="shared" si="116"/>
        <v>0</v>
      </c>
      <c r="R149" s="2">
        <f t="shared" si="117"/>
        <v>7.083333333333333E-3</v>
      </c>
      <c r="S149" s="5">
        <f t="shared" si="118"/>
        <v>287.09335682404219</v>
      </c>
      <c r="T149" s="2">
        <f>(S149/S$5)^(12/COUNT(S$6:S149))-1</f>
        <v>9.186412125815635E-2</v>
      </c>
      <c r="V149" s="3">
        <f t="shared" si="119"/>
        <v>0</v>
      </c>
      <c r="W149" s="3">
        <f t="shared" si="120"/>
        <v>1</v>
      </c>
      <c r="X149" s="2">
        <f t="shared" si="121"/>
        <v>2.786324459647993E-2</v>
      </c>
      <c r="Y149" s="5">
        <f t="shared" si="122"/>
        <v>2283.9251173076136</v>
      </c>
      <c r="Z149" s="2">
        <f>(Y149/Y$5)^(12/COUNT(Y$6:Y149))-1</f>
        <v>0.29784697256062942</v>
      </c>
      <c r="AB149" s="3">
        <f t="shared" si="123"/>
        <v>0</v>
      </c>
      <c r="AC149" s="3">
        <f t="shared" si="124"/>
        <v>1</v>
      </c>
      <c r="AD149" s="2">
        <f t="shared" si="125"/>
        <v>2.786324459647993E-2</v>
      </c>
      <c r="AE149" s="5">
        <f t="shared" si="126"/>
        <v>136.38043148964786</v>
      </c>
      <c r="AF149" s="2">
        <f>(AE149/AE$5)^(12/COUNT(AE$6:AE149))-1</f>
        <v>2.6193686381084325E-2</v>
      </c>
      <c r="AH149" s="3">
        <f t="shared" ca="1" si="127"/>
        <v>0</v>
      </c>
      <c r="AI149" s="3">
        <f t="shared" ca="1" si="128"/>
        <v>1</v>
      </c>
      <c r="AJ149" s="2">
        <f t="shared" ca="1" si="129"/>
        <v>2.786324459647993E-2</v>
      </c>
      <c r="AK149" s="5">
        <f t="shared" ca="1" si="130"/>
        <v>316.1731234051166</v>
      </c>
      <c r="AL149" s="2">
        <f ca="1">(AK149/AK$5)^(12/COUNT(AK$6:AK149))-1</f>
        <v>0.10067832044925806</v>
      </c>
      <c r="AN149" s="3">
        <f t="shared" ca="1" si="131"/>
        <v>0.3792419565066717</v>
      </c>
      <c r="AO149" s="3">
        <f t="shared" ca="1" si="132"/>
        <v>0.6207580434933283</v>
      </c>
      <c r="AP149" s="2">
        <f t="shared" ca="1" si="133"/>
        <v>1.9982630393009189E-2</v>
      </c>
      <c r="AQ149" s="5">
        <f t="shared" ca="1" si="134"/>
        <v>213.5630696951944</v>
      </c>
      <c r="AR149" s="2">
        <f ca="1">(AQ149/AQ$5)^(12/COUNT(AQ$6:AQ149))-1</f>
        <v>6.5272002139503016E-2</v>
      </c>
      <c r="AT149" s="3">
        <f t="shared" si="135"/>
        <v>0</v>
      </c>
      <c r="AU149" s="3">
        <f t="shared" si="136"/>
        <v>1</v>
      </c>
      <c r="AV149" s="2">
        <f t="shared" si="137"/>
        <v>2.786324459647993E-2</v>
      </c>
      <c r="AW149" s="5">
        <f t="shared" si="138"/>
        <v>135.53268847882285</v>
      </c>
      <c r="AX149" s="2">
        <f>(AW149/AW$5)^(12/COUNT(AW$6:AW149))-1</f>
        <v>2.566059615353522E-2</v>
      </c>
      <c r="AZ149" s="3">
        <f t="shared" ca="1" si="139"/>
        <v>0</v>
      </c>
      <c r="BA149" s="3">
        <f t="shared" ca="1" si="140"/>
        <v>1</v>
      </c>
      <c r="BB149" s="2">
        <f t="shared" ca="1" si="141"/>
        <v>2.786324459647993E-2</v>
      </c>
      <c r="BC149" s="5">
        <f t="shared" ca="1" si="142"/>
        <v>233.95347899520195</v>
      </c>
      <c r="BD149" s="2">
        <f ca="1">(BC149/BC$5)^(12/COUNT(BC$6:BC149))-1</f>
        <v>7.3398026087628798E-2</v>
      </c>
      <c r="BF149" s="3">
        <f t="shared" si="163"/>
        <v>0.45</v>
      </c>
      <c r="BG149" s="3">
        <f t="shared" si="143"/>
        <v>0.55000000000000004</v>
      </c>
      <c r="BH149" s="2">
        <f t="shared" si="144"/>
        <v>1.8512284528063964E-2</v>
      </c>
      <c r="BI149" s="5">
        <f t="shared" si="145"/>
        <v>187.70921243106142</v>
      </c>
      <c r="BJ149" s="2">
        <f>(BI149/BI$5)^(12/COUNT(BI$6:BI149))-1</f>
        <v>5.3878308284322829E-2</v>
      </c>
      <c r="BL149" s="3">
        <f t="shared" si="146"/>
        <v>1</v>
      </c>
      <c r="BM149" s="3">
        <f t="shared" si="147"/>
        <v>0</v>
      </c>
      <c r="BN149" s="2">
        <f t="shared" si="148"/>
        <v>7.083333333333333E-3</v>
      </c>
      <c r="BO149" s="5">
        <f t="shared" si="149"/>
        <v>206.5736179057194</v>
      </c>
      <c r="BP149" s="2">
        <f>(BO149/BO$5)^(12/COUNT(BO$6:BO149))-1</f>
        <v>6.2322152763298E-2</v>
      </c>
      <c r="BR149" s="3">
        <f t="shared" si="150"/>
        <v>0</v>
      </c>
      <c r="BS149" s="3">
        <f t="shared" si="151"/>
        <v>1</v>
      </c>
      <c r="BT149" s="2">
        <f t="shared" si="152"/>
        <v>2.786324459647993E-2</v>
      </c>
      <c r="BU149" s="5">
        <f t="shared" si="153"/>
        <v>186.40762127314463</v>
      </c>
      <c r="BV149" s="2">
        <f>(BU149/BU$5)^(12/COUNT(BU$6:BU149))-1</f>
        <v>5.326739101806699E-2</v>
      </c>
      <c r="BX149" s="3">
        <f t="shared" si="154"/>
        <v>0</v>
      </c>
      <c r="BY149" s="3">
        <f t="shared" si="155"/>
        <v>1</v>
      </c>
      <c r="BZ149" s="2">
        <f t="shared" si="156"/>
        <v>2.786324459647993E-2</v>
      </c>
      <c r="CA149" s="5">
        <f t="shared" si="157"/>
        <v>130.57892009777783</v>
      </c>
      <c r="CB149" s="2">
        <f>(CA149/CA$5)^(12/COUNT(CA$6:CA149))-1</f>
        <v>2.2482984248333837E-2</v>
      </c>
      <c r="CD149" s="3">
        <f t="shared" si="164"/>
        <v>0.1</v>
      </c>
      <c r="CE149" s="3">
        <f t="shared" si="158"/>
        <v>0.9</v>
      </c>
      <c r="CF149" s="2">
        <f t="shared" si="159"/>
        <v>2.5785253470165269E-2</v>
      </c>
      <c r="CG149" s="5">
        <f t="shared" si="160"/>
        <v>136.57586047562918</v>
      </c>
      <c r="CH149" s="2">
        <f>(CG149/CG$5)^(12/COUNT(CG$6:CG149))-1</f>
        <v>2.6316147984986493E-2</v>
      </c>
    </row>
    <row r="150" spans="1:86">
      <c r="A150" s="1">
        <v>30375</v>
      </c>
      <c r="B150" s="2">
        <f>data!M151/1200</f>
        <v>7.083333333333333E-3</v>
      </c>
      <c r="C150" s="2">
        <f>data!K151/data!K150-1</f>
        <v>3.4321836943385531E-2</v>
      </c>
      <c r="D150" s="1">
        <f t="shared" si="111"/>
        <v>30317</v>
      </c>
      <c r="E150">
        <f>VLOOKUP(D150,'FRED Graph'!$A$13:$B$1993,2,FALSE)</f>
        <v>0</v>
      </c>
      <c r="F150" s="4">
        <f t="shared" si="112"/>
        <v>2.7238503610052197E-2</v>
      </c>
      <c r="G150" s="20" t="str">
        <f t="shared" si="110"/>
        <v>19831</v>
      </c>
      <c r="H150" s="21">
        <f>IF(VLOOKUP(G150,Median_Level!$A$2:$H$206,8,FALSE)="#N/A",0,VLOOKUP(G150,Median_Level!$A$2:$H$206,8,FALSE))</f>
        <v>10</v>
      </c>
      <c r="I150" s="4"/>
      <c r="J150" s="3">
        <f t="shared" si="161"/>
        <v>0</v>
      </c>
      <c r="K150" s="3">
        <f t="shared" si="113"/>
        <v>1</v>
      </c>
      <c r="L150" s="2">
        <f t="shared" si="114"/>
        <v>3.4321836943385531E-2</v>
      </c>
      <c r="M150" s="5">
        <f t="shared" si="115"/>
        <v>128.10823258491621</v>
      </c>
      <c r="N150" s="2">
        <f>(M150/M$5)^(12/COUNT(M$6:M150))-1</f>
        <v>2.0711310971318841E-2</v>
      </c>
      <c r="P150" s="3">
        <f t="shared" si="162"/>
        <v>1</v>
      </c>
      <c r="Q150" s="3">
        <f t="shared" si="116"/>
        <v>0</v>
      </c>
      <c r="R150" s="2">
        <f t="shared" si="117"/>
        <v>7.083333333333333E-3</v>
      </c>
      <c r="S150" s="5">
        <f t="shared" si="118"/>
        <v>289.12693476821249</v>
      </c>
      <c r="T150" s="2">
        <f>(S150/S$5)^(12/COUNT(S$6:S150))-1</f>
        <v>9.1840130133800102E-2</v>
      </c>
      <c r="V150" s="3">
        <f t="shared" si="119"/>
        <v>0</v>
      </c>
      <c r="W150" s="3">
        <f t="shared" si="120"/>
        <v>1</v>
      </c>
      <c r="X150" s="2">
        <f t="shared" si="121"/>
        <v>3.4321836943385531E-2</v>
      </c>
      <c r="Y150" s="5">
        <f t="shared" si="122"/>
        <v>2362.3136227747482</v>
      </c>
      <c r="Z150" s="2">
        <f>(Y150/Y$5)^(12/COUNT(Y$6:Y150))-1</f>
        <v>0.29913870477404747</v>
      </c>
      <c r="AB150" s="3">
        <f t="shared" si="123"/>
        <v>0</v>
      </c>
      <c r="AC150" s="3">
        <f t="shared" si="124"/>
        <v>1</v>
      </c>
      <c r="AD150" s="2">
        <f t="shared" si="125"/>
        <v>3.4321836943385531E-2</v>
      </c>
      <c r="AE150" s="5">
        <f t="shared" si="126"/>
        <v>141.06125842150411</v>
      </c>
      <c r="AF150" s="2">
        <f>(AE150/AE$5)^(12/COUNT(AE$6:AE150))-1</f>
        <v>2.8880128905882874E-2</v>
      </c>
      <c r="AH150" s="3">
        <f t="shared" ca="1" si="127"/>
        <v>0</v>
      </c>
      <c r="AI150" s="3">
        <f t="shared" ca="1" si="128"/>
        <v>1</v>
      </c>
      <c r="AJ150" s="2">
        <f t="shared" ca="1" si="129"/>
        <v>3.4321836943385531E-2</v>
      </c>
      <c r="AK150" s="5">
        <f t="shared" ca="1" si="130"/>
        <v>327.02476579250794</v>
      </c>
      <c r="AL150" s="2">
        <f ca="1">(AK150/AK$5)^(12/COUNT(AK$6:AK150))-1</f>
        <v>0.10302659617286491</v>
      </c>
      <c r="AN150" s="3">
        <f t="shared" ca="1" si="131"/>
        <v>0.38989630811917508</v>
      </c>
      <c r="AO150" s="3">
        <f t="shared" ca="1" si="132"/>
        <v>0.61010369188082492</v>
      </c>
      <c r="AP150" s="2">
        <f t="shared" ca="1" si="133"/>
        <v>2.3701644947135357E-2</v>
      </c>
      <c r="AQ150" s="5">
        <f t="shared" ca="1" si="134"/>
        <v>218.62486574693023</v>
      </c>
      <c r="AR150" s="2">
        <f ca="1">(AQ150/AQ$5)^(12/COUNT(AQ$6:AQ150))-1</f>
        <v>6.6873841058752381E-2</v>
      </c>
      <c r="AT150" s="3">
        <f t="shared" si="135"/>
        <v>0</v>
      </c>
      <c r="AU150" s="3">
        <f t="shared" si="136"/>
        <v>1</v>
      </c>
      <c r="AV150" s="2">
        <f t="shared" si="137"/>
        <v>3.4321836943385531E-2</v>
      </c>
      <c r="AW150" s="5">
        <f t="shared" si="138"/>
        <v>140.18441931329167</v>
      </c>
      <c r="AX150" s="2">
        <f>(AW150/AW$5)^(12/COUNT(AW$6:AW150))-1</f>
        <v>2.8349328274864138E-2</v>
      </c>
      <c r="AZ150" s="3">
        <f t="shared" ca="1" si="139"/>
        <v>0</v>
      </c>
      <c r="BA150" s="3">
        <f t="shared" ca="1" si="140"/>
        <v>1</v>
      </c>
      <c r="BB150" s="2">
        <f t="shared" ca="1" si="141"/>
        <v>3.4321836943385531E-2</v>
      </c>
      <c r="BC150" s="5">
        <f t="shared" ca="1" si="142"/>
        <v>241.98319215361303</v>
      </c>
      <c r="BD150" s="2">
        <f ca="1">(BC150/BC$5)^(12/COUNT(BC$6:BC150))-1</f>
        <v>7.5874301259946986E-2</v>
      </c>
      <c r="BF150" s="3">
        <f t="shared" si="163"/>
        <v>0.45</v>
      </c>
      <c r="BG150" s="3">
        <f t="shared" si="143"/>
        <v>0.55000000000000004</v>
      </c>
      <c r="BH150" s="2">
        <f t="shared" si="144"/>
        <v>2.2064510318862043E-2</v>
      </c>
      <c r="BI150" s="5">
        <f t="shared" si="145"/>
        <v>191.85092428569206</v>
      </c>
      <c r="BJ150" s="2">
        <f>(BI150/BI$5)^(12/COUNT(BI$6:BI150))-1</f>
        <v>5.5401486971386582E-2</v>
      </c>
      <c r="BL150" s="3">
        <f t="shared" si="146"/>
        <v>1</v>
      </c>
      <c r="BM150" s="3">
        <f t="shared" si="147"/>
        <v>0</v>
      </c>
      <c r="BN150" s="2">
        <f t="shared" si="148"/>
        <v>7.083333333333333E-3</v>
      </c>
      <c r="BO150" s="5">
        <f t="shared" si="149"/>
        <v>208.03684769921824</v>
      </c>
      <c r="BP150" s="2">
        <f>(BO150/BO$5)^(12/COUNT(BO$6:BO150))-1</f>
        <v>6.2499781650418473E-2</v>
      </c>
      <c r="BR150" s="3">
        <f t="shared" si="150"/>
        <v>0</v>
      </c>
      <c r="BS150" s="3">
        <f t="shared" si="151"/>
        <v>1</v>
      </c>
      <c r="BT150" s="2">
        <f t="shared" si="152"/>
        <v>3.4321836943385531E-2</v>
      </c>
      <c r="BU150" s="5">
        <f t="shared" si="153"/>
        <v>192.80547325548585</v>
      </c>
      <c r="BV150" s="2">
        <f>(BU150/BU$5)^(12/COUNT(BU$6:BU150))-1</f>
        <v>5.5835073999428664E-2</v>
      </c>
      <c r="BX150" s="3">
        <f t="shared" si="154"/>
        <v>0</v>
      </c>
      <c r="BY150" s="3">
        <f t="shared" si="155"/>
        <v>1</v>
      </c>
      <c r="BZ150" s="2">
        <f t="shared" si="156"/>
        <v>3.4321836943385531E-2</v>
      </c>
      <c r="CA150" s="5">
        <f t="shared" si="157"/>
        <v>135.06062850161712</v>
      </c>
      <c r="CB150" s="2">
        <f>(CA150/CA$5)^(12/COUNT(CA$6:CA150))-1</f>
        <v>2.5185324551836974E-2</v>
      </c>
      <c r="CD150" s="3">
        <f t="shared" si="164"/>
        <v>0.1</v>
      </c>
      <c r="CE150" s="3">
        <f t="shared" si="158"/>
        <v>0.9</v>
      </c>
      <c r="CF150" s="2">
        <f t="shared" si="159"/>
        <v>3.1597986582380312E-2</v>
      </c>
      <c r="CG150" s="5">
        <f t="shared" si="160"/>
        <v>140.89138268241516</v>
      </c>
      <c r="CH150" s="2">
        <f>(CG150/CG$5)^(12/COUNT(CG$6:CG150))-1</f>
        <v>2.8777530264631812E-2</v>
      </c>
    </row>
    <row r="151" spans="1:86">
      <c r="A151" s="1">
        <v>30406</v>
      </c>
      <c r="B151" s="2">
        <f>data!M152/1200</f>
        <v>7.083333333333333E-3</v>
      </c>
      <c r="C151" s="2">
        <f>data!K152/data!K151-1</f>
        <v>1.5647750355017864E-2</v>
      </c>
      <c r="D151" s="1">
        <f t="shared" si="111"/>
        <v>30317</v>
      </c>
      <c r="E151">
        <f>VLOOKUP(D151,'FRED Graph'!$A$13:$B$1993,2,FALSE)</f>
        <v>0</v>
      </c>
      <c r="F151" s="4">
        <f t="shared" si="112"/>
        <v>8.5644170216845304E-3</v>
      </c>
      <c r="G151" s="20" t="str">
        <f t="shared" si="110"/>
        <v>19831</v>
      </c>
      <c r="H151" s="21">
        <f>IF(VLOOKUP(G151,Median_Level!$A$2:$H$206,8,FALSE)="#N/A",0,VLOOKUP(G151,Median_Level!$A$2:$H$206,8,FALSE))</f>
        <v>10</v>
      </c>
      <c r="I151" s="4"/>
      <c r="J151" s="3">
        <f t="shared" si="161"/>
        <v>0</v>
      </c>
      <c r="K151" s="3">
        <f t="shared" si="113"/>
        <v>1</v>
      </c>
      <c r="L151" s="2">
        <f t="shared" si="114"/>
        <v>1.5647750355017864E-2</v>
      </c>
      <c r="M151" s="5">
        <f t="shared" si="115"/>
        <v>130.11283822682753</v>
      </c>
      <c r="N151" s="2">
        <f>(M151/M$5)^(12/COUNT(M$6:M151))-1</f>
        <v>2.1871240955990912E-2</v>
      </c>
      <c r="P151" s="3">
        <f t="shared" si="162"/>
        <v>1</v>
      </c>
      <c r="Q151" s="3">
        <f t="shared" si="116"/>
        <v>0</v>
      </c>
      <c r="R151" s="2">
        <f t="shared" si="117"/>
        <v>7.083333333333333E-3</v>
      </c>
      <c r="S151" s="5">
        <f t="shared" si="118"/>
        <v>291.17491722282068</v>
      </c>
      <c r="T151" s="2">
        <f>(S151/S$5)^(12/COUNT(S$6:S151))-1</f>
        <v>9.1816468171348919E-2</v>
      </c>
      <c r="V151" s="3">
        <f t="shared" si="119"/>
        <v>0</v>
      </c>
      <c r="W151" s="3">
        <f t="shared" si="120"/>
        <v>1</v>
      </c>
      <c r="X151" s="2">
        <f t="shared" si="121"/>
        <v>1.5647750355017864E-2</v>
      </c>
      <c r="Y151" s="5">
        <f t="shared" si="122"/>
        <v>2399.2785166041854</v>
      </c>
      <c r="Z151" s="2">
        <f>(Y151/Y$5)^(12/COUNT(Y$6:Y151))-1</f>
        <v>0.29846810883356811</v>
      </c>
      <c r="AB151" s="3">
        <f t="shared" si="123"/>
        <v>0</v>
      </c>
      <c r="AC151" s="3">
        <f t="shared" si="124"/>
        <v>1</v>
      </c>
      <c r="AD151" s="2">
        <f t="shared" si="125"/>
        <v>1.5647750355017864E-2</v>
      </c>
      <c r="AE151" s="5">
        <f t="shared" si="126"/>
        <v>143.26854977804845</v>
      </c>
      <c r="AF151" s="2">
        <f>(AE151/AE$5)^(12/COUNT(AE$6:AE151))-1</f>
        <v>2.9993105481904925E-2</v>
      </c>
      <c r="AH151" s="3">
        <f t="shared" ca="1" si="127"/>
        <v>0</v>
      </c>
      <c r="AI151" s="3">
        <f t="shared" ca="1" si="128"/>
        <v>1</v>
      </c>
      <c r="AJ151" s="2">
        <f t="shared" ca="1" si="129"/>
        <v>1.5647750355017864E-2</v>
      </c>
      <c r="AK151" s="5">
        <f t="shared" ca="1" si="130"/>
        <v>332.14196768753726</v>
      </c>
      <c r="AL151" s="2">
        <f ca="1">(AK151/AK$5)^(12/COUNT(AK$6:AK151))-1</f>
        <v>0.10369360897724489</v>
      </c>
      <c r="AN151" s="3">
        <f t="shared" ca="1" si="131"/>
        <v>0.39186860867112139</v>
      </c>
      <c r="AO151" s="3">
        <f t="shared" ca="1" si="132"/>
        <v>0.60813139132887861</v>
      </c>
      <c r="AP151" s="2">
        <f t="shared" ca="1" si="133"/>
        <v>1.2291624172651077E-2</v>
      </c>
      <c r="AQ151" s="5">
        <f t="shared" ca="1" si="134"/>
        <v>221.31212043148781</v>
      </c>
      <c r="AR151" s="2">
        <f ca="1">(AQ151/AQ$5)^(12/COUNT(AQ$6:AQ151))-1</f>
        <v>6.7472244571350259E-2</v>
      </c>
      <c r="AT151" s="3">
        <f t="shared" si="135"/>
        <v>0</v>
      </c>
      <c r="AU151" s="3">
        <f t="shared" si="136"/>
        <v>1</v>
      </c>
      <c r="AV151" s="2">
        <f t="shared" si="137"/>
        <v>1.5647750355017864E-2</v>
      </c>
      <c r="AW151" s="5">
        <f t="shared" si="138"/>
        <v>142.37799011036921</v>
      </c>
      <c r="AX151" s="2">
        <f>(AW151/AW$5)^(12/COUNT(AW$6:AW151))-1</f>
        <v>2.946536928577137E-2</v>
      </c>
      <c r="AZ151" s="3">
        <f t="shared" ca="1" si="139"/>
        <v>0</v>
      </c>
      <c r="BA151" s="3">
        <f t="shared" ca="1" si="140"/>
        <v>1</v>
      </c>
      <c r="BB151" s="2">
        <f t="shared" ca="1" si="141"/>
        <v>1.5647750355017864E-2</v>
      </c>
      <c r="BC151" s="5">
        <f t="shared" ca="1" si="142"/>
        <v>245.76968473454309</v>
      </c>
      <c r="BD151" s="2">
        <f ca="1">(BC151/BC$5)^(12/COUNT(BC$6:BC151))-1</f>
        <v>7.6708688127900215E-2</v>
      </c>
      <c r="BF151" s="3">
        <f t="shared" si="163"/>
        <v>0.45</v>
      </c>
      <c r="BG151" s="3">
        <f t="shared" si="143"/>
        <v>0.55000000000000004</v>
      </c>
      <c r="BH151" s="2">
        <f t="shared" si="144"/>
        <v>1.1793762695259825E-2</v>
      </c>
      <c r="BI151" s="5">
        <f t="shared" si="145"/>
        <v>194.11356855958377</v>
      </c>
      <c r="BJ151" s="2">
        <f>(BI151/BI$5)^(12/COUNT(BI$6:BI151))-1</f>
        <v>5.6028956708229938E-2</v>
      </c>
      <c r="BL151" s="3">
        <f t="shared" si="146"/>
        <v>1</v>
      </c>
      <c r="BM151" s="3">
        <f t="shared" si="147"/>
        <v>0</v>
      </c>
      <c r="BN151" s="2">
        <f t="shared" si="148"/>
        <v>7.083333333333333E-3</v>
      </c>
      <c r="BO151" s="5">
        <f t="shared" si="149"/>
        <v>209.5104420370877</v>
      </c>
      <c r="BP151" s="2">
        <f>(BO151/BO$5)^(12/COUNT(BO$6:BO151))-1</f>
        <v>6.2675006358574814E-2</v>
      </c>
      <c r="BR151" s="3">
        <f t="shared" si="150"/>
        <v>0</v>
      </c>
      <c r="BS151" s="3">
        <f t="shared" si="151"/>
        <v>1</v>
      </c>
      <c r="BT151" s="2">
        <f t="shared" si="152"/>
        <v>1.5647750355017864E-2</v>
      </c>
      <c r="BU151" s="5">
        <f t="shared" si="153"/>
        <v>195.82244516806875</v>
      </c>
      <c r="BV151" s="2">
        <f>(BU151/BU$5)^(12/COUNT(BU$6:BU151))-1</f>
        <v>5.6790002510121784E-2</v>
      </c>
      <c r="BX151" s="3">
        <f t="shared" si="154"/>
        <v>0</v>
      </c>
      <c r="BY151" s="3">
        <f t="shared" si="155"/>
        <v>1</v>
      </c>
      <c r="BZ151" s="2">
        <f t="shared" si="156"/>
        <v>1.5647750355017864E-2</v>
      </c>
      <c r="CA151" s="5">
        <f t="shared" si="157"/>
        <v>137.17402349920224</v>
      </c>
      <c r="CB151" s="2">
        <f>(CA151/CA$5)^(12/COUNT(CA$6:CA151))-1</f>
        <v>2.6319593348015591E-2</v>
      </c>
      <c r="CD151" s="3">
        <f t="shared" si="164"/>
        <v>0.1</v>
      </c>
      <c r="CE151" s="3">
        <f t="shared" si="158"/>
        <v>0.9</v>
      </c>
      <c r="CF151" s="2">
        <f t="shared" si="159"/>
        <v>1.4791308652849411E-2</v>
      </c>
      <c r="CG151" s="5">
        <f t="shared" si="160"/>
        <v>142.97535061019749</v>
      </c>
      <c r="CH151" s="2">
        <f>(CG151/CG$5)^(12/COUNT(CG$6:CG151))-1</f>
        <v>2.9819692029071421E-2</v>
      </c>
    </row>
    <row r="152" spans="1:86">
      <c r="A152" s="1">
        <v>30435</v>
      </c>
      <c r="B152" s="2">
        <f>data!M153/1200</f>
        <v>7.083333333333333E-3</v>
      </c>
      <c r="C152" s="2">
        <f>data!K153/data!K152-1</f>
        <v>8.5103935293753263E-2</v>
      </c>
      <c r="D152" s="1">
        <f t="shared" si="111"/>
        <v>30317</v>
      </c>
      <c r="E152">
        <f>VLOOKUP(D152,'FRED Graph'!$A$13:$B$1993,2,FALSE)</f>
        <v>0</v>
      </c>
      <c r="F152" s="4">
        <f t="shared" si="112"/>
        <v>7.8020601960419933E-2</v>
      </c>
      <c r="G152" s="20" t="str">
        <f t="shared" si="110"/>
        <v>19832</v>
      </c>
      <c r="H152" s="21">
        <f>IF(VLOOKUP(G152,Median_Level!$A$2:$H$206,8,FALSE)="#N/A",0,VLOOKUP(G152,Median_Level!$A$2:$H$206,8,FALSE))</f>
        <v>10</v>
      </c>
      <c r="I152" s="4"/>
      <c r="J152" s="3">
        <f t="shared" si="161"/>
        <v>0</v>
      </c>
      <c r="K152" s="3">
        <f t="shared" si="113"/>
        <v>1</v>
      </c>
      <c r="L152" s="2">
        <f t="shared" si="114"/>
        <v>8.5103935293753263E-2</v>
      </c>
      <c r="M152" s="5">
        <f t="shared" si="115"/>
        <v>141.18595279217004</v>
      </c>
      <c r="N152" s="2">
        <f>(M152/M$5)^(12/COUNT(M$6:M152))-1</f>
        <v>2.8555845354184983E-2</v>
      </c>
      <c r="P152" s="3">
        <f t="shared" si="162"/>
        <v>1</v>
      </c>
      <c r="Q152" s="3">
        <f t="shared" si="116"/>
        <v>0</v>
      </c>
      <c r="R152" s="2">
        <f t="shared" si="117"/>
        <v>7.083333333333333E-3</v>
      </c>
      <c r="S152" s="5">
        <f t="shared" si="118"/>
        <v>293.23740621981568</v>
      </c>
      <c r="T152" s="2">
        <f>(S152/S$5)^(12/COUNT(S$6:S152))-1</f>
        <v>9.1793128642735589E-2</v>
      </c>
      <c r="V152" s="3">
        <f t="shared" si="119"/>
        <v>0</v>
      </c>
      <c r="W152" s="3">
        <f t="shared" si="120"/>
        <v>1</v>
      </c>
      <c r="X152" s="2">
        <f t="shared" si="121"/>
        <v>8.5103935293753263E-2</v>
      </c>
      <c r="Y152" s="5">
        <f t="shared" si="122"/>
        <v>2603.4665602329601</v>
      </c>
      <c r="Z152" s="2">
        <f>(Y152/Y$5)^(12/COUNT(Y$6:Y152))-1</f>
        <v>0.30483400314723585</v>
      </c>
      <c r="AB152" s="3">
        <f t="shared" si="123"/>
        <v>0</v>
      </c>
      <c r="AC152" s="3">
        <f t="shared" si="124"/>
        <v>1</v>
      </c>
      <c r="AD152" s="2">
        <f t="shared" si="125"/>
        <v>8.5103935293753263E-2</v>
      </c>
      <c r="AE152" s="5">
        <f t="shared" si="126"/>
        <v>155.46126716798935</v>
      </c>
      <c r="AF152" s="2">
        <f>(AE152/AE$5)^(12/COUNT(AE$6:AE152))-1</f>
        <v>3.6675008203493897E-2</v>
      </c>
      <c r="AH152" s="3">
        <f t="shared" ca="1" si="127"/>
        <v>0</v>
      </c>
      <c r="AI152" s="3">
        <f t="shared" ca="1" si="128"/>
        <v>1</v>
      </c>
      <c r="AJ152" s="2">
        <f t="shared" ca="1" si="129"/>
        <v>8.5103935293753263E-2</v>
      </c>
      <c r="AK152" s="5">
        <f t="shared" ca="1" si="130"/>
        <v>360.4085562139573</v>
      </c>
      <c r="AL152" s="2">
        <f ca="1">(AK152/AK$5)^(12/COUNT(AK$6:AK152))-1</f>
        <v>0.11033149935327247</v>
      </c>
      <c r="AN152" s="3">
        <f t="shared" ca="1" si="131"/>
        <v>0.53116023068660145</v>
      </c>
      <c r="AO152" s="3">
        <f t="shared" ca="1" si="132"/>
        <v>0.46883976931339855</v>
      </c>
      <c r="AP152" s="2">
        <f t="shared" ca="1" si="133"/>
        <v>4.3662494358149104E-2</v>
      </c>
      <c r="AQ152" s="5">
        <f t="shared" ca="1" si="134"/>
        <v>230.97515964121769</v>
      </c>
      <c r="AR152" s="2">
        <f ca="1">(AQ152/AQ$5)^(12/COUNT(AQ$6:AQ152))-1</f>
        <v>7.0727108063564303E-2</v>
      </c>
      <c r="AT152" s="3">
        <f t="shared" si="135"/>
        <v>0</v>
      </c>
      <c r="AU152" s="3">
        <f t="shared" si="136"/>
        <v>1</v>
      </c>
      <c r="AV152" s="2">
        <f t="shared" si="137"/>
        <v>8.5103935293753263E-2</v>
      </c>
      <c r="AW152" s="5">
        <f t="shared" si="138"/>
        <v>154.49491736797671</v>
      </c>
      <c r="AX152" s="2">
        <f>(AW152/AW$5)^(12/COUNT(AW$6:AW152))-1</f>
        <v>3.6147460822149258E-2</v>
      </c>
      <c r="AZ152" s="3">
        <f t="shared" ca="1" si="139"/>
        <v>0</v>
      </c>
      <c r="BA152" s="3">
        <f t="shared" ca="1" si="140"/>
        <v>1</v>
      </c>
      <c r="BB152" s="2">
        <f t="shared" ca="1" si="141"/>
        <v>8.5103935293753263E-2</v>
      </c>
      <c r="BC152" s="5">
        <f t="shared" ca="1" si="142"/>
        <v>266.68565208135777</v>
      </c>
      <c r="BD152" s="2">
        <f ca="1">(BC152/BC$5)^(12/COUNT(BC$6:BC152))-1</f>
        <v>8.3366698460472399E-2</v>
      </c>
      <c r="BF152" s="3">
        <f t="shared" si="163"/>
        <v>0.45</v>
      </c>
      <c r="BG152" s="3">
        <f t="shared" si="143"/>
        <v>0.55000000000000004</v>
      </c>
      <c r="BH152" s="2">
        <f t="shared" si="144"/>
        <v>4.9994664411564305E-2</v>
      </c>
      <c r="BI152" s="5">
        <f t="shared" si="145"/>
        <v>203.81821127745133</v>
      </c>
      <c r="BJ152" s="2">
        <f>(BI152/BI$5)^(12/COUNT(BI$6:BI152))-1</f>
        <v>5.9849807764353447E-2</v>
      </c>
      <c r="BL152" s="3">
        <f t="shared" si="146"/>
        <v>1</v>
      </c>
      <c r="BM152" s="3">
        <f t="shared" si="147"/>
        <v>0</v>
      </c>
      <c r="BN152" s="2">
        <f t="shared" si="148"/>
        <v>7.083333333333333E-3</v>
      </c>
      <c r="BO152" s="5">
        <f t="shared" si="149"/>
        <v>210.99447433485039</v>
      </c>
      <c r="BP152" s="2">
        <f>(BO152/BO$5)^(12/COUNT(BO$6:BO152))-1</f>
        <v>6.2847875367607164E-2</v>
      </c>
      <c r="BR152" s="3">
        <f t="shared" si="150"/>
        <v>0</v>
      </c>
      <c r="BS152" s="3">
        <f t="shared" si="151"/>
        <v>1</v>
      </c>
      <c r="BT152" s="2">
        <f t="shared" si="152"/>
        <v>8.5103935293753263E-2</v>
      </c>
      <c r="BU152" s="5">
        <f t="shared" si="153"/>
        <v>212.48770587071661</v>
      </c>
      <c r="BV152" s="2">
        <f>(BU152/BU$5)^(12/COUNT(BU$6:BU152))-1</f>
        <v>6.3459921057365198E-2</v>
      </c>
      <c r="BX152" s="3">
        <f t="shared" si="154"/>
        <v>0</v>
      </c>
      <c r="BY152" s="3">
        <f t="shared" si="155"/>
        <v>1</v>
      </c>
      <c r="BZ152" s="2">
        <f t="shared" si="156"/>
        <v>8.5103935293753263E-2</v>
      </c>
      <c r="CA152" s="5">
        <f t="shared" si="157"/>
        <v>148.84807271906215</v>
      </c>
      <c r="CB152" s="2">
        <f>(CA152/CA$5)^(12/COUNT(CA$6:CA152))-1</f>
        <v>3.3002772187765261E-2</v>
      </c>
      <c r="CD152" s="3">
        <f t="shared" si="164"/>
        <v>0.1</v>
      </c>
      <c r="CE152" s="3">
        <f t="shared" si="158"/>
        <v>0.9</v>
      </c>
      <c r="CF152" s="2">
        <f t="shared" si="159"/>
        <v>7.7301875097711276E-2</v>
      </c>
      <c r="CG152" s="5">
        <f t="shared" si="160"/>
        <v>154.02761330511845</v>
      </c>
      <c r="CH152" s="2">
        <f>(CG152/CG$5)^(12/COUNT(CG$6:CG152))-1</f>
        <v>3.5891263385159355E-2</v>
      </c>
    </row>
    <row r="153" spans="1:86">
      <c r="A153" s="1">
        <v>30467</v>
      </c>
      <c r="B153" s="2">
        <f>data!M154/1200</f>
        <v>8.0250000000000009E-3</v>
      </c>
      <c r="C153" s="2">
        <f>data!K154/data!K153-1</f>
        <v>-2.1383134888272703E-2</v>
      </c>
      <c r="D153" s="1">
        <f t="shared" si="111"/>
        <v>30317</v>
      </c>
      <c r="E153">
        <f>VLOOKUP(D153,'FRED Graph'!$A$13:$B$1993,2,FALSE)</f>
        <v>0</v>
      </c>
      <c r="F153" s="4">
        <f t="shared" si="112"/>
        <v>-2.9408134888272704E-2</v>
      </c>
      <c r="G153" s="20" t="str">
        <f t="shared" si="110"/>
        <v>19832</v>
      </c>
      <c r="H153" s="21">
        <f>IF(VLOOKUP(G153,Median_Level!$A$2:$H$206,8,FALSE)="#N/A",0,VLOOKUP(G153,Median_Level!$A$2:$H$206,8,FALSE))</f>
        <v>10</v>
      </c>
      <c r="I153" s="4"/>
      <c r="J153" s="3">
        <f t="shared" si="161"/>
        <v>0</v>
      </c>
      <c r="K153" s="3">
        <f t="shared" si="113"/>
        <v>1</v>
      </c>
      <c r="L153" s="2">
        <f t="shared" si="114"/>
        <v>-2.1383134888272703E-2</v>
      </c>
      <c r="M153" s="5">
        <f t="shared" si="115"/>
        <v>138.16695451928578</v>
      </c>
      <c r="N153" s="2">
        <f>(M153/M$5)^(12/COUNT(M$6:M153))-1</f>
        <v>2.655949220472209E-2</v>
      </c>
      <c r="P153" s="3">
        <f t="shared" si="162"/>
        <v>1</v>
      </c>
      <c r="Q153" s="3">
        <f t="shared" si="116"/>
        <v>0</v>
      </c>
      <c r="R153" s="2">
        <f t="shared" si="117"/>
        <v>8.0250000000000009E-3</v>
      </c>
      <c r="S153" s="5">
        <f t="shared" si="118"/>
        <v>295.59063640472971</v>
      </c>
      <c r="T153" s="2">
        <f>(S153/S$5)^(12/COUNT(S$6:S153))-1</f>
        <v>9.1852841285760434E-2</v>
      </c>
      <c r="V153" s="3">
        <f t="shared" si="119"/>
        <v>1</v>
      </c>
      <c r="W153" s="3">
        <f t="shared" si="120"/>
        <v>0</v>
      </c>
      <c r="X153" s="2">
        <f t="shared" si="121"/>
        <v>8.0250000000000009E-3</v>
      </c>
      <c r="Y153" s="5">
        <f t="shared" si="122"/>
        <v>2624.3593793788295</v>
      </c>
      <c r="Z153" s="2">
        <f>(Y153/Y$5)^(12/COUNT(Y$6:Y153))-1</f>
        <v>0.30333465719409447</v>
      </c>
      <c r="AB153" s="3">
        <f t="shared" si="123"/>
        <v>0</v>
      </c>
      <c r="AC153" s="3">
        <f t="shared" si="124"/>
        <v>1</v>
      </c>
      <c r="AD153" s="2">
        <f t="shared" si="125"/>
        <v>-2.1383134888272703E-2</v>
      </c>
      <c r="AE153" s="5">
        <f t="shared" si="126"/>
        <v>152.13701792223443</v>
      </c>
      <c r="AF153" s="2">
        <f>(AE153/AE$5)^(12/COUNT(AE$6:AE153))-1</f>
        <v>3.4607929534739013E-2</v>
      </c>
      <c r="AH153" s="3">
        <f t="shared" ca="1" si="127"/>
        <v>0</v>
      </c>
      <c r="AI153" s="3">
        <f t="shared" ca="1" si="128"/>
        <v>1</v>
      </c>
      <c r="AJ153" s="2">
        <f t="shared" ca="1" si="129"/>
        <v>-2.1383134888272703E-2</v>
      </c>
      <c r="AK153" s="5">
        <f t="shared" ca="1" si="130"/>
        <v>352.70189144154665</v>
      </c>
      <c r="AL153" s="2">
        <f ca="1">(AK153/AK$5)^(12/COUNT(AK$6:AK153))-1</f>
        <v>0.10760374448230037</v>
      </c>
      <c r="AN153" s="3">
        <f t="shared" ca="1" si="131"/>
        <v>0.48973216799564989</v>
      </c>
      <c r="AO153" s="3">
        <f t="shared" ca="1" si="132"/>
        <v>0.51026783200435011</v>
      </c>
      <c r="AP153" s="2">
        <f t="shared" ca="1" si="133"/>
        <v>-6.9810252327304036E-3</v>
      </c>
      <c r="AQ153" s="5">
        <f t="shared" ca="1" si="134"/>
        <v>229.36271622362841</v>
      </c>
      <c r="AR153" s="2">
        <f ca="1">(AQ153/AQ$5)^(12/COUNT(AQ$6:AQ153))-1</f>
        <v>6.9625086825791271E-2</v>
      </c>
      <c r="AT153" s="3">
        <f t="shared" si="135"/>
        <v>0</v>
      </c>
      <c r="AU153" s="3">
        <f t="shared" si="136"/>
        <v>1</v>
      </c>
      <c r="AV153" s="2">
        <f t="shared" si="137"/>
        <v>-2.1383134888272703E-2</v>
      </c>
      <c r="AW153" s="5">
        <f t="shared" si="138"/>
        <v>151.19133171034471</v>
      </c>
      <c r="AX153" s="2">
        <f>(AW153/AW$5)^(12/COUNT(AW$6:AW153))-1</f>
        <v>3.4084990559456241E-2</v>
      </c>
      <c r="AZ153" s="3">
        <f t="shared" ca="1" si="139"/>
        <v>0</v>
      </c>
      <c r="BA153" s="3">
        <f t="shared" ca="1" si="140"/>
        <v>1</v>
      </c>
      <c r="BB153" s="2">
        <f t="shared" ca="1" si="141"/>
        <v>-2.1383134888272703E-2</v>
      </c>
      <c r="BC153" s="5">
        <f t="shared" ca="1" si="142"/>
        <v>260.98307681013512</v>
      </c>
      <c r="BD153" s="2">
        <f ca="1">(BC153/BC$5)^(12/COUNT(BC$6:BC153))-1</f>
        <v>8.0884725033414595E-2</v>
      </c>
      <c r="BF153" s="3">
        <f t="shared" si="163"/>
        <v>0.45</v>
      </c>
      <c r="BG153" s="3">
        <f t="shared" si="143"/>
        <v>0.55000000000000004</v>
      </c>
      <c r="BH153" s="2">
        <f t="shared" si="144"/>
        <v>-8.1494741885499884E-3</v>
      </c>
      <c r="BI153" s="5">
        <f t="shared" si="145"/>
        <v>202.15720002548932</v>
      </c>
      <c r="BJ153" s="2">
        <f>(BI153/BI$5)^(12/COUNT(BI$6:BI153))-1</f>
        <v>5.8730957027530728E-2</v>
      </c>
      <c r="BL153" s="3">
        <f t="shared" si="146"/>
        <v>1</v>
      </c>
      <c r="BM153" s="3">
        <f t="shared" si="147"/>
        <v>0</v>
      </c>
      <c r="BN153" s="2">
        <f t="shared" si="148"/>
        <v>8.0250000000000009E-3</v>
      </c>
      <c r="BO153" s="5">
        <f t="shared" si="149"/>
        <v>212.68770499138756</v>
      </c>
      <c r="BP153" s="2">
        <f>(BO153/BO$5)^(12/COUNT(BO$6:BO153))-1</f>
        <v>6.3098993293704053E-2</v>
      </c>
      <c r="BR153" s="3">
        <f t="shared" si="150"/>
        <v>0</v>
      </c>
      <c r="BS153" s="3">
        <f t="shared" si="151"/>
        <v>1</v>
      </c>
      <c r="BT153" s="2">
        <f t="shared" si="152"/>
        <v>-2.1383134888272703E-2</v>
      </c>
      <c r="BU153" s="5">
        <f t="shared" si="153"/>
        <v>207.94405259398346</v>
      </c>
      <c r="BV153" s="2">
        <f>(BU153/BU$5)^(12/COUNT(BU$6:BU153))-1</f>
        <v>6.115651857768456E-2</v>
      </c>
      <c r="BX153" s="3">
        <f t="shared" si="154"/>
        <v>0</v>
      </c>
      <c r="BY153" s="3">
        <f t="shared" si="155"/>
        <v>1</v>
      </c>
      <c r="BZ153" s="2">
        <f t="shared" si="156"/>
        <v>-2.1383134888272703E-2</v>
      </c>
      <c r="CA153" s="5">
        <f t="shared" si="157"/>
        <v>145.66523430225101</v>
      </c>
      <c r="CB153" s="2">
        <f>(CA153/CA$5)^(12/COUNT(CA$6:CA153))-1</f>
        <v>3.0967735092054527E-2</v>
      </c>
      <c r="CD153" s="3">
        <f t="shared" si="164"/>
        <v>0.1</v>
      </c>
      <c r="CE153" s="3">
        <f t="shared" si="158"/>
        <v>0.9</v>
      </c>
      <c r="CF153" s="2">
        <f t="shared" si="159"/>
        <v>-1.8442321399445433E-2</v>
      </c>
      <c r="CG153" s="5">
        <f t="shared" si="160"/>
        <v>151.18698655615594</v>
      </c>
      <c r="CH153" s="2">
        <f>(CG153/CG$5)^(12/COUNT(CG$6:CG153))-1</f>
        <v>3.4082580877089486E-2</v>
      </c>
    </row>
    <row r="154" spans="1:86">
      <c r="A154" s="1">
        <v>30497</v>
      </c>
      <c r="B154" s="2">
        <f>data!M155/1200</f>
        <v>8.0250000000000009E-3</v>
      </c>
      <c r="C154" s="2">
        <f>data!K155/data!K154-1</f>
        <v>1.8316971949532412E-2</v>
      </c>
      <c r="D154" s="1">
        <f t="shared" si="111"/>
        <v>30317</v>
      </c>
      <c r="E154">
        <f>VLOOKUP(D154,'FRED Graph'!$A$13:$B$1993,2,FALSE)</f>
        <v>0</v>
      </c>
      <c r="F154" s="4">
        <f t="shared" si="112"/>
        <v>1.0291971949532411E-2</v>
      </c>
      <c r="G154" s="20" t="str">
        <f t="shared" si="110"/>
        <v>19832</v>
      </c>
      <c r="H154" s="21">
        <f>IF(VLOOKUP(G154,Median_Level!$A$2:$H$206,8,FALSE)="#N/A",0,VLOOKUP(G154,Median_Level!$A$2:$H$206,8,FALSE))</f>
        <v>10</v>
      </c>
      <c r="I154" s="4"/>
      <c r="J154" s="3">
        <f t="shared" si="161"/>
        <v>0</v>
      </c>
      <c r="K154" s="3">
        <f t="shared" si="113"/>
        <v>1</v>
      </c>
      <c r="L154" s="2">
        <f t="shared" si="114"/>
        <v>1.8316971949532412E-2</v>
      </c>
      <c r="M154" s="5">
        <f t="shared" si="115"/>
        <v>140.69775474956785</v>
      </c>
      <c r="N154" s="2">
        <f>(M154/M$5)^(12/COUNT(M$6:M154))-1</f>
        <v>2.7880413683256888E-2</v>
      </c>
      <c r="P154" s="3">
        <f t="shared" si="162"/>
        <v>1</v>
      </c>
      <c r="Q154" s="3">
        <f t="shared" si="116"/>
        <v>0</v>
      </c>
      <c r="R154" s="2">
        <f t="shared" si="117"/>
        <v>8.0250000000000009E-3</v>
      </c>
      <c r="S154" s="5">
        <f t="shared" si="118"/>
        <v>297.96275126187766</v>
      </c>
      <c r="T154" s="2">
        <f>(S154/S$5)^(12/COUNT(S$6:S154))-1</f>
        <v>9.1911755617157143E-2</v>
      </c>
      <c r="V154" s="3">
        <f t="shared" si="119"/>
        <v>0</v>
      </c>
      <c r="W154" s="3">
        <f t="shared" si="120"/>
        <v>1</v>
      </c>
      <c r="X154" s="2">
        <f t="shared" si="121"/>
        <v>1.8316971949532412E-2</v>
      </c>
      <c r="Y154" s="5">
        <f t="shared" si="122"/>
        <v>2672.429696516404</v>
      </c>
      <c r="Z154" s="2">
        <f>(Y154/Y$5)^(12/COUNT(Y$6:Y154))-1</f>
        <v>0.30292263016046328</v>
      </c>
      <c r="AB154" s="3">
        <f t="shared" si="123"/>
        <v>0</v>
      </c>
      <c r="AC154" s="3">
        <f t="shared" si="124"/>
        <v>1</v>
      </c>
      <c r="AD154" s="2">
        <f t="shared" si="125"/>
        <v>1.8316971949532412E-2</v>
      </c>
      <c r="AE154" s="5">
        <f t="shared" si="126"/>
        <v>154.92370741200151</v>
      </c>
      <c r="AF154" s="2">
        <f>(AE154/AE$5)^(12/COUNT(AE$6:AE154))-1</f>
        <v>3.5884911398526675E-2</v>
      </c>
      <c r="AH154" s="3">
        <f t="shared" ca="1" si="127"/>
        <v>0</v>
      </c>
      <c r="AI154" s="3">
        <f t="shared" ca="1" si="128"/>
        <v>1</v>
      </c>
      <c r="AJ154" s="2">
        <f t="shared" ca="1" si="129"/>
        <v>1.8316971949532412E-2</v>
      </c>
      <c r="AK154" s="5">
        <f t="shared" ca="1" si="130"/>
        <v>359.16232209362846</v>
      </c>
      <c r="AL154" s="2">
        <f ca="1">(AK154/AK$5)^(12/COUNT(AK$6:AK154))-1</f>
        <v>0.10846351868104231</v>
      </c>
      <c r="AN154" s="3">
        <f t="shared" ca="1" si="131"/>
        <v>0.39554023538935679</v>
      </c>
      <c r="AO154" s="3">
        <f t="shared" ca="1" si="132"/>
        <v>0.60445976461064321</v>
      </c>
      <c r="AP154" s="2">
        <f t="shared" ca="1" si="133"/>
        <v>1.4246082941993704E-2</v>
      </c>
      <c r="AQ154" s="5">
        <f t="shared" ca="1" si="134"/>
        <v>232.63023650275119</v>
      </c>
      <c r="AR154" s="2">
        <f ca="1">(AQ154/AQ$5)^(12/COUNT(AQ$6:AQ154))-1</f>
        <v>7.0360714326513474E-2</v>
      </c>
      <c r="AT154" s="3">
        <f t="shared" si="135"/>
        <v>0</v>
      </c>
      <c r="AU154" s="3">
        <f t="shared" si="136"/>
        <v>1</v>
      </c>
      <c r="AV154" s="2">
        <f t="shared" si="137"/>
        <v>1.8316971949532412E-2</v>
      </c>
      <c r="AW154" s="5">
        <f t="shared" si="138"/>
        <v>153.96069909229556</v>
      </c>
      <c r="AX154" s="2">
        <f>(AW154/AW$5)^(12/COUNT(AW$6:AW154))-1</f>
        <v>3.5364840084356031E-2</v>
      </c>
      <c r="AZ154" s="3">
        <f t="shared" ca="1" si="139"/>
        <v>0</v>
      </c>
      <c r="BA154" s="3">
        <f t="shared" ca="1" si="140"/>
        <v>1</v>
      </c>
      <c r="BB154" s="2">
        <f t="shared" ca="1" si="141"/>
        <v>1.8316971949532412E-2</v>
      </c>
      <c r="BC154" s="5">
        <f t="shared" ca="1" si="142"/>
        <v>265.76349650736904</v>
      </c>
      <c r="BD154" s="2">
        <f ca="1">(BC154/BC$5)^(12/COUNT(BC$6:BC154))-1</f>
        <v>8.1901052457650891E-2</v>
      </c>
      <c r="BF154" s="3">
        <f t="shared" si="163"/>
        <v>0.45</v>
      </c>
      <c r="BG154" s="3">
        <f t="shared" si="143"/>
        <v>0.55000000000000004</v>
      </c>
      <c r="BH154" s="2">
        <f t="shared" si="144"/>
        <v>1.3685584572242827E-2</v>
      </c>
      <c r="BI154" s="5">
        <f t="shared" si="145"/>
        <v>204.92383948332596</v>
      </c>
      <c r="BJ154" s="2">
        <f>(BI154/BI$5)^(12/COUNT(BI$6:BI154))-1</f>
        <v>5.9484717730526881E-2</v>
      </c>
      <c r="BL154" s="3">
        <f t="shared" si="146"/>
        <v>1</v>
      </c>
      <c r="BM154" s="3">
        <f t="shared" si="147"/>
        <v>0</v>
      </c>
      <c r="BN154" s="2">
        <f t="shared" si="148"/>
        <v>8.0250000000000009E-3</v>
      </c>
      <c r="BO154" s="5">
        <f t="shared" si="149"/>
        <v>214.39452382394344</v>
      </c>
      <c r="BP154" s="2">
        <f>(BO154/BO$5)^(12/COUNT(BO$6:BO154))-1</f>
        <v>6.3346798651438441E-2</v>
      </c>
      <c r="BR154" s="3">
        <f t="shared" si="150"/>
        <v>0</v>
      </c>
      <c r="BS154" s="3">
        <f t="shared" si="151"/>
        <v>1</v>
      </c>
      <c r="BT154" s="2">
        <f t="shared" si="152"/>
        <v>1.8316971949532412E-2</v>
      </c>
      <c r="BU154" s="5">
        <f t="shared" si="153"/>
        <v>211.75295797241955</v>
      </c>
      <c r="BV154" s="2">
        <f>(BU154/BU$5)^(12/COUNT(BU$6:BU154))-1</f>
        <v>6.2285615897082591E-2</v>
      </c>
      <c r="BX154" s="3">
        <f t="shared" si="154"/>
        <v>0</v>
      </c>
      <c r="BY154" s="3">
        <f t="shared" si="155"/>
        <v>1</v>
      </c>
      <c r="BZ154" s="2">
        <f t="shared" si="156"/>
        <v>1.8316971949532412E-2</v>
      </c>
      <c r="CA154" s="5">
        <f t="shared" si="157"/>
        <v>148.3333803129874</v>
      </c>
      <c r="CB154" s="2">
        <f>(CA154/CA$5)^(12/COUNT(CA$6:CA154))-1</f>
        <v>3.2264642181414782E-2</v>
      </c>
      <c r="CD154" s="3">
        <f t="shared" si="164"/>
        <v>0.1</v>
      </c>
      <c r="CE154" s="3">
        <f t="shared" si="158"/>
        <v>0.9</v>
      </c>
      <c r="CF154" s="2">
        <f t="shared" si="159"/>
        <v>1.7287774754579172E-2</v>
      </c>
      <c r="CG154" s="5">
        <f t="shared" si="160"/>
        <v>153.80067312556235</v>
      </c>
      <c r="CH154" s="2">
        <f>(CG154/CG$5)^(12/COUNT(CG$6:CG154))-1</f>
        <v>3.527812860646673E-2</v>
      </c>
    </row>
    <row r="155" spans="1:86">
      <c r="A155" s="1">
        <v>30526</v>
      </c>
      <c r="B155" s="2">
        <f>data!M156/1200</f>
        <v>8.0250000000000009E-3</v>
      </c>
      <c r="C155" s="2">
        <f>data!K156/data!K155-1</f>
        <v>-1.8609447117745259E-2</v>
      </c>
      <c r="D155" s="1">
        <f t="shared" si="111"/>
        <v>30317</v>
      </c>
      <c r="E155">
        <f>VLOOKUP(D155,'FRED Graph'!$A$13:$B$1993,2,FALSE)</f>
        <v>0</v>
      </c>
      <c r="F155" s="4">
        <f t="shared" si="112"/>
        <v>-2.663444711774526E-2</v>
      </c>
      <c r="G155" s="20" t="str">
        <f t="shared" si="110"/>
        <v>19833</v>
      </c>
      <c r="H155" s="21">
        <f>IF(VLOOKUP(G155,Median_Level!$A$2:$H$206,8,FALSE)="#N/A",0,VLOOKUP(G155,Median_Level!$A$2:$H$206,8,FALSE))</f>
        <v>20</v>
      </c>
      <c r="I155" s="4"/>
      <c r="J155" s="3">
        <f t="shared" si="161"/>
        <v>0</v>
      </c>
      <c r="K155" s="3">
        <f t="shared" si="113"/>
        <v>1</v>
      </c>
      <c r="L155" s="2">
        <f t="shared" si="114"/>
        <v>-1.8609447117745259E-2</v>
      </c>
      <c r="M155" s="5">
        <f t="shared" si="115"/>
        <v>138.07944732297028</v>
      </c>
      <c r="N155" s="2">
        <f>(M155/M$5)^(12/COUNT(M$6:M155))-1</f>
        <v>2.6148756519661864E-2</v>
      </c>
      <c r="P155" s="3">
        <f t="shared" si="162"/>
        <v>1</v>
      </c>
      <c r="Q155" s="3">
        <f t="shared" si="116"/>
        <v>0</v>
      </c>
      <c r="R155" s="2">
        <f t="shared" si="117"/>
        <v>8.0250000000000009E-3</v>
      </c>
      <c r="S155" s="5">
        <f t="shared" si="118"/>
        <v>300.35390234075419</v>
      </c>
      <c r="T155" s="2">
        <f>(S155/S$5)^(12/COUNT(S$6:S155))-1</f>
        <v>9.1969887539745665E-2</v>
      </c>
      <c r="V155" s="3">
        <f t="shared" si="119"/>
        <v>1</v>
      </c>
      <c r="W155" s="3">
        <f t="shared" si="120"/>
        <v>0</v>
      </c>
      <c r="X155" s="2">
        <f t="shared" si="121"/>
        <v>8.0250000000000009E-3</v>
      </c>
      <c r="Y155" s="5">
        <f t="shared" si="122"/>
        <v>2693.8759448309479</v>
      </c>
      <c r="Z155" s="2">
        <f>(Y155/Y$5)^(12/COUNT(Y$6:Y155))-1</f>
        <v>0.30145814995919662</v>
      </c>
      <c r="AB155" s="3">
        <f t="shared" si="123"/>
        <v>0</v>
      </c>
      <c r="AC155" s="3">
        <f t="shared" si="124"/>
        <v>1</v>
      </c>
      <c r="AD155" s="2">
        <f t="shared" si="125"/>
        <v>-1.8609447117745259E-2</v>
      </c>
      <c r="AE155" s="5">
        <f t="shared" si="126"/>
        <v>152.04066287163283</v>
      </c>
      <c r="AF155" s="2">
        <f>(AE155/AE$5)^(12/COUNT(AE$6:AE155))-1</f>
        <v>3.4086290229997429E-2</v>
      </c>
      <c r="AH155" s="3">
        <f t="shared" ca="1" si="127"/>
        <v>0</v>
      </c>
      <c r="AI155" s="3">
        <f t="shared" ca="1" si="128"/>
        <v>1</v>
      </c>
      <c r="AJ155" s="2">
        <f t="shared" ca="1" si="129"/>
        <v>-1.8609447117745259E-2</v>
      </c>
      <c r="AK155" s="5">
        <f t="shared" ca="1" si="130"/>
        <v>352.47850985394047</v>
      </c>
      <c r="AL155" s="2">
        <f ca="1">(AK155/AK$5)^(12/COUNT(AK$6:AK155))-1</f>
        <v>0.1060394345313973</v>
      </c>
      <c r="AN155" s="3">
        <f t="shared" ca="1" si="131"/>
        <v>0.10254748084065501</v>
      </c>
      <c r="AO155" s="3">
        <f t="shared" ca="1" si="132"/>
        <v>0.89745251915934499</v>
      </c>
      <c r="AP155" s="2">
        <f t="shared" ca="1" si="133"/>
        <v>-1.5878151662236838E-2</v>
      </c>
      <c r="AQ155" s="5">
        <f t="shared" ca="1" si="134"/>
        <v>228.93649832633849</v>
      </c>
      <c r="AR155" s="2">
        <f ca="1">(AQ155/AQ$5)^(12/COUNT(AQ$6:AQ155))-1</f>
        <v>6.8506584716771401E-2</v>
      </c>
      <c r="AT155" s="3">
        <f t="shared" si="135"/>
        <v>0</v>
      </c>
      <c r="AU155" s="3">
        <f t="shared" si="136"/>
        <v>1</v>
      </c>
      <c r="AV155" s="2">
        <f t="shared" si="137"/>
        <v>-1.8609447117745259E-2</v>
      </c>
      <c r="AW155" s="5">
        <f t="shared" si="138"/>
        <v>151.0955756043264</v>
      </c>
      <c r="AX155" s="2">
        <f>(AW155/AW$5)^(12/COUNT(AW$6:AW155))-1</f>
        <v>3.3570582181635222E-2</v>
      </c>
      <c r="AZ155" s="3">
        <f t="shared" ca="1" si="139"/>
        <v>0</v>
      </c>
      <c r="BA155" s="3">
        <f t="shared" ca="1" si="140"/>
        <v>1</v>
      </c>
      <c r="BB155" s="2">
        <f t="shared" ca="1" si="141"/>
        <v>-1.8609447117745259E-2</v>
      </c>
      <c r="BC155" s="5">
        <f t="shared" ca="1" si="142"/>
        <v>260.81778477328805</v>
      </c>
      <c r="BD155" s="2">
        <f ca="1">(BC155/BC$5)^(12/COUNT(BC$6:BC155))-1</f>
        <v>7.9709633148097092E-2</v>
      </c>
      <c r="BF155" s="3">
        <f t="shared" si="163"/>
        <v>0.45</v>
      </c>
      <c r="BG155" s="3">
        <f t="shared" si="143"/>
        <v>0.55000000000000004</v>
      </c>
      <c r="BH155" s="2">
        <f t="shared" si="144"/>
        <v>-6.6239459147598937E-3</v>
      </c>
      <c r="BI155" s="5">
        <f t="shared" si="145"/>
        <v>203.56643505394348</v>
      </c>
      <c r="BJ155" s="2">
        <f>(BI155/BI$5)^(12/COUNT(BI$6:BI155))-1</f>
        <v>5.8513725268036554E-2</v>
      </c>
      <c r="BL155" s="3">
        <f t="shared" si="146"/>
        <v>1</v>
      </c>
      <c r="BM155" s="3">
        <f t="shared" si="147"/>
        <v>0</v>
      </c>
      <c r="BN155" s="2">
        <f t="shared" si="148"/>
        <v>8.0250000000000009E-3</v>
      </c>
      <c r="BO155" s="5">
        <f t="shared" si="149"/>
        <v>216.11503987763058</v>
      </c>
      <c r="BP155" s="2">
        <f>(BO155/BO$5)^(12/COUNT(BO$6:BO155))-1</f>
        <v>6.3591356550283029E-2</v>
      </c>
      <c r="BR155" s="3">
        <f t="shared" si="150"/>
        <v>1</v>
      </c>
      <c r="BS155" s="3">
        <f t="shared" si="151"/>
        <v>0</v>
      </c>
      <c r="BT155" s="2">
        <f t="shared" si="152"/>
        <v>8.0250000000000009E-3</v>
      </c>
      <c r="BU155" s="5">
        <f t="shared" si="153"/>
        <v>213.4522754601482</v>
      </c>
      <c r="BV155" s="2">
        <f>(BU155/BU$5)^(12/COUNT(BU$6:BU155))-1</f>
        <v>6.2537002405973263E-2</v>
      </c>
      <c r="BX155" s="3">
        <f t="shared" si="154"/>
        <v>0</v>
      </c>
      <c r="BY155" s="3">
        <f t="shared" si="155"/>
        <v>1</v>
      </c>
      <c r="BZ155" s="2">
        <f t="shared" si="156"/>
        <v>-1.8609447117745259E-2</v>
      </c>
      <c r="CA155" s="5">
        <f t="shared" si="157"/>
        <v>145.57297811625648</v>
      </c>
      <c r="CB155" s="2">
        <f>(CA155/CA$5)^(12/COUNT(CA$6:CA155))-1</f>
        <v>3.0496358288270686E-2</v>
      </c>
      <c r="CD155" s="3">
        <f t="shared" si="164"/>
        <v>0.1</v>
      </c>
      <c r="CE155" s="3">
        <f t="shared" si="158"/>
        <v>0.9</v>
      </c>
      <c r="CF155" s="2">
        <f t="shared" si="159"/>
        <v>-1.5946002405970734E-2</v>
      </c>
      <c r="CG155" s="5">
        <f t="shared" si="160"/>
        <v>151.34816722186221</v>
      </c>
      <c r="CH155" s="2">
        <f>(CG155/CG$5)^(12/COUNT(CG$6:CG155))-1</f>
        <v>3.3708704408175416E-2</v>
      </c>
    </row>
    <row r="156" spans="1:86">
      <c r="A156" s="1">
        <v>30559</v>
      </c>
      <c r="B156" s="2">
        <f>data!M157/1200</f>
        <v>8.0250000000000009E-3</v>
      </c>
      <c r="C156" s="2">
        <f>data!K157/data!K156-1</f>
        <v>1.4125848468170998E-2</v>
      </c>
      <c r="D156" s="1">
        <f t="shared" si="111"/>
        <v>30317</v>
      </c>
      <c r="E156">
        <f>VLOOKUP(D156,'FRED Graph'!$A$13:$B$1993,2,FALSE)</f>
        <v>0</v>
      </c>
      <c r="F156" s="4">
        <f t="shared" si="112"/>
        <v>6.1008484681709975E-3</v>
      </c>
      <c r="G156" s="20" t="str">
        <f t="shared" si="110"/>
        <v>19833</v>
      </c>
      <c r="H156" s="21">
        <f>IF(VLOOKUP(G156,Median_Level!$A$2:$H$206,8,FALSE)="#N/A",0,VLOOKUP(G156,Median_Level!$A$2:$H$206,8,FALSE))</f>
        <v>20</v>
      </c>
      <c r="I156" s="4"/>
      <c r="J156" s="3">
        <f t="shared" si="161"/>
        <v>0</v>
      </c>
      <c r="K156" s="3">
        <f t="shared" si="113"/>
        <v>1</v>
      </c>
      <c r="L156" s="2">
        <f t="shared" si="114"/>
        <v>1.4125848468170998E-2</v>
      </c>
      <c r="M156" s="5">
        <f t="shared" si="115"/>
        <v>140.02993667242336</v>
      </c>
      <c r="N156" s="2">
        <f>(M156/M$5)^(12/COUNT(M$6:M156))-1</f>
        <v>2.7117676407104607E-2</v>
      </c>
      <c r="P156" s="3">
        <f t="shared" si="162"/>
        <v>1</v>
      </c>
      <c r="Q156" s="3">
        <f t="shared" si="116"/>
        <v>0</v>
      </c>
      <c r="R156" s="2">
        <f t="shared" si="117"/>
        <v>8.0250000000000009E-3</v>
      </c>
      <c r="S156" s="5">
        <f t="shared" si="118"/>
        <v>302.76424240703875</v>
      </c>
      <c r="T156" s="2">
        <f>(S156/S$5)^(12/COUNT(S$6:S156))-1</f>
        <v>9.2027252536743598E-2</v>
      </c>
      <c r="V156" s="3">
        <f t="shared" si="119"/>
        <v>0</v>
      </c>
      <c r="W156" s="3">
        <f t="shared" si="120"/>
        <v>1</v>
      </c>
      <c r="X156" s="2">
        <f t="shared" si="121"/>
        <v>1.4125848468170998E-2</v>
      </c>
      <c r="Y156" s="5">
        <f t="shared" si="122"/>
        <v>2731.9292282196807</v>
      </c>
      <c r="Z156" s="2">
        <f>(Y156/Y$5)^(12/COUNT(Y$6:Y156))-1</f>
        <v>0.30063822089758108</v>
      </c>
      <c r="AB156" s="3">
        <f t="shared" si="123"/>
        <v>0</v>
      </c>
      <c r="AC156" s="3">
        <f t="shared" si="124"/>
        <v>1</v>
      </c>
      <c r="AD156" s="2">
        <f t="shared" si="125"/>
        <v>1.4125848468170998E-2</v>
      </c>
      <c r="AE156" s="5">
        <f t="shared" si="126"/>
        <v>154.18836623635778</v>
      </c>
      <c r="AF156" s="2">
        <f>(AE156/AE$5)^(12/COUNT(AE$6:AE156))-1</f>
        <v>3.5009887258052208E-2</v>
      </c>
      <c r="AH156" s="3">
        <f t="shared" ca="1" si="127"/>
        <v>0</v>
      </c>
      <c r="AI156" s="3">
        <f t="shared" ca="1" si="128"/>
        <v>1</v>
      </c>
      <c r="AJ156" s="2">
        <f t="shared" ca="1" si="129"/>
        <v>1.4125848468170998E-2</v>
      </c>
      <c r="AK156" s="5">
        <f t="shared" ca="1" si="130"/>
        <v>357.45756787242397</v>
      </c>
      <c r="AL156" s="2">
        <f ca="1">(AK156/AK$5)^(12/COUNT(AK$6:AK156))-1</f>
        <v>0.10653424910250853</v>
      </c>
      <c r="AN156" s="3">
        <f t="shared" ca="1" si="131"/>
        <v>0.99677424036261109</v>
      </c>
      <c r="AO156" s="3">
        <f t="shared" ca="1" si="132"/>
        <v>3.2257596373889141E-3</v>
      </c>
      <c r="AP156" s="2">
        <f t="shared" ca="1" si="133"/>
        <v>8.0446798707424529E-3</v>
      </c>
      <c r="AQ156" s="5">
        <f t="shared" ca="1" si="134"/>
        <v>230.77821916610267</v>
      </c>
      <c r="AR156" s="2">
        <f ca="1">(AQ156/AQ$5)^(12/COUNT(AQ$6:AQ156))-1</f>
        <v>6.8718098970553587E-2</v>
      </c>
      <c r="AT156" s="3">
        <f t="shared" si="135"/>
        <v>0</v>
      </c>
      <c r="AU156" s="3">
        <f t="shared" si="136"/>
        <v>1</v>
      </c>
      <c r="AV156" s="2">
        <f t="shared" si="137"/>
        <v>1.4125848468170998E-2</v>
      </c>
      <c r="AW156" s="5">
        <f t="shared" si="138"/>
        <v>153.22992880952418</v>
      </c>
      <c r="AX156" s="2">
        <f>(AW156/AW$5)^(12/COUNT(AW$6:AW156))-1</f>
        <v>3.4497136092207059E-2</v>
      </c>
      <c r="AZ156" s="3">
        <f t="shared" ca="1" si="139"/>
        <v>0</v>
      </c>
      <c r="BA156" s="3">
        <f t="shared" ca="1" si="140"/>
        <v>1</v>
      </c>
      <c r="BB156" s="2">
        <f t="shared" ca="1" si="141"/>
        <v>1.4125848468170998E-2</v>
      </c>
      <c r="BC156" s="5">
        <f t="shared" ca="1" si="142"/>
        <v>264.50205727879955</v>
      </c>
      <c r="BD156" s="2">
        <f ca="1">(BC156/BC$5)^(12/COUNT(BC$6:BC156))-1</f>
        <v>8.0365036645744681E-2</v>
      </c>
      <c r="BF156" s="3">
        <f t="shared" si="163"/>
        <v>0.45</v>
      </c>
      <c r="BG156" s="3">
        <f t="shared" si="143"/>
        <v>0.55000000000000004</v>
      </c>
      <c r="BH156" s="2">
        <f t="shared" si="144"/>
        <v>1.1380466657494049E-2</v>
      </c>
      <c r="BI156" s="5">
        <f t="shared" si="145"/>
        <v>205.88311608065982</v>
      </c>
      <c r="BJ156" s="2">
        <f>(BI156/BI$5)^(12/COUNT(BI$6:BI156))-1</f>
        <v>5.9067161172555505E-2</v>
      </c>
      <c r="BL156" s="3">
        <f t="shared" si="146"/>
        <v>1</v>
      </c>
      <c r="BM156" s="3">
        <f t="shared" si="147"/>
        <v>0</v>
      </c>
      <c r="BN156" s="2">
        <f t="shared" si="148"/>
        <v>8.0250000000000009E-3</v>
      </c>
      <c r="BO156" s="5">
        <f t="shared" si="149"/>
        <v>217.84936307264854</v>
      </c>
      <c r="BP156" s="2">
        <f>(BO156/BO$5)^(12/COUNT(BO$6:BO156))-1</f>
        <v>6.3832730404663307E-2</v>
      </c>
      <c r="BR156" s="3">
        <f t="shared" si="150"/>
        <v>1</v>
      </c>
      <c r="BS156" s="3">
        <f t="shared" si="151"/>
        <v>0</v>
      </c>
      <c r="BT156" s="2">
        <f t="shared" si="152"/>
        <v>8.0250000000000009E-3</v>
      </c>
      <c r="BU156" s="5">
        <f t="shared" si="153"/>
        <v>215.16522997071587</v>
      </c>
      <c r="BV156" s="2">
        <f>(BU156/BU$5)^(12/COUNT(BU$6:BU156))-1</f>
        <v>6.2785117605287155E-2</v>
      </c>
      <c r="BX156" s="3">
        <f t="shared" si="154"/>
        <v>0</v>
      </c>
      <c r="BY156" s="3">
        <f t="shared" si="155"/>
        <v>1</v>
      </c>
      <c r="BZ156" s="2">
        <f t="shared" si="156"/>
        <v>1.4125848468170998E-2</v>
      </c>
      <c r="CA156" s="5">
        <f t="shared" si="157"/>
        <v>147.62931994618708</v>
      </c>
      <c r="CB156" s="2">
        <f>(CA156/CA$5)^(12/COUNT(CA$6:CA156))-1</f>
        <v>3.1440503497816907E-2</v>
      </c>
      <c r="CD156" s="3">
        <f t="shared" si="164"/>
        <v>0.1</v>
      </c>
      <c r="CE156" s="3">
        <f t="shared" si="158"/>
        <v>0.9</v>
      </c>
      <c r="CF156" s="2">
        <f t="shared" si="159"/>
        <v>1.3515763621353899E-2</v>
      </c>
      <c r="CG156" s="5">
        <f t="shared" si="160"/>
        <v>153.39375327455804</v>
      </c>
      <c r="CH156" s="2">
        <f>(CG156/CG$5)^(12/COUNT(CG$6:CG156))-1</f>
        <v>3.4584988796087179E-2</v>
      </c>
    </row>
    <row r="157" spans="1:86">
      <c r="A157" s="1">
        <v>30589</v>
      </c>
      <c r="B157" s="2">
        <f>data!M158/1200</f>
        <v>7.9166666666666673E-3</v>
      </c>
      <c r="C157" s="2">
        <f>data!K158/data!K157-1</f>
        <v>1.3953756084725821E-2</v>
      </c>
      <c r="D157" s="1">
        <f t="shared" si="111"/>
        <v>30317</v>
      </c>
      <c r="E157">
        <f>VLOOKUP(D157,'FRED Graph'!$A$13:$B$1993,2,FALSE)</f>
        <v>0</v>
      </c>
      <c r="F157" s="4">
        <f t="shared" si="112"/>
        <v>6.037089418059154E-3</v>
      </c>
      <c r="G157" s="20" t="str">
        <f t="shared" si="110"/>
        <v>19833</v>
      </c>
      <c r="H157" s="21">
        <f>IF(VLOOKUP(G157,Median_Level!$A$2:$H$206,8,FALSE)="#N/A",0,VLOOKUP(G157,Median_Level!$A$2:$H$206,8,FALSE))</f>
        <v>20</v>
      </c>
      <c r="I157" s="4"/>
      <c r="J157" s="3">
        <f t="shared" si="161"/>
        <v>0</v>
      </c>
      <c r="K157" s="3">
        <f t="shared" si="113"/>
        <v>1</v>
      </c>
      <c r="L157" s="2">
        <f t="shared" si="114"/>
        <v>1.3953756084725821E-2</v>
      </c>
      <c r="M157" s="5">
        <f t="shared" si="115"/>
        <v>141.98388025330996</v>
      </c>
      <c r="N157" s="2">
        <f>(M157/M$5)^(12/COUNT(M$6:M157))-1</f>
        <v>2.8060970059365919E-2</v>
      </c>
      <c r="P157" s="3">
        <f t="shared" si="162"/>
        <v>1</v>
      </c>
      <c r="Q157" s="3">
        <f t="shared" si="116"/>
        <v>0</v>
      </c>
      <c r="R157" s="2">
        <f t="shared" si="117"/>
        <v>7.9166666666666673E-3</v>
      </c>
      <c r="S157" s="5">
        <f t="shared" si="118"/>
        <v>305.16112599276113</v>
      </c>
      <c r="T157" s="2">
        <f>(S157/S$5)^(12/COUNT(S$6:S157))-1</f>
        <v>9.2074599394238676E-2</v>
      </c>
      <c r="V157" s="3">
        <f t="shared" si="119"/>
        <v>0</v>
      </c>
      <c r="W157" s="3">
        <f t="shared" si="120"/>
        <v>1</v>
      </c>
      <c r="X157" s="2">
        <f t="shared" si="121"/>
        <v>1.3953756084725821E-2</v>
      </c>
      <c r="Y157" s="5">
        <f t="shared" si="122"/>
        <v>2770.0499023109915</v>
      </c>
      <c r="Z157" s="2">
        <f>(Y157/Y$5)^(12/COUNT(Y$6:Y157))-1</f>
        <v>0.29981217161503992</v>
      </c>
      <c r="AB157" s="3">
        <f t="shared" si="123"/>
        <v>0</v>
      </c>
      <c r="AC157" s="3">
        <f t="shared" si="124"/>
        <v>1</v>
      </c>
      <c r="AD157" s="2">
        <f t="shared" si="125"/>
        <v>1.3953756084725821E-2</v>
      </c>
      <c r="AE157" s="5">
        <f t="shared" si="126"/>
        <v>156.33987308992229</v>
      </c>
      <c r="AF157" s="2">
        <f>(AE157/AE$5)^(12/COUNT(AE$6:AE157))-1</f>
        <v>3.5908261063586577E-2</v>
      </c>
      <c r="AH157" s="3">
        <f t="shared" ca="1" si="127"/>
        <v>0</v>
      </c>
      <c r="AI157" s="3">
        <f t="shared" ca="1" si="128"/>
        <v>1</v>
      </c>
      <c r="AJ157" s="2">
        <f t="shared" ca="1" si="129"/>
        <v>1.3953756084725821E-2</v>
      </c>
      <c r="AK157" s="5">
        <f t="shared" ca="1" si="130"/>
        <v>362.44544358515509</v>
      </c>
      <c r="AL157" s="2">
        <f ca="1">(AK157/AK$5)^(12/COUNT(AK$6:AK157))-1</f>
        <v>0.10700793803326225</v>
      </c>
      <c r="AN157" s="3">
        <f t="shared" ca="1" si="131"/>
        <v>0.39841342888525022</v>
      </c>
      <c r="AO157" s="3">
        <f t="shared" ca="1" si="132"/>
        <v>0.60158657111474978</v>
      </c>
      <c r="AP157" s="2">
        <f t="shared" ca="1" si="133"/>
        <v>1.1548498589190014E-2</v>
      </c>
      <c r="AQ157" s="5">
        <f t="shared" ca="1" si="134"/>
        <v>233.44336110455819</v>
      </c>
      <c r="AR157" s="2">
        <f ca="1">(AQ157/AQ$5)^(12/COUNT(AQ$6:AQ157))-1</f>
        <v>6.9219726633960699E-2</v>
      </c>
      <c r="AT157" s="3">
        <f t="shared" si="135"/>
        <v>0</v>
      </c>
      <c r="AU157" s="3">
        <f t="shared" si="136"/>
        <v>1</v>
      </c>
      <c r="AV157" s="2">
        <f t="shared" si="137"/>
        <v>1.3953756084725821E-2</v>
      </c>
      <c r="AW157" s="5">
        <f t="shared" si="138"/>
        <v>155.36806186101219</v>
      </c>
      <c r="AX157" s="2">
        <f>(AW157/AW$5)^(12/COUNT(AW$6:AW157))-1</f>
        <v>3.5398440297058631E-2</v>
      </c>
      <c r="AZ157" s="3">
        <f t="shared" ca="1" si="139"/>
        <v>0</v>
      </c>
      <c r="BA157" s="3">
        <f t="shared" ca="1" si="140"/>
        <v>1</v>
      </c>
      <c r="BB157" s="2">
        <f t="shared" ca="1" si="141"/>
        <v>1.3953756084725821E-2</v>
      </c>
      <c r="BC157" s="5">
        <f t="shared" ca="1" si="142"/>
        <v>268.19285446997611</v>
      </c>
      <c r="BD157" s="2">
        <f ca="1">(BC157/BC$5)^(12/COUNT(BC$6:BC157))-1</f>
        <v>8.099772298730068E-2</v>
      </c>
      <c r="BF157" s="3">
        <f t="shared" si="163"/>
        <v>0.45</v>
      </c>
      <c r="BG157" s="3">
        <f t="shared" si="143"/>
        <v>0.55000000000000004</v>
      </c>
      <c r="BH157" s="2">
        <f t="shared" si="144"/>
        <v>1.1237065846599203E-2</v>
      </c>
      <c r="BI157" s="5">
        <f t="shared" si="145"/>
        <v>208.19663821276123</v>
      </c>
      <c r="BJ157" s="2">
        <f>(BI157/BI$5)^(12/COUNT(BI$6:BI157))-1</f>
        <v>5.9601736899120628E-2</v>
      </c>
      <c r="BL157" s="3">
        <f t="shared" si="146"/>
        <v>1</v>
      </c>
      <c r="BM157" s="3">
        <f t="shared" si="147"/>
        <v>0</v>
      </c>
      <c r="BN157" s="2">
        <f t="shared" si="148"/>
        <v>7.9166666666666673E-3</v>
      </c>
      <c r="BO157" s="5">
        <f t="shared" si="149"/>
        <v>219.57400386364031</v>
      </c>
      <c r="BP157" s="2">
        <f>(BO157/BO$5)^(12/COUNT(BO$6:BO157))-1</f>
        <v>6.4061953385761816E-2</v>
      </c>
      <c r="BR157" s="3">
        <f t="shared" si="150"/>
        <v>1</v>
      </c>
      <c r="BS157" s="3">
        <f t="shared" si="151"/>
        <v>0</v>
      </c>
      <c r="BT157" s="2">
        <f t="shared" si="152"/>
        <v>7.9166666666666673E-3</v>
      </c>
      <c r="BU157" s="5">
        <f t="shared" si="153"/>
        <v>216.86862137465067</v>
      </c>
      <c r="BV157" s="2">
        <f>(BU157/BU$5)^(12/COUNT(BU$6:BU157))-1</f>
        <v>6.3021005159751731E-2</v>
      </c>
      <c r="BX157" s="3">
        <f t="shared" si="154"/>
        <v>0</v>
      </c>
      <c r="BY157" s="3">
        <f t="shared" si="155"/>
        <v>1</v>
      </c>
      <c r="BZ157" s="2">
        <f t="shared" si="156"/>
        <v>1.3953756084725821E-2</v>
      </c>
      <c r="CA157" s="5">
        <f t="shared" si="157"/>
        <v>149.68930346767013</v>
      </c>
      <c r="CB157" s="2">
        <f>(CA157/CA$5)^(12/COUNT(CA$6:CA157))-1</f>
        <v>3.2359241992716559E-2</v>
      </c>
      <c r="CD157" s="3">
        <f t="shared" si="164"/>
        <v>0.1</v>
      </c>
      <c r="CE157" s="3">
        <f t="shared" si="158"/>
        <v>0.9</v>
      </c>
      <c r="CF157" s="2">
        <f t="shared" si="159"/>
        <v>1.3350047142919905E-2</v>
      </c>
      <c r="CG157" s="5">
        <f t="shared" si="160"/>
        <v>155.44156711220282</v>
      </c>
      <c r="CH157" s="2">
        <f>(CG157/CG$5)^(12/COUNT(CG$6:CG157))-1</f>
        <v>3.5437104332307179E-2</v>
      </c>
    </row>
    <row r="158" spans="1:86">
      <c r="A158" s="1">
        <v>30620</v>
      </c>
      <c r="B158" s="2">
        <f>data!M159/1200</f>
        <v>7.9166666666666673E-3</v>
      </c>
      <c r="C158" s="2">
        <f>data!K159/data!K158-1</f>
        <v>-6.4307899410444014E-3</v>
      </c>
      <c r="D158" s="1">
        <f t="shared" si="111"/>
        <v>30317</v>
      </c>
      <c r="E158">
        <f>VLOOKUP(D158,'FRED Graph'!$A$13:$B$1993,2,FALSE)</f>
        <v>0</v>
      </c>
      <c r="F158" s="4">
        <f t="shared" si="112"/>
        <v>-1.4347456607711069E-2</v>
      </c>
      <c r="G158" s="20" t="str">
        <f t="shared" si="110"/>
        <v>19834</v>
      </c>
      <c r="H158" s="21">
        <f>IF(VLOOKUP(G158,Median_Level!$A$2:$H$206,8,FALSE)="#N/A",0,VLOOKUP(G158,Median_Level!$A$2:$H$206,8,FALSE))</f>
        <v>15</v>
      </c>
      <c r="I158" s="4"/>
      <c r="J158" s="3">
        <f t="shared" si="161"/>
        <v>0</v>
      </c>
      <c r="K158" s="3">
        <f t="shared" si="113"/>
        <v>1</v>
      </c>
      <c r="L158" s="2">
        <f t="shared" si="114"/>
        <v>-6.4307899410444014E-3</v>
      </c>
      <c r="M158" s="5">
        <f t="shared" si="115"/>
        <v>141.07081174438653</v>
      </c>
      <c r="N158" s="2">
        <f>(M158/M$5)^(12/COUNT(M$6:M158))-1</f>
        <v>2.7355054560043168E-2</v>
      </c>
      <c r="P158" s="3">
        <f t="shared" si="162"/>
        <v>1</v>
      </c>
      <c r="Q158" s="3">
        <f t="shared" si="116"/>
        <v>0</v>
      </c>
      <c r="R158" s="2">
        <f t="shared" si="117"/>
        <v>7.9166666666666673E-3</v>
      </c>
      <c r="S158" s="5">
        <f t="shared" si="118"/>
        <v>307.57698490687045</v>
      </c>
      <c r="T158" s="2">
        <f>(S158/S$5)^(12/COUNT(S$6:S158))-1</f>
        <v>9.2121329351298131E-2</v>
      </c>
      <c r="V158" s="3">
        <f t="shared" si="119"/>
        <v>1</v>
      </c>
      <c r="W158" s="3">
        <f t="shared" si="120"/>
        <v>0</v>
      </c>
      <c r="X158" s="2">
        <f t="shared" si="121"/>
        <v>7.9166666666666673E-3</v>
      </c>
      <c r="Y158" s="5">
        <f t="shared" si="122"/>
        <v>2791.9794640376199</v>
      </c>
      <c r="Z158" s="2">
        <f>(Y158/Y$5)^(12/COUNT(Y$6:Y158))-1</f>
        <v>0.29838915693346268</v>
      </c>
      <c r="AB158" s="3">
        <f t="shared" si="123"/>
        <v>0</v>
      </c>
      <c r="AC158" s="3">
        <f t="shared" si="124"/>
        <v>1</v>
      </c>
      <c r="AD158" s="2">
        <f t="shared" si="125"/>
        <v>-6.4307899410444014E-3</v>
      </c>
      <c r="AE158" s="5">
        <f t="shared" si="126"/>
        <v>155.33448420667148</v>
      </c>
      <c r="AF158" s="2">
        <f>(AE158/AE$5)^(12/COUNT(AE$6:AE158))-1</f>
        <v>3.5145509135472208E-2</v>
      </c>
      <c r="AH158" s="3">
        <f t="shared" ca="1" si="127"/>
        <v>0</v>
      </c>
      <c r="AI158" s="3">
        <f t="shared" ca="1" si="128"/>
        <v>1</v>
      </c>
      <c r="AJ158" s="2">
        <f t="shared" ca="1" si="129"/>
        <v>-6.4307899410444014E-3</v>
      </c>
      <c r="AK158" s="5">
        <f t="shared" ca="1" si="130"/>
        <v>360.11463307237028</v>
      </c>
      <c r="AL158" s="2">
        <f ca="1">(AK158/AK$5)^(12/COUNT(AK$6:AK158))-1</f>
        <v>0.10571299385145116</v>
      </c>
      <c r="AN158" s="3">
        <f t="shared" ca="1" si="131"/>
        <v>0.25320640725282395</v>
      </c>
      <c r="AO158" s="3">
        <f t="shared" ca="1" si="132"/>
        <v>0.74679359274717605</v>
      </c>
      <c r="AP158" s="2">
        <f t="shared" ca="1" si="133"/>
        <v>-2.7979220001900927E-3</v>
      </c>
      <c r="AQ158" s="5">
        <f t="shared" ca="1" si="134"/>
        <v>232.79020478872542</v>
      </c>
      <c r="AR158" s="2">
        <f ca="1">(AQ158/AQ$5)^(12/COUNT(AQ$6:AQ158))-1</f>
        <v>6.8517268539007414E-2</v>
      </c>
      <c r="AT158" s="3">
        <f t="shared" si="135"/>
        <v>0</v>
      </c>
      <c r="AU158" s="3">
        <f t="shared" si="136"/>
        <v>1</v>
      </c>
      <c r="AV158" s="2">
        <f t="shared" si="137"/>
        <v>-6.4307899410444014E-3</v>
      </c>
      <c r="AW158" s="5">
        <f t="shared" si="138"/>
        <v>154.36892249163682</v>
      </c>
      <c r="AX158" s="2">
        <f>(AW158/AW$5)^(12/COUNT(AW$6:AW158))-1</f>
        <v>3.463939265043936E-2</v>
      </c>
      <c r="AZ158" s="3">
        <f t="shared" ca="1" si="139"/>
        <v>0</v>
      </c>
      <c r="BA158" s="3">
        <f t="shared" ca="1" si="140"/>
        <v>1</v>
      </c>
      <c r="BB158" s="2">
        <f t="shared" ca="1" si="141"/>
        <v>-6.4307899410444014E-3</v>
      </c>
      <c r="BC158" s="5">
        <f t="shared" ca="1" si="142"/>
        <v>266.4681625591906</v>
      </c>
      <c r="BD158" s="2">
        <f ca="1">(BC158/BC$5)^(12/COUNT(BC$6:BC158))-1</f>
        <v>7.9901009697759262E-2</v>
      </c>
      <c r="BF158" s="3">
        <f t="shared" si="163"/>
        <v>0.45</v>
      </c>
      <c r="BG158" s="3">
        <f t="shared" si="143"/>
        <v>0.55000000000000004</v>
      </c>
      <c r="BH158" s="2">
        <f t="shared" si="144"/>
        <v>2.5565532425579716E-5</v>
      </c>
      <c r="BI158" s="5">
        <f t="shared" si="145"/>
        <v>208.20196087066634</v>
      </c>
      <c r="BJ158" s="2">
        <f>(BI158/BI$5)^(12/COUNT(BI$6:BI158))-1</f>
        <v>5.9202997689571824E-2</v>
      </c>
      <c r="BL158" s="3">
        <f t="shared" si="146"/>
        <v>1</v>
      </c>
      <c r="BM158" s="3">
        <f t="shared" si="147"/>
        <v>0</v>
      </c>
      <c r="BN158" s="2">
        <f t="shared" si="148"/>
        <v>7.9166666666666673E-3</v>
      </c>
      <c r="BO158" s="5">
        <f t="shared" si="149"/>
        <v>221.31229806089411</v>
      </c>
      <c r="BP158" s="2">
        <f>(BO158/BO$5)^(12/COUNT(BO$6:BO158))-1</f>
        <v>6.4288228414204784E-2</v>
      </c>
      <c r="BR158" s="3">
        <f t="shared" si="150"/>
        <v>1</v>
      </c>
      <c r="BS158" s="3">
        <f t="shared" si="151"/>
        <v>0</v>
      </c>
      <c r="BT158" s="2">
        <f t="shared" si="152"/>
        <v>7.9166666666666673E-3</v>
      </c>
      <c r="BU158" s="5">
        <f t="shared" si="153"/>
        <v>218.5854979605333</v>
      </c>
      <c r="BV158" s="2">
        <f>(BU158/BU$5)^(12/COUNT(BU$6:BU158))-1</f>
        <v>6.3253860550386731E-2</v>
      </c>
      <c r="BX158" s="3">
        <f t="shared" si="154"/>
        <v>0</v>
      </c>
      <c r="BY158" s="3">
        <f t="shared" si="155"/>
        <v>1</v>
      </c>
      <c r="BZ158" s="2">
        <f t="shared" si="156"/>
        <v>-6.4307899410444014E-3</v>
      </c>
      <c r="CA158" s="5">
        <f t="shared" si="157"/>
        <v>148.72668300064828</v>
      </c>
      <c r="CB158" s="2">
        <f>(CA158/CA$5)^(12/COUNT(CA$6:CA158))-1</f>
        <v>3.1622242882485718E-2</v>
      </c>
      <c r="CD158" s="3">
        <f t="shared" si="164"/>
        <v>0.1</v>
      </c>
      <c r="CE158" s="3">
        <f t="shared" si="158"/>
        <v>0.9</v>
      </c>
      <c r="CF158" s="2">
        <f t="shared" si="159"/>
        <v>-4.996044280273294E-3</v>
      </c>
      <c r="CG158" s="5">
        <f t="shared" si="160"/>
        <v>154.66497415991518</v>
      </c>
      <c r="CH158" s="2">
        <f>(CG158/CG$5)^(12/COUNT(CG$6:CG158))-1</f>
        <v>3.4794882835301966E-2</v>
      </c>
    </row>
    <row r="159" spans="1:86">
      <c r="A159" s="1">
        <v>30650</v>
      </c>
      <c r="B159" s="2">
        <f>data!M160/1200</f>
        <v>7.9166666666666673E-3</v>
      </c>
      <c r="C159" s="2">
        <f>data!K160/data!K159-1</f>
        <v>4.1478942213516001E-2</v>
      </c>
      <c r="D159" s="1">
        <f t="shared" si="111"/>
        <v>30317</v>
      </c>
      <c r="E159">
        <f>VLOOKUP(D159,'FRED Graph'!$A$13:$B$1993,2,FALSE)</f>
        <v>0</v>
      </c>
      <c r="F159" s="4">
        <f t="shared" si="112"/>
        <v>3.3562275546849332E-2</v>
      </c>
      <c r="G159" s="20" t="str">
        <f t="shared" si="110"/>
        <v>19834</v>
      </c>
      <c r="H159" s="21">
        <f>IF(VLOOKUP(G159,Median_Level!$A$2:$H$206,8,FALSE)="#N/A",0,VLOOKUP(G159,Median_Level!$A$2:$H$206,8,FALSE))</f>
        <v>15</v>
      </c>
      <c r="I159" s="4"/>
      <c r="J159" s="3">
        <f t="shared" si="161"/>
        <v>0</v>
      </c>
      <c r="K159" s="3">
        <f t="shared" si="113"/>
        <v>1</v>
      </c>
      <c r="L159" s="2">
        <f t="shared" si="114"/>
        <v>4.1478942213516001E-2</v>
      </c>
      <c r="M159" s="5">
        <f t="shared" si="115"/>
        <v>146.92227979274574</v>
      </c>
      <c r="N159" s="2">
        <f>(M159/M$5)^(12/COUNT(M$6:M159))-1</f>
        <v>3.0433139697802369E-2</v>
      </c>
      <c r="P159" s="3">
        <f t="shared" si="162"/>
        <v>1</v>
      </c>
      <c r="Q159" s="3">
        <f t="shared" si="116"/>
        <v>0</v>
      </c>
      <c r="R159" s="2">
        <f t="shared" si="117"/>
        <v>7.9166666666666673E-3</v>
      </c>
      <c r="S159" s="5">
        <f t="shared" si="118"/>
        <v>310.01196937071649</v>
      </c>
      <c r="T159" s="2">
        <f>(S159/S$5)^(12/COUNT(S$6:S159))-1</f>
        <v>9.216745438659224E-2</v>
      </c>
      <c r="V159" s="3">
        <f t="shared" si="119"/>
        <v>0</v>
      </c>
      <c r="W159" s="3">
        <f t="shared" si="120"/>
        <v>1</v>
      </c>
      <c r="X159" s="2">
        <f t="shared" si="121"/>
        <v>4.1478942213516001E-2</v>
      </c>
      <c r="Y159" s="5">
        <f t="shared" si="122"/>
        <v>2907.7878188877598</v>
      </c>
      <c r="Z159" s="2">
        <f>(Y159/Y$5)^(12/COUNT(Y$6:Y159))-1</f>
        <v>0.3003008539346419</v>
      </c>
      <c r="AB159" s="3">
        <f t="shared" si="123"/>
        <v>0</v>
      </c>
      <c r="AC159" s="3">
        <f t="shared" si="124"/>
        <v>1</v>
      </c>
      <c r="AD159" s="2">
        <f t="shared" si="125"/>
        <v>4.1478942213516001E-2</v>
      </c>
      <c r="AE159" s="5">
        <f t="shared" si="126"/>
        <v>161.77759430084632</v>
      </c>
      <c r="AF159" s="2">
        <f>(AE159/AE$5)^(12/COUNT(AE$6:AE159))-1</f>
        <v>3.8196005879259642E-2</v>
      </c>
      <c r="AH159" s="3">
        <f t="shared" ca="1" si="127"/>
        <v>0</v>
      </c>
      <c r="AI159" s="3">
        <f t="shared" ca="1" si="128"/>
        <v>1</v>
      </c>
      <c r="AJ159" s="2">
        <f t="shared" ca="1" si="129"/>
        <v>4.1478942213516001E-2</v>
      </c>
      <c r="AK159" s="5">
        <f t="shared" ca="1" si="130"/>
        <v>375.05180712782067</v>
      </c>
      <c r="AL159" s="2">
        <f ca="1">(AK159/AK$5)^(12/COUNT(AK$6:AK159))-1</f>
        <v>0.10849664774228662</v>
      </c>
      <c r="AN159" s="3">
        <f t="shared" ca="1" si="131"/>
        <v>0.88710446262665388</v>
      </c>
      <c r="AO159" s="3">
        <f t="shared" ca="1" si="132"/>
        <v>0.11289553737334612</v>
      </c>
      <c r="AP159" s="2">
        <f t="shared" ca="1" si="133"/>
        <v>1.1705697800000536E-2</v>
      </c>
      <c r="AQ159" s="5">
        <f t="shared" ca="1" si="134"/>
        <v>235.51517657678247</v>
      </c>
      <c r="AR159" s="2">
        <f ca="1">(AQ159/AQ$5)^(12/COUNT(AQ$6:AQ159))-1</f>
        <v>6.9026535816807622E-2</v>
      </c>
      <c r="AT159" s="3">
        <f t="shared" si="135"/>
        <v>0</v>
      </c>
      <c r="AU159" s="3">
        <f t="shared" si="136"/>
        <v>1</v>
      </c>
      <c r="AV159" s="2">
        <f t="shared" si="137"/>
        <v>4.1478942213516001E-2</v>
      </c>
      <c r="AW159" s="5">
        <f t="shared" si="138"/>
        <v>160.77198210723014</v>
      </c>
      <c r="AX159" s="2">
        <f>(AW159/AW$5)^(12/COUNT(AW$6:AW159))-1</f>
        <v>3.7691693261596715E-2</v>
      </c>
      <c r="AZ159" s="3">
        <f t="shared" ca="1" si="139"/>
        <v>0</v>
      </c>
      <c r="BA159" s="3">
        <f t="shared" ca="1" si="140"/>
        <v>1</v>
      </c>
      <c r="BB159" s="2">
        <f t="shared" ca="1" si="141"/>
        <v>4.1478942213516001E-2</v>
      </c>
      <c r="BC159" s="5">
        <f t="shared" ca="1" si="142"/>
        <v>277.52098007572505</v>
      </c>
      <c r="BD159" s="2">
        <f ca="1">(BC159/BC$5)^(12/COUNT(BC$6:BC159))-1</f>
        <v>8.2785749671438813E-2</v>
      </c>
      <c r="BF159" s="3">
        <f t="shared" si="163"/>
        <v>0.45</v>
      </c>
      <c r="BG159" s="3">
        <f t="shared" si="143"/>
        <v>0.55000000000000004</v>
      </c>
      <c r="BH159" s="2">
        <f t="shared" si="144"/>
        <v>2.6375918217433802E-2</v>
      </c>
      <c r="BI159" s="5">
        <f t="shared" si="145"/>
        <v>213.69347876330042</v>
      </c>
      <c r="BJ159" s="2">
        <f>(BI159/BI$5)^(12/COUNT(BI$6:BI159))-1</f>
        <v>6.0957582460476667E-2</v>
      </c>
      <c r="BL159" s="3">
        <f t="shared" si="146"/>
        <v>1</v>
      </c>
      <c r="BM159" s="3">
        <f t="shared" si="147"/>
        <v>0</v>
      </c>
      <c r="BN159" s="2">
        <f t="shared" si="148"/>
        <v>7.9166666666666673E-3</v>
      </c>
      <c r="BO159" s="5">
        <f t="shared" si="149"/>
        <v>223.06435375387616</v>
      </c>
      <c r="BP159" s="2">
        <f>(BO159/BO$5)^(12/COUNT(BO$6:BO159))-1</f>
        <v>6.4511611990432316E-2</v>
      </c>
      <c r="BR159" s="3">
        <f t="shared" si="150"/>
        <v>1</v>
      </c>
      <c r="BS159" s="3">
        <f t="shared" si="151"/>
        <v>0</v>
      </c>
      <c r="BT159" s="2">
        <f t="shared" si="152"/>
        <v>7.9166666666666673E-3</v>
      </c>
      <c r="BU159" s="5">
        <f t="shared" si="153"/>
        <v>220.31596648605418</v>
      </c>
      <c r="BV159" s="2">
        <f>(BU159/BU$5)^(12/COUNT(BU$6:BU159))-1</f>
        <v>6.3483741862762066E-2</v>
      </c>
      <c r="BX159" s="3">
        <f t="shared" si="154"/>
        <v>0</v>
      </c>
      <c r="BY159" s="3">
        <f t="shared" si="155"/>
        <v>1</v>
      </c>
      <c r="BZ159" s="2">
        <f t="shared" si="156"/>
        <v>4.1478942213516001E-2</v>
      </c>
      <c r="CA159" s="5">
        <f t="shared" si="157"/>
        <v>154.89570849044009</v>
      </c>
      <c r="CB159" s="2">
        <f>(CA159/CA$5)^(12/COUNT(CA$6:CA159))-1</f>
        <v>3.4685263755618978E-2</v>
      </c>
      <c r="CD159" s="3">
        <f t="shared" si="164"/>
        <v>0.1</v>
      </c>
      <c r="CE159" s="3">
        <f t="shared" si="158"/>
        <v>0.9</v>
      </c>
      <c r="CF159" s="2">
        <f t="shared" si="159"/>
        <v>3.8122714658831075E-2</v>
      </c>
      <c r="CG159" s="5">
        <f t="shared" si="160"/>
        <v>160.5612228375291</v>
      </c>
      <c r="CH159" s="2">
        <f>(CG159/CG$5)^(12/COUNT(CG$6:CG159))-1</f>
        <v>3.7585629309173196E-2</v>
      </c>
    </row>
    <row r="160" spans="1:86">
      <c r="A160" s="1">
        <v>30680</v>
      </c>
      <c r="B160" s="2">
        <f>data!M161/1200</f>
        <v>7.9166666666666673E-3</v>
      </c>
      <c r="C160" s="2">
        <f>data!K161/data!K160-1</f>
        <v>-1.3620476168085038E-2</v>
      </c>
      <c r="D160" s="1">
        <f t="shared" si="111"/>
        <v>30317</v>
      </c>
      <c r="E160">
        <f>VLOOKUP(D160,'FRED Graph'!$A$13:$B$1993,2,FALSE)</f>
        <v>0</v>
      </c>
      <c r="F160" s="4">
        <f t="shared" si="112"/>
        <v>-2.1537142834751707E-2</v>
      </c>
      <c r="G160" s="20" t="str">
        <f t="shared" si="110"/>
        <v>19834</v>
      </c>
      <c r="H160" s="21">
        <f>IF(VLOOKUP(G160,Median_Level!$A$2:$H$206,8,FALSE)="#N/A",0,VLOOKUP(G160,Median_Level!$A$2:$H$206,8,FALSE))</f>
        <v>15</v>
      </c>
      <c r="I160" s="4"/>
      <c r="J160" s="3">
        <f t="shared" si="161"/>
        <v>0</v>
      </c>
      <c r="K160" s="3">
        <f t="shared" si="113"/>
        <v>1</v>
      </c>
      <c r="L160" s="2">
        <f t="shared" si="114"/>
        <v>-1.3620476168085038E-2</v>
      </c>
      <c r="M160" s="5">
        <f t="shared" si="115"/>
        <v>144.92112838226794</v>
      </c>
      <c r="N160" s="2">
        <f>(M160/M$5)^(12/COUNT(M$6:M160))-1</f>
        <v>2.914060275783914E-2</v>
      </c>
      <c r="P160" s="3">
        <f t="shared" si="162"/>
        <v>1</v>
      </c>
      <c r="Q160" s="3">
        <f t="shared" si="116"/>
        <v>0</v>
      </c>
      <c r="R160" s="2">
        <f t="shared" si="117"/>
        <v>7.9166666666666673E-3</v>
      </c>
      <c r="S160" s="5">
        <f t="shared" si="118"/>
        <v>312.46623079490132</v>
      </c>
      <c r="T160" s="2">
        <f>(S160/S$5)^(12/COUNT(S$6:S160))-1</f>
        <v>9.2212986170658873E-2</v>
      </c>
      <c r="V160" s="3">
        <f t="shared" si="119"/>
        <v>1</v>
      </c>
      <c r="W160" s="3">
        <f t="shared" si="120"/>
        <v>0</v>
      </c>
      <c r="X160" s="2">
        <f t="shared" si="121"/>
        <v>7.9166666666666673E-3</v>
      </c>
      <c r="Y160" s="5">
        <f t="shared" si="122"/>
        <v>2930.8078057872876</v>
      </c>
      <c r="Z160" s="2">
        <f>(Y160/Y$5)^(12/COUNT(Y$6:Y160))-1</f>
        <v>0.29889251273525042</v>
      </c>
      <c r="AB160" s="3">
        <f t="shared" si="123"/>
        <v>0</v>
      </c>
      <c r="AC160" s="3">
        <f t="shared" si="124"/>
        <v>1</v>
      </c>
      <c r="AD160" s="2">
        <f t="shared" si="125"/>
        <v>-1.3620476168085038E-2</v>
      </c>
      <c r="AE160" s="5">
        <f t="shared" si="126"/>
        <v>159.57410643314151</v>
      </c>
      <c r="AF160" s="2">
        <f>(AE160/AE$5)^(12/COUNT(AE$6:AE160))-1</f>
        <v>3.6843524574835085E-2</v>
      </c>
      <c r="AH160" s="3">
        <f t="shared" ca="1" si="127"/>
        <v>0</v>
      </c>
      <c r="AI160" s="3">
        <f t="shared" ca="1" si="128"/>
        <v>1</v>
      </c>
      <c r="AJ160" s="2">
        <f t="shared" ca="1" si="129"/>
        <v>-1.3620476168085038E-2</v>
      </c>
      <c r="AK160" s="5">
        <f t="shared" ca="1" si="130"/>
        <v>369.94342292703897</v>
      </c>
      <c r="AL160" s="2">
        <f ca="1">(AK160/AK$5)^(12/COUNT(AK$6:AK160))-1</f>
        <v>0.10658472034197075</v>
      </c>
      <c r="AN160" s="3">
        <f t="shared" ca="1" si="131"/>
        <v>9.8208371206920719E-2</v>
      </c>
      <c r="AO160" s="3">
        <f t="shared" ca="1" si="132"/>
        <v>0.90179162879307928</v>
      </c>
      <c r="AP160" s="2">
        <f t="shared" ca="1" si="133"/>
        <v>-1.150534844983327E-2</v>
      </c>
      <c r="AQ160" s="5">
        <f t="shared" ca="1" si="134"/>
        <v>232.80549240504257</v>
      </c>
      <c r="AR160" s="2">
        <f ca="1">(AQ160/AQ$5)^(12/COUNT(AQ$6:AQ160))-1</f>
        <v>6.7609374215064966E-2</v>
      </c>
      <c r="AT160" s="3">
        <f t="shared" si="135"/>
        <v>0</v>
      </c>
      <c r="AU160" s="3">
        <f t="shared" si="136"/>
        <v>1</v>
      </c>
      <c r="AV160" s="2">
        <f t="shared" si="137"/>
        <v>-1.3620476168085038E-2</v>
      </c>
      <c r="AW160" s="5">
        <f t="shared" si="138"/>
        <v>158.58219115644283</v>
      </c>
      <c r="AX160" s="2">
        <f>(AW160/AW$5)^(12/COUNT(AW$6:AW160))-1</f>
        <v>3.6343117543538916E-2</v>
      </c>
      <c r="AZ160" s="3">
        <f t="shared" ca="1" si="139"/>
        <v>0</v>
      </c>
      <c r="BA160" s="3">
        <f t="shared" ca="1" si="140"/>
        <v>1</v>
      </c>
      <c r="BB160" s="2">
        <f t="shared" ca="1" si="141"/>
        <v>-1.3620476168085038E-2</v>
      </c>
      <c r="BC160" s="5">
        <f t="shared" ca="1" si="142"/>
        <v>273.74101218046002</v>
      </c>
      <c r="BD160" s="2">
        <f ca="1">(BC160/BC$5)^(12/COUNT(BC$6:BC160))-1</f>
        <v>8.1081835890957521E-2</v>
      </c>
      <c r="BF160" s="3">
        <f t="shared" si="163"/>
        <v>0.45</v>
      </c>
      <c r="BG160" s="3">
        <f t="shared" si="143"/>
        <v>0.55000000000000004</v>
      </c>
      <c r="BH160" s="2">
        <f t="shared" si="144"/>
        <v>-3.9287618924467712E-3</v>
      </c>
      <c r="BI160" s="5">
        <f t="shared" si="145"/>
        <v>212.85392796727078</v>
      </c>
      <c r="BJ160" s="2">
        <f>(BI160/BI$5)^(12/COUNT(BI$6:BI160))-1</f>
        <v>6.0229468768937533E-2</v>
      </c>
      <c r="BL160" s="3">
        <f t="shared" si="146"/>
        <v>1</v>
      </c>
      <c r="BM160" s="3">
        <f t="shared" si="147"/>
        <v>0</v>
      </c>
      <c r="BN160" s="2">
        <f t="shared" si="148"/>
        <v>7.9166666666666673E-3</v>
      </c>
      <c r="BO160" s="5">
        <f t="shared" si="149"/>
        <v>224.83027988776098</v>
      </c>
      <c r="BP160" s="2">
        <f>(BO160/BO$5)^(12/COUNT(BO$6:BO160))-1</f>
        <v>6.4732159180328708E-2</v>
      </c>
      <c r="BR160" s="3">
        <f t="shared" si="150"/>
        <v>1</v>
      </c>
      <c r="BS160" s="3">
        <f t="shared" si="151"/>
        <v>0</v>
      </c>
      <c r="BT160" s="2">
        <f t="shared" si="152"/>
        <v>7.9166666666666673E-3</v>
      </c>
      <c r="BU160" s="5">
        <f t="shared" si="153"/>
        <v>222.06013455406875</v>
      </c>
      <c r="BV160" s="2">
        <f>(BU160/BU$5)^(12/COUNT(BU$6:BU160))-1</f>
        <v>6.3710705708380555E-2</v>
      </c>
      <c r="BX160" s="3">
        <f t="shared" si="154"/>
        <v>0</v>
      </c>
      <c r="BY160" s="3">
        <f t="shared" si="155"/>
        <v>1</v>
      </c>
      <c r="BZ160" s="2">
        <f t="shared" si="156"/>
        <v>-1.3620476168085038E-2</v>
      </c>
      <c r="CA160" s="5">
        <f t="shared" si="157"/>
        <v>152.78595518440741</v>
      </c>
      <c r="CB160" s="2">
        <f>(CA160/CA$5)^(12/COUNT(CA$6:CA160))-1</f>
        <v>3.335993837372242E-2</v>
      </c>
      <c r="CD160" s="3">
        <f t="shared" si="164"/>
        <v>0.1</v>
      </c>
      <c r="CE160" s="3">
        <f t="shared" si="158"/>
        <v>0.9</v>
      </c>
      <c r="CF160" s="2">
        <f t="shared" si="159"/>
        <v>-1.1466761884609869E-2</v>
      </c>
      <c r="CG160" s="5">
        <f t="shared" si="160"/>
        <v>158.72010552734938</v>
      </c>
      <c r="CH160" s="2">
        <f>(CG160/CG$5)^(12/COUNT(CG$6:CG160))-1</f>
        <v>3.6412865913053816E-2</v>
      </c>
    </row>
    <row r="161" spans="1:86">
      <c r="A161" s="1">
        <v>30712</v>
      </c>
      <c r="B161" s="2">
        <f>data!M162/1200</f>
        <v>7.9166666666666673E-3</v>
      </c>
      <c r="C161" s="2">
        <f>data!K162/data!K161-1</f>
        <v>-3.0238988114155041E-2</v>
      </c>
      <c r="D161" s="1">
        <f t="shared" si="111"/>
        <v>30682</v>
      </c>
      <c r="E161">
        <f>VLOOKUP(D161,'FRED Graph'!$A$13:$B$1993,2,FALSE)</f>
        <v>0</v>
      </c>
      <c r="F161" s="4">
        <f t="shared" si="112"/>
        <v>-3.815565478082171E-2</v>
      </c>
      <c r="G161" s="20" t="str">
        <f t="shared" ref="G161:G224" si="165">YEAR(A161)&amp;INT((MONTH(A161)-1)/3)+1</f>
        <v>19841</v>
      </c>
      <c r="H161" s="21">
        <f>IF(VLOOKUP(G161,Median_Level!$A$2:$H$206,8,FALSE)="#N/A",0,VLOOKUP(G161,Median_Level!$A$2:$H$206,8,FALSE))</f>
        <v>20</v>
      </c>
      <c r="I161" s="4"/>
      <c r="J161" s="3">
        <f t="shared" si="161"/>
        <v>0</v>
      </c>
      <c r="K161" s="3">
        <f t="shared" si="113"/>
        <v>1</v>
      </c>
      <c r="L161" s="2">
        <f t="shared" si="114"/>
        <v>-3.0238988114155041E-2</v>
      </c>
      <c r="M161" s="5">
        <f t="shared" si="115"/>
        <v>140.5388601036266</v>
      </c>
      <c r="N161" s="2">
        <f>(M161/M$5)^(12/COUNT(M$6:M161))-1</f>
        <v>2.6523641492014249E-2</v>
      </c>
      <c r="P161" s="3">
        <f t="shared" si="162"/>
        <v>1</v>
      </c>
      <c r="Q161" s="3">
        <f t="shared" si="116"/>
        <v>0</v>
      </c>
      <c r="R161" s="2">
        <f t="shared" si="117"/>
        <v>7.9166666666666673E-3</v>
      </c>
      <c r="S161" s="5">
        <f t="shared" si="118"/>
        <v>314.93992178869428</v>
      </c>
      <c r="T161" s="2">
        <f>(S161/S$5)^(12/COUNT(S$6:S161))-1</f>
        <v>9.2257936075748059E-2</v>
      </c>
      <c r="V161" s="3">
        <f t="shared" si="119"/>
        <v>1</v>
      </c>
      <c r="W161" s="3">
        <f t="shared" si="120"/>
        <v>0</v>
      </c>
      <c r="X161" s="2">
        <f t="shared" si="121"/>
        <v>7.9166666666666673E-3</v>
      </c>
      <c r="Y161" s="5">
        <f t="shared" si="122"/>
        <v>2954.0100342497699</v>
      </c>
      <c r="Z161" s="2">
        <f>(Y161/Y$5)^(12/COUNT(Y$6:Y161))-1</f>
        <v>0.29750372334920949</v>
      </c>
      <c r="AB161" s="3">
        <f t="shared" si="123"/>
        <v>0</v>
      </c>
      <c r="AC161" s="3">
        <f t="shared" si="124"/>
        <v>1</v>
      </c>
      <c r="AD161" s="2">
        <f t="shared" si="125"/>
        <v>-3.0238988114155041E-2</v>
      </c>
      <c r="AE161" s="5">
        <f t="shared" si="126"/>
        <v>154.74874692538282</v>
      </c>
      <c r="AF161" s="2">
        <f>(AE161/AE$5)^(12/COUNT(AE$6:AE161))-1</f>
        <v>3.4157541026191174E-2</v>
      </c>
      <c r="AH161" s="3">
        <f t="shared" ca="1" si="127"/>
        <v>0</v>
      </c>
      <c r="AI161" s="3">
        <f t="shared" ca="1" si="128"/>
        <v>1</v>
      </c>
      <c r="AJ161" s="2">
        <f t="shared" ca="1" si="129"/>
        <v>-3.0238988114155041E-2</v>
      </c>
      <c r="AK161" s="5">
        <f t="shared" ca="1" si="130"/>
        <v>358.75670815823838</v>
      </c>
      <c r="AL161" s="2">
        <f ca="1">(AK161/AK$5)^(12/COUNT(AK$6:AK161))-1</f>
        <v>0.10325759381741939</v>
      </c>
      <c r="AN161" s="3">
        <f t="shared" ca="1" si="131"/>
        <v>0.36677589388457676</v>
      </c>
      <c r="AO161" s="3">
        <f t="shared" ca="1" si="132"/>
        <v>0.63322410611542324</v>
      </c>
      <c r="AP161" s="2">
        <f t="shared" ca="1" si="133"/>
        <v>-1.6244413725167835E-2</v>
      </c>
      <c r="AQ161" s="5">
        <f t="shared" ca="1" si="134"/>
        <v>229.02370366892364</v>
      </c>
      <c r="AR161" s="2">
        <f ca="1">(AQ161/AQ$5)^(12/COUNT(AQ$6:AQ161))-1</f>
        <v>6.5818146648405351E-2</v>
      </c>
      <c r="AT161" s="3">
        <f t="shared" si="135"/>
        <v>0</v>
      </c>
      <c r="AU161" s="3">
        <f t="shared" si="136"/>
        <v>1</v>
      </c>
      <c r="AV161" s="2">
        <f t="shared" si="137"/>
        <v>-3.0238988114155041E-2</v>
      </c>
      <c r="AW161" s="5">
        <f t="shared" si="138"/>
        <v>153.78682616294648</v>
      </c>
      <c r="AX161" s="2">
        <f>(AW161/AW$5)^(12/COUNT(AW$6:AW161))-1</f>
        <v>3.3661628979180458E-2</v>
      </c>
      <c r="AZ161" s="3">
        <f t="shared" ca="1" si="139"/>
        <v>0</v>
      </c>
      <c r="BA161" s="3">
        <f t="shared" ca="1" si="140"/>
        <v>1</v>
      </c>
      <c r="BB161" s="2">
        <f t="shared" ca="1" si="141"/>
        <v>-3.0238988114155041E-2</v>
      </c>
      <c r="BC161" s="5">
        <f t="shared" ca="1" si="142"/>
        <v>265.46336096677834</v>
      </c>
      <c r="BD161" s="2">
        <f ca="1">(BC161/BC$5)^(12/COUNT(BC$6:BC161))-1</f>
        <v>7.7992495712994492E-2</v>
      </c>
      <c r="BF161" s="3">
        <f t="shared" si="163"/>
        <v>0.45</v>
      </c>
      <c r="BG161" s="3">
        <f t="shared" si="143"/>
        <v>0.55000000000000004</v>
      </c>
      <c r="BH161" s="2">
        <f t="shared" si="144"/>
        <v>-1.3068943462785275E-2</v>
      </c>
      <c r="BI161" s="5">
        <f t="shared" si="145"/>
        <v>210.07215201683474</v>
      </c>
      <c r="BJ161" s="2">
        <f>(BI161/BI$5)^(12/COUNT(BI$6:BI161))-1</f>
        <v>5.8760122998036124E-2</v>
      </c>
      <c r="BL161" s="3">
        <f t="shared" si="146"/>
        <v>1</v>
      </c>
      <c r="BM161" s="3">
        <f t="shared" si="147"/>
        <v>0</v>
      </c>
      <c r="BN161" s="2">
        <f t="shared" si="148"/>
        <v>7.9166666666666673E-3</v>
      </c>
      <c r="BO161" s="5">
        <f t="shared" si="149"/>
        <v>226.61018627020573</v>
      </c>
      <c r="BP161" s="2">
        <f>(BO161/BO$5)^(12/COUNT(BO$6:BO161))-1</f>
        <v>6.4949923660461151E-2</v>
      </c>
      <c r="BR161" s="3">
        <f t="shared" si="150"/>
        <v>1</v>
      </c>
      <c r="BS161" s="3">
        <f t="shared" si="151"/>
        <v>0</v>
      </c>
      <c r="BT161" s="2">
        <f t="shared" si="152"/>
        <v>7.9166666666666673E-3</v>
      </c>
      <c r="BU161" s="5">
        <f t="shared" si="153"/>
        <v>223.81811061928843</v>
      </c>
      <c r="BV161" s="2">
        <f>(BU161/BU$5)^(12/COUNT(BU$6:BU161))-1</f>
        <v>6.3934807271139649E-2</v>
      </c>
      <c r="BX161" s="3">
        <f t="shared" si="154"/>
        <v>0</v>
      </c>
      <c r="BY161" s="3">
        <f t="shared" si="155"/>
        <v>1</v>
      </c>
      <c r="BZ161" s="2">
        <f t="shared" si="156"/>
        <v>-3.0238988114155041E-2</v>
      </c>
      <c r="CA161" s="5">
        <f t="shared" si="157"/>
        <v>148.1658625015763</v>
      </c>
      <c r="CB161" s="2">
        <f>(CA161/CA$5)^(12/COUNT(CA$6:CA161))-1</f>
        <v>3.0705214804890968E-2</v>
      </c>
      <c r="CD161" s="3">
        <f t="shared" si="164"/>
        <v>0.1</v>
      </c>
      <c r="CE161" s="3">
        <f t="shared" si="158"/>
        <v>0.9</v>
      </c>
      <c r="CF161" s="2">
        <f t="shared" si="159"/>
        <v>-2.642342263607287E-2</v>
      </c>
      <c r="CG161" s="5">
        <f t="shared" si="160"/>
        <v>154.52617709815814</v>
      </c>
      <c r="CH161" s="2">
        <f>(CG161/CG$5)^(12/COUNT(CG$6:CG161))-1</f>
        <v>3.4043050128666152E-2</v>
      </c>
    </row>
    <row r="162" spans="1:86">
      <c r="A162" s="1">
        <v>30741</v>
      </c>
      <c r="B162" s="2">
        <f>data!M163/1200</f>
        <v>7.9166666666666673E-3</v>
      </c>
      <c r="C162" s="2">
        <f>data!K163/data!K162-1</f>
        <v>-5.4031689852365172E-2</v>
      </c>
      <c r="D162" s="1">
        <f t="shared" si="111"/>
        <v>30682</v>
      </c>
      <c r="E162">
        <f>VLOOKUP(D162,'FRED Graph'!$A$13:$B$1993,2,FALSE)</f>
        <v>0</v>
      </c>
      <c r="F162" s="4">
        <f t="shared" si="112"/>
        <v>-6.1948356519031841E-2</v>
      </c>
      <c r="G162" s="20" t="str">
        <f t="shared" si="165"/>
        <v>19841</v>
      </c>
      <c r="H162" s="21">
        <f>IF(VLOOKUP(G162,Median_Level!$A$2:$H$206,8,FALSE)="#N/A",0,VLOOKUP(G162,Median_Level!$A$2:$H$206,8,FALSE))</f>
        <v>20</v>
      </c>
      <c r="I162" s="4"/>
      <c r="J162" s="3">
        <f t="shared" si="161"/>
        <v>0</v>
      </c>
      <c r="K162" s="3">
        <f t="shared" si="113"/>
        <v>1</v>
      </c>
      <c r="L162" s="2">
        <f t="shared" si="114"/>
        <v>-5.4031689852365172E-2</v>
      </c>
      <c r="M162" s="5">
        <f t="shared" si="115"/>
        <v>132.94530800230251</v>
      </c>
      <c r="N162" s="2">
        <f>(M162/M$5)^(12/COUNT(M$6:M162))-1</f>
        <v>2.2004279818787165E-2</v>
      </c>
      <c r="P162" s="3">
        <f t="shared" si="162"/>
        <v>1</v>
      </c>
      <c r="Q162" s="3">
        <f t="shared" si="116"/>
        <v>0</v>
      </c>
      <c r="R162" s="2">
        <f t="shared" si="117"/>
        <v>7.9166666666666673E-3</v>
      </c>
      <c r="S162" s="5">
        <f t="shared" si="118"/>
        <v>317.43319616952141</v>
      </c>
      <c r="T162" s="2">
        <f>(S162/S$5)^(12/COUNT(S$6:S162))-1</f>
        <v>9.2302315185290862E-2</v>
      </c>
      <c r="V162" s="3">
        <f t="shared" si="119"/>
        <v>1</v>
      </c>
      <c r="W162" s="3">
        <f t="shared" si="120"/>
        <v>0</v>
      </c>
      <c r="X162" s="2">
        <f t="shared" si="121"/>
        <v>7.9166666666666673E-3</v>
      </c>
      <c r="Y162" s="5">
        <f t="shared" si="122"/>
        <v>2977.3959470209138</v>
      </c>
      <c r="Z162" s="2">
        <f>(Y162/Y$5)^(12/COUNT(Y$6:Y162))-1</f>
        <v>0.29613408220882231</v>
      </c>
      <c r="AB162" s="3">
        <f t="shared" si="123"/>
        <v>0</v>
      </c>
      <c r="AC162" s="3">
        <f t="shared" si="124"/>
        <v>1</v>
      </c>
      <c r="AD162" s="2">
        <f t="shared" si="125"/>
        <v>-5.4031689852365172E-2</v>
      </c>
      <c r="AE162" s="5">
        <f t="shared" si="126"/>
        <v>146.38741062646838</v>
      </c>
      <c r="AF162" s="2">
        <f>(AE162/AE$5)^(12/COUNT(AE$6:AE162))-1</f>
        <v>2.9555982525393487E-2</v>
      </c>
      <c r="AH162" s="3">
        <f t="shared" ca="1" si="127"/>
        <v>0</v>
      </c>
      <c r="AI162" s="3">
        <f t="shared" ca="1" si="128"/>
        <v>1</v>
      </c>
      <c r="AJ162" s="2">
        <f t="shared" ca="1" si="129"/>
        <v>-5.4031689852365172E-2</v>
      </c>
      <c r="AK162" s="5">
        <f t="shared" ca="1" si="130"/>
        <v>339.37247697057694</v>
      </c>
      <c r="AL162" s="2">
        <f ca="1">(AK162/AK$5)^(12/COUNT(AK$6:AK162))-1</f>
        <v>9.7896170331390753E-2</v>
      </c>
      <c r="AN162" s="3">
        <f t="shared" ca="1" si="131"/>
        <v>0.90613002988332392</v>
      </c>
      <c r="AO162" s="3">
        <f t="shared" ca="1" si="132"/>
        <v>9.3869970116676082E-2</v>
      </c>
      <c r="AP162" s="2">
        <f t="shared" ca="1" si="133"/>
        <v>2.1015762914479525E-3</v>
      </c>
      <c r="AQ162" s="5">
        <f t="shared" ca="1" si="134"/>
        <v>229.50501445473387</v>
      </c>
      <c r="AR162" s="2">
        <f ca="1">(AQ162/AQ$5)^(12/COUNT(AQ$6:AQ162))-1</f>
        <v>6.5556474500661821E-2</v>
      </c>
      <c r="AT162" s="3">
        <f t="shared" si="135"/>
        <v>0</v>
      </c>
      <c r="AU162" s="3">
        <f t="shared" si="136"/>
        <v>1</v>
      </c>
      <c r="AV162" s="2">
        <f t="shared" si="137"/>
        <v>-5.4031689852365172E-2</v>
      </c>
      <c r="AW162" s="5">
        <f t="shared" si="138"/>
        <v>145.47746406833056</v>
      </c>
      <c r="AX162" s="2">
        <f>(AW162/AW$5)^(12/COUNT(AW$6:AW162))-1</f>
        <v>2.9065420946184251E-2</v>
      </c>
      <c r="AZ162" s="3">
        <f t="shared" ca="1" si="139"/>
        <v>0</v>
      </c>
      <c r="BA162" s="3">
        <f t="shared" ca="1" si="140"/>
        <v>1</v>
      </c>
      <c r="BB162" s="2">
        <f t="shared" ca="1" si="141"/>
        <v>-5.4031689852365172E-2</v>
      </c>
      <c r="BC162" s="5">
        <f t="shared" ca="1" si="142"/>
        <v>251.11992697985491</v>
      </c>
      <c r="BD162" s="2">
        <f ca="1">(BC162/BC$5)^(12/COUNT(BC$6:BC162))-1</f>
        <v>7.2912157266229238E-2</v>
      </c>
      <c r="BF162" s="3">
        <f t="shared" si="163"/>
        <v>0.45</v>
      </c>
      <c r="BG162" s="3">
        <f t="shared" si="143"/>
        <v>0.55000000000000004</v>
      </c>
      <c r="BH162" s="2">
        <f t="shared" si="144"/>
        <v>-2.6154929418800849E-2</v>
      </c>
      <c r="BI162" s="5">
        <f t="shared" si="145"/>
        <v>204.57772970797882</v>
      </c>
      <c r="BJ162" s="2">
        <f>(BI162/BI$5)^(12/COUNT(BI$6:BI162))-1</f>
        <v>5.6233345777130017E-2</v>
      </c>
      <c r="BL162" s="3">
        <f t="shared" si="146"/>
        <v>1</v>
      </c>
      <c r="BM162" s="3">
        <f t="shared" si="147"/>
        <v>0</v>
      </c>
      <c r="BN162" s="2">
        <f t="shared" si="148"/>
        <v>7.9166666666666673E-3</v>
      </c>
      <c r="BO162" s="5">
        <f t="shared" si="149"/>
        <v>228.40418357817816</v>
      </c>
      <c r="BP162" s="2">
        <f>(BO162/BO$5)^(12/COUNT(BO$6:BO162))-1</f>
        <v>6.516495776161646E-2</v>
      </c>
      <c r="BR162" s="3">
        <f t="shared" si="150"/>
        <v>1</v>
      </c>
      <c r="BS162" s="3">
        <f t="shared" si="151"/>
        <v>0</v>
      </c>
      <c r="BT162" s="2">
        <f t="shared" si="152"/>
        <v>7.9166666666666673E-3</v>
      </c>
      <c r="BU162" s="5">
        <f t="shared" si="153"/>
        <v>225.59000399502443</v>
      </c>
      <c r="BV162" s="2">
        <f>(BU162/BU$5)^(12/COUNT(BU$6:BU162))-1</f>
        <v>6.4156100352046108E-2</v>
      </c>
      <c r="BX162" s="3">
        <f t="shared" si="154"/>
        <v>0</v>
      </c>
      <c r="BY162" s="3">
        <f t="shared" si="155"/>
        <v>1</v>
      </c>
      <c r="BZ162" s="2">
        <f t="shared" si="156"/>
        <v>-5.4031689852365172E-2</v>
      </c>
      <c r="CA162" s="5">
        <f t="shared" si="157"/>
        <v>140.16021057218293</v>
      </c>
      <c r="CB162" s="2">
        <f>(CA162/CA$5)^(12/COUNT(CA$6:CA162))-1</f>
        <v>2.6140872826074801E-2</v>
      </c>
      <c r="CD162" s="3">
        <f t="shared" si="164"/>
        <v>0.1</v>
      </c>
      <c r="CE162" s="3">
        <f t="shared" si="158"/>
        <v>0.9</v>
      </c>
      <c r="CF162" s="2">
        <f t="shared" si="159"/>
        <v>-4.7836854200461985E-2</v>
      </c>
      <c r="CG162" s="5">
        <f t="shared" si="160"/>
        <v>147.13413089415877</v>
      </c>
      <c r="CH162" s="2">
        <f>(CG162/CG$5)^(12/COUNT(CG$6:CG162))-1</f>
        <v>2.9956447835965516E-2</v>
      </c>
    </row>
    <row r="163" spans="1:86">
      <c r="A163" s="1">
        <v>30771</v>
      </c>
      <c r="B163" s="2">
        <f>data!M164/1200</f>
        <v>8.0666666666666664E-3</v>
      </c>
      <c r="C163" s="2">
        <f>data!K164/data!K163-1</f>
        <v>8.8859634688167599E-3</v>
      </c>
      <c r="D163" s="1">
        <f t="shared" si="111"/>
        <v>30682</v>
      </c>
      <c r="E163">
        <f>VLOOKUP(D163,'FRED Graph'!$A$13:$B$1993,2,FALSE)</f>
        <v>0</v>
      </c>
      <c r="F163" s="4">
        <f t="shared" si="112"/>
        <v>8.1929680215009348E-4</v>
      </c>
      <c r="G163" s="20" t="str">
        <f t="shared" si="165"/>
        <v>19841</v>
      </c>
      <c r="H163" s="21">
        <f>IF(VLOOKUP(G163,Median_Level!$A$2:$H$206,8,FALSE)="#N/A",0,VLOOKUP(G163,Median_Level!$A$2:$H$206,8,FALSE))</f>
        <v>20</v>
      </c>
      <c r="I163" s="4"/>
      <c r="J163" s="3">
        <f t="shared" si="161"/>
        <v>0</v>
      </c>
      <c r="K163" s="3">
        <f t="shared" si="113"/>
        <v>1</v>
      </c>
      <c r="L163" s="2">
        <f t="shared" si="114"/>
        <v>8.8859634688167599E-3</v>
      </c>
      <c r="M163" s="5">
        <f t="shared" si="115"/>
        <v>134.12665515256157</v>
      </c>
      <c r="N163" s="2">
        <f>(M163/M$5)^(12/COUNT(M$6:M163))-1</f>
        <v>2.2550324102744712E-2</v>
      </c>
      <c r="P163" s="3">
        <f t="shared" si="162"/>
        <v>1</v>
      </c>
      <c r="Q163" s="3">
        <f t="shared" si="116"/>
        <v>0</v>
      </c>
      <c r="R163" s="2">
        <f t="shared" si="117"/>
        <v>8.0666666666666664E-3</v>
      </c>
      <c r="S163" s="5">
        <f t="shared" si="118"/>
        <v>319.99382395195556</v>
      </c>
      <c r="T163" s="2">
        <f>(S163/S$5)^(12/COUNT(S$6:S163))-1</f>
        <v>9.2358480159023815E-2</v>
      </c>
      <c r="V163" s="3">
        <f t="shared" si="119"/>
        <v>0</v>
      </c>
      <c r="W163" s="3">
        <f t="shared" si="120"/>
        <v>1</v>
      </c>
      <c r="X163" s="2">
        <f t="shared" si="121"/>
        <v>8.8859634688167599E-3</v>
      </c>
      <c r="Y163" s="5">
        <f t="shared" si="122"/>
        <v>3003.8529786383447</v>
      </c>
      <c r="Z163" s="2">
        <f>(Y163/Y$5)^(12/COUNT(Y$6:Y163))-1</f>
        <v>0.29487772475926932</v>
      </c>
      <c r="AB163" s="3">
        <f t="shared" si="123"/>
        <v>0</v>
      </c>
      <c r="AC163" s="3">
        <f t="shared" si="124"/>
        <v>1</v>
      </c>
      <c r="AD163" s="2">
        <f t="shared" si="125"/>
        <v>8.8859634688167599E-3</v>
      </c>
      <c r="AE163" s="5">
        <f t="shared" si="126"/>
        <v>147.68820380958985</v>
      </c>
      <c r="AF163" s="2">
        <f>(AE163/AE$5)^(12/COUNT(AE$6:AE163))-1</f>
        <v>3.0058065341609597E-2</v>
      </c>
      <c r="AH163" s="3">
        <f t="shared" ca="1" si="127"/>
        <v>0</v>
      </c>
      <c r="AI163" s="3">
        <f t="shared" ca="1" si="128"/>
        <v>1</v>
      </c>
      <c r="AJ163" s="2">
        <f t="shared" ca="1" si="129"/>
        <v>8.8859634688167599E-3</v>
      </c>
      <c r="AK163" s="5">
        <f t="shared" ca="1" si="130"/>
        <v>342.38812840325937</v>
      </c>
      <c r="AL163" s="2">
        <f ca="1">(AK163/AK$5)^(12/COUNT(AK$6:AK163))-1</f>
        <v>9.7984872886681229E-2</v>
      </c>
      <c r="AN163" s="3">
        <f t="shared" ca="1" si="131"/>
        <v>0.79687831234825302</v>
      </c>
      <c r="AO163" s="3">
        <f t="shared" ca="1" si="132"/>
        <v>0.20312168765174698</v>
      </c>
      <c r="AP163" s="2">
        <f t="shared" ca="1" si="133"/>
        <v>8.2330836158070742E-3</v>
      </c>
      <c r="AQ163" s="5">
        <f t="shared" ca="1" si="134"/>
        <v>231.3945484289867</v>
      </c>
      <c r="AR163" s="2">
        <f ca="1">(AQ163/AQ$5)^(12/COUNT(AQ$6:AQ163))-1</f>
        <v>6.5791835691939582E-2</v>
      </c>
      <c r="AT163" s="3">
        <f t="shared" si="135"/>
        <v>0</v>
      </c>
      <c r="AU163" s="3">
        <f t="shared" si="136"/>
        <v>1</v>
      </c>
      <c r="AV163" s="2">
        <f t="shared" si="137"/>
        <v>8.8859634688167599E-3</v>
      </c>
      <c r="AW163" s="5">
        <f t="shared" si="138"/>
        <v>146.77017149957786</v>
      </c>
      <c r="AX163" s="2">
        <f>(AW163/AW$5)^(12/COUNT(AW$6:AW163))-1</f>
        <v>2.9570370129354595E-2</v>
      </c>
      <c r="AZ163" s="3">
        <f t="shared" ca="1" si="139"/>
        <v>0</v>
      </c>
      <c r="BA163" s="3">
        <f t="shared" ca="1" si="140"/>
        <v>1</v>
      </c>
      <c r="BB163" s="2">
        <f t="shared" ca="1" si="141"/>
        <v>8.8859634688167599E-3</v>
      </c>
      <c r="BC163" s="5">
        <f t="shared" ca="1" si="142"/>
        <v>253.35136947728984</v>
      </c>
      <c r="BD163" s="2">
        <f ca="1">(BC163/BC$5)^(12/COUNT(BC$6:BC163))-1</f>
        <v>7.3155178974254387E-2</v>
      </c>
      <c r="BF163" s="3">
        <f t="shared" si="163"/>
        <v>0.45</v>
      </c>
      <c r="BG163" s="3">
        <f t="shared" si="143"/>
        <v>0.55000000000000004</v>
      </c>
      <c r="BH163" s="2">
        <f t="shared" si="144"/>
        <v>8.5172799078492185E-3</v>
      </c>
      <c r="BI163" s="5">
        <f t="shared" si="145"/>
        <v>206.32017549481401</v>
      </c>
      <c r="BJ163" s="2">
        <f>(BI163/BI$5)^(12/COUNT(BI$6:BI163))-1</f>
        <v>5.6548025960491577E-2</v>
      </c>
      <c r="BL163" s="3">
        <f t="shared" si="146"/>
        <v>1</v>
      </c>
      <c r="BM163" s="3">
        <f t="shared" si="147"/>
        <v>0</v>
      </c>
      <c r="BN163" s="2">
        <f t="shared" si="148"/>
        <v>8.0666666666666664E-3</v>
      </c>
      <c r="BO163" s="5">
        <f t="shared" si="149"/>
        <v>230.24664399237545</v>
      </c>
      <c r="BP163" s="2">
        <f>(BO163/BO$5)^(12/COUNT(BO$6:BO163))-1</f>
        <v>6.5389353561149832E-2</v>
      </c>
      <c r="BR163" s="3">
        <f t="shared" si="150"/>
        <v>1</v>
      </c>
      <c r="BS163" s="3">
        <f t="shared" si="151"/>
        <v>0</v>
      </c>
      <c r="BT163" s="2">
        <f t="shared" si="152"/>
        <v>8.0666666666666664E-3</v>
      </c>
      <c r="BU163" s="5">
        <f t="shared" si="153"/>
        <v>227.40976336058429</v>
      </c>
      <c r="BV163" s="2">
        <f>(BU163/BU$5)^(12/COUNT(BU$6:BU163))-1</f>
        <v>6.4386667130318598E-2</v>
      </c>
      <c r="BX163" s="3">
        <f t="shared" si="154"/>
        <v>0</v>
      </c>
      <c r="BY163" s="3">
        <f t="shared" si="155"/>
        <v>1</v>
      </c>
      <c r="BZ163" s="2">
        <f t="shared" si="156"/>
        <v>8.8859634688167599E-3</v>
      </c>
      <c r="CA163" s="5">
        <f t="shared" si="157"/>
        <v>141.40566908310902</v>
      </c>
      <c r="CB163" s="2">
        <f>(CA163/CA$5)^(12/COUNT(CA$6:CA163))-1</f>
        <v>2.6662879678557738E-2</v>
      </c>
      <c r="CD163" s="3">
        <f t="shared" si="164"/>
        <v>0.1</v>
      </c>
      <c r="CE163" s="3">
        <f t="shared" si="158"/>
        <v>0.9</v>
      </c>
      <c r="CF163" s="2">
        <f t="shared" si="159"/>
        <v>8.8040337886017509E-3</v>
      </c>
      <c r="CG163" s="5">
        <f t="shared" si="160"/>
        <v>148.4295047540075</v>
      </c>
      <c r="CH163" s="2">
        <f>(CG163/CG$5)^(12/COUNT(CG$6:CG163))-1</f>
        <v>3.0449833845653584E-2</v>
      </c>
    </row>
    <row r="164" spans="1:86">
      <c r="A164" s="1">
        <v>30802</v>
      </c>
      <c r="B164" s="2">
        <f>data!M165/1200</f>
        <v>8.7500000000000008E-3</v>
      </c>
      <c r="C164" s="2">
        <f>data!K165/data!K164-1</f>
        <v>5.0305179029779268E-3</v>
      </c>
      <c r="D164" s="1">
        <f t="shared" si="111"/>
        <v>30682</v>
      </c>
      <c r="E164">
        <f>VLOOKUP(D164,'FRED Graph'!$A$13:$B$1993,2,FALSE)</f>
        <v>0</v>
      </c>
      <c r="F164" s="4">
        <f t="shared" si="112"/>
        <v>-3.7194820970220741E-3</v>
      </c>
      <c r="G164" s="20" t="str">
        <f t="shared" si="165"/>
        <v>19842</v>
      </c>
      <c r="H164" s="21">
        <f>IF(VLOOKUP(G164,Median_Level!$A$2:$H$206,8,FALSE)="#N/A",0,VLOOKUP(G164,Median_Level!$A$2:$H$206,8,FALSE))</f>
        <v>25</v>
      </c>
      <c r="I164" s="4"/>
      <c r="J164" s="3">
        <f t="shared" si="161"/>
        <v>0</v>
      </c>
      <c r="K164" s="3">
        <f t="shared" si="113"/>
        <v>1</v>
      </c>
      <c r="L164" s="2">
        <f t="shared" si="114"/>
        <v>5.0305179029779268E-3</v>
      </c>
      <c r="M164" s="5">
        <f t="shared" si="115"/>
        <v>134.80138169257307</v>
      </c>
      <c r="N164" s="2">
        <f>(M164/M$5)^(12/COUNT(M$6:M164))-1</f>
        <v>2.2794190020024585E-2</v>
      </c>
      <c r="P164" s="3">
        <f t="shared" si="162"/>
        <v>1</v>
      </c>
      <c r="Q164" s="3">
        <f t="shared" si="116"/>
        <v>0</v>
      </c>
      <c r="R164" s="2">
        <f t="shared" si="117"/>
        <v>8.7500000000000008E-3</v>
      </c>
      <c r="S164" s="5">
        <f t="shared" si="118"/>
        <v>322.79376991153521</v>
      </c>
      <c r="T164" s="2">
        <f>(S164/S$5)^(12/COUNT(S$6:S164))-1</f>
        <v>9.2469811487083886E-2</v>
      </c>
      <c r="V164" s="3">
        <f t="shared" si="119"/>
        <v>1</v>
      </c>
      <c r="W164" s="3">
        <f t="shared" si="120"/>
        <v>0</v>
      </c>
      <c r="X164" s="2">
        <f t="shared" si="121"/>
        <v>8.7500000000000008E-3</v>
      </c>
      <c r="Y164" s="5">
        <f t="shared" si="122"/>
        <v>3030.1366922014304</v>
      </c>
      <c r="Z164" s="2">
        <f>(Y164/Y$5)^(12/COUNT(Y$6:Y164))-1</f>
        <v>0.29362520703892581</v>
      </c>
      <c r="AB164" s="3">
        <f t="shared" si="123"/>
        <v>0</v>
      </c>
      <c r="AC164" s="3">
        <f t="shared" si="124"/>
        <v>1</v>
      </c>
      <c r="AD164" s="2">
        <f t="shared" si="125"/>
        <v>5.0305179029779268E-3</v>
      </c>
      <c r="AE164" s="5">
        <f t="shared" si="126"/>
        <v>148.43115196291265</v>
      </c>
      <c r="AF164" s="2">
        <f>(AE164/AE$5)^(12/COUNT(AE$6:AE164))-1</f>
        <v>3.0256320133916104E-2</v>
      </c>
      <c r="AH164" s="3">
        <f t="shared" ca="1" si="127"/>
        <v>0</v>
      </c>
      <c r="AI164" s="3">
        <f t="shared" ca="1" si="128"/>
        <v>1</v>
      </c>
      <c r="AJ164" s="2">
        <f t="shared" ca="1" si="129"/>
        <v>5.0305179029779268E-3</v>
      </c>
      <c r="AK164" s="5">
        <f t="shared" ca="1" si="130"/>
        <v>344.11051801295906</v>
      </c>
      <c r="AL164" s="2">
        <f ca="1">(AK164/AK$5)^(12/COUNT(AK$6:AK164))-1</f>
        <v>9.7755206204866552E-2</v>
      </c>
      <c r="AN164" s="3">
        <f t="shared" ca="1" si="131"/>
        <v>4.2553622672448332E-2</v>
      </c>
      <c r="AO164" s="3">
        <f t="shared" ca="1" si="132"/>
        <v>0.95744637732755167</v>
      </c>
      <c r="AP164" s="2">
        <f t="shared" ca="1" si="133"/>
        <v>5.1887953406715313E-3</v>
      </c>
      <c r="AQ164" s="5">
        <f t="shared" ca="1" si="134"/>
        <v>232.5952073837318</v>
      </c>
      <c r="AR164" s="2">
        <f ca="1">(AQ164/AQ$5)^(12/COUNT(AQ$6:AQ164))-1</f>
        <v>6.5781020497175158E-2</v>
      </c>
      <c r="AT164" s="3">
        <f t="shared" si="135"/>
        <v>1</v>
      </c>
      <c r="AU164" s="3">
        <f t="shared" si="136"/>
        <v>0</v>
      </c>
      <c r="AV164" s="2">
        <f t="shared" si="137"/>
        <v>8.7500000000000008E-3</v>
      </c>
      <c r="AW164" s="5">
        <f t="shared" si="138"/>
        <v>148.05441050019917</v>
      </c>
      <c r="AX164" s="2">
        <f>(AW164/AW$5)^(12/COUNT(AW$6:AW164))-1</f>
        <v>3.0058733364977108E-2</v>
      </c>
      <c r="AZ164" s="3">
        <f t="shared" ca="1" si="139"/>
        <v>0</v>
      </c>
      <c r="BA164" s="3">
        <f t="shared" ca="1" si="140"/>
        <v>1</v>
      </c>
      <c r="BB164" s="2">
        <f t="shared" ca="1" si="141"/>
        <v>5.0305179029779268E-3</v>
      </c>
      <c r="BC164" s="5">
        <f t="shared" ca="1" si="142"/>
        <v>254.62585807718932</v>
      </c>
      <c r="BD164" s="2">
        <f ca="1">(BC164/BC$5)^(12/COUNT(BC$6:BC164))-1</f>
        <v>7.3085067181828833E-2</v>
      </c>
      <c r="BF164" s="3">
        <f t="shared" si="163"/>
        <v>0.45</v>
      </c>
      <c r="BG164" s="3">
        <f t="shared" si="143"/>
        <v>0.55000000000000004</v>
      </c>
      <c r="BH164" s="2">
        <f t="shared" si="144"/>
        <v>6.704284846637861E-3</v>
      </c>
      <c r="BI164" s="5">
        <f t="shared" si="145"/>
        <v>207.70340472093955</v>
      </c>
      <c r="BJ164" s="2">
        <f>(BI164/BI$5)^(12/COUNT(BI$6:BI164))-1</f>
        <v>5.6715332078097092E-2</v>
      </c>
      <c r="BL164" s="3">
        <f t="shared" si="146"/>
        <v>1</v>
      </c>
      <c r="BM164" s="3">
        <f t="shared" si="147"/>
        <v>0</v>
      </c>
      <c r="BN164" s="2">
        <f t="shared" si="148"/>
        <v>8.7500000000000008E-3</v>
      </c>
      <c r="BO164" s="5">
        <f t="shared" si="149"/>
        <v>232.26130212730874</v>
      </c>
      <c r="BP164" s="2">
        <f>(BO164/BO$5)^(12/COUNT(BO$6:BO164))-1</f>
        <v>6.5665472354307974E-2</v>
      </c>
      <c r="BR164" s="3">
        <f t="shared" si="150"/>
        <v>1</v>
      </c>
      <c r="BS164" s="3">
        <f t="shared" si="151"/>
        <v>0</v>
      </c>
      <c r="BT164" s="2">
        <f t="shared" si="152"/>
        <v>8.7500000000000008E-3</v>
      </c>
      <c r="BU164" s="5">
        <f t="shared" si="153"/>
        <v>229.39959878998943</v>
      </c>
      <c r="BV164" s="2">
        <f>(BU164/BU$5)^(12/COUNT(BU$6:BU164))-1</f>
        <v>6.4668830943305444E-2</v>
      </c>
      <c r="BX164" s="3">
        <f t="shared" si="154"/>
        <v>0</v>
      </c>
      <c r="BY164" s="3">
        <f t="shared" si="155"/>
        <v>1</v>
      </c>
      <c r="BZ164" s="2">
        <f t="shared" si="156"/>
        <v>5.0305179029779268E-3</v>
      </c>
      <c r="CA164" s="5">
        <f t="shared" si="157"/>
        <v>142.11701283301417</v>
      </c>
      <c r="CB164" s="2">
        <f>(CA164/CA$5)^(12/COUNT(CA$6:CA164))-1</f>
        <v>2.6881803464224419E-2</v>
      </c>
      <c r="CD164" s="3">
        <f t="shared" si="164"/>
        <v>0.1</v>
      </c>
      <c r="CE164" s="3">
        <f t="shared" si="158"/>
        <v>0.9</v>
      </c>
      <c r="CF164" s="2">
        <f t="shared" si="159"/>
        <v>5.4024661126801342E-3</v>
      </c>
      <c r="CG164" s="5">
        <f t="shared" si="160"/>
        <v>149.2313901235629</v>
      </c>
      <c r="CH164" s="2">
        <f>(CG164/CG$5)^(12/COUNT(CG$6:CG164))-1</f>
        <v>3.0674481247112029E-2</v>
      </c>
    </row>
    <row r="165" spans="1:86">
      <c r="A165" s="1">
        <v>30833</v>
      </c>
      <c r="B165" s="2">
        <f>data!M166/1200</f>
        <v>8.7500000000000008E-3</v>
      </c>
      <c r="C165" s="2">
        <f>data!K166/data!K165-1</f>
        <v>-5.6288703822336195E-2</v>
      </c>
      <c r="D165" s="1">
        <f t="shared" si="111"/>
        <v>30682</v>
      </c>
      <c r="E165">
        <f>VLOOKUP(D165,'FRED Graph'!$A$13:$B$1993,2,FALSE)</f>
        <v>0</v>
      </c>
      <c r="F165" s="4">
        <f t="shared" si="112"/>
        <v>-6.5038703822336202E-2</v>
      </c>
      <c r="G165" s="20" t="str">
        <f t="shared" si="165"/>
        <v>19842</v>
      </c>
      <c r="H165" s="21">
        <f>IF(VLOOKUP(G165,Median_Level!$A$2:$H$206,8,FALSE)="#N/A",0,VLOOKUP(G165,Median_Level!$A$2:$H$206,8,FALSE))</f>
        <v>25</v>
      </c>
      <c r="I165" s="4"/>
      <c r="J165" s="3">
        <f t="shared" si="161"/>
        <v>0</v>
      </c>
      <c r="K165" s="3">
        <f t="shared" si="113"/>
        <v>1</v>
      </c>
      <c r="L165" s="2">
        <f t="shared" si="114"/>
        <v>-5.6288703822336195E-2</v>
      </c>
      <c r="M165" s="5">
        <f t="shared" si="115"/>
        <v>127.21358664363814</v>
      </c>
      <c r="N165" s="2">
        <f>(M165/M$5)^(12/COUNT(M$6:M165))-1</f>
        <v>1.8216223056535252E-2</v>
      </c>
      <c r="P165" s="3">
        <f t="shared" si="162"/>
        <v>1</v>
      </c>
      <c r="Q165" s="3">
        <f t="shared" si="116"/>
        <v>0</v>
      </c>
      <c r="R165" s="2">
        <f t="shared" si="117"/>
        <v>8.7500000000000008E-3</v>
      </c>
      <c r="S165" s="5">
        <f t="shared" si="118"/>
        <v>325.61821539826116</v>
      </c>
      <c r="T165" s="2">
        <f>(S165/S$5)^(12/COUNT(S$6:S165))-1</f>
        <v>9.2579762308375058E-2</v>
      </c>
      <c r="V165" s="3">
        <f t="shared" si="119"/>
        <v>1</v>
      </c>
      <c r="W165" s="3">
        <f t="shared" si="120"/>
        <v>0</v>
      </c>
      <c r="X165" s="2">
        <f t="shared" si="121"/>
        <v>8.7500000000000008E-3</v>
      </c>
      <c r="Y165" s="5">
        <f t="shared" si="122"/>
        <v>3056.6503882581928</v>
      </c>
      <c r="Z165" s="2">
        <f>(Y165/Y$5)^(12/COUNT(Y$6:Y165))-1</f>
        <v>0.29238953471655216</v>
      </c>
      <c r="AB165" s="3">
        <f t="shared" si="123"/>
        <v>0</v>
      </c>
      <c r="AC165" s="3">
        <f t="shared" si="124"/>
        <v>1</v>
      </c>
      <c r="AD165" s="2">
        <f t="shared" si="125"/>
        <v>-5.6288703822336195E-2</v>
      </c>
      <c r="AE165" s="5">
        <f t="shared" si="126"/>
        <v>140.07615481206409</v>
      </c>
      <c r="AF165" s="2">
        <f>(AE165/AE$5)^(12/COUNT(AE$6:AE165))-1</f>
        <v>2.5598355647613147E-2</v>
      </c>
      <c r="AH165" s="3">
        <f t="shared" ca="1" si="127"/>
        <v>0</v>
      </c>
      <c r="AI165" s="3">
        <f t="shared" ca="1" si="128"/>
        <v>1</v>
      </c>
      <c r="AJ165" s="2">
        <f t="shared" ca="1" si="129"/>
        <v>-5.6288703822336195E-2</v>
      </c>
      <c r="AK165" s="5">
        <f t="shared" ca="1" si="130"/>
        <v>324.74098298237692</v>
      </c>
      <c r="AL165" s="2">
        <f ca="1">(AK165/AK$5)^(12/COUNT(AK$6:AK165))-1</f>
        <v>9.2358726760255028E-2</v>
      </c>
      <c r="AN165" s="3">
        <f t="shared" ca="1" si="131"/>
        <v>0.96041133575759463</v>
      </c>
      <c r="AO165" s="3">
        <f t="shared" ca="1" si="132"/>
        <v>3.9588664242405369E-2</v>
      </c>
      <c r="AP165" s="2">
        <f t="shared" ca="1" si="133"/>
        <v>6.1752045916162856E-3</v>
      </c>
      <c r="AQ165" s="5">
        <f t="shared" ca="1" si="134"/>
        <v>234.03153037635579</v>
      </c>
      <c r="AR165" s="2">
        <f ca="1">(AQ165/AQ$5)^(12/COUNT(AQ$6:AQ165))-1</f>
        <v>6.5848744445121454E-2</v>
      </c>
      <c r="AT165" s="3">
        <f t="shared" si="135"/>
        <v>1</v>
      </c>
      <c r="AU165" s="3">
        <f t="shared" si="136"/>
        <v>0</v>
      </c>
      <c r="AV165" s="2">
        <f t="shared" si="137"/>
        <v>8.7500000000000008E-3</v>
      </c>
      <c r="AW165" s="5">
        <f t="shared" si="138"/>
        <v>149.3498865920759</v>
      </c>
      <c r="AX165" s="2">
        <f>(AW165/AW$5)^(12/COUNT(AW$6:AW165))-1</f>
        <v>3.0541219383101392E-2</v>
      </c>
      <c r="AZ165" s="3">
        <f t="shared" ca="1" si="139"/>
        <v>0</v>
      </c>
      <c r="BA165" s="3">
        <f t="shared" ca="1" si="140"/>
        <v>1</v>
      </c>
      <c r="BB165" s="2">
        <f t="shared" ca="1" si="141"/>
        <v>-5.6288703822336195E-2</v>
      </c>
      <c r="BC165" s="5">
        <f t="shared" ca="1" si="142"/>
        <v>240.2932985663742</v>
      </c>
      <c r="BD165" s="2">
        <f ca="1">(BC165/BC$5)^(12/COUNT(BC$6:BC165))-1</f>
        <v>6.796156829057165E-2</v>
      </c>
      <c r="BF165" s="3">
        <f t="shared" si="163"/>
        <v>0.45</v>
      </c>
      <c r="BG165" s="3">
        <f t="shared" si="143"/>
        <v>0.55000000000000004</v>
      </c>
      <c r="BH165" s="2">
        <f t="shared" si="144"/>
        <v>-2.7021287102284911E-2</v>
      </c>
      <c r="BI165" s="5">
        <f t="shared" si="145"/>
        <v>202.09099138985295</v>
      </c>
      <c r="BJ165" s="2">
        <f>(BI165/BI$5)^(12/COUNT(BI$6:BI165))-1</f>
        <v>5.4183031988628505E-2</v>
      </c>
      <c r="BL165" s="3">
        <f t="shared" si="146"/>
        <v>1</v>
      </c>
      <c r="BM165" s="3">
        <f t="shared" si="147"/>
        <v>0</v>
      </c>
      <c r="BN165" s="2">
        <f t="shared" si="148"/>
        <v>8.7500000000000008E-3</v>
      </c>
      <c r="BO165" s="5">
        <f t="shared" si="149"/>
        <v>234.2935885209227</v>
      </c>
      <c r="BP165" s="2">
        <f>(BO165/BO$5)^(12/COUNT(BO$6:BO165))-1</f>
        <v>6.5938209888458887E-2</v>
      </c>
      <c r="BR165" s="3">
        <f t="shared" si="150"/>
        <v>1</v>
      </c>
      <c r="BS165" s="3">
        <f t="shared" si="151"/>
        <v>0</v>
      </c>
      <c r="BT165" s="2">
        <f t="shared" si="152"/>
        <v>8.7500000000000008E-3</v>
      </c>
      <c r="BU165" s="5">
        <f t="shared" si="153"/>
        <v>231.40684527940184</v>
      </c>
      <c r="BV165" s="2">
        <f>(BU165/BU$5)^(12/COUNT(BU$6:BU165))-1</f>
        <v>6.4947541112164275E-2</v>
      </c>
      <c r="BX165" s="3">
        <f t="shared" si="154"/>
        <v>0</v>
      </c>
      <c r="BY165" s="3">
        <f t="shared" si="155"/>
        <v>1</v>
      </c>
      <c r="BZ165" s="2">
        <f t="shared" si="156"/>
        <v>-5.6288703822336195E-2</v>
      </c>
      <c r="CA165" s="5">
        <f t="shared" si="157"/>
        <v>134.11743038954148</v>
      </c>
      <c r="CB165" s="2">
        <f>(CA165/CA$5)^(12/COUNT(CA$6:CA165))-1</f>
        <v>2.2260056910578863E-2</v>
      </c>
      <c r="CD165" s="3">
        <f t="shared" si="164"/>
        <v>0.1</v>
      </c>
      <c r="CE165" s="3">
        <f t="shared" si="158"/>
        <v>0.9</v>
      </c>
      <c r="CF165" s="2">
        <f t="shared" si="159"/>
        <v>-4.9784833440102573E-2</v>
      </c>
      <c r="CG165" s="5">
        <f t="shared" si="160"/>
        <v>141.80193022222636</v>
      </c>
      <c r="CH165" s="2">
        <f>(CG165/CG$5)^(12/COUNT(CG$6:CG165))-1</f>
        <v>2.6540671296104712E-2</v>
      </c>
    </row>
    <row r="166" spans="1:86">
      <c r="A166" s="1">
        <v>30862</v>
      </c>
      <c r="B166" s="2">
        <f>data!M167/1200</f>
        <v>8.7500000000000008E-3</v>
      </c>
      <c r="C166" s="2">
        <f>data!K167/data!K166-1</f>
        <v>2.4935511607910632E-2</v>
      </c>
      <c r="D166" s="1">
        <f t="shared" si="111"/>
        <v>30682</v>
      </c>
      <c r="E166">
        <f>VLOOKUP(D166,'FRED Graph'!$A$13:$B$1993,2,FALSE)</f>
        <v>0</v>
      </c>
      <c r="F166" s="4">
        <f t="shared" si="112"/>
        <v>1.6185511607910631E-2</v>
      </c>
      <c r="G166" s="20" t="str">
        <f t="shared" si="165"/>
        <v>19842</v>
      </c>
      <c r="H166" s="21">
        <f>IF(VLOOKUP(G166,Median_Level!$A$2:$H$206,8,FALSE)="#N/A",0,VLOOKUP(G166,Median_Level!$A$2:$H$206,8,FALSE))</f>
        <v>25</v>
      </c>
      <c r="I166" s="4"/>
      <c r="J166" s="3">
        <f t="shared" si="161"/>
        <v>0</v>
      </c>
      <c r="K166" s="3">
        <f t="shared" si="113"/>
        <v>1</v>
      </c>
      <c r="L166" s="2">
        <f t="shared" si="114"/>
        <v>2.4935511607910632E-2</v>
      </c>
      <c r="M166" s="5">
        <f t="shared" si="115"/>
        <v>130.38572251007452</v>
      </c>
      <c r="N166" s="2">
        <f>(M166/M$5)^(12/COUNT(M$6:M166))-1</f>
        <v>1.9972762030232571E-2</v>
      </c>
      <c r="P166" s="3">
        <f t="shared" si="162"/>
        <v>1</v>
      </c>
      <c r="Q166" s="3">
        <f t="shared" si="116"/>
        <v>0</v>
      </c>
      <c r="R166" s="2">
        <f t="shared" si="117"/>
        <v>8.7500000000000008E-3</v>
      </c>
      <c r="S166" s="5">
        <f t="shared" si="118"/>
        <v>328.46737478299593</v>
      </c>
      <c r="T166" s="2">
        <f>(S166/S$5)^(12/COUNT(S$6:S166))-1</f>
        <v>9.2688358141526095E-2</v>
      </c>
      <c r="V166" s="3">
        <f t="shared" si="119"/>
        <v>0</v>
      </c>
      <c r="W166" s="3">
        <f t="shared" si="120"/>
        <v>1</v>
      </c>
      <c r="X166" s="2">
        <f t="shared" si="121"/>
        <v>2.4935511607910632E-2</v>
      </c>
      <c r="Y166" s="5">
        <f t="shared" si="122"/>
        <v>3132.8695294959293</v>
      </c>
      <c r="Z166" s="2">
        <f>(Y166/Y$5)^(12/COUNT(Y$6:Y166))-1</f>
        <v>0.29270314566627054</v>
      </c>
      <c r="AB166" s="3">
        <f t="shared" si="123"/>
        <v>0</v>
      </c>
      <c r="AC166" s="3">
        <f t="shared" si="124"/>
        <v>1</v>
      </c>
      <c r="AD166" s="2">
        <f t="shared" si="125"/>
        <v>2.4935511607910632E-2</v>
      </c>
      <c r="AE166" s="5">
        <f t="shared" si="126"/>
        <v>143.56902539637181</v>
      </c>
      <c r="AF166" s="2">
        <f>(AE166/AE$5)^(12/COUNT(AE$6:AE166))-1</f>
        <v>2.7321533720493063E-2</v>
      </c>
      <c r="AH166" s="3">
        <f t="shared" ca="1" si="127"/>
        <v>0</v>
      </c>
      <c r="AI166" s="3">
        <f t="shared" ca="1" si="128"/>
        <v>1</v>
      </c>
      <c r="AJ166" s="2">
        <f t="shared" ca="1" si="129"/>
        <v>2.4935511607910632E-2</v>
      </c>
      <c r="AK166" s="5">
        <f t="shared" ca="1" si="130"/>
        <v>332.83856553309829</v>
      </c>
      <c r="AL166" s="2">
        <f ca="1">(AK166/AK$5)^(12/COUNT(AK$6:AK166))-1</f>
        <v>9.3765565532146988E-2</v>
      </c>
      <c r="AN166" s="3">
        <f t="shared" ca="1" si="131"/>
        <v>0.44038160731312181</v>
      </c>
      <c r="AO166" s="3">
        <f t="shared" ca="1" si="132"/>
        <v>0.55961839268687819</v>
      </c>
      <c r="AP166" s="2">
        <f t="shared" ca="1" si="133"/>
        <v>1.7807709990833757E-2</v>
      </c>
      <c r="AQ166" s="5">
        <f t="shared" ca="1" si="134"/>
        <v>238.19909599800894</v>
      </c>
      <c r="AR166" s="2">
        <f ca="1">(AQ166/AQ$5)^(12/COUNT(AQ$6:AQ166))-1</f>
        <v>6.6829251023396319E-2</v>
      </c>
      <c r="AT166" s="3">
        <f t="shared" si="135"/>
        <v>1</v>
      </c>
      <c r="AU166" s="3">
        <f t="shared" si="136"/>
        <v>0</v>
      </c>
      <c r="AV166" s="2">
        <f t="shared" si="137"/>
        <v>8.7500000000000008E-3</v>
      </c>
      <c r="AW166" s="5">
        <f t="shared" si="138"/>
        <v>150.65669809975657</v>
      </c>
      <c r="AX166" s="2">
        <f>(AW166/AW$5)^(12/COUNT(AW$6:AW166))-1</f>
        <v>3.1017933591429125E-2</v>
      </c>
      <c r="AZ166" s="3">
        <f t="shared" ca="1" si="139"/>
        <v>0</v>
      </c>
      <c r="BA166" s="3">
        <f t="shared" ca="1" si="140"/>
        <v>1</v>
      </c>
      <c r="BB166" s="2">
        <f t="shared" ca="1" si="141"/>
        <v>2.4935511607910632E-2</v>
      </c>
      <c r="BC166" s="5">
        <f t="shared" ca="1" si="142"/>
        <v>246.28513490207916</v>
      </c>
      <c r="BD166" s="2">
        <f ca="1">(BC166/BC$5)^(12/COUNT(BC$6:BC166))-1</f>
        <v>6.9487019858246013E-2</v>
      </c>
      <c r="BF166" s="3">
        <f t="shared" si="163"/>
        <v>0.45</v>
      </c>
      <c r="BG166" s="3">
        <f t="shared" si="143"/>
        <v>0.55000000000000004</v>
      </c>
      <c r="BH166" s="2">
        <f t="shared" si="144"/>
        <v>1.7652031384350848E-2</v>
      </c>
      <c r="BI166" s="5">
        <f t="shared" si="145"/>
        <v>205.65830791236121</v>
      </c>
      <c r="BJ166" s="2">
        <f>(BI166/BI$5)^(12/COUNT(BI$6:BI166))-1</f>
        <v>5.5212904745011615E-2</v>
      </c>
      <c r="BL166" s="3">
        <f t="shared" si="146"/>
        <v>1</v>
      </c>
      <c r="BM166" s="3">
        <f t="shared" si="147"/>
        <v>0</v>
      </c>
      <c r="BN166" s="2">
        <f t="shared" si="148"/>
        <v>8.7500000000000008E-3</v>
      </c>
      <c r="BO166" s="5">
        <f t="shared" si="149"/>
        <v>236.34365742048078</v>
      </c>
      <c r="BP166" s="2">
        <f>(BO166/BO$5)^(12/COUNT(BO$6:BO166))-1</f>
        <v>6.620762788552903E-2</v>
      </c>
      <c r="BR166" s="3">
        <f t="shared" si="150"/>
        <v>1</v>
      </c>
      <c r="BS166" s="3">
        <f t="shared" si="151"/>
        <v>0</v>
      </c>
      <c r="BT166" s="2">
        <f t="shared" si="152"/>
        <v>8.7500000000000008E-3</v>
      </c>
      <c r="BU166" s="5">
        <f t="shared" si="153"/>
        <v>233.4316551755966</v>
      </c>
      <c r="BV166" s="2">
        <f>(BU166/BU$5)^(12/COUNT(BU$6:BU166))-1</f>
        <v>6.5222860649982062E-2</v>
      </c>
      <c r="BX166" s="3">
        <f t="shared" si="154"/>
        <v>0</v>
      </c>
      <c r="BY166" s="3">
        <f t="shared" si="155"/>
        <v>1</v>
      </c>
      <c r="BZ166" s="2">
        <f t="shared" si="156"/>
        <v>2.4935511607910632E-2</v>
      </c>
      <c r="CA166" s="5">
        <f t="shared" si="157"/>
        <v>137.46171713184305</v>
      </c>
      <c r="CB166" s="2">
        <f>(CA166/CA$5)^(12/COUNT(CA$6:CA166))-1</f>
        <v>2.3998362062601419E-2</v>
      </c>
      <c r="CD166" s="3">
        <f t="shared" si="164"/>
        <v>0.1</v>
      </c>
      <c r="CE166" s="3">
        <f t="shared" si="158"/>
        <v>0.9</v>
      </c>
      <c r="CF166" s="2">
        <f t="shared" si="159"/>
        <v>2.3316960447119572E-2</v>
      </c>
      <c r="CG166" s="5">
        <f t="shared" si="160"/>
        <v>145.10832022054322</v>
      </c>
      <c r="CH166" s="2">
        <f>(CG166/CG$5)^(12/COUNT(CG$6:CG166))-1</f>
        <v>2.8138450083706079E-2</v>
      </c>
    </row>
    <row r="167" spans="1:86">
      <c r="A167" s="1">
        <v>30894</v>
      </c>
      <c r="B167" s="2">
        <f>data!M168/1200</f>
        <v>9.1666666666666667E-3</v>
      </c>
      <c r="C167" s="2">
        <f>data!K168/data!K167-1</f>
        <v>-1.5118332744613272E-2</v>
      </c>
      <c r="D167" s="1">
        <f t="shared" si="111"/>
        <v>30682</v>
      </c>
      <c r="E167">
        <f>VLOOKUP(D167,'FRED Graph'!$A$13:$B$1993,2,FALSE)</f>
        <v>0</v>
      </c>
      <c r="F167" s="4">
        <f t="shared" si="112"/>
        <v>-2.4284999411279939E-2</v>
      </c>
      <c r="G167" s="20" t="str">
        <f t="shared" si="165"/>
        <v>19843</v>
      </c>
      <c r="H167" s="21">
        <f>IF(VLOOKUP(G167,Median_Level!$A$2:$H$206,8,FALSE)="#N/A",0,VLOOKUP(G167,Median_Level!$A$2:$H$206,8,FALSE))</f>
        <v>30</v>
      </c>
      <c r="I167" s="4"/>
      <c r="J167" s="3">
        <f t="shared" si="161"/>
        <v>0</v>
      </c>
      <c r="K167" s="3">
        <f t="shared" si="113"/>
        <v>1</v>
      </c>
      <c r="L167" s="2">
        <f t="shared" si="114"/>
        <v>-1.5118332744613272E-2</v>
      </c>
      <c r="M167" s="5">
        <f t="shared" si="115"/>
        <v>128.41450777202039</v>
      </c>
      <c r="N167" s="2">
        <f>(M167/M$5)^(12/COUNT(M$6:M167))-1</f>
        <v>1.8698081486076656E-2</v>
      </c>
      <c r="P167" s="3">
        <f t="shared" si="162"/>
        <v>1</v>
      </c>
      <c r="Q167" s="3">
        <f t="shared" si="116"/>
        <v>0</v>
      </c>
      <c r="R167" s="2">
        <f t="shared" si="117"/>
        <v>9.1666666666666667E-3</v>
      </c>
      <c r="S167" s="5">
        <f t="shared" si="118"/>
        <v>331.47832571850677</v>
      </c>
      <c r="T167" s="2">
        <f>(S167/S$5)^(12/COUNT(S$6:S167))-1</f>
        <v>9.2829053185578658E-2</v>
      </c>
      <c r="V167" s="3">
        <f t="shared" si="119"/>
        <v>1</v>
      </c>
      <c r="W167" s="3">
        <f t="shared" si="120"/>
        <v>0</v>
      </c>
      <c r="X167" s="2">
        <f t="shared" si="121"/>
        <v>9.1666666666666667E-3</v>
      </c>
      <c r="Y167" s="5">
        <f t="shared" si="122"/>
        <v>3161.5875001829759</v>
      </c>
      <c r="Z167" s="2">
        <f>(Y167/Y$5)^(12/COUNT(Y$6:Y167))-1</f>
        <v>0.29152878306718066</v>
      </c>
      <c r="AB167" s="3">
        <f t="shared" si="123"/>
        <v>0</v>
      </c>
      <c r="AC167" s="3">
        <f t="shared" si="124"/>
        <v>1</v>
      </c>
      <c r="AD167" s="2">
        <f t="shared" si="125"/>
        <v>-1.5118332744613272E-2</v>
      </c>
      <c r="AE167" s="5">
        <f t="shared" si="126"/>
        <v>141.39850109860964</v>
      </c>
      <c r="AF167" s="2">
        <f>(AE167/AE$5)^(12/COUNT(AE$6:AE167))-1</f>
        <v>2.5992201356384914E-2</v>
      </c>
      <c r="AH167" s="3">
        <f t="shared" ca="1" si="127"/>
        <v>0</v>
      </c>
      <c r="AI167" s="3">
        <f t="shared" ca="1" si="128"/>
        <v>1</v>
      </c>
      <c r="AJ167" s="2">
        <f t="shared" ca="1" si="129"/>
        <v>-1.5118332744613272E-2</v>
      </c>
      <c r="AK167" s="5">
        <f t="shared" ca="1" si="130"/>
        <v>327.80660134912915</v>
      </c>
      <c r="AL167" s="2">
        <f ca="1">(AK167/AK$5)^(12/COUNT(AK$6:AK167))-1</f>
        <v>9.1927750380581319E-2</v>
      </c>
      <c r="AN167" s="3">
        <f t="shared" ca="1" si="131"/>
        <v>0.97772127203328785</v>
      </c>
      <c r="AO167" s="3">
        <f t="shared" ca="1" si="132"/>
        <v>2.2278727966712153E-2</v>
      </c>
      <c r="AP167" s="2">
        <f t="shared" ca="1" si="133"/>
        <v>8.6256277711109965E-3</v>
      </c>
      <c r="AQ167" s="5">
        <f t="shared" ca="1" si="134"/>
        <v>240.25371273550289</v>
      </c>
      <c r="AR167" s="2">
        <f ca="1">(AQ167/AQ$5)^(12/COUNT(AQ$6:AQ167))-1</f>
        <v>6.7081979499446609E-2</v>
      </c>
      <c r="AT167" s="3">
        <f t="shared" si="135"/>
        <v>1</v>
      </c>
      <c r="AU167" s="3">
        <f t="shared" si="136"/>
        <v>0</v>
      </c>
      <c r="AV167" s="2">
        <f t="shared" si="137"/>
        <v>9.1666666666666667E-3</v>
      </c>
      <c r="AW167" s="5">
        <f t="shared" si="138"/>
        <v>152.03771783233768</v>
      </c>
      <c r="AX167" s="2">
        <f>(AW167/AW$5)^(12/COUNT(AW$6:AW167))-1</f>
        <v>3.1520532789929945E-2</v>
      </c>
      <c r="AZ167" s="3">
        <f t="shared" ca="1" si="139"/>
        <v>0</v>
      </c>
      <c r="BA167" s="3">
        <f t="shared" ca="1" si="140"/>
        <v>1</v>
      </c>
      <c r="BB167" s="2">
        <f t="shared" ca="1" si="141"/>
        <v>-1.5118332744613272E-2</v>
      </c>
      <c r="BC167" s="5">
        <f t="shared" ca="1" si="142"/>
        <v>242.56171428257755</v>
      </c>
      <c r="BD167" s="2">
        <f ca="1">(BC167/BC$5)^(12/COUNT(BC$6:BC167))-1</f>
        <v>6.783795212665189E-2</v>
      </c>
      <c r="BF167" s="3">
        <f t="shared" si="163"/>
        <v>0.45</v>
      </c>
      <c r="BG167" s="3">
        <f t="shared" si="143"/>
        <v>0.55000000000000004</v>
      </c>
      <c r="BH167" s="2">
        <f t="shared" si="144"/>
        <v>-4.1900830095373005E-3</v>
      </c>
      <c r="BI167" s="5">
        <f t="shared" si="145"/>
        <v>204.79658253060745</v>
      </c>
      <c r="BJ167" s="2">
        <f>(BI167/BI$5)^(12/COUNT(BI$6:BI167))-1</f>
        <v>5.4534860591089585E-2</v>
      </c>
      <c r="BL167" s="3">
        <f t="shared" si="146"/>
        <v>1</v>
      </c>
      <c r="BM167" s="3">
        <f t="shared" si="147"/>
        <v>0</v>
      </c>
      <c r="BN167" s="2">
        <f t="shared" si="148"/>
        <v>9.1666666666666667E-3</v>
      </c>
      <c r="BO167" s="5">
        <f t="shared" si="149"/>
        <v>238.51014094683521</v>
      </c>
      <c r="BP167" s="2">
        <f>(BO167/BO$5)^(12/COUNT(BO$6:BO167))-1</f>
        <v>6.6506410678440764E-2</v>
      </c>
      <c r="BR167" s="3">
        <f t="shared" si="150"/>
        <v>1</v>
      </c>
      <c r="BS167" s="3">
        <f t="shared" si="151"/>
        <v>0</v>
      </c>
      <c r="BT167" s="2">
        <f t="shared" si="152"/>
        <v>9.1666666666666667E-3</v>
      </c>
      <c r="BU167" s="5">
        <f t="shared" si="153"/>
        <v>235.57144534803959</v>
      </c>
      <c r="BV167" s="2">
        <f>(BU167/BU$5)^(12/COUNT(BU$6:BU167))-1</f>
        <v>6.5527445204092594E-2</v>
      </c>
      <c r="BX167" s="3">
        <f t="shared" si="154"/>
        <v>1</v>
      </c>
      <c r="BY167" s="3">
        <f t="shared" si="155"/>
        <v>0</v>
      </c>
      <c r="BZ167" s="2">
        <f t="shared" si="156"/>
        <v>9.1666666666666667E-3</v>
      </c>
      <c r="CA167" s="5">
        <f t="shared" si="157"/>
        <v>138.72178287221828</v>
      </c>
      <c r="CB167" s="2">
        <f>(CA167/CA$5)^(12/COUNT(CA$6:CA167))-1</f>
        <v>2.4540744178212393E-2</v>
      </c>
      <c r="CD167" s="3">
        <f t="shared" si="164"/>
        <v>0.1</v>
      </c>
      <c r="CE167" s="3">
        <f t="shared" si="158"/>
        <v>0.9</v>
      </c>
      <c r="CF167" s="2">
        <f t="shared" si="159"/>
        <v>-1.2689832803485278E-2</v>
      </c>
      <c r="CG167" s="5">
        <f t="shared" si="160"/>
        <v>143.26691989854993</v>
      </c>
      <c r="CH167" s="2">
        <f>(CG167/CG$5)^(12/COUNT(CG$6:CG167))-1</f>
        <v>2.6990354562484553E-2</v>
      </c>
    </row>
    <row r="168" spans="1:86">
      <c r="A168" s="1">
        <v>30925</v>
      </c>
      <c r="B168" s="2">
        <f>data!M169/1200</f>
        <v>9.4083333333333328E-3</v>
      </c>
      <c r="C168" s="2">
        <f>data!K169/data!K168-1</f>
        <v>9.7822968223226558E-2</v>
      </c>
      <c r="D168" s="1">
        <f t="shared" si="111"/>
        <v>30682</v>
      </c>
      <c r="E168">
        <f>VLOOKUP(D168,'FRED Graph'!$A$13:$B$1993,2,FALSE)</f>
        <v>0</v>
      </c>
      <c r="F168" s="4">
        <f t="shared" si="112"/>
        <v>8.8414634889893221E-2</v>
      </c>
      <c r="G168" s="20" t="str">
        <f t="shared" si="165"/>
        <v>19843</v>
      </c>
      <c r="H168" s="21">
        <f>IF(VLOOKUP(G168,Median_Level!$A$2:$H$206,8,FALSE)="#N/A",0,VLOOKUP(G168,Median_Level!$A$2:$H$206,8,FALSE))</f>
        <v>30</v>
      </c>
      <c r="I168" s="4"/>
      <c r="J168" s="3">
        <f t="shared" si="161"/>
        <v>0</v>
      </c>
      <c r="K168" s="3">
        <f t="shared" si="113"/>
        <v>1</v>
      </c>
      <c r="L168" s="2">
        <f t="shared" si="114"/>
        <v>9.7822968223226558E-2</v>
      </c>
      <c r="M168" s="5">
        <f t="shared" si="115"/>
        <v>140.97639608520402</v>
      </c>
      <c r="N168" s="2">
        <f>(M168/M$5)^(12/COUNT(M$6:M168))-1</f>
        <v>2.5604938431114332E-2</v>
      </c>
      <c r="P168" s="3">
        <f t="shared" si="162"/>
        <v>1</v>
      </c>
      <c r="Q168" s="3">
        <f t="shared" si="116"/>
        <v>0</v>
      </c>
      <c r="R168" s="2">
        <f t="shared" si="117"/>
        <v>9.4083333333333328E-3</v>
      </c>
      <c r="S168" s="5">
        <f t="shared" si="118"/>
        <v>334.59698429964169</v>
      </c>
      <c r="T168" s="2">
        <f>(S168/S$5)^(12/COUNT(S$6:S168))-1</f>
        <v>9.2987306369842759E-2</v>
      </c>
      <c r="V168" s="3">
        <f t="shared" si="119"/>
        <v>0</v>
      </c>
      <c r="W168" s="3">
        <f t="shared" si="120"/>
        <v>1</v>
      </c>
      <c r="X168" s="2">
        <f t="shared" si="121"/>
        <v>9.7822968223226558E-2</v>
      </c>
      <c r="Y168" s="5">
        <f t="shared" si="122"/>
        <v>3470.8633737483256</v>
      </c>
      <c r="Z168" s="2">
        <f>(Y168/Y$5)^(12/COUNT(Y$6:Y168))-1</f>
        <v>0.29839383011362375</v>
      </c>
      <c r="AB168" s="3">
        <f t="shared" si="123"/>
        <v>0</v>
      </c>
      <c r="AC168" s="3">
        <f t="shared" si="124"/>
        <v>1</v>
      </c>
      <c r="AD168" s="2">
        <f t="shared" si="125"/>
        <v>9.7822968223226558E-2</v>
      </c>
      <c r="AE168" s="5">
        <f t="shared" si="126"/>
        <v>155.2305221783908</v>
      </c>
      <c r="AF168" s="2">
        <f>(AE168/AE$5)^(12/COUNT(AE$6:AE168))-1</f>
        <v>3.2903300509769418E-2</v>
      </c>
      <c r="AH168" s="3">
        <f t="shared" ca="1" si="127"/>
        <v>0</v>
      </c>
      <c r="AI168" s="3">
        <f t="shared" ca="1" si="128"/>
        <v>1</v>
      </c>
      <c r="AJ168" s="2">
        <f t="shared" ca="1" si="129"/>
        <v>9.7822968223226558E-2</v>
      </c>
      <c r="AK168" s="5">
        <f t="shared" ca="1" si="130"/>
        <v>359.8736160962689</v>
      </c>
      <c r="AL168" s="2">
        <f ca="1">(AK168/AK$5)^(12/COUNT(AK$6:AK168))-1</f>
        <v>9.8863021325011458E-2</v>
      </c>
      <c r="AN168" s="3">
        <f t="shared" ca="1" si="131"/>
        <v>0.91081741264502514</v>
      </c>
      <c r="AO168" s="3">
        <f t="shared" ca="1" si="132"/>
        <v>8.9182587354974863E-2</v>
      </c>
      <c r="AP168" s="2">
        <f t="shared" ca="1" si="133"/>
        <v>1.7293379232859445E-2</v>
      </c>
      <c r="AQ168" s="5">
        <f t="shared" ca="1" si="134"/>
        <v>244.40851130194039</v>
      </c>
      <c r="AR168" s="2">
        <f ca="1">(AQ168/AQ$5)^(12/COUNT(AQ$6:AQ168))-1</f>
        <v>6.8004250283327794E-2</v>
      </c>
      <c r="AT168" s="3">
        <f t="shared" si="135"/>
        <v>1</v>
      </c>
      <c r="AU168" s="3">
        <f t="shared" si="136"/>
        <v>0</v>
      </c>
      <c r="AV168" s="2">
        <f t="shared" si="137"/>
        <v>9.4083333333333328E-3</v>
      </c>
      <c r="AW168" s="5">
        <f t="shared" si="138"/>
        <v>153.46813936094358</v>
      </c>
      <c r="AX168" s="2">
        <f>(AW168/AW$5)^(12/COUNT(AW$6:AW168))-1</f>
        <v>3.2035397885871841E-2</v>
      </c>
      <c r="AZ168" s="3">
        <f t="shared" ca="1" si="139"/>
        <v>0</v>
      </c>
      <c r="BA168" s="3">
        <f t="shared" ca="1" si="140"/>
        <v>1</v>
      </c>
      <c r="BB168" s="2">
        <f t="shared" ca="1" si="141"/>
        <v>9.7822968223226558E-2</v>
      </c>
      <c r="BC168" s="5">
        <f t="shared" ca="1" si="142"/>
        <v>266.28982115101348</v>
      </c>
      <c r="BD168" s="2">
        <f ca="1">(BC168/BC$5)^(12/COUNT(BC$6:BC168))-1</f>
        <v>7.4767305210382329E-2</v>
      </c>
      <c r="BF168" s="3">
        <f t="shared" si="163"/>
        <v>0.45</v>
      </c>
      <c r="BG168" s="3">
        <f t="shared" si="143"/>
        <v>0.55000000000000004</v>
      </c>
      <c r="BH168" s="2">
        <f t="shared" si="144"/>
        <v>5.8036382522774613E-2</v>
      </c>
      <c r="BI168" s="5">
        <f t="shared" si="145"/>
        <v>216.68223533371076</v>
      </c>
      <c r="BJ168" s="2">
        <f>(BI168/BI$5)^(12/COUNT(BI$6:BI168))-1</f>
        <v>5.8578790417565862E-2</v>
      </c>
      <c r="BL168" s="3">
        <f t="shared" si="146"/>
        <v>1</v>
      </c>
      <c r="BM168" s="3">
        <f t="shared" si="147"/>
        <v>0</v>
      </c>
      <c r="BN168" s="2">
        <f t="shared" si="148"/>
        <v>9.4083333333333328E-3</v>
      </c>
      <c r="BO168" s="5">
        <f t="shared" si="149"/>
        <v>240.75412385624333</v>
      </c>
      <c r="BP168" s="2">
        <f>(BO168/BO$5)^(12/COUNT(BO$6:BO168))-1</f>
        <v>6.6820415035758751E-2</v>
      </c>
      <c r="BR168" s="3">
        <f t="shared" si="150"/>
        <v>1</v>
      </c>
      <c r="BS168" s="3">
        <f t="shared" si="151"/>
        <v>0</v>
      </c>
      <c r="BT168" s="2">
        <f t="shared" si="152"/>
        <v>9.4083333333333328E-3</v>
      </c>
      <c r="BU168" s="5">
        <f t="shared" si="153"/>
        <v>237.78778002968903</v>
      </c>
      <c r="BV168" s="2">
        <f>(BU168/BU$5)^(12/COUNT(BU$6:BU168))-1</f>
        <v>6.5847166281373326E-2</v>
      </c>
      <c r="BX168" s="3">
        <f t="shared" si="154"/>
        <v>1</v>
      </c>
      <c r="BY168" s="3">
        <f t="shared" si="155"/>
        <v>0</v>
      </c>
      <c r="BZ168" s="2">
        <f t="shared" si="156"/>
        <v>9.4083333333333328E-3</v>
      </c>
      <c r="CA168" s="5">
        <f t="shared" si="157"/>
        <v>140.02692364607438</v>
      </c>
      <c r="CB168" s="2">
        <f>(CA168/CA$5)^(12/COUNT(CA$6:CA168))-1</f>
        <v>2.5094823214649731E-2</v>
      </c>
      <c r="CD168" s="3">
        <f t="shared" si="164"/>
        <v>0.1</v>
      </c>
      <c r="CE168" s="3">
        <f t="shared" si="158"/>
        <v>0.9</v>
      </c>
      <c r="CF168" s="2">
        <f t="shared" si="159"/>
        <v>8.8981504734237243E-2</v>
      </c>
      <c r="CG168" s="5">
        <f t="shared" si="160"/>
        <v>156.01502600976235</v>
      </c>
      <c r="CH168" s="2">
        <f>(CG168/CG$5)^(12/COUNT(CG$6:CG168))-1</f>
        <v>3.3286704592614846E-2</v>
      </c>
    </row>
    <row r="169" spans="1:86">
      <c r="A169" s="1">
        <v>30953</v>
      </c>
      <c r="B169" s="2">
        <f>data!M170/1200</f>
        <v>9.7916666666666673E-3</v>
      </c>
      <c r="C169" s="2">
        <f>data!K170/data!K169-1</f>
        <v>-1.4431794050866587E-2</v>
      </c>
      <c r="D169" s="1">
        <f t="shared" si="111"/>
        <v>30682</v>
      </c>
      <c r="E169">
        <f>VLOOKUP(D169,'FRED Graph'!$A$13:$B$1993,2,FALSE)</f>
        <v>0</v>
      </c>
      <c r="F169" s="4">
        <f t="shared" si="112"/>
        <v>-2.4223460717533254E-2</v>
      </c>
      <c r="G169" s="20" t="str">
        <f t="shared" si="165"/>
        <v>19843</v>
      </c>
      <c r="H169" s="21">
        <f>IF(VLOOKUP(G169,Median_Level!$A$2:$H$206,8,FALSE)="#N/A",0,VLOOKUP(G169,Median_Level!$A$2:$H$206,8,FALSE))</f>
        <v>30</v>
      </c>
      <c r="I169" s="4"/>
      <c r="J169" s="3">
        <f t="shared" si="161"/>
        <v>0</v>
      </c>
      <c r="K169" s="3">
        <f t="shared" si="113"/>
        <v>1</v>
      </c>
      <c r="L169" s="2">
        <f t="shared" si="114"/>
        <v>-1.4431794050866587E-2</v>
      </c>
      <c r="M169" s="5">
        <f t="shared" si="115"/>
        <v>138.94185377086896</v>
      </c>
      <c r="N169" s="2">
        <f>(M169/M$5)^(12/COUNT(M$6:M169))-1</f>
        <v>2.4356674673053025E-2</v>
      </c>
      <c r="P169" s="3">
        <f t="shared" si="162"/>
        <v>1</v>
      </c>
      <c r="Q169" s="3">
        <f t="shared" si="116"/>
        <v>0</v>
      </c>
      <c r="R169" s="2">
        <f t="shared" si="117"/>
        <v>9.7916666666666673E-3</v>
      </c>
      <c r="S169" s="5">
        <f t="shared" si="118"/>
        <v>337.87324643757569</v>
      </c>
      <c r="T169" s="2">
        <f>(S169/S$5)^(12/COUNT(S$6:S169))-1</f>
        <v>9.317402235497263E-2</v>
      </c>
      <c r="V169" s="3">
        <f t="shared" si="119"/>
        <v>1</v>
      </c>
      <c r="W169" s="3">
        <f t="shared" si="120"/>
        <v>0</v>
      </c>
      <c r="X169" s="2">
        <f t="shared" si="121"/>
        <v>9.7916666666666673E-3</v>
      </c>
      <c r="Y169" s="5">
        <f t="shared" si="122"/>
        <v>3504.8489109496113</v>
      </c>
      <c r="Z169" s="2">
        <f>(Y169/Y$5)^(12/COUNT(Y$6:Y169))-1</f>
        <v>0.29725269915617347</v>
      </c>
      <c r="AB169" s="3">
        <f t="shared" si="123"/>
        <v>0</v>
      </c>
      <c r="AC169" s="3">
        <f t="shared" si="124"/>
        <v>1</v>
      </c>
      <c r="AD169" s="2">
        <f t="shared" si="125"/>
        <v>-1.4431794050866587E-2</v>
      </c>
      <c r="AE169" s="5">
        <f t="shared" si="126"/>
        <v>152.99026725190379</v>
      </c>
      <c r="AF169" s="2">
        <f>(AE169/AE$5)^(12/COUNT(AE$6:AE169))-1</f>
        <v>3.1601549059718792E-2</v>
      </c>
      <c r="AH169" s="3">
        <f t="shared" ca="1" si="127"/>
        <v>0</v>
      </c>
      <c r="AI169" s="3">
        <f t="shared" ca="1" si="128"/>
        <v>1</v>
      </c>
      <c r="AJ169" s="2">
        <f t="shared" ca="1" si="129"/>
        <v>-1.4431794050866587E-2</v>
      </c>
      <c r="AK169" s="5">
        <f t="shared" ca="1" si="130"/>
        <v>354.6799941844269</v>
      </c>
      <c r="AL169" s="2">
        <f ca="1">(AK169/AK$5)^(12/COUNT(AK$6:AK169))-1</f>
        <v>9.7063972573789403E-2</v>
      </c>
      <c r="AN169" s="3">
        <f t="shared" ca="1" si="131"/>
        <v>0.49223902560977428</v>
      </c>
      <c r="AO169" s="3">
        <f t="shared" ca="1" si="132"/>
        <v>0.50776097439022572</v>
      </c>
      <c r="AP169" s="2">
        <f t="shared" ca="1" si="133"/>
        <v>-2.5080613503713741E-3</v>
      </c>
      <c r="AQ169" s="5">
        <f t="shared" ca="1" si="134"/>
        <v>243.79551976104219</v>
      </c>
      <c r="AR169" s="2">
        <f ca="1">(AQ169/AQ$5)^(12/COUNT(AQ$6:AQ169))-1</f>
        <v>6.7379739923667303E-2</v>
      </c>
      <c r="AT169" s="3">
        <f t="shared" si="135"/>
        <v>1</v>
      </c>
      <c r="AU169" s="3">
        <f t="shared" si="136"/>
        <v>0</v>
      </c>
      <c r="AV169" s="2">
        <f t="shared" si="137"/>
        <v>9.7916666666666673E-3</v>
      </c>
      <c r="AW169" s="5">
        <f t="shared" si="138"/>
        <v>154.97084822551949</v>
      </c>
      <c r="AX169" s="2">
        <f>(AW169/AW$5)^(12/COUNT(AW$6:AW169))-1</f>
        <v>3.2572923060318892E-2</v>
      </c>
      <c r="AZ169" s="3">
        <f t="shared" ca="1" si="139"/>
        <v>0</v>
      </c>
      <c r="BA169" s="3">
        <f t="shared" ca="1" si="140"/>
        <v>1</v>
      </c>
      <c r="BB169" s="2">
        <f t="shared" ca="1" si="141"/>
        <v>-1.4431794050866587E-2</v>
      </c>
      <c r="BC169" s="5">
        <f t="shared" ca="1" si="142"/>
        <v>262.44678129431998</v>
      </c>
      <c r="BD169" s="2">
        <f ca="1">(BC169/BC$5)^(12/COUNT(BC$6:BC169))-1</f>
        <v>7.3152779986170202E-2</v>
      </c>
      <c r="BF169" s="3">
        <f t="shared" si="163"/>
        <v>0.45</v>
      </c>
      <c r="BG169" s="3">
        <f t="shared" si="143"/>
        <v>0.55000000000000004</v>
      </c>
      <c r="BH169" s="2">
        <f t="shared" si="144"/>
        <v>-3.5312367279766235E-3</v>
      </c>
      <c r="BI169" s="5">
        <f t="shared" si="145"/>
        <v>215.9170790660003</v>
      </c>
      <c r="BJ169" s="2">
        <f>(BI169/BI$5)^(12/COUNT(BI$6:BI169))-1</f>
        <v>5.7937530646060775E-2</v>
      </c>
      <c r="BL169" s="3">
        <f t="shared" si="146"/>
        <v>1</v>
      </c>
      <c r="BM169" s="3">
        <f t="shared" si="147"/>
        <v>0</v>
      </c>
      <c r="BN169" s="2">
        <f t="shared" si="148"/>
        <v>9.7916666666666673E-3</v>
      </c>
      <c r="BO169" s="5">
        <f t="shared" si="149"/>
        <v>243.11150798566902</v>
      </c>
      <c r="BP169" s="2">
        <f>(BO169/BO$5)^(12/COUNT(BO$6:BO169))-1</f>
        <v>6.7160328351683063E-2</v>
      </c>
      <c r="BR169" s="3">
        <f t="shared" si="150"/>
        <v>1</v>
      </c>
      <c r="BS169" s="3">
        <f t="shared" si="151"/>
        <v>0</v>
      </c>
      <c r="BT169" s="2">
        <f t="shared" si="152"/>
        <v>9.7916666666666673E-3</v>
      </c>
      <c r="BU169" s="5">
        <f t="shared" si="153"/>
        <v>240.11611870914641</v>
      </c>
      <c r="BV169" s="2">
        <f>(BU169/BU$5)^(12/COUNT(BU$6:BU169))-1</f>
        <v>6.6192703140380615E-2</v>
      </c>
      <c r="BX169" s="3">
        <f t="shared" si="154"/>
        <v>1</v>
      </c>
      <c r="BY169" s="3">
        <f t="shared" si="155"/>
        <v>0</v>
      </c>
      <c r="BZ169" s="2">
        <f t="shared" si="156"/>
        <v>9.7916666666666673E-3</v>
      </c>
      <c r="CA169" s="5">
        <f t="shared" si="157"/>
        <v>141.39802060677553</v>
      </c>
      <c r="CB169" s="2">
        <f>(CA169/CA$5)^(12/COUNT(CA$6:CA169))-1</f>
        <v>2.5670934248714028E-2</v>
      </c>
      <c r="CD169" s="3">
        <f t="shared" si="164"/>
        <v>0.1</v>
      </c>
      <c r="CE169" s="3">
        <f t="shared" si="158"/>
        <v>0.9</v>
      </c>
      <c r="CF169" s="2">
        <f t="shared" si="159"/>
        <v>-1.2009447979113262E-2</v>
      </c>
      <c r="CG169" s="5">
        <f t="shared" si="160"/>
        <v>154.1413716709381</v>
      </c>
      <c r="CH169" s="2">
        <f>(CG169/CG$5)^(12/COUNT(CG$6:CG169))-1</f>
        <v>3.2167515503679356E-2</v>
      </c>
    </row>
    <row r="170" spans="1:86">
      <c r="A170" s="1">
        <v>30986</v>
      </c>
      <c r="B170" s="2">
        <f>data!M171/1200</f>
        <v>8.3999999999999995E-3</v>
      </c>
      <c r="C170" s="2">
        <f>data!K171/data!K170-1</f>
        <v>5.5522867963309075E-4</v>
      </c>
      <c r="D170" s="1">
        <f t="shared" si="111"/>
        <v>30682</v>
      </c>
      <c r="E170">
        <f>VLOOKUP(D170,'FRED Graph'!$A$13:$B$1993,2,FALSE)</f>
        <v>0</v>
      </c>
      <c r="F170" s="4">
        <f t="shared" si="112"/>
        <v>-7.8447713203669087E-3</v>
      </c>
      <c r="G170" s="20" t="str">
        <f t="shared" si="165"/>
        <v>19844</v>
      </c>
      <c r="H170" s="21">
        <f>IF(VLOOKUP(G170,Median_Level!$A$2:$H$206,8,FALSE)="#N/A",0,VLOOKUP(G170,Median_Level!$A$2:$H$206,8,FALSE))</f>
        <v>20</v>
      </c>
      <c r="I170" s="4"/>
      <c r="J170" s="3">
        <f t="shared" si="161"/>
        <v>0</v>
      </c>
      <c r="K170" s="3">
        <f t="shared" si="113"/>
        <v>1</v>
      </c>
      <c r="L170" s="2">
        <f t="shared" si="114"/>
        <v>5.5522867963309075E-4</v>
      </c>
      <c r="M170" s="5">
        <f t="shared" si="115"/>
        <v>139.01899827288392</v>
      </c>
      <c r="N170" s="2">
        <f>(M170/M$5)^(12/COUNT(M$6:M170))-1</f>
        <v>2.4248633179033252E-2</v>
      </c>
      <c r="P170" s="3">
        <f t="shared" si="162"/>
        <v>1</v>
      </c>
      <c r="Q170" s="3">
        <f t="shared" si="116"/>
        <v>0</v>
      </c>
      <c r="R170" s="2">
        <f t="shared" si="117"/>
        <v>8.3999999999999995E-3</v>
      </c>
      <c r="S170" s="5">
        <f t="shared" si="118"/>
        <v>340.7113817076513</v>
      </c>
      <c r="T170" s="2">
        <f>(S170/S$5)^(12/COUNT(S$6:S170))-1</f>
        <v>9.3248848265947482E-2</v>
      </c>
      <c r="V170" s="3">
        <f t="shared" si="119"/>
        <v>1</v>
      </c>
      <c r="W170" s="3">
        <f t="shared" si="120"/>
        <v>0</v>
      </c>
      <c r="X170" s="2">
        <f t="shared" si="121"/>
        <v>8.3999999999999995E-3</v>
      </c>
      <c r="Y170" s="5">
        <f t="shared" si="122"/>
        <v>3534.289641801588</v>
      </c>
      <c r="Z170" s="2">
        <f>(Y170/Y$5)^(12/COUNT(Y$6:Y170))-1</f>
        <v>0.29599639011488166</v>
      </c>
      <c r="AB170" s="3">
        <f t="shared" si="123"/>
        <v>0</v>
      </c>
      <c r="AC170" s="3">
        <f t="shared" si="124"/>
        <v>1</v>
      </c>
      <c r="AD170" s="2">
        <f t="shared" si="125"/>
        <v>5.5522867963309075E-4</v>
      </c>
      <c r="AE170" s="5">
        <f t="shared" si="126"/>
        <v>153.07521183598678</v>
      </c>
      <c r="AF170" s="2">
        <f>(AE170/AE$5)^(12/COUNT(AE$6:AE170))-1</f>
        <v>3.1448685780765206E-2</v>
      </c>
      <c r="AH170" s="3">
        <f t="shared" ca="1" si="127"/>
        <v>0</v>
      </c>
      <c r="AI170" s="3">
        <f t="shared" ca="1" si="128"/>
        <v>1</v>
      </c>
      <c r="AJ170" s="2">
        <f t="shared" ca="1" si="129"/>
        <v>5.5522867963309075E-4</v>
      </c>
      <c r="AK170" s="5">
        <f t="shared" ca="1" si="130"/>
        <v>354.87692268929021</v>
      </c>
      <c r="AL170" s="2">
        <f ca="1">(AK170/AK$5)^(12/COUNT(AK$6:AK170))-1</f>
        <v>9.64924740231905E-2</v>
      </c>
      <c r="AN170" s="3">
        <f t="shared" ca="1" si="131"/>
        <v>3.8188494677229734E-2</v>
      </c>
      <c r="AO170" s="3">
        <f t="shared" ca="1" si="132"/>
        <v>0.96181150532277027</v>
      </c>
      <c r="AP170" s="2">
        <f t="shared" ca="1" si="133"/>
        <v>8.5480868744500682E-4</v>
      </c>
      <c r="AQ170" s="5">
        <f t="shared" ca="1" si="134"/>
        <v>244.00391828929406</v>
      </c>
      <c r="AR170" s="2">
        <f ca="1">(AQ170/AQ$5)^(12/COUNT(AQ$6:AQ170))-1</f>
        <v>6.7024306796360733E-2</v>
      </c>
      <c r="AT170" s="3">
        <f t="shared" si="135"/>
        <v>0</v>
      </c>
      <c r="AU170" s="3">
        <f t="shared" si="136"/>
        <v>1</v>
      </c>
      <c r="AV170" s="2">
        <f t="shared" si="137"/>
        <v>5.5522867963309075E-4</v>
      </c>
      <c r="AW170" s="5">
        <f t="shared" si="138"/>
        <v>155.05689248496137</v>
      </c>
      <c r="AX170" s="2">
        <f>(AW170/AW$5)^(12/COUNT(AW$6:AW170))-1</f>
        <v>3.2414026846208754E-2</v>
      </c>
      <c r="AZ170" s="3">
        <f t="shared" ca="1" si="139"/>
        <v>0</v>
      </c>
      <c r="BA170" s="3">
        <f t="shared" ca="1" si="140"/>
        <v>1</v>
      </c>
      <c r="BB170" s="2">
        <f t="shared" ca="1" si="141"/>
        <v>5.5522867963309075E-4</v>
      </c>
      <c r="BC170" s="5">
        <f t="shared" ca="1" si="142"/>
        <v>262.59249927417198</v>
      </c>
      <c r="BD170" s="2">
        <f ca="1">(BC170/BC$5)^(12/COUNT(BC$6:BC170))-1</f>
        <v>7.2736997953220417E-2</v>
      </c>
      <c r="BF170" s="3">
        <f t="shared" si="163"/>
        <v>0.45</v>
      </c>
      <c r="BG170" s="3">
        <f t="shared" si="143"/>
        <v>0.55000000000000004</v>
      </c>
      <c r="BH170" s="2">
        <f t="shared" si="144"/>
        <v>4.0853757737981996E-3</v>
      </c>
      <c r="BI170" s="5">
        <f t="shared" si="145"/>
        <v>216.79918146996582</v>
      </c>
      <c r="BJ170" s="2">
        <f>(BI170/BI$5)^(12/COUNT(BI$6:BI170))-1</f>
        <v>5.7890106309036682E-2</v>
      </c>
      <c r="BL170" s="3">
        <f t="shared" si="146"/>
        <v>1</v>
      </c>
      <c r="BM170" s="3">
        <f t="shared" si="147"/>
        <v>0</v>
      </c>
      <c r="BN170" s="2">
        <f t="shared" si="148"/>
        <v>8.3999999999999995E-3</v>
      </c>
      <c r="BO170" s="5">
        <f t="shared" si="149"/>
        <v>245.15364465274862</v>
      </c>
      <c r="BP170" s="2">
        <f>(BO170/BO$5)^(12/COUNT(BO$6:BO170))-1</f>
        <v>6.7389163531640373E-2</v>
      </c>
      <c r="BR170" s="3">
        <f t="shared" si="150"/>
        <v>1</v>
      </c>
      <c r="BS170" s="3">
        <f t="shared" si="151"/>
        <v>0</v>
      </c>
      <c r="BT170" s="2">
        <f t="shared" si="152"/>
        <v>8.3999999999999995E-3</v>
      </c>
      <c r="BU170" s="5">
        <f t="shared" si="153"/>
        <v>242.13309410630322</v>
      </c>
      <c r="BV170" s="2">
        <f>(BU170/BU$5)^(12/COUNT(BU$6:BU170))-1</f>
        <v>6.6427193837623966E-2</v>
      </c>
      <c r="BX170" s="3">
        <f t="shared" si="154"/>
        <v>0</v>
      </c>
      <c r="BY170" s="3">
        <f t="shared" si="155"/>
        <v>1</v>
      </c>
      <c r="BZ170" s="2">
        <f t="shared" si="156"/>
        <v>5.5522867963309075E-4</v>
      </c>
      <c r="CA170" s="5">
        <f t="shared" si="157"/>
        <v>141.47652884305975</v>
      </c>
      <c r="CB170" s="2">
        <f>(CA170/CA$5)^(12/COUNT(CA$6:CA170))-1</f>
        <v>2.5554784690934751E-2</v>
      </c>
      <c r="CD170" s="3">
        <f t="shared" si="164"/>
        <v>0.1</v>
      </c>
      <c r="CE170" s="3">
        <f t="shared" si="158"/>
        <v>0.9</v>
      </c>
      <c r="CF170" s="2">
        <f t="shared" si="159"/>
        <v>1.3397058116697818E-3</v>
      </c>
      <c r="CG170" s="5">
        <f t="shared" si="160"/>
        <v>154.3478757623844</v>
      </c>
      <c r="CH170" s="2">
        <f>(CG170/CG$5)^(12/COUNT(CG$6:CG170))-1</f>
        <v>3.2069962989382805E-2</v>
      </c>
    </row>
    <row r="171" spans="1:86">
      <c r="A171" s="1">
        <v>31016</v>
      </c>
      <c r="B171" s="2">
        <f>data!M172/1200</f>
        <v>7.8583333333333335E-3</v>
      </c>
      <c r="C171" s="2">
        <f>data!K172/data!K171-1</f>
        <v>-1.5272739319849626E-2</v>
      </c>
      <c r="D171" s="1">
        <f t="shared" si="111"/>
        <v>30682</v>
      </c>
      <c r="E171">
        <f>VLOOKUP(D171,'FRED Graph'!$A$13:$B$1993,2,FALSE)</f>
        <v>0</v>
      </c>
      <c r="F171" s="4">
        <f t="shared" si="112"/>
        <v>-2.3131072653182962E-2</v>
      </c>
      <c r="G171" s="20" t="str">
        <f t="shared" si="165"/>
        <v>19844</v>
      </c>
      <c r="H171" s="21">
        <f>IF(VLOOKUP(G171,Median_Level!$A$2:$H$206,8,FALSE)="#N/A",0,VLOOKUP(G171,Median_Level!$A$2:$H$206,8,FALSE))</f>
        <v>20</v>
      </c>
      <c r="I171" s="4"/>
      <c r="J171" s="3">
        <f t="shared" si="161"/>
        <v>0</v>
      </c>
      <c r="K171" s="3">
        <f t="shared" si="113"/>
        <v>1</v>
      </c>
      <c r="L171" s="2">
        <f t="shared" si="114"/>
        <v>-1.5272739319849626E-2</v>
      </c>
      <c r="M171" s="5">
        <f t="shared" si="115"/>
        <v>136.89579735175553</v>
      </c>
      <c r="N171" s="2">
        <f>(M171/M$5)^(12/COUNT(M$6:M171))-1</f>
        <v>2.2962059291446568E-2</v>
      </c>
      <c r="P171" s="3">
        <f t="shared" si="162"/>
        <v>1</v>
      </c>
      <c r="Q171" s="3">
        <f t="shared" si="116"/>
        <v>0</v>
      </c>
      <c r="R171" s="2">
        <f t="shared" si="117"/>
        <v>7.8583333333333335E-3</v>
      </c>
      <c r="S171" s="5">
        <f t="shared" si="118"/>
        <v>343.38880531557061</v>
      </c>
      <c r="T171" s="2">
        <f>(S171/S$5)^(12/COUNT(S$6:S171))-1</f>
        <v>9.3280312891566464E-2</v>
      </c>
      <c r="V171" s="3">
        <f t="shared" si="119"/>
        <v>1</v>
      </c>
      <c r="W171" s="3">
        <f t="shared" si="120"/>
        <v>0</v>
      </c>
      <c r="X171" s="2">
        <f t="shared" si="121"/>
        <v>7.8583333333333335E-3</v>
      </c>
      <c r="Y171" s="5">
        <f t="shared" si="122"/>
        <v>3562.063267903412</v>
      </c>
      <c r="Z171" s="2">
        <f>(Y171/Y$5)^(12/COUNT(Y$6:Y171))-1</f>
        <v>0.29470612358365789</v>
      </c>
      <c r="AB171" s="3">
        <f t="shared" si="123"/>
        <v>0</v>
      </c>
      <c r="AC171" s="3">
        <f t="shared" si="124"/>
        <v>1</v>
      </c>
      <c r="AD171" s="2">
        <f t="shared" si="125"/>
        <v>-1.5272739319849626E-2</v>
      </c>
      <c r="AE171" s="5">
        <f t="shared" si="126"/>
        <v>150.73733402928499</v>
      </c>
      <c r="AF171" s="2">
        <f>(AE171/AE$5)^(12/COUNT(AE$6:AE171))-1</f>
        <v>3.0109597486103423E-2</v>
      </c>
      <c r="AH171" s="3">
        <f t="shared" ca="1" si="127"/>
        <v>0</v>
      </c>
      <c r="AI171" s="3">
        <f t="shared" ca="1" si="128"/>
        <v>1</v>
      </c>
      <c r="AJ171" s="2">
        <f t="shared" ca="1" si="129"/>
        <v>-1.5272739319849626E-2</v>
      </c>
      <c r="AK171" s="5">
        <f t="shared" ca="1" si="130"/>
        <v>349.45697995842625</v>
      </c>
      <c r="AL171" s="2">
        <f ca="1">(AK171/AK$5)^(12/COUNT(AK$6:AK171))-1</f>
        <v>9.466560793510892E-2</v>
      </c>
      <c r="AN171" s="3">
        <f t="shared" ca="1" si="131"/>
        <v>0.67369359573890653</v>
      </c>
      <c r="AO171" s="3">
        <f t="shared" ca="1" si="132"/>
        <v>0.32630640426109347</v>
      </c>
      <c r="AP171" s="2">
        <f t="shared" ca="1" si="133"/>
        <v>3.1051618917109051E-4</v>
      </c>
      <c r="AQ171" s="5">
        <f t="shared" ca="1" si="134"/>
        <v>244.07968545614403</v>
      </c>
      <c r="AR171" s="2">
        <f ca="1">(AQ171/AQ$5)^(12/COUNT(AQ$6:AQ171))-1</f>
        <v>6.6631327685150676E-2</v>
      </c>
      <c r="AT171" s="3">
        <f t="shared" si="135"/>
        <v>0</v>
      </c>
      <c r="AU171" s="3">
        <f t="shared" si="136"/>
        <v>1</v>
      </c>
      <c r="AV171" s="2">
        <f t="shared" si="137"/>
        <v>-1.5272739319849626E-2</v>
      </c>
      <c r="AW171" s="5">
        <f t="shared" si="138"/>
        <v>152.68874898629261</v>
      </c>
      <c r="AX171" s="2">
        <f>(AW171/AW$5)^(12/COUNT(AW$6:AW171))-1</f>
        <v>3.1067874829726172E-2</v>
      </c>
      <c r="AZ171" s="3">
        <f t="shared" ca="1" si="139"/>
        <v>0</v>
      </c>
      <c r="BA171" s="3">
        <f t="shared" ca="1" si="140"/>
        <v>1</v>
      </c>
      <c r="BB171" s="2">
        <f t="shared" ca="1" si="141"/>
        <v>-1.5272739319849626E-2</v>
      </c>
      <c r="BC171" s="5">
        <f t="shared" ca="1" si="142"/>
        <v>258.58199248540973</v>
      </c>
      <c r="BD171" s="2">
        <f ca="1">(BC171/BC$5)^(12/COUNT(BC$6:BC171))-1</f>
        <v>7.1091028134203205E-2</v>
      </c>
      <c r="BF171" s="3">
        <f t="shared" si="163"/>
        <v>0.45</v>
      </c>
      <c r="BG171" s="3">
        <f t="shared" si="143"/>
        <v>0.55000000000000004</v>
      </c>
      <c r="BH171" s="2">
        <f t="shared" si="144"/>
        <v>-4.8637566259172949E-3</v>
      </c>
      <c r="BI171" s="5">
        <f t="shared" si="145"/>
        <v>215.74472301459781</v>
      </c>
      <c r="BJ171" s="2">
        <f>(BI171/BI$5)^(12/COUNT(BI$6:BI171))-1</f>
        <v>5.7158860412639845E-2</v>
      </c>
      <c r="BL171" s="3">
        <f t="shared" si="146"/>
        <v>1</v>
      </c>
      <c r="BM171" s="3">
        <f t="shared" si="147"/>
        <v>0</v>
      </c>
      <c r="BN171" s="2">
        <f t="shared" si="148"/>
        <v>7.8583333333333335E-3</v>
      </c>
      <c r="BO171" s="5">
        <f t="shared" si="149"/>
        <v>247.08014371031146</v>
      </c>
      <c r="BP171" s="2">
        <f>(BO171/BO$5)^(12/COUNT(BO$6:BO171))-1</f>
        <v>6.757382353220831E-2</v>
      </c>
      <c r="BR171" s="3">
        <f t="shared" si="150"/>
        <v>1</v>
      </c>
      <c r="BS171" s="3">
        <f t="shared" si="151"/>
        <v>0</v>
      </c>
      <c r="BT171" s="2">
        <f t="shared" si="152"/>
        <v>7.8583333333333335E-3</v>
      </c>
      <c r="BU171" s="5">
        <f t="shared" si="153"/>
        <v>244.03585667082191</v>
      </c>
      <c r="BV171" s="2">
        <f>(BU171/BU$5)^(12/COUNT(BU$6:BU171))-1</f>
        <v>6.6617480819791464E-2</v>
      </c>
      <c r="BX171" s="3">
        <f t="shared" si="154"/>
        <v>0</v>
      </c>
      <c r="BY171" s="3">
        <f t="shared" si="155"/>
        <v>1</v>
      </c>
      <c r="BZ171" s="2">
        <f t="shared" si="156"/>
        <v>-1.5272739319849626E-2</v>
      </c>
      <c r="CA171" s="5">
        <f t="shared" si="157"/>
        <v>139.31579469816251</v>
      </c>
      <c r="CB171" s="2">
        <f>(CA171/CA$5)^(12/COUNT(CA$6:CA171))-1</f>
        <v>2.4258706649687323E-2</v>
      </c>
      <c r="CD171" s="3">
        <f t="shared" si="164"/>
        <v>0.1</v>
      </c>
      <c r="CE171" s="3">
        <f t="shared" si="158"/>
        <v>0.9</v>
      </c>
      <c r="CF171" s="2">
        <f t="shared" si="159"/>
        <v>-1.2959632054531331E-2</v>
      </c>
      <c r="CG171" s="5">
        <f t="shared" si="160"/>
        <v>152.34758408410539</v>
      </c>
      <c r="CH171" s="2">
        <f>(CG171/CG$5)^(12/COUNT(CG$6:CG171))-1</f>
        <v>3.0901162295886575E-2</v>
      </c>
    </row>
    <row r="172" spans="1:86">
      <c r="A172" s="1">
        <v>31047</v>
      </c>
      <c r="B172" s="2">
        <f>data!M173/1200</f>
        <v>7.2833333333333335E-3</v>
      </c>
      <c r="C172" s="2">
        <f>data!K173/data!K172-1</f>
        <v>1.903376116540767E-2</v>
      </c>
      <c r="D172" s="1">
        <f t="shared" si="111"/>
        <v>30682</v>
      </c>
      <c r="E172">
        <f>VLOOKUP(D172,'FRED Graph'!$A$13:$B$1993,2,FALSE)</f>
        <v>0</v>
      </c>
      <c r="F172" s="4">
        <f t="shared" si="112"/>
        <v>1.1750427832074337E-2</v>
      </c>
      <c r="G172" s="20" t="str">
        <f t="shared" si="165"/>
        <v>19844</v>
      </c>
      <c r="H172" s="21">
        <f>IF(VLOOKUP(G172,Median_Level!$A$2:$H$206,8,FALSE)="#N/A",0,VLOOKUP(G172,Median_Level!$A$2:$H$206,8,FALSE))</f>
        <v>20</v>
      </c>
      <c r="I172" s="4"/>
      <c r="J172" s="3">
        <f t="shared" si="161"/>
        <v>0</v>
      </c>
      <c r="K172" s="3">
        <f t="shared" si="113"/>
        <v>1</v>
      </c>
      <c r="L172" s="2">
        <f t="shared" si="114"/>
        <v>1.903376116540767E-2</v>
      </c>
      <c r="M172" s="5">
        <f t="shared" si="115"/>
        <v>139.5014392630969</v>
      </c>
      <c r="N172" s="2">
        <f>(M172/M$5)^(12/COUNT(M$6:M172))-1</f>
        <v>2.4209707514707191E-2</v>
      </c>
      <c r="P172" s="3">
        <f t="shared" si="162"/>
        <v>1</v>
      </c>
      <c r="Q172" s="3">
        <f t="shared" si="116"/>
        <v>0</v>
      </c>
      <c r="R172" s="2">
        <f t="shared" si="117"/>
        <v>7.2833333333333335E-3</v>
      </c>
      <c r="S172" s="5">
        <f t="shared" si="118"/>
        <v>345.889820447619</v>
      </c>
      <c r="T172" s="2">
        <f>(S172/S$5)^(12/COUNT(S$6:S172))-1</f>
        <v>9.3266569181774006E-2</v>
      </c>
      <c r="V172" s="3">
        <f t="shared" si="119"/>
        <v>0</v>
      </c>
      <c r="W172" s="3">
        <f t="shared" si="120"/>
        <v>1</v>
      </c>
      <c r="X172" s="2">
        <f t="shared" si="121"/>
        <v>1.903376116540767E-2</v>
      </c>
      <c r="Y172" s="5">
        <f t="shared" si="122"/>
        <v>3629.862729400757</v>
      </c>
      <c r="Z172" s="2">
        <f>(Y172/Y$5)^(12/COUNT(Y$6:Y172))-1</f>
        <v>0.29445786528888496</v>
      </c>
      <c r="AB172" s="3">
        <f t="shared" si="123"/>
        <v>0</v>
      </c>
      <c r="AC172" s="3">
        <f t="shared" si="124"/>
        <v>1</v>
      </c>
      <c r="AD172" s="2">
        <f t="shared" si="125"/>
        <v>1.903376116540767E-2</v>
      </c>
      <c r="AE172" s="5">
        <f t="shared" si="126"/>
        <v>153.60643244390869</v>
      </c>
      <c r="AF172" s="2">
        <f>(AE172/AE$5)^(12/COUNT(AE$6:AE172))-1</f>
        <v>3.1322962860953041E-2</v>
      </c>
      <c r="AH172" s="3">
        <f t="shared" ca="1" si="127"/>
        <v>0</v>
      </c>
      <c r="AI172" s="3">
        <f t="shared" ca="1" si="128"/>
        <v>1</v>
      </c>
      <c r="AJ172" s="2">
        <f t="shared" ca="1" si="129"/>
        <v>1.903376116540767E-2</v>
      </c>
      <c r="AK172" s="5">
        <f t="shared" ca="1" si="130"/>
        <v>356.10846065253958</v>
      </c>
      <c r="AL172" s="2">
        <f ca="1">(AK172/AK$5)^(12/COUNT(AK$6:AK172))-1</f>
        <v>9.5556186747464356E-2</v>
      </c>
      <c r="AN172" s="3">
        <f t="shared" ca="1" si="131"/>
        <v>0.19122895289923936</v>
      </c>
      <c r="AO172" s="3">
        <f t="shared" ca="1" si="132"/>
        <v>0.80877104710076064</v>
      </c>
      <c r="AP172" s="2">
        <f t="shared" ca="1" si="133"/>
        <v>1.6786739154962014E-2</v>
      </c>
      <c r="AQ172" s="5">
        <f t="shared" ca="1" si="134"/>
        <v>248.17698746892151</v>
      </c>
      <c r="AR172" s="2">
        <f ca="1">(AQ172/AQ$5)^(12/COUNT(AQ$6:AQ172))-1</f>
        <v>6.7495606865299873E-2</v>
      </c>
      <c r="AT172" s="3">
        <f t="shared" si="135"/>
        <v>0</v>
      </c>
      <c r="AU172" s="3">
        <f t="shared" si="136"/>
        <v>1</v>
      </c>
      <c r="AV172" s="2">
        <f t="shared" si="137"/>
        <v>1.903376116540767E-2</v>
      </c>
      <c r="AW172" s="5">
        <f t="shared" si="138"/>
        <v>155.59499016714258</v>
      </c>
      <c r="AX172" s="2">
        <f>(AW172/AW$5)^(12/COUNT(AW$6:AW172))-1</f>
        <v>3.2276621356756463E-2</v>
      </c>
      <c r="AZ172" s="3">
        <f t="shared" ca="1" si="139"/>
        <v>0</v>
      </c>
      <c r="BA172" s="3">
        <f t="shared" ca="1" si="140"/>
        <v>1</v>
      </c>
      <c r="BB172" s="2">
        <f t="shared" ca="1" si="141"/>
        <v>1.903376116540767E-2</v>
      </c>
      <c r="BC172" s="5">
        <f t="shared" ca="1" si="142"/>
        <v>263.50378037205223</v>
      </c>
      <c r="BD172" s="2">
        <f ca="1">(BC172/BC$5)^(12/COUNT(BC$6:BC172))-1</f>
        <v>7.2102184324903229E-2</v>
      </c>
      <c r="BF172" s="3">
        <f t="shared" si="163"/>
        <v>0.45</v>
      </c>
      <c r="BG172" s="3">
        <f t="shared" si="143"/>
        <v>0.55000000000000004</v>
      </c>
      <c r="BH172" s="2">
        <f t="shared" si="144"/>
        <v>1.3746068640974218E-2</v>
      </c>
      <c r="BI172" s="5">
        <f t="shared" si="145"/>
        <v>218.71036478608445</v>
      </c>
      <c r="BJ172" s="2">
        <f>(BI172/BI$5)^(12/COUNT(BI$6:BI172))-1</f>
        <v>5.7844301198270776E-2</v>
      </c>
      <c r="BL172" s="3">
        <f t="shared" si="146"/>
        <v>1</v>
      </c>
      <c r="BM172" s="3">
        <f t="shared" si="147"/>
        <v>0</v>
      </c>
      <c r="BN172" s="2">
        <f t="shared" si="148"/>
        <v>7.2833333333333335E-3</v>
      </c>
      <c r="BO172" s="5">
        <f t="shared" si="149"/>
        <v>248.87971075700156</v>
      </c>
      <c r="BP172" s="2">
        <f>(BO172/BO$5)^(12/COUNT(BO$6:BO172))-1</f>
        <v>6.7712518921813292E-2</v>
      </c>
      <c r="BR172" s="3">
        <f t="shared" si="150"/>
        <v>1</v>
      </c>
      <c r="BS172" s="3">
        <f t="shared" si="151"/>
        <v>0</v>
      </c>
      <c r="BT172" s="2">
        <f t="shared" si="152"/>
        <v>7.2833333333333335E-3</v>
      </c>
      <c r="BU172" s="5">
        <f t="shared" si="153"/>
        <v>245.81325116024107</v>
      </c>
      <c r="BV172" s="2">
        <f>(BU172/BU$5)^(12/COUNT(BU$6:BU172))-1</f>
        <v>6.6761776761093961E-2</v>
      </c>
      <c r="BX172" s="3">
        <f t="shared" si="154"/>
        <v>0</v>
      </c>
      <c r="BY172" s="3">
        <f t="shared" si="155"/>
        <v>1</v>
      </c>
      <c r="BZ172" s="2">
        <f t="shared" si="156"/>
        <v>1.903376116540767E-2</v>
      </c>
      <c r="CA172" s="5">
        <f t="shared" si="157"/>
        <v>141.96749826101629</v>
      </c>
      <c r="CB172" s="2">
        <f>(CA172/CA$5)^(12/COUNT(CA$6:CA172))-1</f>
        <v>2.5500157599031681E-2</v>
      </c>
      <c r="CD172" s="3">
        <f t="shared" si="164"/>
        <v>0.1</v>
      </c>
      <c r="CE172" s="3">
        <f t="shared" si="158"/>
        <v>0.9</v>
      </c>
      <c r="CF172" s="2">
        <f t="shared" si="159"/>
        <v>1.7858718382200239E-2</v>
      </c>
      <c r="CG172" s="5">
        <f t="shared" si="160"/>
        <v>155.06831668447202</v>
      </c>
      <c r="CH172" s="2">
        <f>(CG172/CG$5)^(12/COUNT(CG$6:CG172))-1</f>
        <v>3.2025149223561034E-2</v>
      </c>
    </row>
    <row r="173" spans="1:86">
      <c r="A173" s="1">
        <v>31078</v>
      </c>
      <c r="B173" s="2">
        <f>data!M174/1200</f>
        <v>6.875E-3</v>
      </c>
      <c r="C173" s="2">
        <f>data!K174/data!K173-1</f>
        <v>6.2068225525557796E-2</v>
      </c>
      <c r="D173" s="1">
        <f t="shared" si="111"/>
        <v>31048</v>
      </c>
      <c r="E173">
        <f>VLOOKUP(D173,'FRED Graph'!$A$13:$B$1993,2,FALSE)</f>
        <v>0</v>
      </c>
      <c r="F173" s="4">
        <f t="shared" si="112"/>
        <v>5.5193225525557797E-2</v>
      </c>
      <c r="G173" s="20" t="str">
        <f t="shared" si="165"/>
        <v>19851</v>
      </c>
      <c r="H173" s="21">
        <f>IF(VLOOKUP(G173,Median_Level!$A$2:$H$206,8,FALSE)="#N/A",0,VLOOKUP(G173,Median_Level!$A$2:$H$206,8,FALSE))</f>
        <v>20</v>
      </c>
      <c r="I173" s="4"/>
      <c r="J173" s="3">
        <f t="shared" si="161"/>
        <v>0</v>
      </c>
      <c r="K173" s="3">
        <f t="shared" si="113"/>
        <v>1</v>
      </c>
      <c r="L173" s="2">
        <f t="shared" si="114"/>
        <v>6.2068225525557796E-2</v>
      </c>
      <c r="M173" s="5">
        <f t="shared" si="115"/>
        <v>148.16004605641871</v>
      </c>
      <c r="N173" s="2">
        <f>(M173/M$5)^(12/COUNT(M$6:M173))-1</f>
        <v>2.8478172097953669E-2</v>
      </c>
      <c r="P173" s="3">
        <f t="shared" si="162"/>
        <v>1</v>
      </c>
      <c r="Q173" s="3">
        <f t="shared" si="116"/>
        <v>0</v>
      </c>
      <c r="R173" s="2">
        <f t="shared" si="117"/>
        <v>6.875E-3</v>
      </c>
      <c r="S173" s="5">
        <f t="shared" si="118"/>
        <v>348.26781296319638</v>
      </c>
      <c r="T173" s="2">
        <f>(S173/S$5)^(12/COUNT(S$6:S173))-1</f>
        <v>9.3221327313235403E-2</v>
      </c>
      <c r="V173" s="3">
        <f t="shared" si="119"/>
        <v>0</v>
      </c>
      <c r="W173" s="3">
        <f t="shared" si="120"/>
        <v>1</v>
      </c>
      <c r="X173" s="2">
        <f t="shared" si="121"/>
        <v>6.2068225525557796E-2</v>
      </c>
      <c r="Y173" s="5">
        <f t="shared" si="122"/>
        <v>3855.1618679160201</v>
      </c>
      <c r="Z173" s="2">
        <f>(Y173/Y$5)^(12/COUNT(Y$6:Y173))-1</f>
        <v>0.29804204032932247</v>
      </c>
      <c r="AB173" s="3">
        <f t="shared" si="123"/>
        <v>0</v>
      </c>
      <c r="AC173" s="3">
        <f t="shared" si="124"/>
        <v>1</v>
      </c>
      <c r="AD173" s="2">
        <f t="shared" si="125"/>
        <v>6.2068225525557796E-2</v>
      </c>
      <c r="AE173" s="5">
        <f t="shared" si="126"/>
        <v>163.14051113501358</v>
      </c>
      <c r="AF173" s="2">
        <f>(AE173/AE$5)^(12/COUNT(AE$6:AE173))-1</f>
        <v>3.5578408738276446E-2</v>
      </c>
      <c r="AH173" s="3">
        <f t="shared" ca="1" si="127"/>
        <v>0</v>
      </c>
      <c r="AI173" s="3">
        <f t="shared" ca="1" si="128"/>
        <v>1</v>
      </c>
      <c r="AJ173" s="2">
        <f t="shared" ca="1" si="129"/>
        <v>6.2068225525557796E-2</v>
      </c>
      <c r="AK173" s="5">
        <f t="shared" ca="1" si="130"/>
        <v>378.21148089988066</v>
      </c>
      <c r="AL173" s="2">
        <f ca="1">(AK173/AK$5)^(12/COUNT(AK$6:AK173))-1</f>
        <v>9.9681109812427504E-2</v>
      </c>
      <c r="AN173" s="3">
        <f t="shared" ca="1" si="131"/>
        <v>0.10230282000534718</v>
      </c>
      <c r="AO173" s="3">
        <f t="shared" ca="1" si="132"/>
        <v>0.89769717999465282</v>
      </c>
      <c r="AP173" s="2">
        <f t="shared" ca="1" si="133"/>
        <v>5.642180290910212E-2</v>
      </c>
      <c r="AQ173" s="5">
        <f t="shared" ca="1" si="134"/>
        <v>262.1795805424677</v>
      </c>
      <c r="AR173" s="2">
        <f ca="1">(AQ173/AQ$5)^(12/COUNT(AQ$6:AQ173))-1</f>
        <v>7.1272407102189961E-2</v>
      </c>
      <c r="AT173" s="3">
        <f t="shared" si="135"/>
        <v>0</v>
      </c>
      <c r="AU173" s="3">
        <f t="shared" si="136"/>
        <v>1</v>
      </c>
      <c r="AV173" s="2">
        <f t="shared" si="137"/>
        <v>6.2068225525557796E-2</v>
      </c>
      <c r="AW173" s="5">
        <f t="shared" si="138"/>
        <v>165.25249510748372</v>
      </c>
      <c r="AX173" s="2">
        <f>(AW173/AW$5)^(12/COUNT(AW$6:AW173))-1</f>
        <v>3.6530299640685326E-2</v>
      </c>
      <c r="AZ173" s="3">
        <f t="shared" ca="1" si="139"/>
        <v>0</v>
      </c>
      <c r="BA173" s="3">
        <f t="shared" ca="1" si="140"/>
        <v>1</v>
      </c>
      <c r="BB173" s="2">
        <f t="shared" ca="1" si="141"/>
        <v>6.2068225525557796E-2</v>
      </c>
      <c r="BC173" s="5">
        <f t="shared" ca="1" si="142"/>
        <v>279.85899243902185</v>
      </c>
      <c r="BD173" s="2">
        <f ca="1">(BC173/BC$5)^(12/COUNT(BC$6:BC173))-1</f>
        <v>7.6277430676697122E-2</v>
      </c>
      <c r="BF173" s="3">
        <f t="shared" si="163"/>
        <v>0.45</v>
      </c>
      <c r="BG173" s="3">
        <f t="shared" si="143"/>
        <v>0.55000000000000004</v>
      </c>
      <c r="BH173" s="2">
        <f t="shared" si="144"/>
        <v>3.7231274039056787E-2</v>
      </c>
      <c r="BI173" s="5">
        <f t="shared" si="145"/>
        <v>226.85323031261723</v>
      </c>
      <c r="BJ173" s="2">
        <f>(BI173/BI$5)^(12/COUNT(BI$6:BI173))-1</f>
        <v>6.02550626048306E-2</v>
      </c>
      <c r="BL173" s="3">
        <f t="shared" si="146"/>
        <v>1</v>
      </c>
      <c r="BM173" s="3">
        <f t="shared" si="147"/>
        <v>0</v>
      </c>
      <c r="BN173" s="2">
        <f t="shared" si="148"/>
        <v>6.875E-3</v>
      </c>
      <c r="BO173" s="5">
        <f t="shared" si="149"/>
        <v>250.59075876845594</v>
      </c>
      <c r="BP173" s="2">
        <f>(BO173/BO$5)^(12/COUNT(BO$6:BO173))-1</f>
        <v>6.7818654643887921E-2</v>
      </c>
      <c r="BR173" s="3">
        <f t="shared" si="150"/>
        <v>1</v>
      </c>
      <c r="BS173" s="3">
        <f t="shared" si="151"/>
        <v>0</v>
      </c>
      <c r="BT173" s="2">
        <f t="shared" si="152"/>
        <v>6.875E-3</v>
      </c>
      <c r="BU173" s="5">
        <f t="shared" si="153"/>
        <v>247.50321726196771</v>
      </c>
      <c r="BV173" s="2">
        <f>(BU173/BU$5)^(12/COUNT(BU$6:BU173))-1</f>
        <v>6.687347521133491E-2</v>
      </c>
      <c r="BX173" s="3">
        <f t="shared" si="154"/>
        <v>0</v>
      </c>
      <c r="BY173" s="3">
        <f t="shared" si="155"/>
        <v>1</v>
      </c>
      <c r="BZ173" s="2">
        <f t="shared" si="156"/>
        <v>6.2068225525557796E-2</v>
      </c>
      <c r="CA173" s="5">
        <f t="shared" si="157"/>
        <v>150.77916896038028</v>
      </c>
      <c r="CB173" s="2">
        <f>(CA173/CA$5)^(12/COUNT(CA$6:CA173))-1</f>
        <v>2.9766282131159283E-2</v>
      </c>
      <c r="CD173" s="3">
        <f t="shared" si="164"/>
        <v>0.1</v>
      </c>
      <c r="CE173" s="3">
        <f t="shared" si="158"/>
        <v>0.9</v>
      </c>
      <c r="CF173" s="2">
        <f t="shared" si="159"/>
        <v>5.6548902973002017E-2</v>
      </c>
      <c r="CG173" s="5">
        <f t="shared" si="160"/>
        <v>163.83725987884898</v>
      </c>
      <c r="CH173" s="2">
        <f>(CG173/CG$5)^(12/COUNT(CG$6:CG173))-1</f>
        <v>3.5893698358595572E-2</v>
      </c>
    </row>
    <row r="174" spans="1:86">
      <c r="A174" s="1">
        <v>31106</v>
      </c>
      <c r="B174" s="2">
        <f>data!M175/1200</f>
        <v>7.2333333333333329E-3</v>
      </c>
      <c r="C174" s="2">
        <f>data!K175/data!K174-1</f>
        <v>-2.1449054609603557E-3</v>
      </c>
      <c r="D174" s="1">
        <f t="shared" si="111"/>
        <v>31048</v>
      </c>
      <c r="E174">
        <f>VLOOKUP(D174,'FRED Graph'!$A$13:$B$1993,2,FALSE)</f>
        <v>0</v>
      </c>
      <c r="F174" s="4">
        <f t="shared" si="112"/>
        <v>-9.3782387942936887E-3</v>
      </c>
      <c r="G174" s="20" t="str">
        <f t="shared" si="165"/>
        <v>19851</v>
      </c>
      <c r="H174" s="21">
        <f>IF(VLOOKUP(G174,Median_Level!$A$2:$H$206,8,FALSE)="#N/A",0,VLOOKUP(G174,Median_Level!$A$2:$H$206,8,FALSE))</f>
        <v>20</v>
      </c>
      <c r="I174" s="4"/>
      <c r="J174" s="3">
        <f t="shared" si="161"/>
        <v>0</v>
      </c>
      <c r="K174" s="3">
        <f t="shared" si="113"/>
        <v>1</v>
      </c>
      <c r="L174" s="2">
        <f t="shared" si="114"/>
        <v>-2.1449054609603557E-3</v>
      </c>
      <c r="M174" s="5">
        <f t="shared" si="115"/>
        <v>147.84225676453616</v>
      </c>
      <c r="N174" s="2">
        <f>(M174/M$5)^(12/COUNT(M$6:M174))-1</f>
        <v>2.815053097374931E-2</v>
      </c>
      <c r="P174" s="3">
        <f t="shared" si="162"/>
        <v>1</v>
      </c>
      <c r="Q174" s="3">
        <f t="shared" si="116"/>
        <v>0</v>
      </c>
      <c r="R174" s="2">
        <f t="shared" si="117"/>
        <v>7.2333333333333329E-3</v>
      </c>
      <c r="S174" s="5">
        <f t="shared" si="118"/>
        <v>350.78695014363018</v>
      </c>
      <c r="T174" s="2">
        <f>(S174/S$5)^(12/COUNT(S$6:S174))-1</f>
        <v>9.320424275876249E-2</v>
      </c>
      <c r="V174" s="3">
        <f t="shared" si="119"/>
        <v>1</v>
      </c>
      <c r="W174" s="3">
        <f t="shared" si="120"/>
        <v>0</v>
      </c>
      <c r="X174" s="2">
        <f t="shared" si="121"/>
        <v>7.2333333333333329E-3</v>
      </c>
      <c r="Y174" s="5">
        <f t="shared" si="122"/>
        <v>3883.047538760613</v>
      </c>
      <c r="Z174" s="2">
        <f>(Y174/Y$5)^(12/COUNT(Y$6:Y174))-1</f>
        <v>0.29670344788951608</v>
      </c>
      <c r="AB174" s="3">
        <f t="shared" si="123"/>
        <v>0</v>
      </c>
      <c r="AC174" s="3">
        <f t="shared" si="124"/>
        <v>1</v>
      </c>
      <c r="AD174" s="2">
        <f t="shared" si="125"/>
        <v>-2.1449054609603557E-3</v>
      </c>
      <c r="AE174" s="5">
        <f t="shared" si="126"/>
        <v>162.79059016177624</v>
      </c>
      <c r="AF174" s="2">
        <f>(AE174/AE$5)^(12/COUNT(AE$6:AE174))-1</f>
        <v>3.5206362063803232E-2</v>
      </c>
      <c r="AH174" s="3">
        <f t="shared" ca="1" si="127"/>
        <v>0</v>
      </c>
      <c r="AI174" s="3">
        <f t="shared" ca="1" si="128"/>
        <v>1</v>
      </c>
      <c r="AJ174" s="2">
        <f t="shared" ca="1" si="129"/>
        <v>-2.1449054609603557E-3</v>
      </c>
      <c r="AK174" s="5">
        <f t="shared" ca="1" si="130"/>
        <v>377.40025302910061</v>
      </c>
      <c r="AL174" s="2">
        <f ca="1">(AK174/AK$5)^(12/COUNT(AK$6:AK174))-1</f>
        <v>9.8895432605506928E-2</v>
      </c>
      <c r="AN174" s="3">
        <f t="shared" ca="1" si="131"/>
        <v>0.93992401938885439</v>
      </c>
      <c r="AO174" s="3">
        <f t="shared" ca="1" si="132"/>
        <v>6.0075980611145607E-2</v>
      </c>
      <c r="AP174" s="2">
        <f t="shared" ca="1" si="133"/>
        <v>6.6699264413606517E-3</v>
      </c>
      <c r="AQ174" s="5">
        <f t="shared" ca="1" si="134"/>
        <v>263.9282990591127</v>
      </c>
      <c r="AR174" s="2">
        <f ca="1">(AQ174/AQ$5)^(12/COUNT(AQ$6:AQ174))-1</f>
        <v>7.1341669722209788E-2</v>
      </c>
      <c r="AT174" s="3">
        <f t="shared" si="135"/>
        <v>0</v>
      </c>
      <c r="AU174" s="3">
        <f t="shared" si="136"/>
        <v>1</v>
      </c>
      <c r="AV174" s="2">
        <f t="shared" si="137"/>
        <v>-2.1449054609603557E-3</v>
      </c>
      <c r="AW174" s="5">
        <f t="shared" si="138"/>
        <v>164.89804412829037</v>
      </c>
      <c r="AX174" s="2">
        <f>(AW174/AW$5)^(12/COUNT(AW$6:AW174))-1</f>
        <v>3.6152277946881473E-2</v>
      </c>
      <c r="AZ174" s="3">
        <f t="shared" ca="1" si="139"/>
        <v>0</v>
      </c>
      <c r="BA174" s="3">
        <f t="shared" ca="1" si="140"/>
        <v>1</v>
      </c>
      <c r="BB174" s="2">
        <f t="shared" ca="1" si="141"/>
        <v>-2.1449054609603557E-3</v>
      </c>
      <c r="BC174" s="5">
        <f t="shared" ca="1" si="142"/>
        <v>279.2587213578405</v>
      </c>
      <c r="BD174" s="2">
        <f ca="1">(BC174/BC$5)^(12/COUNT(BC$6:BC174))-1</f>
        <v>7.564538439935764E-2</v>
      </c>
      <c r="BF174" s="3">
        <f t="shared" si="163"/>
        <v>0.45</v>
      </c>
      <c r="BG174" s="3">
        <f t="shared" si="143"/>
        <v>0.55000000000000004</v>
      </c>
      <c r="BH174" s="2">
        <f t="shared" si="144"/>
        <v>2.0753019964718043E-3</v>
      </c>
      <c r="BI174" s="5">
        <f t="shared" si="145"/>
        <v>227.32401927439111</v>
      </c>
      <c r="BJ174" s="2">
        <f>(BI174/BI$5)^(12/COUNT(BI$6:BI174))-1</f>
        <v>6.0044088537329454E-2</v>
      </c>
      <c r="BL174" s="3">
        <f t="shared" si="146"/>
        <v>1</v>
      </c>
      <c r="BM174" s="3">
        <f t="shared" si="147"/>
        <v>0</v>
      </c>
      <c r="BN174" s="2">
        <f t="shared" si="148"/>
        <v>7.2333333333333329E-3</v>
      </c>
      <c r="BO174" s="5">
        <f t="shared" si="149"/>
        <v>252.40336525688113</v>
      </c>
      <c r="BP174" s="2">
        <f>(BO174/BO$5)^(12/COUNT(BO$6:BO174))-1</f>
        <v>6.7950526712778014E-2</v>
      </c>
      <c r="BR174" s="3">
        <f t="shared" si="150"/>
        <v>1</v>
      </c>
      <c r="BS174" s="3">
        <f t="shared" si="151"/>
        <v>0</v>
      </c>
      <c r="BT174" s="2">
        <f t="shared" si="152"/>
        <v>7.2333333333333329E-3</v>
      </c>
      <c r="BU174" s="5">
        <f t="shared" si="153"/>
        <v>249.29349053349597</v>
      </c>
      <c r="BV174" s="2">
        <f>(BU174/BU$5)^(12/COUNT(BU$6:BU174))-1</f>
        <v>6.7010821560479661E-2</v>
      </c>
      <c r="BX174" s="3">
        <f t="shared" si="154"/>
        <v>0</v>
      </c>
      <c r="BY174" s="3">
        <f t="shared" si="155"/>
        <v>1</v>
      </c>
      <c r="BZ174" s="2">
        <f t="shared" si="156"/>
        <v>-2.1449054609603557E-3</v>
      </c>
      <c r="CA174" s="5">
        <f t="shared" si="157"/>
        <v>150.45576189747808</v>
      </c>
      <c r="CB174" s="2">
        <f>(CA174/CA$5)^(12/COUNT(CA$6:CA174))-1</f>
        <v>2.9430606389176273E-2</v>
      </c>
      <c r="CD174" s="3">
        <f t="shared" si="164"/>
        <v>0.1</v>
      </c>
      <c r="CE174" s="3">
        <f t="shared" si="158"/>
        <v>0.9</v>
      </c>
      <c r="CF174" s="2">
        <f t="shared" si="159"/>
        <v>-1.207081581530987E-3</v>
      </c>
      <c r="CG174" s="5">
        <f t="shared" si="160"/>
        <v>163.63949494008074</v>
      </c>
      <c r="CH174" s="2">
        <f>(CG174/CG$5)^(12/COUNT(CG$6:CG174))-1</f>
        <v>3.5588747590740155E-2</v>
      </c>
    </row>
    <row r="175" spans="1:86">
      <c r="A175" s="1">
        <v>31135</v>
      </c>
      <c r="B175" s="2">
        <f>data!M176/1200</f>
        <v>7.483333333333334E-3</v>
      </c>
      <c r="C175" s="2">
        <f>data!K176/data!K175-1</f>
        <v>-1.341889860670864E-2</v>
      </c>
      <c r="D175" s="1">
        <f t="shared" si="111"/>
        <v>31048</v>
      </c>
      <c r="E175">
        <f>VLOOKUP(D175,'FRED Graph'!$A$13:$B$1993,2,FALSE)</f>
        <v>0</v>
      </c>
      <c r="F175" s="4">
        <f t="shared" si="112"/>
        <v>-2.0902231940041975E-2</v>
      </c>
      <c r="G175" s="20" t="str">
        <f t="shared" si="165"/>
        <v>19851</v>
      </c>
      <c r="H175" s="21">
        <f>IF(VLOOKUP(G175,Median_Level!$A$2:$H$206,8,FALSE)="#N/A",0,VLOOKUP(G175,Median_Level!$A$2:$H$206,8,FALSE))</f>
        <v>20</v>
      </c>
      <c r="I175" s="4"/>
      <c r="J175" s="3">
        <f t="shared" si="161"/>
        <v>0</v>
      </c>
      <c r="K175" s="3">
        <f t="shared" si="113"/>
        <v>1</v>
      </c>
      <c r="L175" s="2">
        <f t="shared" si="114"/>
        <v>-1.341889860670864E-2</v>
      </c>
      <c r="M175" s="5">
        <f t="shared" si="115"/>
        <v>145.85837651122586</v>
      </c>
      <c r="N175" s="2">
        <f>(M175/M$5)^(12/COUNT(M$6:M175))-1</f>
        <v>2.7002797259845446E-2</v>
      </c>
      <c r="P175" s="3">
        <f t="shared" si="162"/>
        <v>1</v>
      </c>
      <c r="Q175" s="3">
        <f t="shared" si="116"/>
        <v>0</v>
      </c>
      <c r="R175" s="2">
        <f t="shared" si="117"/>
        <v>7.483333333333334E-3</v>
      </c>
      <c r="S175" s="5">
        <f t="shared" si="118"/>
        <v>353.41200582053835</v>
      </c>
      <c r="T175" s="2">
        <f>(S175/S$5)^(12/COUNT(S$6:S175))-1</f>
        <v>9.320651025414417E-2</v>
      </c>
      <c r="V175" s="3">
        <f t="shared" si="119"/>
        <v>1</v>
      </c>
      <c r="W175" s="3">
        <f t="shared" si="120"/>
        <v>0</v>
      </c>
      <c r="X175" s="2">
        <f t="shared" si="121"/>
        <v>7.483333333333334E-3</v>
      </c>
      <c r="Y175" s="5">
        <f t="shared" si="122"/>
        <v>3912.1056778423381</v>
      </c>
      <c r="Z175" s="2">
        <f>(Y175/Y$5)^(12/COUNT(Y$6:Y175))-1</f>
        <v>0.2954046526465941</v>
      </c>
      <c r="AB175" s="3">
        <f t="shared" si="123"/>
        <v>0</v>
      </c>
      <c r="AC175" s="3">
        <f t="shared" si="124"/>
        <v>1</v>
      </c>
      <c r="AD175" s="2">
        <f t="shared" si="125"/>
        <v>-1.341889860670864E-2</v>
      </c>
      <c r="AE175" s="5">
        <f t="shared" si="126"/>
        <v>160.60611973826909</v>
      </c>
      <c r="AF175" s="2">
        <f>(AE175/AE$5)^(12/COUNT(AE$6:AE175))-1</f>
        <v>3.4009152208958282E-2</v>
      </c>
      <c r="AH175" s="3">
        <f t="shared" ca="1" si="127"/>
        <v>0</v>
      </c>
      <c r="AI175" s="3">
        <f t="shared" ca="1" si="128"/>
        <v>1</v>
      </c>
      <c r="AJ175" s="2">
        <f t="shared" ca="1" si="129"/>
        <v>-1.341889860670864E-2</v>
      </c>
      <c r="AK175" s="5">
        <f t="shared" ca="1" si="130"/>
        <v>372.33595729955692</v>
      </c>
      <c r="AL175" s="2">
        <f ca="1">(AK175/AK$5)^(12/COUNT(AK$6:AK175))-1</f>
        <v>9.7239143935117678E-2</v>
      </c>
      <c r="AN175" s="3">
        <f t="shared" ca="1" si="131"/>
        <v>2.1389301816179263E-2</v>
      </c>
      <c r="AO175" s="3">
        <f t="shared" ca="1" si="132"/>
        <v>0.97861069818382074</v>
      </c>
      <c r="AP175" s="2">
        <f t="shared" ca="1" si="133"/>
        <v>-1.2971814459111299E-2</v>
      </c>
      <c r="AQ175" s="5">
        <f t="shared" ca="1" si="134"/>
        <v>260.50467013320906</v>
      </c>
      <c r="AR175" s="2">
        <f ca="1">(AQ175/AQ$5)^(12/COUNT(AQ$6:AQ175))-1</f>
        <v>6.9920929864299097E-2</v>
      </c>
      <c r="AT175" s="3">
        <f t="shared" si="135"/>
        <v>0</v>
      </c>
      <c r="AU175" s="3">
        <f t="shared" si="136"/>
        <v>1</v>
      </c>
      <c r="AV175" s="2">
        <f t="shared" si="137"/>
        <v>-1.341889860670864E-2</v>
      </c>
      <c r="AW175" s="5">
        <f t="shared" si="138"/>
        <v>162.68529399368828</v>
      </c>
      <c r="AX175" s="2">
        <f>(AW175/AW$5)^(12/COUNT(AW$6:AW175))-1</f>
        <v>3.4948413846487281E-2</v>
      </c>
      <c r="AZ175" s="3">
        <f t="shared" ca="1" si="139"/>
        <v>0</v>
      </c>
      <c r="BA175" s="3">
        <f t="shared" ca="1" si="140"/>
        <v>1</v>
      </c>
      <c r="BB175" s="2">
        <f t="shared" ca="1" si="141"/>
        <v>-1.341889860670864E-2</v>
      </c>
      <c r="BC175" s="5">
        <f t="shared" ca="1" si="142"/>
        <v>275.51137689090052</v>
      </c>
      <c r="BD175" s="2">
        <f ca="1">(BC175/BC$5)^(12/COUNT(BC$6:BC175))-1</f>
        <v>7.4159251330900178E-2</v>
      </c>
      <c r="BF175" s="3">
        <f t="shared" si="163"/>
        <v>0.45</v>
      </c>
      <c r="BG175" s="3">
        <f t="shared" si="143"/>
        <v>0.55000000000000004</v>
      </c>
      <c r="BH175" s="2">
        <f t="shared" si="144"/>
        <v>-4.0128942336897528E-3</v>
      </c>
      <c r="BI175" s="5">
        <f t="shared" si="145"/>
        <v>226.41179202826572</v>
      </c>
      <c r="BJ175" s="2">
        <f>(BI175/BI$5)^(12/COUNT(BI$6:BI175))-1</f>
        <v>5.9379823016608047E-2</v>
      </c>
      <c r="BL175" s="3">
        <f t="shared" si="146"/>
        <v>1</v>
      </c>
      <c r="BM175" s="3">
        <f t="shared" si="147"/>
        <v>0</v>
      </c>
      <c r="BN175" s="2">
        <f t="shared" si="148"/>
        <v>7.483333333333334E-3</v>
      </c>
      <c r="BO175" s="5">
        <f t="shared" si="149"/>
        <v>254.29218377355343</v>
      </c>
      <c r="BP175" s="2">
        <f>(BO175/BO$5)^(12/COUNT(BO$6:BO175))-1</f>
        <v>6.8099574314517186E-2</v>
      </c>
      <c r="BR175" s="3">
        <f t="shared" si="150"/>
        <v>1</v>
      </c>
      <c r="BS175" s="3">
        <f t="shared" si="151"/>
        <v>0</v>
      </c>
      <c r="BT175" s="2">
        <f t="shared" si="152"/>
        <v>7.483333333333334E-3</v>
      </c>
      <c r="BU175" s="5">
        <f t="shared" si="153"/>
        <v>251.15903682098829</v>
      </c>
      <c r="BV175" s="2">
        <f>(BU175/BU$5)^(12/COUNT(BU$6:BU175))-1</f>
        <v>6.7165264043217876E-2</v>
      </c>
      <c r="BX175" s="3">
        <f t="shared" si="154"/>
        <v>0</v>
      </c>
      <c r="BY175" s="3">
        <f t="shared" si="155"/>
        <v>1</v>
      </c>
      <c r="BZ175" s="2">
        <f t="shared" si="156"/>
        <v>-1.341889860670864E-2</v>
      </c>
      <c r="CA175" s="5">
        <f t="shared" si="157"/>
        <v>148.43681128378074</v>
      </c>
      <c r="CB175" s="2">
        <f>(CA175/CA$5)^(12/COUNT(CA$6:CA175))-1</f>
        <v>2.8273917613077071E-2</v>
      </c>
      <c r="CD175" s="3">
        <f t="shared" si="164"/>
        <v>0.1</v>
      </c>
      <c r="CE175" s="3">
        <f t="shared" si="158"/>
        <v>0.9</v>
      </c>
      <c r="CF175" s="2">
        <f t="shared" si="159"/>
        <v>-1.1328675412704443E-2</v>
      </c>
      <c r="CG175" s="5">
        <f t="shared" si="160"/>
        <v>161.78567621720566</v>
      </c>
      <c r="CH175" s="2">
        <f>(CG175/CG$5)^(12/COUNT(CG$6:CG175))-1</f>
        <v>3.4543391184164163E-2</v>
      </c>
    </row>
    <row r="176" spans="1:86">
      <c r="A176" s="1">
        <v>31167</v>
      </c>
      <c r="B176" s="2">
        <f>data!M177/1200</f>
        <v>6.9749999999999994E-3</v>
      </c>
      <c r="C176" s="2">
        <f>data!K177/data!K176-1</f>
        <v>-6.8835946257440606E-3</v>
      </c>
      <c r="D176" s="1">
        <f t="shared" si="111"/>
        <v>31048</v>
      </c>
      <c r="E176">
        <f>VLOOKUP(D176,'FRED Graph'!$A$13:$B$1993,2,FALSE)</f>
        <v>0</v>
      </c>
      <c r="F176" s="4">
        <f t="shared" si="112"/>
        <v>-1.3858594625744059E-2</v>
      </c>
      <c r="G176" s="20" t="str">
        <f t="shared" si="165"/>
        <v>19852</v>
      </c>
      <c r="H176" s="21">
        <f>IF(VLOOKUP(G176,Median_Level!$A$2:$H$206,8,FALSE)="#N/A",0,VLOOKUP(G176,Median_Level!$A$2:$H$206,8,FALSE))</f>
        <v>25</v>
      </c>
      <c r="I176" s="4"/>
      <c r="J176" s="3">
        <f t="shared" si="161"/>
        <v>0</v>
      </c>
      <c r="K176" s="3">
        <f t="shared" si="113"/>
        <v>1</v>
      </c>
      <c r="L176" s="2">
        <f t="shared" si="114"/>
        <v>-6.8835946257440606E-3</v>
      </c>
      <c r="M176" s="5">
        <f t="shared" si="115"/>
        <v>144.85434657455343</v>
      </c>
      <c r="N176" s="2">
        <f>(M176/M$5)^(12/COUNT(M$6:M176))-1</f>
        <v>2.6345165136940407E-2</v>
      </c>
      <c r="P176" s="3">
        <f t="shared" si="162"/>
        <v>1</v>
      </c>
      <c r="Q176" s="3">
        <f t="shared" si="116"/>
        <v>0</v>
      </c>
      <c r="R176" s="2">
        <f t="shared" si="117"/>
        <v>6.9749999999999994E-3</v>
      </c>
      <c r="S176" s="5">
        <f t="shared" si="118"/>
        <v>355.87705456113662</v>
      </c>
      <c r="T176" s="2">
        <f>(S176/S$5)^(12/COUNT(S$6:S176))-1</f>
        <v>9.3170034309411953E-2</v>
      </c>
      <c r="V176" s="3">
        <f t="shared" si="119"/>
        <v>1</v>
      </c>
      <c r="W176" s="3">
        <f t="shared" si="120"/>
        <v>0</v>
      </c>
      <c r="X176" s="2">
        <f t="shared" si="121"/>
        <v>6.9749999999999994E-3</v>
      </c>
      <c r="Y176" s="5">
        <f t="shared" si="122"/>
        <v>3939.3926149452882</v>
      </c>
      <c r="Z176" s="2">
        <f>(Y176/Y$5)^(12/COUNT(Y$6:Y176))-1</f>
        <v>0.2940764937023812</v>
      </c>
      <c r="AB176" s="3">
        <f t="shared" si="123"/>
        <v>0</v>
      </c>
      <c r="AC176" s="3">
        <f t="shared" si="124"/>
        <v>1</v>
      </c>
      <c r="AD176" s="2">
        <f t="shared" si="125"/>
        <v>-6.8835946257440606E-3</v>
      </c>
      <c r="AE176" s="5">
        <f t="shared" si="126"/>
        <v>159.50057231557713</v>
      </c>
      <c r="AF176" s="2">
        <f>(AE176/AE$5)^(12/COUNT(AE$6:AE176))-1</f>
        <v>3.3305948491141768E-2</v>
      </c>
      <c r="AH176" s="3">
        <f t="shared" ca="1" si="127"/>
        <v>0</v>
      </c>
      <c r="AI176" s="3">
        <f t="shared" ca="1" si="128"/>
        <v>1</v>
      </c>
      <c r="AJ176" s="2">
        <f t="shared" ca="1" si="129"/>
        <v>-6.8835946257440606E-3</v>
      </c>
      <c r="AK176" s="5">
        <f t="shared" ca="1" si="130"/>
        <v>369.77294750491842</v>
      </c>
      <c r="AL176" s="2">
        <f ca="1">(AK176/AK$5)^(12/COUNT(AK$6:AK176))-1</f>
        <v>9.6112416093541153E-2</v>
      </c>
      <c r="AN176" s="3">
        <f t="shared" ca="1" si="131"/>
        <v>0.56364283316713615</v>
      </c>
      <c r="AO176" s="3">
        <f t="shared" ca="1" si="132"/>
        <v>0.43635716683286385</v>
      </c>
      <c r="AP176" s="2">
        <f t="shared" ca="1" si="133"/>
        <v>9.2770291282516818E-4</v>
      </c>
      <c r="AQ176" s="5">
        <f t="shared" ca="1" si="134"/>
        <v>260.74634107449623</v>
      </c>
      <c r="AR176" s="2">
        <f ca="1">(AQ176/AQ$5)^(12/COUNT(AQ$6:AQ176))-1</f>
        <v>6.956774236388874E-2</v>
      </c>
      <c r="AT176" s="3">
        <f t="shared" si="135"/>
        <v>1</v>
      </c>
      <c r="AU176" s="3">
        <f t="shared" si="136"/>
        <v>0</v>
      </c>
      <c r="AV176" s="2">
        <f t="shared" si="137"/>
        <v>6.9749999999999994E-3</v>
      </c>
      <c r="AW176" s="5">
        <f t="shared" si="138"/>
        <v>163.82002391929424</v>
      </c>
      <c r="AX176" s="2">
        <f>(AW176/AW$5)^(12/COUNT(AW$6:AW176))-1</f>
        <v>3.5245370811043397E-2</v>
      </c>
      <c r="AZ176" s="3">
        <f t="shared" ca="1" si="139"/>
        <v>0</v>
      </c>
      <c r="BA176" s="3">
        <f t="shared" ca="1" si="140"/>
        <v>1</v>
      </c>
      <c r="BB176" s="2">
        <f t="shared" ca="1" si="141"/>
        <v>-6.8835946257440606E-3</v>
      </c>
      <c r="BC176" s="5">
        <f t="shared" ca="1" si="142"/>
        <v>273.61486825760295</v>
      </c>
      <c r="BD176" s="2">
        <f ca="1">(BC176/BC$5)^(12/COUNT(BC$6:BC176))-1</f>
        <v>7.3189635383257512E-2</v>
      </c>
      <c r="BF176" s="3">
        <f t="shared" si="163"/>
        <v>0.45</v>
      </c>
      <c r="BG176" s="3">
        <f t="shared" si="143"/>
        <v>0.55000000000000004</v>
      </c>
      <c r="BH176" s="2">
        <f t="shared" si="144"/>
        <v>-6.4722704415923421E-4</v>
      </c>
      <c r="BI176" s="5">
        <f t="shared" si="145"/>
        <v>226.26525219334849</v>
      </c>
      <c r="BJ176" s="2">
        <f>(BI176/BI$5)^(12/COUNT(BI$6:BI176))-1</f>
        <v>5.8974406546234981E-2</v>
      </c>
      <c r="BL176" s="3">
        <f t="shared" si="146"/>
        <v>1</v>
      </c>
      <c r="BM176" s="3">
        <f t="shared" si="147"/>
        <v>0</v>
      </c>
      <c r="BN176" s="2">
        <f t="shared" si="148"/>
        <v>6.9749999999999994E-3</v>
      </c>
      <c r="BO176" s="5">
        <f t="shared" si="149"/>
        <v>256.06587175537396</v>
      </c>
      <c r="BP176" s="2">
        <f>(BO176/BO$5)^(12/COUNT(BO$6:BO176))-1</f>
        <v>6.8209066228676507E-2</v>
      </c>
      <c r="BR176" s="3">
        <f t="shared" si="150"/>
        <v>1</v>
      </c>
      <c r="BS176" s="3">
        <f t="shared" si="151"/>
        <v>0</v>
      </c>
      <c r="BT176" s="2">
        <f t="shared" si="152"/>
        <v>6.9749999999999994E-3</v>
      </c>
      <c r="BU176" s="5">
        <f t="shared" si="153"/>
        <v>252.91087110281467</v>
      </c>
      <c r="BV176" s="2">
        <f>(BU176/BU$5)^(12/COUNT(BU$6:BU176))-1</f>
        <v>6.7280122166517353E-2</v>
      </c>
      <c r="BX176" s="3">
        <f t="shared" si="154"/>
        <v>0</v>
      </c>
      <c r="BY176" s="3">
        <f t="shared" si="155"/>
        <v>1</v>
      </c>
      <c r="BZ176" s="2">
        <f t="shared" si="156"/>
        <v>-6.8835946257440606E-3</v>
      </c>
      <c r="CA176" s="5">
        <f t="shared" si="157"/>
        <v>147.41503244736512</v>
      </c>
      <c r="CB176" s="2">
        <f>(CA176/CA$5)^(12/COUNT(CA$6:CA176))-1</f>
        <v>2.7608038278663871E-2</v>
      </c>
      <c r="CD176" s="3">
        <f t="shared" si="164"/>
        <v>0.1</v>
      </c>
      <c r="CE176" s="3">
        <f t="shared" si="158"/>
        <v>0.9</v>
      </c>
      <c r="CF176" s="2">
        <f t="shared" si="159"/>
        <v>-5.4977351631696541E-3</v>
      </c>
      <c r="CG176" s="5">
        <f t="shared" si="160"/>
        <v>160.89622141616914</v>
      </c>
      <c r="CH176" s="2">
        <f>(CG176/CG$5)^(12/COUNT(CG$6:CG176))-1</f>
        <v>3.3937876567049274E-2</v>
      </c>
    </row>
    <row r="177" spans="1:86">
      <c r="A177" s="1">
        <v>31198</v>
      </c>
      <c r="B177" s="2">
        <f>data!M178/1200</f>
        <v>6.7250000000000001E-3</v>
      </c>
      <c r="C177" s="2">
        <f>data!K178/data!K177-1</f>
        <v>4.5586061078167983E-2</v>
      </c>
      <c r="D177" s="1">
        <f t="shared" si="111"/>
        <v>31048</v>
      </c>
      <c r="E177">
        <f>VLOOKUP(D177,'FRED Graph'!$A$13:$B$1993,2,FALSE)</f>
        <v>0</v>
      </c>
      <c r="F177" s="4">
        <f t="shared" si="112"/>
        <v>3.8861061078167981E-2</v>
      </c>
      <c r="G177" s="20" t="str">
        <f t="shared" si="165"/>
        <v>19852</v>
      </c>
      <c r="H177" s="21">
        <f>IF(VLOOKUP(G177,Median_Level!$A$2:$H$206,8,FALSE)="#N/A",0,VLOOKUP(G177,Median_Level!$A$2:$H$206,8,FALSE))</f>
        <v>25</v>
      </c>
      <c r="I177" s="4"/>
      <c r="J177" s="3">
        <f t="shared" si="161"/>
        <v>0</v>
      </c>
      <c r="K177" s="3">
        <f t="shared" si="113"/>
        <v>1</v>
      </c>
      <c r="L177" s="2">
        <f t="shared" si="114"/>
        <v>4.5586061078167983E-2</v>
      </c>
      <c r="M177" s="5">
        <f t="shared" si="115"/>
        <v>151.45768566493913</v>
      </c>
      <c r="N177" s="2">
        <f>(M177/M$5)^(12/COUNT(M$6:M177))-1</f>
        <v>2.9386489526122661E-2</v>
      </c>
      <c r="P177" s="3">
        <f t="shared" si="162"/>
        <v>1</v>
      </c>
      <c r="Q177" s="3">
        <f t="shared" si="116"/>
        <v>0</v>
      </c>
      <c r="R177" s="2">
        <f t="shared" si="117"/>
        <v>6.7250000000000001E-3</v>
      </c>
      <c r="S177" s="5">
        <f t="shared" si="118"/>
        <v>358.27032775306031</v>
      </c>
      <c r="T177" s="2">
        <f>(S177/S$5)^(12/COUNT(S$6:S177))-1</f>
        <v>9.311504728853115E-2</v>
      </c>
      <c r="V177" s="3">
        <f t="shared" si="119"/>
        <v>0</v>
      </c>
      <c r="W177" s="3">
        <f t="shared" si="120"/>
        <v>1</v>
      </c>
      <c r="X177" s="2">
        <f t="shared" si="121"/>
        <v>4.5586061078167983E-2</v>
      </c>
      <c r="Y177" s="5">
        <f t="shared" si="122"/>
        <v>4118.974007301068</v>
      </c>
      <c r="Z177" s="2">
        <f>(Y177/Y$5)^(12/COUNT(Y$6:Y177))-1</f>
        <v>0.29616324247383741</v>
      </c>
      <c r="AB177" s="3">
        <f t="shared" si="123"/>
        <v>0</v>
      </c>
      <c r="AC177" s="3">
        <f t="shared" si="124"/>
        <v>1</v>
      </c>
      <c r="AD177" s="2">
        <f t="shared" si="125"/>
        <v>4.5586061078167983E-2</v>
      </c>
      <c r="AE177" s="5">
        <f t="shared" si="126"/>
        <v>166.77157514715779</v>
      </c>
      <c r="AF177" s="2">
        <f>(AE177/AE$5)^(12/COUNT(AE$6:AE177))-1</f>
        <v>3.6327173345761965E-2</v>
      </c>
      <c r="AH177" s="3">
        <f t="shared" ca="1" si="127"/>
        <v>0</v>
      </c>
      <c r="AI177" s="3">
        <f t="shared" ca="1" si="128"/>
        <v>1</v>
      </c>
      <c r="AJ177" s="2">
        <f t="shared" ca="1" si="129"/>
        <v>4.5586061078167983E-2</v>
      </c>
      <c r="AK177" s="5">
        <f t="shared" ca="1" si="130"/>
        <v>386.62943967493186</v>
      </c>
      <c r="AL177" s="2">
        <f ca="1">(AK177/AK$5)^(12/COUNT(AK$6:AK177))-1</f>
        <v>9.8940209411945368E-2</v>
      </c>
      <c r="AN177" s="3">
        <f t="shared" ca="1" si="131"/>
        <v>0.8913919235818849</v>
      </c>
      <c r="AO177" s="3">
        <f t="shared" ca="1" si="132"/>
        <v>0.1086080764181151</v>
      </c>
      <c r="AP177" s="2">
        <f t="shared" ca="1" si="133"/>
        <v>1.0945625091266706E-2</v>
      </c>
      <c r="AQ177" s="5">
        <f t="shared" ca="1" si="134"/>
        <v>263.60037276781725</v>
      </c>
      <c r="AR177" s="2">
        <f ca="1">(AQ177/AQ$5)^(12/COUNT(AQ$6:AQ177))-1</f>
        <v>6.9961933759170813E-2</v>
      </c>
      <c r="AT177" s="3">
        <f t="shared" si="135"/>
        <v>1</v>
      </c>
      <c r="AU177" s="3">
        <f t="shared" si="136"/>
        <v>0</v>
      </c>
      <c r="AV177" s="2">
        <f t="shared" si="137"/>
        <v>6.7250000000000001E-3</v>
      </c>
      <c r="AW177" s="5">
        <f t="shared" si="138"/>
        <v>164.9217135801515</v>
      </c>
      <c r="AX177" s="2">
        <f>(AW177/AW$5)^(12/COUNT(AW$6:AW177))-1</f>
        <v>3.5521019823151923E-2</v>
      </c>
      <c r="AZ177" s="3">
        <f t="shared" ca="1" si="139"/>
        <v>0</v>
      </c>
      <c r="BA177" s="3">
        <f t="shared" ca="1" si="140"/>
        <v>1</v>
      </c>
      <c r="BB177" s="2">
        <f t="shared" ca="1" si="141"/>
        <v>4.5586061078167983E-2</v>
      </c>
      <c r="BC177" s="5">
        <f t="shared" ca="1" si="142"/>
        <v>286.08789235388895</v>
      </c>
      <c r="BD177" s="2">
        <f ca="1">(BC177/BC$5)^(12/COUNT(BC$6:BC177))-1</f>
        <v>7.6090508564245374E-2</v>
      </c>
      <c r="BF177" s="3">
        <f t="shared" si="163"/>
        <v>0.45</v>
      </c>
      <c r="BG177" s="3">
        <f t="shared" si="143"/>
        <v>0.55000000000000004</v>
      </c>
      <c r="BH177" s="2">
        <f t="shared" si="144"/>
        <v>2.8098583592992395E-2</v>
      </c>
      <c r="BI177" s="5">
        <f t="shared" si="145"/>
        <v>232.62298529629277</v>
      </c>
      <c r="BJ177" s="2">
        <f>(BI177/BI$5)^(12/COUNT(BI$6:BI177))-1</f>
        <v>6.0670318103314358E-2</v>
      </c>
      <c r="BL177" s="3">
        <f t="shared" si="146"/>
        <v>1</v>
      </c>
      <c r="BM177" s="3">
        <f t="shared" si="147"/>
        <v>0</v>
      </c>
      <c r="BN177" s="2">
        <f t="shared" si="148"/>
        <v>6.7250000000000001E-3</v>
      </c>
      <c r="BO177" s="5">
        <f t="shared" si="149"/>
        <v>257.78791474292888</v>
      </c>
      <c r="BP177" s="2">
        <f>(BO177/BO$5)^(12/COUNT(BO$6:BO177))-1</f>
        <v>6.8298789499834367E-2</v>
      </c>
      <c r="BR177" s="3">
        <f t="shared" si="150"/>
        <v>1</v>
      </c>
      <c r="BS177" s="3">
        <f t="shared" si="151"/>
        <v>0</v>
      </c>
      <c r="BT177" s="2">
        <f t="shared" si="152"/>
        <v>6.7250000000000001E-3</v>
      </c>
      <c r="BU177" s="5">
        <f t="shared" si="153"/>
        <v>254.61169671098111</v>
      </c>
      <c r="BV177" s="2">
        <f>(BU177/BU$5)^(12/COUNT(BU$6:BU177))-1</f>
        <v>6.7375166367471095E-2</v>
      </c>
      <c r="BX177" s="3">
        <f t="shared" si="154"/>
        <v>0</v>
      </c>
      <c r="BY177" s="3">
        <f t="shared" si="155"/>
        <v>1</v>
      </c>
      <c r="BZ177" s="2">
        <f t="shared" si="156"/>
        <v>4.5586061078167983E-2</v>
      </c>
      <c r="CA177" s="5">
        <f t="shared" si="157"/>
        <v>154.13510312035083</v>
      </c>
      <c r="CB177" s="2">
        <f>(CA177/CA$5)^(12/COUNT(CA$6:CA177))-1</f>
        <v>3.064573634023704E-2</v>
      </c>
      <c r="CD177" s="3">
        <f t="shared" si="164"/>
        <v>0.1</v>
      </c>
      <c r="CE177" s="3">
        <f t="shared" si="158"/>
        <v>0.9</v>
      </c>
      <c r="CF177" s="2">
        <f t="shared" si="159"/>
        <v>4.1699954970351186E-2</v>
      </c>
      <c r="CG177" s="5">
        <f t="shared" si="160"/>
        <v>167.60558660412303</v>
      </c>
      <c r="CH177" s="2">
        <f>(CG177/CG$5)^(12/COUNT(CG$6:CG177))-1</f>
        <v>3.6687911075032664E-2</v>
      </c>
    </row>
    <row r="178" spans="1:86">
      <c r="A178" s="1">
        <v>31226</v>
      </c>
      <c r="B178" s="2">
        <f>data!M179/1200</f>
        <v>6.4583333333333333E-3</v>
      </c>
      <c r="C178" s="2">
        <f>data!K179/data!K178-1</f>
        <v>1.5242395906979622E-2</v>
      </c>
      <c r="D178" s="1">
        <f t="shared" si="111"/>
        <v>31048</v>
      </c>
      <c r="E178">
        <f>VLOOKUP(D178,'FRED Graph'!$A$13:$B$1993,2,FALSE)</f>
        <v>0</v>
      </c>
      <c r="F178" s="4">
        <f t="shared" si="112"/>
        <v>8.7840625736462889E-3</v>
      </c>
      <c r="G178" s="20" t="str">
        <f t="shared" si="165"/>
        <v>19852</v>
      </c>
      <c r="H178" s="21">
        <f>IF(VLOOKUP(G178,Median_Level!$A$2:$H$206,8,FALSE)="#N/A",0,VLOOKUP(G178,Median_Level!$A$2:$H$206,8,FALSE))</f>
        <v>25</v>
      </c>
      <c r="I178" s="4"/>
      <c r="J178" s="3">
        <f t="shared" si="161"/>
        <v>0</v>
      </c>
      <c r="K178" s="3">
        <f t="shared" si="113"/>
        <v>1</v>
      </c>
      <c r="L178" s="2">
        <f t="shared" si="114"/>
        <v>1.5242395906979622E-2</v>
      </c>
      <c r="M178" s="5">
        <f t="shared" si="115"/>
        <v>153.766263672999</v>
      </c>
      <c r="N178" s="2">
        <f>(M178/M$5)^(12/COUNT(M$6:M178))-1</f>
        <v>3.0294688552036986E-2</v>
      </c>
      <c r="P178" s="3">
        <f t="shared" si="162"/>
        <v>1</v>
      </c>
      <c r="Q178" s="3">
        <f t="shared" si="116"/>
        <v>0</v>
      </c>
      <c r="R178" s="2">
        <f t="shared" si="117"/>
        <v>6.4583333333333333E-3</v>
      </c>
      <c r="S178" s="5">
        <f t="shared" si="118"/>
        <v>360.58415695313215</v>
      </c>
      <c r="T178" s="2">
        <f>(S178/S$5)^(12/COUNT(S$6:S178))-1</f>
        <v>9.3040612795125321E-2</v>
      </c>
      <c r="V178" s="3">
        <f t="shared" si="119"/>
        <v>0</v>
      </c>
      <c r="W178" s="3">
        <f t="shared" si="120"/>
        <v>1</v>
      </c>
      <c r="X178" s="2">
        <f t="shared" si="121"/>
        <v>1.5242395906979622E-2</v>
      </c>
      <c r="Y178" s="5">
        <f t="shared" si="122"/>
        <v>4181.7570398509097</v>
      </c>
      <c r="Z178" s="2">
        <f>(Y178/Y$5)^(12/COUNT(Y$6:Y178))-1</f>
        <v>0.29557987723834978</v>
      </c>
      <c r="AB178" s="3">
        <f t="shared" si="123"/>
        <v>0</v>
      </c>
      <c r="AC178" s="3">
        <f t="shared" si="124"/>
        <v>1</v>
      </c>
      <c r="AD178" s="2">
        <f t="shared" si="125"/>
        <v>1.5242395906979622E-2</v>
      </c>
      <c r="AE178" s="5">
        <f t="shared" si="126"/>
        <v>169.31357352158136</v>
      </c>
      <c r="AF178" s="2">
        <f>(AE178/AE$5)^(12/COUNT(AE$6:AE178))-1</f>
        <v>3.7201206700097078E-2</v>
      </c>
      <c r="AH178" s="3">
        <f t="shared" ca="1" si="127"/>
        <v>0</v>
      </c>
      <c r="AI178" s="3">
        <f t="shared" ca="1" si="128"/>
        <v>1</v>
      </c>
      <c r="AJ178" s="2">
        <f t="shared" ca="1" si="129"/>
        <v>1.5242395906979622E-2</v>
      </c>
      <c r="AK178" s="5">
        <f t="shared" ca="1" si="130"/>
        <v>392.52259866375084</v>
      </c>
      <c r="AL178" s="2">
        <f ca="1">(AK178/AK$5)^(12/COUNT(AK$6:AK178))-1</f>
        <v>9.9494154516099886E-2</v>
      </c>
      <c r="AN178" s="3">
        <f t="shared" ca="1" si="131"/>
        <v>0.28675847183409087</v>
      </c>
      <c r="AO178" s="3">
        <f t="shared" ca="1" si="132"/>
        <v>0.71324152816590913</v>
      </c>
      <c r="AP178" s="2">
        <f t="shared" ca="1" si="133"/>
        <v>1.2723491546865782E-2</v>
      </c>
      <c r="AQ178" s="5">
        <f t="shared" ca="1" si="134"/>
        <v>266.9542898824792</v>
      </c>
      <c r="AR178" s="2">
        <f ca="1">(AQ178/AQ$5)^(12/COUNT(AQ$6:AQ178))-1</f>
        <v>7.0482170943325873E-2</v>
      </c>
      <c r="AT178" s="3">
        <f t="shared" si="135"/>
        <v>1</v>
      </c>
      <c r="AU178" s="3">
        <f t="shared" si="136"/>
        <v>0</v>
      </c>
      <c r="AV178" s="2">
        <f t="shared" si="137"/>
        <v>6.4583333333333333E-3</v>
      </c>
      <c r="AW178" s="5">
        <f t="shared" si="138"/>
        <v>165.98683298035664</v>
      </c>
      <c r="AX178" s="2">
        <f>(AW178/AW$5)^(12/COUNT(AW$6:AW178))-1</f>
        <v>3.5774520720677216E-2</v>
      </c>
      <c r="AZ178" s="3">
        <f t="shared" ca="1" si="139"/>
        <v>0</v>
      </c>
      <c r="BA178" s="3">
        <f t="shared" ca="1" si="140"/>
        <v>1</v>
      </c>
      <c r="BB178" s="2">
        <f t="shared" ca="1" si="141"/>
        <v>1.5242395906979622E-2</v>
      </c>
      <c r="BC178" s="5">
        <f t="shared" ca="1" si="142"/>
        <v>290.44855727334027</v>
      </c>
      <c r="BD178" s="2">
        <f ca="1">(BC178/BC$5)^(12/COUNT(BC$6:BC178))-1</f>
        <v>7.6763706044241653E-2</v>
      </c>
      <c r="BF178" s="3">
        <f t="shared" si="163"/>
        <v>0.45</v>
      </c>
      <c r="BG178" s="3">
        <f t="shared" si="143"/>
        <v>0.55000000000000004</v>
      </c>
      <c r="BH178" s="2">
        <f t="shared" si="144"/>
        <v>1.1289567748838793E-2</v>
      </c>
      <c r="BI178" s="5">
        <f t="shared" si="145"/>
        <v>235.24919824873237</v>
      </c>
      <c r="BJ178" s="2">
        <f>(BI178/BI$5)^(12/COUNT(BI$6:BI178))-1</f>
        <v>6.1135243165913566E-2</v>
      </c>
      <c r="BL178" s="3">
        <f t="shared" si="146"/>
        <v>1</v>
      </c>
      <c r="BM178" s="3">
        <f t="shared" si="147"/>
        <v>0</v>
      </c>
      <c r="BN178" s="2">
        <f t="shared" si="148"/>
        <v>6.4583333333333333E-3</v>
      </c>
      <c r="BO178" s="5">
        <f t="shared" si="149"/>
        <v>259.45279502564358</v>
      </c>
      <c r="BP178" s="2">
        <f>(BO178/BO$5)^(12/COUNT(BO$6:BO178))-1</f>
        <v>6.8367850425450793E-2</v>
      </c>
      <c r="BR178" s="3">
        <f t="shared" si="150"/>
        <v>1</v>
      </c>
      <c r="BS178" s="3">
        <f t="shared" si="151"/>
        <v>0</v>
      </c>
      <c r="BT178" s="2">
        <f t="shared" si="152"/>
        <v>6.4583333333333333E-3</v>
      </c>
      <c r="BU178" s="5">
        <f t="shared" si="153"/>
        <v>256.25606391890619</v>
      </c>
      <c r="BV178" s="2">
        <f>(BU178/BU$5)^(12/COUNT(BU$6:BU178))-1</f>
        <v>6.7449504496599255E-2</v>
      </c>
      <c r="BX178" s="3">
        <f t="shared" si="154"/>
        <v>0</v>
      </c>
      <c r="BY178" s="3">
        <f t="shared" si="155"/>
        <v>1</v>
      </c>
      <c r="BZ178" s="2">
        <f t="shared" si="156"/>
        <v>1.5242395906979622E-2</v>
      </c>
      <c r="CA178" s="5">
        <f t="shared" si="157"/>
        <v>156.48449138527434</v>
      </c>
      <c r="CB178" s="2">
        <f>(CA178/CA$5)^(12/COUNT(CA$6:CA178))-1</f>
        <v>3.1547756630786461E-2</v>
      </c>
      <c r="CD178" s="3">
        <f t="shared" si="164"/>
        <v>0.1</v>
      </c>
      <c r="CE178" s="3">
        <f t="shared" si="158"/>
        <v>0.9</v>
      </c>
      <c r="CF178" s="2">
        <f t="shared" si="159"/>
        <v>1.4363989649614994E-2</v>
      </c>
      <c r="CG178" s="5">
        <f t="shared" si="160"/>
        <v>170.01307151532231</v>
      </c>
      <c r="CH178" s="2">
        <f>(CG178/CG$5)^(12/COUNT(CG$6:CG178))-1</f>
        <v>3.749786696362456E-2</v>
      </c>
    </row>
    <row r="179" spans="1:86">
      <c r="A179" s="1">
        <v>31259</v>
      </c>
      <c r="B179" s="2">
        <f>data!M180/1200</f>
        <v>6.4583333333333333E-3</v>
      </c>
      <c r="C179" s="2">
        <f>data!K180/data!K179-1</f>
        <v>8.9781798032138038E-3</v>
      </c>
      <c r="D179" s="1">
        <f t="shared" si="111"/>
        <v>31048</v>
      </c>
      <c r="E179">
        <f>VLOOKUP(D179,'FRED Graph'!$A$13:$B$1993,2,FALSE)</f>
        <v>0</v>
      </c>
      <c r="F179" s="4">
        <f t="shared" si="112"/>
        <v>2.5198464698804705E-3</v>
      </c>
      <c r="G179" s="20" t="str">
        <f t="shared" si="165"/>
        <v>19853</v>
      </c>
      <c r="H179" s="21">
        <f>IF(VLOOKUP(G179,Median_Level!$A$2:$H$206,8,FALSE)="#N/A",0,VLOOKUP(G179,Median_Level!$A$2:$H$206,8,FALSE))</f>
        <v>25</v>
      </c>
      <c r="I179" s="4"/>
      <c r="J179" s="3">
        <f t="shared" si="161"/>
        <v>0</v>
      </c>
      <c r="K179" s="3">
        <f t="shared" si="113"/>
        <v>1</v>
      </c>
      <c r="L179" s="2">
        <f t="shared" si="114"/>
        <v>8.9781798032138038E-3</v>
      </c>
      <c r="M179" s="5">
        <f t="shared" si="115"/>
        <v>155.14680483592358</v>
      </c>
      <c r="N179" s="2">
        <f>(M179/M$5)^(12/COUNT(M$6:M179))-1</f>
        <v>3.0753168167225953E-2</v>
      </c>
      <c r="P179" s="3">
        <f t="shared" si="162"/>
        <v>1</v>
      </c>
      <c r="Q179" s="3">
        <f t="shared" si="116"/>
        <v>0</v>
      </c>
      <c r="R179" s="2">
        <f t="shared" si="117"/>
        <v>6.4583333333333333E-3</v>
      </c>
      <c r="S179" s="5">
        <f t="shared" si="118"/>
        <v>362.91292963345444</v>
      </c>
      <c r="T179" s="2">
        <f>(S179/S$5)^(12/COUNT(S$6:S179))-1</f>
        <v>9.2967038852093564E-2</v>
      </c>
      <c r="V179" s="3">
        <f t="shared" si="119"/>
        <v>0</v>
      </c>
      <c r="W179" s="3">
        <f t="shared" si="120"/>
        <v>1</v>
      </c>
      <c r="X179" s="2">
        <f t="shared" si="121"/>
        <v>8.9781798032138038E-3</v>
      </c>
      <c r="Y179" s="5">
        <f t="shared" si="122"/>
        <v>4219.3016064480462</v>
      </c>
      <c r="Z179" s="2">
        <f>(Y179/Y$5)^(12/COUNT(Y$6:Y179))-1</f>
        <v>0.29445082495082819</v>
      </c>
      <c r="AB179" s="3">
        <f t="shared" si="123"/>
        <v>0</v>
      </c>
      <c r="AC179" s="3">
        <f t="shared" si="124"/>
        <v>1</v>
      </c>
      <c r="AD179" s="2">
        <f t="shared" si="125"/>
        <v>8.9781798032138038E-3</v>
      </c>
      <c r="AE179" s="5">
        <f t="shared" si="126"/>
        <v>170.83370122778277</v>
      </c>
      <c r="AF179" s="2">
        <f>(AE179/AE$5)^(12/COUNT(AE$6:AE179))-1</f>
        <v>3.7622917373010489E-2</v>
      </c>
      <c r="AH179" s="3">
        <f t="shared" ca="1" si="127"/>
        <v>0</v>
      </c>
      <c r="AI179" s="3">
        <f t="shared" ca="1" si="128"/>
        <v>1</v>
      </c>
      <c r="AJ179" s="2">
        <f t="shared" ca="1" si="129"/>
        <v>8.9781798032138038E-3</v>
      </c>
      <c r="AK179" s="5">
        <f t="shared" ca="1" si="130"/>
        <v>396.04673713137873</v>
      </c>
      <c r="AL179" s="2">
        <f ca="1">(AK179/AK$5)^(12/COUNT(AK$6:AK179))-1</f>
        <v>9.9572557388751592E-2</v>
      </c>
      <c r="AN179" s="3">
        <f t="shared" ca="1" si="131"/>
        <v>0.18361463295801217</v>
      </c>
      <c r="AO179" s="3">
        <f t="shared" ca="1" si="132"/>
        <v>0.81638536704198783</v>
      </c>
      <c r="AP179" s="2">
        <f t="shared" ca="1" si="133"/>
        <v>8.5154991185361593E-3</v>
      </c>
      <c r="AQ179" s="5">
        <f t="shared" ca="1" si="134"/>
        <v>269.2275389026629</v>
      </c>
      <c r="AR179" s="2">
        <f ca="1">(AQ179/AQ$5)^(12/COUNT(AQ$6:AQ179))-1</f>
        <v>7.0689176603460524E-2</v>
      </c>
      <c r="AT179" s="3">
        <f t="shared" si="135"/>
        <v>1</v>
      </c>
      <c r="AU179" s="3">
        <f t="shared" si="136"/>
        <v>0</v>
      </c>
      <c r="AV179" s="2">
        <f t="shared" si="137"/>
        <v>6.4583333333333333E-3</v>
      </c>
      <c r="AW179" s="5">
        <f t="shared" si="138"/>
        <v>167.0588312766881</v>
      </c>
      <c r="AX179" s="2">
        <f>(AW179/AW$5)^(12/COUNT(AW$6:AW179))-1</f>
        <v>3.6025168807183316E-2</v>
      </c>
      <c r="AZ179" s="3">
        <f t="shared" ca="1" si="139"/>
        <v>0</v>
      </c>
      <c r="BA179" s="3">
        <f t="shared" ca="1" si="140"/>
        <v>1</v>
      </c>
      <c r="BB179" s="2">
        <f t="shared" ca="1" si="141"/>
        <v>8.9781798032138038E-3</v>
      </c>
      <c r="BC179" s="5">
        <f t="shared" ca="1" si="142"/>
        <v>293.05625664412435</v>
      </c>
      <c r="BD179" s="2">
        <f ca="1">(BC179/BC$5)^(12/COUNT(BC$6:BC179))-1</f>
        <v>7.6969780046914238E-2</v>
      </c>
      <c r="BF179" s="3">
        <f t="shared" si="163"/>
        <v>0.45</v>
      </c>
      <c r="BG179" s="3">
        <f t="shared" si="143"/>
        <v>0.55000000000000004</v>
      </c>
      <c r="BH179" s="2">
        <f t="shared" si="144"/>
        <v>7.8442488917675919E-3</v>
      </c>
      <c r="BI179" s="5">
        <f t="shared" si="145"/>
        <v>237.0945515113842</v>
      </c>
      <c r="BJ179" s="2">
        <f>(BI179/BI$5)^(12/COUNT(BI$6:BI179))-1</f>
        <v>6.1345200354945728E-2</v>
      </c>
      <c r="BL179" s="3">
        <f t="shared" si="146"/>
        <v>1</v>
      </c>
      <c r="BM179" s="3">
        <f t="shared" si="147"/>
        <v>0</v>
      </c>
      <c r="BN179" s="2">
        <f t="shared" si="148"/>
        <v>6.4583333333333333E-3</v>
      </c>
      <c r="BO179" s="5">
        <f t="shared" si="149"/>
        <v>261.12842766018417</v>
      </c>
      <c r="BP179" s="2">
        <f>(BO179/BO$5)^(12/COUNT(BO$6:BO179))-1</f>
        <v>6.8436121935136374E-2</v>
      </c>
      <c r="BR179" s="3">
        <f t="shared" si="150"/>
        <v>1</v>
      </c>
      <c r="BS179" s="3">
        <f t="shared" si="151"/>
        <v>0</v>
      </c>
      <c r="BT179" s="2">
        <f t="shared" si="152"/>
        <v>6.4583333333333333E-3</v>
      </c>
      <c r="BU179" s="5">
        <f t="shared" si="153"/>
        <v>257.91105099838245</v>
      </c>
      <c r="BV179" s="2">
        <f>(BU179/BU$5)^(12/COUNT(BU$6:BU179))-1</f>
        <v>6.7522993252883134E-2</v>
      </c>
      <c r="BX179" s="3">
        <f t="shared" si="154"/>
        <v>0</v>
      </c>
      <c r="BY179" s="3">
        <f t="shared" si="155"/>
        <v>1</v>
      </c>
      <c r="BZ179" s="2">
        <f t="shared" si="156"/>
        <v>8.9781798032138038E-3</v>
      </c>
      <c r="CA179" s="5">
        <f t="shared" si="157"/>
        <v>157.88943728534579</v>
      </c>
      <c r="CB179" s="2">
        <f>(CA179/CA$5)^(12/COUNT(CA$6:CA179))-1</f>
        <v>3.1999584759729416E-2</v>
      </c>
      <c r="CD179" s="3">
        <f t="shared" si="164"/>
        <v>0.1</v>
      </c>
      <c r="CE179" s="3">
        <f t="shared" si="158"/>
        <v>0.9</v>
      </c>
      <c r="CF179" s="2">
        <f t="shared" si="159"/>
        <v>8.7261951562257571E-3</v>
      </c>
      <c r="CG179" s="5">
        <f t="shared" si="160"/>
        <v>171.4966387564744</v>
      </c>
      <c r="CH179" s="2">
        <f>(CG179/CG$5)^(12/COUNT(CG$6:CG179))-1</f>
        <v>3.7900113596098572E-2</v>
      </c>
    </row>
    <row r="180" spans="1:86">
      <c r="A180" s="1">
        <v>31289</v>
      </c>
      <c r="B180" s="2">
        <f>data!M181/1200</f>
        <v>6.5416666666666661E-3</v>
      </c>
      <c r="C180" s="2">
        <f>data!K181/data!K180-1</f>
        <v>-9.9743960814873134E-3</v>
      </c>
      <c r="D180" s="1">
        <f t="shared" si="111"/>
        <v>31048</v>
      </c>
      <c r="E180">
        <f>VLOOKUP(D180,'FRED Graph'!$A$13:$B$1993,2,FALSE)</f>
        <v>0</v>
      </c>
      <c r="F180" s="4">
        <f t="shared" si="112"/>
        <v>-1.6516062748153981E-2</v>
      </c>
      <c r="G180" s="20" t="str">
        <f t="shared" si="165"/>
        <v>19853</v>
      </c>
      <c r="H180" s="21">
        <f>IF(VLOOKUP(G180,Median_Level!$A$2:$H$206,8,FALSE)="#N/A",0,VLOOKUP(G180,Median_Level!$A$2:$H$206,8,FALSE))</f>
        <v>25</v>
      </c>
      <c r="I180" s="4"/>
      <c r="J180" s="3">
        <f t="shared" si="161"/>
        <v>0</v>
      </c>
      <c r="K180" s="3">
        <f t="shared" si="113"/>
        <v>1</v>
      </c>
      <c r="L180" s="2">
        <f t="shared" si="114"/>
        <v>-9.9743960814873134E-3</v>
      </c>
      <c r="M180" s="5">
        <f t="shared" si="115"/>
        <v>153.59930915371285</v>
      </c>
      <c r="N180" s="2">
        <f>(M180/M$5)^(12/COUNT(M$6:M180))-1</f>
        <v>2.9866610406627192E-2</v>
      </c>
      <c r="P180" s="3">
        <f t="shared" si="162"/>
        <v>1</v>
      </c>
      <c r="Q180" s="3">
        <f t="shared" si="116"/>
        <v>0</v>
      </c>
      <c r="R180" s="2">
        <f t="shared" si="117"/>
        <v>6.5416666666666661E-3</v>
      </c>
      <c r="S180" s="5">
        <f t="shared" si="118"/>
        <v>365.28698504813997</v>
      </c>
      <c r="T180" s="2">
        <f>(S180/S$5)^(12/COUNT(S$6:S180))-1</f>
        <v>9.2900515418805174E-2</v>
      </c>
      <c r="V180" s="3">
        <f t="shared" si="119"/>
        <v>1</v>
      </c>
      <c r="W180" s="3">
        <f t="shared" si="120"/>
        <v>0</v>
      </c>
      <c r="X180" s="2">
        <f t="shared" si="121"/>
        <v>6.5416666666666661E-3</v>
      </c>
      <c r="Y180" s="5">
        <f t="shared" si="122"/>
        <v>4246.9028711235605</v>
      </c>
      <c r="Z180" s="2">
        <f>(Y180/Y$5)^(12/COUNT(Y$6:Y180))-1</f>
        <v>0.29312124050839805</v>
      </c>
      <c r="AB180" s="3">
        <f t="shared" si="123"/>
        <v>0</v>
      </c>
      <c r="AC180" s="3">
        <f t="shared" si="124"/>
        <v>1</v>
      </c>
      <c r="AD180" s="2">
        <f t="shared" si="125"/>
        <v>-9.9743960814873134E-3</v>
      </c>
      <c r="AE180" s="5">
        <f t="shared" si="126"/>
        <v>169.1297382276704</v>
      </c>
      <c r="AF180" s="2">
        <f>(AE180/AE$5)^(12/COUNT(AE$6:AE180))-1</f>
        <v>3.6691099282413653E-2</v>
      </c>
      <c r="AH180" s="3">
        <f t="shared" ca="1" si="127"/>
        <v>0</v>
      </c>
      <c r="AI180" s="3">
        <f t="shared" ca="1" si="128"/>
        <v>1</v>
      </c>
      <c r="AJ180" s="2">
        <f t="shared" ca="1" si="129"/>
        <v>-9.9743960814873134E-3</v>
      </c>
      <c r="AK180" s="5">
        <f t="shared" ca="1" si="130"/>
        <v>392.09641010844967</v>
      </c>
      <c r="AL180" s="2">
        <f ca="1">(AK180/AK$5)^(12/COUNT(AK$6:AK180))-1</f>
        <v>9.8221132939015021E-2</v>
      </c>
      <c r="AN180" s="3">
        <f t="shared" ca="1" si="131"/>
        <v>0.89040369130872909</v>
      </c>
      <c r="AO180" s="3">
        <f t="shared" ca="1" si="132"/>
        <v>0.10959630869127091</v>
      </c>
      <c r="AP180" s="2">
        <f t="shared" ca="1" si="133"/>
        <v>4.7315671553555825E-3</v>
      </c>
      <c r="AQ180" s="5">
        <f t="shared" ca="1" si="134"/>
        <v>270.50140708305196</v>
      </c>
      <c r="AR180" s="2">
        <f ca="1">(AQ180/AQ$5)^(12/COUNT(AQ$6:AQ180))-1</f>
        <v>7.0617854990751017E-2</v>
      </c>
      <c r="AT180" s="3">
        <f t="shared" si="135"/>
        <v>1</v>
      </c>
      <c r="AU180" s="3">
        <f t="shared" si="136"/>
        <v>0</v>
      </c>
      <c r="AV180" s="2">
        <f t="shared" si="137"/>
        <v>6.5416666666666661E-3</v>
      </c>
      <c r="AW180" s="5">
        <f t="shared" si="138"/>
        <v>168.15167446462308</v>
      </c>
      <c r="AX180" s="2">
        <f>(AW180/AW$5)^(12/COUNT(AW$6:AW180))-1</f>
        <v>3.6278895298020419E-2</v>
      </c>
      <c r="AZ180" s="3">
        <f t="shared" ca="1" si="139"/>
        <v>0</v>
      </c>
      <c r="BA180" s="3">
        <f t="shared" ca="1" si="140"/>
        <v>1</v>
      </c>
      <c r="BB180" s="2">
        <f t="shared" ca="1" si="141"/>
        <v>-9.9743960814873134E-3</v>
      </c>
      <c r="BC180" s="5">
        <f t="shared" ca="1" si="142"/>
        <v>290.13319746619783</v>
      </c>
      <c r="BD180" s="2">
        <f ca="1">(BC180/BC$5)^(12/COUNT(BC$6:BC180))-1</f>
        <v>7.5773807956802219E-2</v>
      </c>
      <c r="BF180" s="3">
        <f t="shared" si="163"/>
        <v>0.45</v>
      </c>
      <c r="BG180" s="3">
        <f t="shared" si="143"/>
        <v>0.55000000000000004</v>
      </c>
      <c r="BH180" s="2">
        <f t="shared" si="144"/>
        <v>-2.542167844818023E-3</v>
      </c>
      <c r="BI180" s="5">
        <f t="shared" si="145"/>
        <v>236.4918173663504</v>
      </c>
      <c r="BJ180" s="2">
        <f>(BI180/BI$5)^(12/COUNT(BI$6:BI180))-1</f>
        <v>6.0799008855640269E-2</v>
      </c>
      <c r="BL180" s="3">
        <f t="shared" si="146"/>
        <v>1</v>
      </c>
      <c r="BM180" s="3">
        <f t="shared" si="147"/>
        <v>0</v>
      </c>
      <c r="BN180" s="2">
        <f t="shared" si="148"/>
        <v>6.5416666666666661E-3</v>
      </c>
      <c r="BO180" s="5">
        <f t="shared" si="149"/>
        <v>262.83664279112787</v>
      </c>
      <c r="BP180" s="2">
        <f>(BO180/BO$5)^(12/COUNT(BO$6:BO180))-1</f>
        <v>6.8509683808424704E-2</v>
      </c>
      <c r="BR180" s="3">
        <f t="shared" si="150"/>
        <v>1</v>
      </c>
      <c r="BS180" s="3">
        <f t="shared" si="151"/>
        <v>0</v>
      </c>
      <c r="BT180" s="2">
        <f t="shared" si="152"/>
        <v>6.5416666666666661E-3</v>
      </c>
      <c r="BU180" s="5">
        <f t="shared" si="153"/>
        <v>259.59821912366351</v>
      </c>
      <c r="BV180" s="2">
        <f>(BU180/BU$5)^(12/COUNT(BU$6:BU180))-1</f>
        <v>6.7601708276906036E-2</v>
      </c>
      <c r="BX180" s="3">
        <f t="shared" si="154"/>
        <v>0</v>
      </c>
      <c r="BY180" s="3">
        <f t="shared" si="155"/>
        <v>1</v>
      </c>
      <c r="BZ180" s="2">
        <f t="shared" si="156"/>
        <v>-9.9743960814873134E-3</v>
      </c>
      <c r="CA180" s="5">
        <f t="shared" si="157"/>
        <v>156.31458550077861</v>
      </c>
      <c r="CB180" s="2">
        <f>(CA180/CA$5)^(12/COUNT(CA$6:CA180))-1</f>
        <v>3.1104834417010396E-2</v>
      </c>
      <c r="CD180" s="3">
        <f t="shared" si="164"/>
        <v>0.1</v>
      </c>
      <c r="CE180" s="3">
        <f t="shared" si="158"/>
        <v>0.9</v>
      </c>
      <c r="CF180" s="2">
        <f t="shared" si="159"/>
        <v>-8.3227898066719173E-3</v>
      </c>
      <c r="CG180" s="5">
        <f t="shared" si="160"/>
        <v>170.06930827955352</v>
      </c>
      <c r="CH180" s="2">
        <f>(CG180/CG$5)^(12/COUNT(CG$6:CG180))-1</f>
        <v>3.7084994501233481E-2</v>
      </c>
    </row>
    <row r="181" spans="1:86">
      <c r="A181" s="1">
        <v>31320</v>
      </c>
      <c r="B181" s="2">
        <f>data!M182/1200</f>
        <v>6.6666666666666671E-3</v>
      </c>
      <c r="C181" s="2">
        <f>data!K182/data!K181-1</f>
        <v>-4.0329532762122255E-3</v>
      </c>
      <c r="D181" s="1">
        <f t="shared" si="111"/>
        <v>31048</v>
      </c>
      <c r="E181">
        <f>VLOOKUP(D181,'FRED Graph'!$A$13:$B$1993,2,FALSE)</f>
        <v>0</v>
      </c>
      <c r="F181" s="4">
        <f t="shared" si="112"/>
        <v>-1.0699619942878894E-2</v>
      </c>
      <c r="G181" s="20" t="str">
        <f t="shared" si="165"/>
        <v>19853</v>
      </c>
      <c r="H181" s="21">
        <f>IF(VLOOKUP(G181,Median_Level!$A$2:$H$206,8,FALSE)="#N/A",0,VLOOKUP(G181,Median_Level!$A$2:$H$206,8,FALSE))</f>
        <v>25</v>
      </c>
      <c r="I181" s="4"/>
      <c r="J181" s="3">
        <f t="shared" si="161"/>
        <v>0</v>
      </c>
      <c r="K181" s="3">
        <f t="shared" si="113"/>
        <v>1</v>
      </c>
      <c r="L181" s="2">
        <f t="shared" si="114"/>
        <v>-4.0329532762122255E-3</v>
      </c>
      <c r="M181" s="5">
        <f t="shared" si="115"/>
        <v>152.97985031663745</v>
      </c>
      <c r="N181" s="2">
        <f>(M181/M$5)^(12/COUNT(M$6:M181))-1</f>
        <v>2.9410746195641657E-2</v>
      </c>
      <c r="P181" s="3">
        <f t="shared" si="162"/>
        <v>1</v>
      </c>
      <c r="Q181" s="3">
        <f t="shared" si="116"/>
        <v>0</v>
      </c>
      <c r="R181" s="2">
        <f t="shared" si="117"/>
        <v>6.6666666666666671E-3</v>
      </c>
      <c r="S181" s="5">
        <f t="shared" si="118"/>
        <v>367.72223161512755</v>
      </c>
      <c r="T181" s="2">
        <f>(S181/S$5)^(12/COUNT(S$6:S181))-1</f>
        <v>9.2844004778343869E-2</v>
      </c>
      <c r="V181" s="3">
        <f t="shared" si="119"/>
        <v>1</v>
      </c>
      <c r="W181" s="3">
        <f t="shared" si="120"/>
        <v>0</v>
      </c>
      <c r="X181" s="2">
        <f t="shared" si="121"/>
        <v>6.6666666666666671E-3</v>
      </c>
      <c r="Y181" s="5">
        <f t="shared" si="122"/>
        <v>4275.2155569310507</v>
      </c>
      <c r="Z181" s="2">
        <f>(Y181/Y$5)^(12/COUNT(Y$6:Y181))-1</f>
        <v>0.29181904500810441</v>
      </c>
      <c r="AB181" s="3">
        <f t="shared" si="123"/>
        <v>0</v>
      </c>
      <c r="AC181" s="3">
        <f t="shared" si="124"/>
        <v>1</v>
      </c>
      <c r="AD181" s="2">
        <f t="shared" si="125"/>
        <v>-4.0329532762122255E-3</v>
      </c>
      <c r="AE181" s="5">
        <f t="shared" si="126"/>
        <v>168.4476458957802</v>
      </c>
      <c r="AF181" s="2">
        <f>(AE181/AE$5)^(12/COUNT(AE$6:AE181))-1</f>
        <v>3.6193328506386013E-2</v>
      </c>
      <c r="AH181" s="3">
        <f t="shared" ca="1" si="127"/>
        <v>0</v>
      </c>
      <c r="AI181" s="3">
        <f t="shared" ca="1" si="128"/>
        <v>1</v>
      </c>
      <c r="AJ181" s="2">
        <f t="shared" ca="1" si="129"/>
        <v>-4.0329532762122255E-3</v>
      </c>
      <c r="AK181" s="5">
        <f t="shared" ca="1" si="130"/>
        <v>390.51510360671176</v>
      </c>
      <c r="AL181" s="2">
        <f ca="1">(AK181/AK$5)^(12/COUNT(AK$6:AK181))-1</f>
        <v>9.7334272002786548E-2</v>
      </c>
      <c r="AN181" s="3">
        <f t="shared" ca="1" si="131"/>
        <v>0.5995604274197196</v>
      </c>
      <c r="AO181" s="3">
        <f t="shared" ca="1" si="132"/>
        <v>0.4004395725802804</v>
      </c>
      <c r="AP181" s="2">
        <f t="shared" ca="1" si="133"/>
        <v>2.3821154299687995E-3</v>
      </c>
      <c r="AQ181" s="5">
        <f t="shared" ca="1" si="134"/>
        <v>271.14577265869275</v>
      </c>
      <c r="AR181" s="2">
        <f ca="1">(AQ181/AQ$5)^(12/COUNT(AQ$6:AQ181))-1</f>
        <v>7.0376479022295824E-2</v>
      </c>
      <c r="AT181" s="3">
        <f t="shared" si="135"/>
        <v>1</v>
      </c>
      <c r="AU181" s="3">
        <f t="shared" si="136"/>
        <v>0</v>
      </c>
      <c r="AV181" s="2">
        <f t="shared" si="137"/>
        <v>6.6666666666666671E-3</v>
      </c>
      <c r="AW181" s="5">
        <f t="shared" si="138"/>
        <v>169.27268562772056</v>
      </c>
      <c r="AX181" s="2">
        <f>(AW181/AW$5)^(12/COUNT(AW$6:AW181))-1</f>
        <v>3.6538575755750369E-2</v>
      </c>
      <c r="AZ181" s="3">
        <f t="shared" ca="1" si="139"/>
        <v>0</v>
      </c>
      <c r="BA181" s="3">
        <f t="shared" ca="1" si="140"/>
        <v>1</v>
      </c>
      <c r="BB181" s="2">
        <f t="shared" ca="1" si="141"/>
        <v>-4.0329532762122255E-3</v>
      </c>
      <c r="BC181" s="5">
        <f t="shared" ca="1" si="142"/>
        <v>288.96310383693861</v>
      </c>
      <c r="BD181" s="2">
        <f ca="1">(BC181/BC$5)^(12/COUNT(BC$6:BC181))-1</f>
        <v>7.5031208857797571E-2</v>
      </c>
      <c r="BF181" s="3">
        <f t="shared" si="163"/>
        <v>0.45</v>
      </c>
      <c r="BG181" s="3">
        <f t="shared" si="143"/>
        <v>0.55000000000000004</v>
      </c>
      <c r="BH181" s="2">
        <f t="shared" si="144"/>
        <v>7.8187569808327567E-4</v>
      </c>
      <c r="BI181" s="5">
        <f t="shared" si="145"/>
        <v>236.67672457114472</v>
      </c>
      <c r="BJ181" s="2">
        <f>(BI181/BI$5)^(12/COUNT(BI$6:BI181))-1</f>
        <v>6.0499836032198662E-2</v>
      </c>
      <c r="BL181" s="3">
        <f t="shared" si="146"/>
        <v>1</v>
      </c>
      <c r="BM181" s="3">
        <f t="shared" si="147"/>
        <v>0</v>
      </c>
      <c r="BN181" s="2">
        <f t="shared" si="148"/>
        <v>6.6666666666666671E-3</v>
      </c>
      <c r="BO181" s="5">
        <f t="shared" si="149"/>
        <v>264.58888707640205</v>
      </c>
      <c r="BP181" s="2">
        <f>(BO181/BO$5)^(12/COUNT(BO$6:BO181))-1</f>
        <v>6.8591462253769331E-2</v>
      </c>
      <c r="BR181" s="3">
        <f t="shared" si="150"/>
        <v>1</v>
      </c>
      <c r="BS181" s="3">
        <f t="shared" si="151"/>
        <v>0</v>
      </c>
      <c r="BT181" s="2">
        <f t="shared" si="152"/>
        <v>6.6666666666666671E-3</v>
      </c>
      <c r="BU181" s="5">
        <f t="shared" si="153"/>
        <v>261.32887391782123</v>
      </c>
      <c r="BV181" s="2">
        <f>(BU181/BU$5)^(12/COUNT(BU$6:BU181))-1</f>
        <v>6.7688574396753021E-2</v>
      </c>
      <c r="BX181" s="3">
        <f t="shared" si="154"/>
        <v>0</v>
      </c>
      <c r="BY181" s="3">
        <f t="shared" si="155"/>
        <v>1</v>
      </c>
      <c r="BZ181" s="2">
        <f t="shared" si="156"/>
        <v>-4.0329532762122255E-3</v>
      </c>
      <c r="CA181" s="5">
        <f t="shared" si="157"/>
        <v>155.6841760810635</v>
      </c>
      <c r="CB181" s="2">
        <f>(CA181/CA$5)^(12/COUNT(CA$6:CA181))-1</f>
        <v>3.0641385662363518E-2</v>
      </c>
      <c r="CD181" s="3">
        <f t="shared" si="164"/>
        <v>0.1</v>
      </c>
      <c r="CE181" s="3">
        <f t="shared" si="158"/>
        <v>0.9</v>
      </c>
      <c r="CF181" s="2">
        <f t="shared" si="159"/>
        <v>-2.9629912819243362E-3</v>
      </c>
      <c r="CG181" s="5">
        <f t="shared" si="160"/>
        <v>169.5653944017983</v>
      </c>
      <c r="CH181" s="2">
        <f>(CG181/CG$5)^(12/COUNT(CG$6:CG181))-1</f>
        <v>3.6660686326156933E-2</v>
      </c>
    </row>
    <row r="182" spans="1:86">
      <c r="A182" s="1">
        <v>31351</v>
      </c>
      <c r="B182" s="2">
        <f>data!M183/1200</f>
        <v>6.6666666666666671E-3</v>
      </c>
      <c r="C182" s="2">
        <f>data!K183/data!K182-1</f>
        <v>3.4381279965076672E-2</v>
      </c>
      <c r="D182" s="1">
        <f t="shared" si="111"/>
        <v>31048</v>
      </c>
      <c r="E182">
        <f>VLOOKUP(D182,'FRED Graph'!$A$13:$B$1993,2,FALSE)</f>
        <v>0</v>
      </c>
      <c r="F182" s="4">
        <f t="shared" si="112"/>
        <v>2.7714613298410004E-2</v>
      </c>
      <c r="G182" s="20" t="str">
        <f t="shared" si="165"/>
        <v>19854</v>
      </c>
      <c r="H182" s="21">
        <f>IF(VLOOKUP(G182,Median_Level!$A$2:$H$206,8,FALSE)="#N/A",0,VLOOKUP(G182,Median_Level!$A$2:$H$206,8,FALSE))</f>
        <v>20</v>
      </c>
      <c r="I182" s="4"/>
      <c r="J182" s="3">
        <f t="shared" si="161"/>
        <v>0</v>
      </c>
      <c r="K182" s="3">
        <f t="shared" si="113"/>
        <v>1</v>
      </c>
      <c r="L182" s="2">
        <f t="shared" si="114"/>
        <v>3.4381279965076672E-2</v>
      </c>
      <c r="M182" s="5">
        <f t="shared" si="115"/>
        <v>158.2394933793893</v>
      </c>
      <c r="N182" s="2">
        <f>(M182/M$5)^(12/COUNT(M$6:M182))-1</f>
        <v>3.1603658071645446E-2</v>
      </c>
      <c r="P182" s="3">
        <f t="shared" si="162"/>
        <v>1</v>
      </c>
      <c r="Q182" s="3">
        <f t="shared" si="116"/>
        <v>0</v>
      </c>
      <c r="R182" s="2">
        <f t="shared" si="117"/>
        <v>6.6666666666666671E-3</v>
      </c>
      <c r="S182" s="5">
        <f t="shared" si="118"/>
        <v>370.17371315922838</v>
      </c>
      <c r="T182" s="2">
        <f>(S182/S$5)^(12/COUNT(S$6:S182))-1</f>
        <v>9.2788135548852235E-2</v>
      </c>
      <c r="V182" s="3">
        <f t="shared" si="119"/>
        <v>0</v>
      </c>
      <c r="W182" s="3">
        <f t="shared" si="120"/>
        <v>1</v>
      </c>
      <c r="X182" s="2">
        <f t="shared" si="121"/>
        <v>3.4381279965076672E-2</v>
      </c>
      <c r="Y182" s="5">
        <f t="shared" si="122"/>
        <v>4422.2029399049488</v>
      </c>
      <c r="Z182" s="2">
        <f>(Y182/Y$5)^(12/COUNT(Y$6:Y182))-1</f>
        <v>0.29291127657043559</v>
      </c>
      <c r="AB182" s="3">
        <f t="shared" si="123"/>
        <v>0</v>
      </c>
      <c r="AC182" s="3">
        <f t="shared" si="124"/>
        <v>1</v>
      </c>
      <c r="AD182" s="2">
        <f t="shared" si="125"/>
        <v>3.4381279965076672E-2</v>
      </c>
      <c r="AE182" s="5">
        <f t="shared" si="126"/>
        <v>174.23909156878111</v>
      </c>
      <c r="AF182" s="2">
        <f>(AE182/AE$5)^(12/COUNT(AE$6:AE182))-1</f>
        <v>3.8362162219309992E-2</v>
      </c>
      <c r="AH182" s="3">
        <f t="shared" ca="1" si="127"/>
        <v>0</v>
      </c>
      <c r="AI182" s="3">
        <f t="shared" ca="1" si="128"/>
        <v>1</v>
      </c>
      <c r="AJ182" s="2">
        <f t="shared" ca="1" si="129"/>
        <v>3.4381279965076672E-2</v>
      </c>
      <c r="AK182" s="5">
        <f t="shared" ca="1" si="130"/>
        <v>403.94151271440506</v>
      </c>
      <c r="AL182" s="2">
        <f ca="1">(AK182/AK$5)^(12/COUNT(AK$6:AK182))-1</f>
        <v>9.9274966827508804E-2</v>
      </c>
      <c r="AN182" s="3">
        <f t="shared" ca="1" si="131"/>
        <v>0.53435021351046863</v>
      </c>
      <c r="AO182" s="3">
        <f t="shared" ca="1" si="132"/>
        <v>0.46564978648953137</v>
      </c>
      <c r="AP182" s="2">
        <f t="shared" ca="1" si="133"/>
        <v>1.9571970431711213E-2</v>
      </c>
      <c r="AQ182" s="5">
        <f t="shared" ca="1" si="134"/>
        <v>276.45262970385215</v>
      </c>
      <c r="AR182" s="2">
        <f ca="1">(AQ182/AQ$5)^(12/COUNT(AQ$6:AQ182))-1</f>
        <v>7.1372237175077125E-2</v>
      </c>
      <c r="AT182" s="3">
        <f t="shared" si="135"/>
        <v>0</v>
      </c>
      <c r="AU182" s="3">
        <f t="shared" si="136"/>
        <v>1</v>
      </c>
      <c r="AV182" s="2">
        <f t="shared" si="137"/>
        <v>3.4381279965076672E-2</v>
      </c>
      <c r="AW182" s="5">
        <f t="shared" si="138"/>
        <v>175.09249722272764</v>
      </c>
      <c r="AX182" s="2">
        <f>(AW182/AW$5)^(12/COUNT(AW$6:AW182))-1</f>
        <v>3.8706177142342701E-2</v>
      </c>
      <c r="AZ182" s="3">
        <f t="shared" ca="1" si="139"/>
        <v>0</v>
      </c>
      <c r="BA182" s="3">
        <f t="shared" ca="1" si="140"/>
        <v>1</v>
      </c>
      <c r="BB182" s="2">
        <f t="shared" ca="1" si="141"/>
        <v>3.4381279965076672E-2</v>
      </c>
      <c r="BC182" s="5">
        <f t="shared" ca="1" si="142"/>
        <v>298.8980252095339</v>
      </c>
      <c r="BD182" s="2">
        <f ca="1">(BC182/BC$5)^(12/COUNT(BC$6:BC182))-1</f>
        <v>7.7057404048925138E-2</v>
      </c>
      <c r="BF182" s="3">
        <f t="shared" si="163"/>
        <v>0.45</v>
      </c>
      <c r="BG182" s="3">
        <f t="shared" si="143"/>
        <v>0.55000000000000004</v>
      </c>
      <c r="BH182" s="2">
        <f t="shared" si="144"/>
        <v>2.1909703980792169E-2</v>
      </c>
      <c r="BI182" s="5">
        <f t="shared" si="145"/>
        <v>241.86224154564195</v>
      </c>
      <c r="BJ182" s="2">
        <f>(BI182/BI$5)^(12/COUNT(BI$6:BI182))-1</f>
        <v>6.1706839671329172E-2</v>
      </c>
      <c r="BL182" s="3">
        <f t="shared" si="146"/>
        <v>1</v>
      </c>
      <c r="BM182" s="3">
        <f t="shared" si="147"/>
        <v>0</v>
      </c>
      <c r="BN182" s="2">
        <f t="shared" si="148"/>
        <v>6.6666666666666671E-3</v>
      </c>
      <c r="BO182" s="5">
        <f t="shared" si="149"/>
        <v>266.35281299024473</v>
      </c>
      <c r="BP182" s="2">
        <f>(BO182/BO$5)^(12/COUNT(BO$6:BO182))-1</f>
        <v>6.8672322802115993E-2</v>
      </c>
      <c r="BR182" s="3">
        <f t="shared" si="150"/>
        <v>1</v>
      </c>
      <c r="BS182" s="3">
        <f t="shared" si="151"/>
        <v>0</v>
      </c>
      <c r="BT182" s="2">
        <f t="shared" si="152"/>
        <v>6.6666666666666671E-3</v>
      </c>
      <c r="BU182" s="5">
        <f t="shared" si="153"/>
        <v>263.0710664106067</v>
      </c>
      <c r="BV182" s="2">
        <f>(BU182/BU$5)^(12/COUNT(BU$6:BU182))-1</f>
        <v>6.7774465927096017E-2</v>
      </c>
      <c r="BX182" s="3">
        <f t="shared" si="154"/>
        <v>0</v>
      </c>
      <c r="BY182" s="3">
        <f t="shared" si="155"/>
        <v>1</v>
      </c>
      <c r="BZ182" s="2">
        <f t="shared" si="156"/>
        <v>3.4381279965076672E-2</v>
      </c>
      <c r="CA182" s="5">
        <f t="shared" si="157"/>
        <v>161.03679732503883</v>
      </c>
      <c r="CB182" s="2">
        <f>(CA182/CA$5)^(12/COUNT(CA$6:CA182))-1</f>
        <v>3.2829947403457016E-2</v>
      </c>
      <c r="CD182" s="3">
        <f t="shared" si="164"/>
        <v>0.1</v>
      </c>
      <c r="CE182" s="3">
        <f t="shared" si="158"/>
        <v>0.9</v>
      </c>
      <c r="CF182" s="2">
        <f t="shared" si="159"/>
        <v>3.1609818635235674E-2</v>
      </c>
      <c r="CG182" s="5">
        <f t="shared" si="160"/>
        <v>174.92532576565134</v>
      </c>
      <c r="CH182" s="2">
        <f>(CG182/CG$5)^(12/COUNT(CG$6:CG182))-1</f>
        <v>3.863891222253435E-2</v>
      </c>
    </row>
    <row r="183" spans="1:86">
      <c r="A183" s="1">
        <v>31380</v>
      </c>
      <c r="B183" s="2">
        <f>data!M184/1200</f>
        <v>6.6666666666666671E-3</v>
      </c>
      <c r="C183" s="2">
        <f>data!K184/data!K183-1</f>
        <v>7.1177536363702609E-2</v>
      </c>
      <c r="D183" s="1">
        <f t="shared" si="111"/>
        <v>31048</v>
      </c>
      <c r="E183">
        <f>VLOOKUP(D183,'FRED Graph'!$A$13:$B$1993,2,FALSE)</f>
        <v>0</v>
      </c>
      <c r="F183" s="4">
        <f t="shared" si="112"/>
        <v>6.4510869697035941E-2</v>
      </c>
      <c r="G183" s="20" t="str">
        <f t="shared" si="165"/>
        <v>19854</v>
      </c>
      <c r="H183" s="21">
        <f>IF(VLOOKUP(G183,Median_Level!$A$2:$H$206,8,FALSE)="#N/A",0,VLOOKUP(G183,Median_Level!$A$2:$H$206,8,FALSE))</f>
        <v>20</v>
      </c>
      <c r="I183" s="4"/>
      <c r="J183" s="3">
        <f t="shared" si="161"/>
        <v>0</v>
      </c>
      <c r="K183" s="3">
        <f t="shared" si="113"/>
        <v>1</v>
      </c>
      <c r="L183" s="2">
        <f t="shared" si="114"/>
        <v>7.1177536363702609E-2</v>
      </c>
      <c r="M183" s="5">
        <f t="shared" si="115"/>
        <v>169.50259067357467</v>
      </c>
      <c r="N183" s="2">
        <f>(M183/M$5)^(12/COUNT(M$6:M183))-1</f>
        <v>3.6215514464421172E-2</v>
      </c>
      <c r="P183" s="3">
        <f t="shared" si="162"/>
        <v>1</v>
      </c>
      <c r="Q183" s="3">
        <f t="shared" si="116"/>
        <v>0</v>
      </c>
      <c r="R183" s="2">
        <f t="shared" si="117"/>
        <v>6.6666666666666671E-3</v>
      </c>
      <c r="S183" s="5">
        <f t="shared" si="118"/>
        <v>372.64153791362321</v>
      </c>
      <c r="T183" s="2">
        <f>(S183/S$5)^(12/COUNT(S$6:S183))-1</f>
        <v>9.2732896871745352E-2</v>
      </c>
      <c r="V183" s="3">
        <f t="shared" si="119"/>
        <v>0</v>
      </c>
      <c r="W183" s="3">
        <f t="shared" si="120"/>
        <v>1</v>
      </c>
      <c r="X183" s="2">
        <f t="shared" si="121"/>
        <v>7.1177536363702609E-2</v>
      </c>
      <c r="Y183" s="5">
        <f t="shared" si="122"/>
        <v>4736.9644504677062</v>
      </c>
      <c r="Z183" s="2">
        <f>(Y183/Y$5)^(12/COUNT(Y$6:Y183))-1</f>
        <v>0.29704506204260617</v>
      </c>
      <c r="AB183" s="3">
        <f t="shared" si="123"/>
        <v>0</v>
      </c>
      <c r="AC183" s="3">
        <f t="shared" si="124"/>
        <v>1</v>
      </c>
      <c r="AD183" s="2">
        <f t="shared" si="125"/>
        <v>7.1177536363702609E-2</v>
      </c>
      <c r="AE183" s="5">
        <f t="shared" si="126"/>
        <v>186.64100084489652</v>
      </c>
      <c r="AF183" s="2">
        <f>(AE183/AE$5)^(12/COUNT(AE$6:AE183))-1</f>
        <v>4.2965970151368493E-2</v>
      </c>
      <c r="AH183" s="3">
        <f t="shared" ca="1" si="127"/>
        <v>0</v>
      </c>
      <c r="AI183" s="3">
        <f t="shared" ca="1" si="128"/>
        <v>1</v>
      </c>
      <c r="AJ183" s="2">
        <f t="shared" ca="1" si="129"/>
        <v>7.1177536363702609E-2</v>
      </c>
      <c r="AK183" s="5">
        <f t="shared" ca="1" si="130"/>
        <v>432.69307442444369</v>
      </c>
      <c r="AL183" s="2">
        <f ca="1">(AK183/AK$5)^(12/COUNT(AK$6:AK183))-1</f>
        <v>0.1037952874497754</v>
      </c>
      <c r="AN183" s="3">
        <f t="shared" ca="1" si="131"/>
        <v>0.67961774667547192</v>
      </c>
      <c r="AO183" s="3">
        <f t="shared" ca="1" si="132"/>
        <v>0.32038225332452808</v>
      </c>
      <c r="AP183" s="2">
        <f t="shared" ca="1" si="133"/>
        <v>2.733480446412806E-2</v>
      </c>
      <c r="AQ183" s="5">
        <f t="shared" ca="1" si="134"/>
        <v>284.00940828040092</v>
      </c>
      <c r="AR183" s="2">
        <f ca="1">(AQ183/AQ$5)^(12/COUNT(AQ$6:AQ183))-1</f>
        <v>7.290620474864995E-2</v>
      </c>
      <c r="AT183" s="3">
        <f t="shared" si="135"/>
        <v>0</v>
      </c>
      <c r="AU183" s="3">
        <f t="shared" si="136"/>
        <v>1</v>
      </c>
      <c r="AV183" s="2">
        <f t="shared" si="137"/>
        <v>7.1177536363702609E-2</v>
      </c>
      <c r="AW183" s="5">
        <f t="shared" si="138"/>
        <v>187.55514981080984</v>
      </c>
      <c r="AX183" s="2">
        <f>(AW183/AW$5)^(12/COUNT(AW$6:AW183))-1</f>
        <v>4.3309568783779451E-2</v>
      </c>
      <c r="AZ183" s="3">
        <f t="shared" ca="1" si="139"/>
        <v>0</v>
      </c>
      <c r="BA183" s="3">
        <f t="shared" ca="1" si="140"/>
        <v>1</v>
      </c>
      <c r="BB183" s="2">
        <f t="shared" ca="1" si="141"/>
        <v>7.1177536363702609E-2</v>
      </c>
      <c r="BC183" s="5">
        <f t="shared" ca="1" si="142"/>
        <v>320.17285026792439</v>
      </c>
      <c r="BD183" s="2">
        <f ca="1">(BC183/BC$5)^(12/COUNT(BC$6:BC183))-1</f>
        <v>8.1610426979047412E-2</v>
      </c>
      <c r="BF183" s="3">
        <f t="shared" si="163"/>
        <v>0.45</v>
      </c>
      <c r="BG183" s="3">
        <f t="shared" si="143"/>
        <v>0.55000000000000004</v>
      </c>
      <c r="BH183" s="2">
        <f t="shared" si="144"/>
        <v>4.2147645000036441E-2</v>
      </c>
      <c r="BI183" s="5">
        <f t="shared" si="145"/>
        <v>252.05616544122074</v>
      </c>
      <c r="BJ183" s="2">
        <f>(BI183/BI$5)^(12/COUNT(BI$6:BI183))-1</f>
        <v>6.4307776507062764E-2</v>
      </c>
      <c r="BL183" s="3">
        <f t="shared" si="146"/>
        <v>1</v>
      </c>
      <c r="BM183" s="3">
        <f t="shared" si="147"/>
        <v>0</v>
      </c>
      <c r="BN183" s="2">
        <f t="shared" si="148"/>
        <v>6.6666666666666671E-3</v>
      </c>
      <c r="BO183" s="5">
        <f t="shared" si="149"/>
        <v>268.1284984101797</v>
      </c>
      <c r="BP183" s="2">
        <f>(BO183/BO$5)^(12/COUNT(BO$6:BO183))-1</f>
        <v>6.8752280820970624E-2</v>
      </c>
      <c r="BR183" s="3">
        <f t="shared" si="150"/>
        <v>1</v>
      </c>
      <c r="BS183" s="3">
        <f t="shared" si="151"/>
        <v>0</v>
      </c>
      <c r="BT183" s="2">
        <f t="shared" si="152"/>
        <v>6.6666666666666671E-3</v>
      </c>
      <c r="BU183" s="5">
        <f t="shared" si="153"/>
        <v>264.82487352001073</v>
      </c>
      <c r="BV183" s="2">
        <f>(BU183/BU$5)^(12/COUNT(BU$6:BU183))-1</f>
        <v>6.7859399177694124E-2</v>
      </c>
      <c r="BX183" s="3">
        <f t="shared" si="154"/>
        <v>0</v>
      </c>
      <c r="BY183" s="3">
        <f t="shared" si="155"/>
        <v>1</v>
      </c>
      <c r="BZ183" s="2">
        <f t="shared" si="156"/>
        <v>7.1177536363702609E-2</v>
      </c>
      <c r="CA183" s="5">
        <f t="shared" si="157"/>
        <v>172.49899982253598</v>
      </c>
      <c r="CB183" s="2">
        <f>(CA183/CA$5)^(12/COUNT(CA$6:CA183))-1</f>
        <v>3.7440361855429316E-2</v>
      </c>
      <c r="CD183" s="3">
        <f t="shared" si="164"/>
        <v>0.1</v>
      </c>
      <c r="CE183" s="3">
        <f t="shared" si="158"/>
        <v>0.9</v>
      </c>
      <c r="CF183" s="2">
        <f t="shared" si="159"/>
        <v>6.4726449393999019E-2</v>
      </c>
      <c r="CG183" s="5">
        <f t="shared" si="160"/>
        <v>186.24762101155056</v>
      </c>
      <c r="CH183" s="2">
        <f>(CG183/CG$5)^(12/COUNT(CG$6:CG183))-1</f>
        <v>4.2817628328146506E-2</v>
      </c>
    </row>
    <row r="184" spans="1:86">
      <c r="A184" s="1">
        <v>31412</v>
      </c>
      <c r="B184" s="2">
        <f>data!M185/1200</f>
        <v>6.5666666666666668E-3</v>
      </c>
      <c r="C184" s="2">
        <f>data!K185/data!K184-1</f>
        <v>5.0634115193630924E-2</v>
      </c>
      <c r="D184" s="1">
        <f t="shared" si="111"/>
        <v>31048</v>
      </c>
      <c r="E184">
        <f>VLOOKUP(D184,'FRED Graph'!$A$13:$B$1993,2,FALSE)</f>
        <v>0</v>
      </c>
      <c r="F184" s="4">
        <f t="shared" si="112"/>
        <v>4.4067448526964259E-2</v>
      </c>
      <c r="G184" s="20" t="str">
        <f t="shared" si="165"/>
        <v>19854</v>
      </c>
      <c r="H184" s="21">
        <f>IF(VLOOKUP(G184,Median_Level!$A$2:$H$206,8,FALSE)="#N/A",0,VLOOKUP(G184,Median_Level!$A$2:$H$206,8,FALSE))</f>
        <v>20</v>
      </c>
      <c r="I184" s="4"/>
      <c r="J184" s="3">
        <f t="shared" si="161"/>
        <v>0</v>
      </c>
      <c r="K184" s="3">
        <f t="shared" si="113"/>
        <v>1</v>
      </c>
      <c r="L184" s="2">
        <f t="shared" si="114"/>
        <v>5.0634115193630924E-2</v>
      </c>
      <c r="M184" s="5">
        <f t="shared" si="115"/>
        <v>178.08520437535933</v>
      </c>
      <c r="N184" s="2">
        <f>(M184/M$5)^(12/COUNT(M$6:M184))-1</f>
        <v>3.9445841973870799E-2</v>
      </c>
      <c r="P184" s="3">
        <f t="shared" si="162"/>
        <v>1</v>
      </c>
      <c r="Q184" s="3">
        <f t="shared" si="116"/>
        <v>0</v>
      </c>
      <c r="R184" s="2">
        <f t="shared" si="117"/>
        <v>6.5666666666666668E-3</v>
      </c>
      <c r="S184" s="5">
        <f t="shared" si="118"/>
        <v>375.088550679256</v>
      </c>
      <c r="T184" s="2">
        <f>(S184/S$5)^(12/COUNT(S$6:S184))-1</f>
        <v>9.2671001088814764E-2</v>
      </c>
      <c r="V184" s="3">
        <f t="shared" si="119"/>
        <v>0</v>
      </c>
      <c r="W184" s="3">
        <f t="shared" si="120"/>
        <v>1</v>
      </c>
      <c r="X184" s="2">
        <f t="shared" si="121"/>
        <v>5.0634115193630924E-2</v>
      </c>
      <c r="Y184" s="5">
        <f t="shared" si="122"/>
        <v>4976.8164541208225</v>
      </c>
      <c r="Z184" s="2">
        <f>(Y184/Y$5)^(12/COUNT(Y$6:Y184))-1</f>
        <v>0.29945761969590312</v>
      </c>
      <c r="AB184" s="3">
        <f t="shared" si="123"/>
        <v>0</v>
      </c>
      <c r="AC184" s="3">
        <f t="shared" si="124"/>
        <v>1</v>
      </c>
      <c r="AD184" s="2">
        <f t="shared" si="125"/>
        <v>5.0634115193630924E-2</v>
      </c>
      <c r="AE184" s="5">
        <f t="shared" si="126"/>
        <v>196.09140278153157</v>
      </c>
      <c r="AF184" s="2">
        <f>(AE184/AE$5)^(12/COUNT(AE$6:AE184))-1</f>
        <v>4.6179389848541419E-2</v>
      </c>
      <c r="AH184" s="3">
        <f t="shared" ca="1" si="127"/>
        <v>0</v>
      </c>
      <c r="AI184" s="3">
        <f t="shared" ca="1" si="128"/>
        <v>1</v>
      </c>
      <c r="AJ184" s="2">
        <f t="shared" ca="1" si="129"/>
        <v>5.0634115193630924E-2</v>
      </c>
      <c r="AK184" s="5">
        <f t="shared" ca="1" si="130"/>
        <v>454.6021053983373</v>
      </c>
      <c r="AL184" s="2">
        <f ca="1">(AK184/AK$5)^(12/COUNT(AK$6:AK184))-1</f>
        <v>0.10684555189297362</v>
      </c>
      <c r="AN184" s="3">
        <f t="shared" ca="1" si="131"/>
        <v>0.93331512943695982</v>
      </c>
      <c r="AO184" s="3">
        <f t="shared" ca="1" si="132"/>
        <v>6.6684870563040177E-2</v>
      </c>
      <c r="AP184" s="2">
        <f t="shared" ca="1" si="133"/>
        <v>9.5052987677307146E-3</v>
      </c>
      <c r="AQ184" s="5">
        <f t="shared" ca="1" si="134"/>
        <v>286.70900255895253</v>
      </c>
      <c r="AR184" s="2">
        <f ca="1">(AQ184/AQ$5)^(12/COUNT(AQ$6:AQ184))-1</f>
        <v>7.316489531169057E-2</v>
      </c>
      <c r="AT184" s="3">
        <f t="shared" si="135"/>
        <v>0</v>
      </c>
      <c r="AU184" s="3">
        <f t="shared" si="136"/>
        <v>1</v>
      </c>
      <c r="AV184" s="2">
        <f t="shared" si="137"/>
        <v>5.0634115193630924E-2</v>
      </c>
      <c r="AW184" s="5">
        <f t="shared" si="138"/>
        <v>197.05183887148908</v>
      </c>
      <c r="AX184" s="2">
        <f>(AW184/AW$5)^(12/COUNT(AW$6:AW184))-1</f>
        <v>4.6522121347037926E-2</v>
      </c>
      <c r="AZ184" s="3">
        <f t="shared" ca="1" si="139"/>
        <v>0</v>
      </c>
      <c r="BA184" s="3">
        <f t="shared" ca="1" si="140"/>
        <v>1</v>
      </c>
      <c r="BB184" s="2">
        <f t="shared" ca="1" si="141"/>
        <v>5.0634115193630924E-2</v>
      </c>
      <c r="BC184" s="5">
        <f t="shared" ca="1" si="142"/>
        <v>336.38451925026362</v>
      </c>
      <c r="BD184" s="2">
        <f ca="1">(BC184/BC$5)^(12/COUNT(BC$6:BC184))-1</f>
        <v>8.4722414894474296E-2</v>
      </c>
      <c r="BF184" s="3">
        <f t="shared" si="163"/>
        <v>0.45</v>
      </c>
      <c r="BG184" s="3">
        <f t="shared" si="143"/>
        <v>0.55000000000000004</v>
      </c>
      <c r="BH184" s="2">
        <f t="shared" si="144"/>
        <v>3.080376335649701E-2</v>
      </c>
      <c r="BI184" s="5">
        <f t="shared" si="145"/>
        <v>259.8204439140182</v>
      </c>
      <c r="BJ184" s="2">
        <f>(BI184/BI$5)^(12/COUNT(BI$6:BI184))-1</f>
        <v>6.6103400852938199E-2</v>
      </c>
      <c r="BL184" s="3">
        <f t="shared" si="146"/>
        <v>1</v>
      </c>
      <c r="BM184" s="3">
        <f t="shared" si="147"/>
        <v>0</v>
      </c>
      <c r="BN184" s="2">
        <f t="shared" si="148"/>
        <v>6.5666666666666668E-3</v>
      </c>
      <c r="BO184" s="5">
        <f t="shared" si="149"/>
        <v>269.8892088830732</v>
      </c>
      <c r="BP184" s="2">
        <f>(BO184/BO$5)^(12/COUNT(BO$6:BO184))-1</f>
        <v>6.8824233109651134E-2</v>
      </c>
      <c r="BR184" s="3">
        <f t="shared" si="150"/>
        <v>1</v>
      </c>
      <c r="BS184" s="3">
        <f t="shared" si="151"/>
        <v>0</v>
      </c>
      <c r="BT184" s="2">
        <f t="shared" si="152"/>
        <v>6.5666666666666668E-3</v>
      </c>
      <c r="BU184" s="5">
        <f t="shared" si="153"/>
        <v>266.56389018945879</v>
      </c>
      <c r="BV184" s="2">
        <f>(BU184/BU$5)^(12/COUNT(BU$6:BU184))-1</f>
        <v>6.793627778301925E-2</v>
      </c>
      <c r="BX184" s="3">
        <f t="shared" si="154"/>
        <v>0</v>
      </c>
      <c r="BY184" s="3">
        <f t="shared" si="155"/>
        <v>1</v>
      </c>
      <c r="BZ184" s="2">
        <f t="shared" si="156"/>
        <v>5.0634115193630924E-2</v>
      </c>
      <c r="CA184" s="5">
        <f t="shared" si="157"/>
        <v>181.2333340503364</v>
      </c>
      <c r="CB184" s="2">
        <f>(CA184/CA$5)^(12/COUNT(CA$6:CA184))-1</f>
        <v>4.066763965164566E-2</v>
      </c>
      <c r="CD184" s="3">
        <f t="shared" si="164"/>
        <v>0.1</v>
      </c>
      <c r="CE184" s="3">
        <f t="shared" si="158"/>
        <v>0.9</v>
      </c>
      <c r="CF184" s="2">
        <f t="shared" si="159"/>
        <v>4.62273703409345E-2</v>
      </c>
      <c r="CG184" s="5">
        <f t="shared" si="160"/>
        <v>194.85735876316954</v>
      </c>
      <c r="CH184" s="2">
        <f>(CG184/CG$5)^(12/COUNT(CG$6:CG184))-1</f>
        <v>4.5736715125773042E-2</v>
      </c>
    </row>
    <row r="185" spans="1:86">
      <c r="A185" s="1">
        <v>31443</v>
      </c>
      <c r="B185" s="2">
        <f>data!M186/1200</f>
        <v>6.4583333333333333E-3</v>
      </c>
      <c r="C185" s="2">
        <f>data!K186/data!K185-1</f>
        <v>1.5724104042879272E-2</v>
      </c>
      <c r="D185" s="1">
        <f t="shared" si="111"/>
        <v>31413</v>
      </c>
      <c r="E185">
        <f>VLOOKUP(D185,'FRED Graph'!$A$13:$B$1993,2,FALSE)</f>
        <v>0</v>
      </c>
      <c r="F185" s="4">
        <f t="shared" si="112"/>
        <v>9.2657707095459389E-3</v>
      </c>
      <c r="G185" s="20" t="str">
        <f t="shared" si="165"/>
        <v>19861</v>
      </c>
      <c r="H185" s="21">
        <f>IF(VLOOKUP(G185,Median_Level!$A$2:$H$206,8,FALSE)="#N/A",0,VLOOKUP(G185,Median_Level!$A$2:$H$206,8,FALSE))</f>
        <v>15</v>
      </c>
      <c r="I185" s="4"/>
      <c r="J185" s="3">
        <f t="shared" si="161"/>
        <v>0</v>
      </c>
      <c r="K185" s="3">
        <f t="shared" si="113"/>
        <v>1</v>
      </c>
      <c r="L185" s="2">
        <f t="shared" si="114"/>
        <v>1.5724104042879272E-2</v>
      </c>
      <c r="M185" s="5">
        <f t="shared" si="115"/>
        <v>180.88543465745488</v>
      </c>
      <c r="N185" s="2">
        <f>(M185/M$5)^(12/COUNT(M$6:M185))-1</f>
        <v>4.0303931700683915E-2</v>
      </c>
      <c r="P185" s="3">
        <f t="shared" si="162"/>
        <v>1</v>
      </c>
      <c r="Q185" s="3">
        <f t="shared" si="116"/>
        <v>0</v>
      </c>
      <c r="R185" s="2">
        <f t="shared" si="117"/>
        <v>6.4583333333333333E-3</v>
      </c>
      <c r="S185" s="5">
        <f t="shared" si="118"/>
        <v>377.5109975690595</v>
      </c>
      <c r="T185" s="2">
        <f>(S185/S$5)^(12/COUNT(S$6:S185))-1</f>
        <v>9.2601956500009575E-2</v>
      </c>
      <c r="V185" s="3">
        <f t="shared" si="119"/>
        <v>0</v>
      </c>
      <c r="W185" s="3">
        <f t="shared" si="120"/>
        <v>1</v>
      </c>
      <c r="X185" s="2">
        <f t="shared" si="121"/>
        <v>1.5724104042879272E-2</v>
      </c>
      <c r="Y185" s="5">
        <f t="shared" si="122"/>
        <v>5055.0724338477321</v>
      </c>
      <c r="Z185" s="2">
        <f>(Y185/Y$5)^(12/COUNT(Y$6:Y185))-1</f>
        <v>0.29891827028670814</v>
      </c>
      <c r="AB185" s="3">
        <f t="shared" si="123"/>
        <v>0</v>
      </c>
      <c r="AC185" s="3">
        <f t="shared" si="124"/>
        <v>1</v>
      </c>
      <c r="AD185" s="2">
        <f t="shared" si="125"/>
        <v>1.5724104042879272E-2</v>
      </c>
      <c r="AE185" s="5">
        <f t="shared" si="126"/>
        <v>199.17476440078252</v>
      </c>
      <c r="AF185" s="2">
        <f>(AE185/AE$5)^(12/COUNT(AE$6:AE185))-1</f>
        <v>4.7005478482051499E-2</v>
      </c>
      <c r="AH185" s="3">
        <f t="shared" ca="1" si="127"/>
        <v>0</v>
      </c>
      <c r="AI185" s="3">
        <f t="shared" ca="1" si="128"/>
        <v>1</v>
      </c>
      <c r="AJ185" s="2">
        <f t="shared" ca="1" si="129"/>
        <v>1.5724104042879272E-2</v>
      </c>
      <c r="AK185" s="5">
        <f t="shared" ca="1" si="130"/>
        <v>461.75031620173274</v>
      </c>
      <c r="AL185" s="2">
        <f ca="1">(AK185/AK$5)^(12/COUNT(AK$6:AK185))-1</f>
        <v>0.10737270195047111</v>
      </c>
      <c r="AN185" s="3">
        <f t="shared" ca="1" si="131"/>
        <v>0.43392214681094043</v>
      </c>
      <c r="AO185" s="3">
        <f t="shared" ca="1" si="132"/>
        <v>0.56607785318905957</v>
      </c>
      <c r="AP185" s="2">
        <f t="shared" ca="1" si="133"/>
        <v>1.1703480924735169E-2</v>
      </c>
      <c r="AQ185" s="5">
        <f t="shared" ca="1" si="134"/>
        <v>290.06449590135111</v>
      </c>
      <c r="AR185" s="2">
        <f ca="1">(AQ185/AQ$5)^(12/COUNT(AQ$6:AQ185))-1</f>
        <v>7.3576438560269519E-2</v>
      </c>
      <c r="AT185" s="3">
        <f t="shared" si="135"/>
        <v>0</v>
      </c>
      <c r="AU185" s="3">
        <f t="shared" si="136"/>
        <v>1</v>
      </c>
      <c r="AV185" s="2">
        <f t="shared" si="137"/>
        <v>1.5724104042879272E-2</v>
      </c>
      <c r="AW185" s="5">
        <f t="shared" si="138"/>
        <v>200.15030248774505</v>
      </c>
      <c r="AX185" s="2">
        <f>(AW185/AW$5)^(12/COUNT(AW$6:AW185))-1</f>
        <v>4.7346574731913948E-2</v>
      </c>
      <c r="AZ185" s="3">
        <f t="shared" ca="1" si="139"/>
        <v>0</v>
      </c>
      <c r="BA185" s="3">
        <f t="shared" ca="1" si="140"/>
        <v>1</v>
      </c>
      <c r="BB185" s="2">
        <f t="shared" ca="1" si="141"/>
        <v>1.5724104042879272E-2</v>
      </c>
      <c r="BC185" s="5">
        <f t="shared" ca="1" si="142"/>
        <v>341.67386442936868</v>
      </c>
      <c r="BD185" s="2">
        <f ca="1">(BC185/BC$5)^(12/COUNT(BC$6:BC185))-1</f>
        <v>8.5360763036799847E-2</v>
      </c>
      <c r="BF185" s="3">
        <f t="shared" si="163"/>
        <v>0.45</v>
      </c>
      <c r="BG185" s="3">
        <f t="shared" si="143"/>
        <v>0.55000000000000004</v>
      </c>
      <c r="BH185" s="2">
        <f t="shared" si="144"/>
        <v>1.1554507223583602E-2</v>
      </c>
      <c r="BI185" s="5">
        <f t="shared" si="145"/>
        <v>262.82254111005744</v>
      </c>
      <c r="BJ185" s="2">
        <f>(BI185/BI$5)^(12/COUNT(BI$6:BI185))-1</f>
        <v>6.6540882279221059E-2</v>
      </c>
      <c r="BL185" s="3">
        <f t="shared" si="146"/>
        <v>1</v>
      </c>
      <c r="BM185" s="3">
        <f t="shared" si="147"/>
        <v>0</v>
      </c>
      <c r="BN185" s="2">
        <f t="shared" si="148"/>
        <v>6.4583333333333333E-3</v>
      </c>
      <c r="BO185" s="5">
        <f t="shared" si="149"/>
        <v>271.6322433571097</v>
      </c>
      <c r="BP185" s="2">
        <f>(BO185/BO$5)^(12/COUNT(BO$6:BO185))-1</f>
        <v>6.8887720869475144E-2</v>
      </c>
      <c r="BR185" s="3">
        <f t="shared" si="150"/>
        <v>1</v>
      </c>
      <c r="BS185" s="3">
        <f t="shared" si="151"/>
        <v>0</v>
      </c>
      <c r="BT185" s="2">
        <f t="shared" si="152"/>
        <v>6.4583333333333333E-3</v>
      </c>
      <c r="BU185" s="5">
        <f t="shared" si="153"/>
        <v>268.28544864693237</v>
      </c>
      <c r="BV185" s="2">
        <f>(BU185/BU$5)^(12/COUNT(BU$6:BU185))-1</f>
        <v>6.8004644138347059E-2</v>
      </c>
      <c r="BX185" s="3">
        <f t="shared" si="154"/>
        <v>0</v>
      </c>
      <c r="BY185" s="3">
        <f t="shared" si="155"/>
        <v>1</v>
      </c>
      <c r="BZ185" s="2">
        <f t="shared" si="156"/>
        <v>1.5724104042879272E-2</v>
      </c>
      <c r="CA185" s="5">
        <f t="shared" si="157"/>
        <v>184.08306585098177</v>
      </c>
      <c r="CB185" s="2">
        <f>(CA185/CA$5)^(12/COUNT(CA$6:CA185))-1</f>
        <v>4.1519940667214872E-2</v>
      </c>
      <c r="CD185" s="3">
        <f t="shared" si="164"/>
        <v>0.1</v>
      </c>
      <c r="CE185" s="3">
        <f t="shared" si="158"/>
        <v>0.9</v>
      </c>
      <c r="CF185" s="2">
        <f t="shared" si="159"/>
        <v>1.4797526971924678E-2</v>
      </c>
      <c r="CG185" s="5">
        <f t="shared" si="160"/>
        <v>197.74076578514556</v>
      </c>
      <c r="CH185" s="2">
        <f>(CG185/CG$5)^(12/COUNT(CG$6:CG185))-1</f>
        <v>4.6501240424282386E-2</v>
      </c>
    </row>
    <row r="186" spans="1:86">
      <c r="A186" s="1">
        <v>31471</v>
      </c>
      <c r="B186" s="2">
        <f>data!M187/1200</f>
        <v>6.4583333333333333E-3</v>
      </c>
      <c r="C186" s="2">
        <f>data!K187/data!K186-1</f>
        <v>8.7887255806847975E-2</v>
      </c>
      <c r="D186" s="1">
        <f t="shared" si="111"/>
        <v>31413</v>
      </c>
      <c r="E186">
        <f>VLOOKUP(D186,'FRED Graph'!$A$13:$B$1993,2,FALSE)</f>
        <v>0</v>
      </c>
      <c r="F186" s="4">
        <f t="shared" si="112"/>
        <v>8.1428922473514645E-2</v>
      </c>
      <c r="G186" s="20" t="str">
        <f t="shared" si="165"/>
        <v>19861</v>
      </c>
      <c r="H186" s="21">
        <f>IF(VLOOKUP(G186,Median_Level!$A$2:$H$206,8,FALSE)="#N/A",0,VLOOKUP(G186,Median_Level!$A$2:$H$206,8,FALSE))</f>
        <v>15</v>
      </c>
      <c r="I186" s="4"/>
      <c r="J186" s="3">
        <f t="shared" si="161"/>
        <v>0</v>
      </c>
      <c r="K186" s="3">
        <f t="shared" si="113"/>
        <v>1</v>
      </c>
      <c r="L186" s="2">
        <f t="shared" si="114"/>
        <v>8.7887255806847975E-2</v>
      </c>
      <c r="M186" s="5">
        <f t="shared" si="115"/>
        <v>196.78295912492752</v>
      </c>
      <c r="N186" s="2">
        <f>(M186/M$5)^(12/COUNT(M$6:M186))-1</f>
        <v>4.5901734242260517E-2</v>
      </c>
      <c r="P186" s="3">
        <f t="shared" si="162"/>
        <v>1</v>
      </c>
      <c r="Q186" s="3">
        <f t="shared" si="116"/>
        <v>0</v>
      </c>
      <c r="R186" s="2">
        <f t="shared" si="117"/>
        <v>6.4583333333333333E-3</v>
      </c>
      <c r="S186" s="5">
        <f t="shared" si="118"/>
        <v>379.94908942835963</v>
      </c>
      <c r="T186" s="2">
        <f>(S186/S$5)^(12/COUNT(S$6:S186))-1</f>
        <v>9.253367912563859E-2</v>
      </c>
      <c r="V186" s="3">
        <f t="shared" si="119"/>
        <v>0</v>
      </c>
      <c r="W186" s="3">
        <f t="shared" si="120"/>
        <v>1</v>
      </c>
      <c r="X186" s="2">
        <f t="shared" si="121"/>
        <v>8.7887255806847975E-2</v>
      </c>
      <c r="Y186" s="5">
        <f t="shared" si="122"/>
        <v>5499.3488779634536</v>
      </c>
      <c r="Z186" s="2">
        <f>(Y186/Y$5)^(12/COUNT(Y$6:Y186))-1</f>
        <v>0.30430678309436665</v>
      </c>
      <c r="AB186" s="3">
        <f t="shared" si="123"/>
        <v>0</v>
      </c>
      <c r="AC186" s="3">
        <f t="shared" si="124"/>
        <v>1</v>
      </c>
      <c r="AD186" s="2">
        <f t="shared" si="125"/>
        <v>8.7887255806847975E-2</v>
      </c>
      <c r="AE186" s="5">
        <f t="shared" si="126"/>
        <v>216.67968786994277</v>
      </c>
      <c r="AF186" s="2">
        <f>(AE186/AE$5)^(12/COUNT(AE$6:AE186))-1</f>
        <v>5.2601998248271498E-2</v>
      </c>
      <c r="AH186" s="3">
        <f t="shared" ca="1" si="127"/>
        <v>0</v>
      </c>
      <c r="AI186" s="3">
        <f t="shared" ca="1" si="128"/>
        <v>1</v>
      </c>
      <c r="AJ186" s="2">
        <f t="shared" ca="1" si="129"/>
        <v>8.7887255806847975E-2</v>
      </c>
      <c r="AK186" s="5">
        <f t="shared" ca="1" si="130"/>
        <v>502.33228436064735</v>
      </c>
      <c r="AL186" s="2">
        <f ca="1">(AK186/AK$5)^(12/COUNT(AK$6:AK186))-1</f>
        <v>0.11294716477117794</v>
      </c>
      <c r="AN186" s="3">
        <f t="shared" ca="1" si="131"/>
        <v>0.94084970154123593</v>
      </c>
      <c r="AO186" s="3">
        <f t="shared" ca="1" si="132"/>
        <v>5.9150298458764072E-2</v>
      </c>
      <c r="AP186" s="2">
        <f t="shared" ca="1" si="133"/>
        <v>1.1274878400817286E-2</v>
      </c>
      <c r="AQ186" s="5">
        <f t="shared" ca="1" si="134"/>
        <v>293.33493782103318</v>
      </c>
      <c r="AR186" s="2">
        <f ca="1">(AQ186/AQ$5)^(12/COUNT(AQ$6:AQ186))-1</f>
        <v>7.3953418723018416E-2</v>
      </c>
      <c r="AT186" s="3">
        <f t="shared" si="135"/>
        <v>0</v>
      </c>
      <c r="AU186" s="3">
        <f t="shared" si="136"/>
        <v>1</v>
      </c>
      <c r="AV186" s="2">
        <f t="shared" si="137"/>
        <v>8.7887255806847975E-2</v>
      </c>
      <c r="AW186" s="5">
        <f t="shared" si="138"/>
        <v>217.74096332230351</v>
      </c>
      <c r="AX186" s="2">
        <f>(AW186/AW$5)^(12/COUNT(AW$6:AW186))-1</f>
        <v>5.2943022857596889E-2</v>
      </c>
      <c r="AZ186" s="3">
        <f t="shared" ca="1" si="139"/>
        <v>0</v>
      </c>
      <c r="BA186" s="3">
        <f t="shared" ca="1" si="140"/>
        <v>1</v>
      </c>
      <c r="BB186" s="2">
        <f t="shared" ca="1" si="141"/>
        <v>8.7887255806847975E-2</v>
      </c>
      <c r="BC186" s="5">
        <f t="shared" ca="1" si="142"/>
        <v>371.70264275498693</v>
      </c>
      <c r="BD186" s="2">
        <f ca="1">(BC186/BC$5)^(12/COUNT(BC$6:BC186))-1</f>
        <v>9.0945427703022608E-2</v>
      </c>
      <c r="BF186" s="3">
        <f t="shared" si="163"/>
        <v>0.45</v>
      </c>
      <c r="BG186" s="3">
        <f t="shared" si="143"/>
        <v>0.55000000000000004</v>
      </c>
      <c r="BH186" s="2">
        <f t="shared" si="144"/>
        <v>5.1244240693766388E-2</v>
      </c>
      <c r="BI186" s="5">
        <f t="shared" si="145"/>
        <v>276.2906826664485</v>
      </c>
      <c r="BJ186" s="2">
        <f>(BI186/BI$5)^(12/COUNT(BI$6:BI186))-1</f>
        <v>6.9699641196336204E-2</v>
      </c>
      <c r="BL186" s="3">
        <f t="shared" si="146"/>
        <v>1</v>
      </c>
      <c r="BM186" s="3">
        <f t="shared" si="147"/>
        <v>0</v>
      </c>
      <c r="BN186" s="2">
        <f t="shared" si="148"/>
        <v>6.4583333333333333E-3</v>
      </c>
      <c r="BO186" s="5">
        <f t="shared" si="149"/>
        <v>273.38653492879098</v>
      </c>
      <c r="BP186" s="2">
        <f>(BO186/BO$5)^(12/COUNT(BO$6:BO186))-1</f>
        <v>6.8950510815964483E-2</v>
      </c>
      <c r="BR186" s="3">
        <f t="shared" si="150"/>
        <v>1</v>
      </c>
      <c r="BS186" s="3">
        <f t="shared" si="151"/>
        <v>0</v>
      </c>
      <c r="BT186" s="2">
        <f t="shared" si="152"/>
        <v>6.4583333333333333E-3</v>
      </c>
      <c r="BU186" s="5">
        <f t="shared" si="153"/>
        <v>270.01812550277714</v>
      </c>
      <c r="BV186" s="2">
        <f>(BU186/BU$5)^(12/COUNT(BU$6:BU186))-1</f>
        <v>6.8072259368686439E-2</v>
      </c>
      <c r="BX186" s="3">
        <f t="shared" si="154"/>
        <v>0</v>
      </c>
      <c r="BY186" s="3">
        <f t="shared" si="155"/>
        <v>1</v>
      </c>
      <c r="BZ186" s="2">
        <f t="shared" si="156"/>
        <v>8.7887255806847975E-2</v>
      </c>
      <c r="CA186" s="5">
        <f t="shared" si="157"/>
        <v>200.26162134913585</v>
      </c>
      <c r="CB186" s="2">
        <f>(CA186/CA$5)^(12/COUNT(CA$6:CA186))-1</f>
        <v>4.7117528111351614E-2</v>
      </c>
      <c r="CD186" s="3">
        <f t="shared" si="164"/>
        <v>0.1</v>
      </c>
      <c r="CE186" s="3">
        <f t="shared" si="158"/>
        <v>0.9</v>
      </c>
      <c r="CF186" s="2">
        <f t="shared" si="159"/>
        <v>7.9744363559496517E-2</v>
      </c>
      <c r="CG186" s="5">
        <f t="shared" si="160"/>
        <v>213.50947730244945</v>
      </c>
      <c r="CH186" s="2">
        <f>(CG186/CG$5)^(12/COUNT(CG$6:CG186))-1</f>
        <v>5.1573931794308692E-2</v>
      </c>
    </row>
    <row r="187" spans="1:86">
      <c r="A187" s="1">
        <v>31502</v>
      </c>
      <c r="B187" s="2">
        <f>data!M188/1200</f>
        <v>6.1249999999999994E-3</v>
      </c>
      <c r="C187" s="2">
        <f>data!K188/data!K187-1</f>
        <v>6.409956350274415E-2</v>
      </c>
      <c r="D187" s="1">
        <f t="shared" si="111"/>
        <v>31413</v>
      </c>
      <c r="E187">
        <f>VLOOKUP(D187,'FRED Graph'!$A$13:$B$1993,2,FALSE)</f>
        <v>0</v>
      </c>
      <c r="F187" s="4">
        <f t="shared" si="112"/>
        <v>5.7974563502744152E-2</v>
      </c>
      <c r="G187" s="20" t="str">
        <f t="shared" si="165"/>
        <v>19861</v>
      </c>
      <c r="H187" s="21">
        <f>IF(VLOOKUP(G187,Median_Level!$A$2:$H$206,8,FALSE)="#N/A",0,VLOOKUP(G187,Median_Level!$A$2:$H$206,8,FALSE))</f>
        <v>15</v>
      </c>
      <c r="I187" s="4"/>
      <c r="J187" s="3">
        <f t="shared" si="161"/>
        <v>0</v>
      </c>
      <c r="K187" s="3">
        <f t="shared" si="113"/>
        <v>1</v>
      </c>
      <c r="L187" s="2">
        <f t="shared" si="114"/>
        <v>6.409956350274415E-2</v>
      </c>
      <c r="M187" s="5">
        <f t="shared" si="115"/>
        <v>209.3966609096137</v>
      </c>
      <c r="N187" s="2">
        <f>(M187/M$5)^(12/COUNT(M$6:M187))-1</f>
        <v>4.993603339351993E-2</v>
      </c>
      <c r="P187" s="3">
        <f t="shared" si="162"/>
        <v>1</v>
      </c>
      <c r="Q187" s="3">
        <f t="shared" si="116"/>
        <v>0</v>
      </c>
      <c r="R187" s="2">
        <f t="shared" si="117"/>
        <v>6.1249999999999994E-3</v>
      </c>
      <c r="S187" s="5">
        <f t="shared" si="118"/>
        <v>382.27627760110829</v>
      </c>
      <c r="T187" s="2">
        <f>(S187/S$5)^(12/COUNT(S$6:S187))-1</f>
        <v>9.2442296383810962E-2</v>
      </c>
      <c r="V187" s="3">
        <f t="shared" si="119"/>
        <v>0</v>
      </c>
      <c r="W187" s="3">
        <f t="shared" si="120"/>
        <v>1</v>
      </c>
      <c r="X187" s="2">
        <f t="shared" si="121"/>
        <v>6.409956350274415E-2</v>
      </c>
      <c r="Y187" s="5">
        <f t="shared" si="122"/>
        <v>5851.8547405902164</v>
      </c>
      <c r="Z187" s="2">
        <f>(Y187/Y$5)^(12/COUNT(Y$6:Y187))-1</f>
        <v>0.30775036106162279</v>
      </c>
      <c r="AB187" s="3">
        <f t="shared" si="123"/>
        <v>0</v>
      </c>
      <c r="AC187" s="3">
        <f t="shared" si="124"/>
        <v>1</v>
      </c>
      <c r="AD187" s="2">
        <f t="shared" si="125"/>
        <v>6.409956350274415E-2</v>
      </c>
      <c r="AE187" s="5">
        <f t="shared" si="126"/>
        <v>230.56876128231696</v>
      </c>
      <c r="AF187" s="2">
        <f>(AE187/AE$5)^(12/COUNT(AE$6:AE187))-1</f>
        <v>5.6625067844781718E-2</v>
      </c>
      <c r="AH187" s="3">
        <f t="shared" ca="1" si="127"/>
        <v>0</v>
      </c>
      <c r="AI187" s="3">
        <f t="shared" ca="1" si="128"/>
        <v>1</v>
      </c>
      <c r="AJ187" s="2">
        <f t="shared" ca="1" si="129"/>
        <v>6.409956350274415E-2</v>
      </c>
      <c r="AK187" s="5">
        <f t="shared" ca="1" si="130"/>
        <v>534.5315645215012</v>
      </c>
      <c r="AL187" s="2">
        <f ca="1">(AK187/AK$5)^(12/COUNT(AK$6:AK187))-1</f>
        <v>0.11685872996717506</v>
      </c>
      <c r="AN187" s="3">
        <f t="shared" ca="1" si="131"/>
        <v>0.71933395714898474</v>
      </c>
      <c r="AO187" s="3">
        <f t="shared" ca="1" si="132"/>
        <v>0.28066604285101526</v>
      </c>
      <c r="AP187" s="2">
        <f t="shared" ca="1" si="133"/>
        <v>2.2396491324330095E-2</v>
      </c>
      <c r="AQ187" s="5">
        <f t="shared" ca="1" si="134"/>
        <v>299.90461121106489</v>
      </c>
      <c r="AR187" s="2">
        <f ca="1">(AQ187/AQ$5)^(12/COUNT(AQ$6:AQ187))-1</f>
        <v>7.5101426298804563E-2</v>
      </c>
      <c r="AT187" s="3">
        <f t="shared" si="135"/>
        <v>0</v>
      </c>
      <c r="AU187" s="3">
        <f t="shared" si="136"/>
        <v>1</v>
      </c>
      <c r="AV187" s="2">
        <f t="shared" si="137"/>
        <v>6.409956350274415E-2</v>
      </c>
      <c r="AW187" s="5">
        <f t="shared" si="138"/>
        <v>231.6980640279302</v>
      </c>
      <c r="AX187" s="2">
        <f>(AW187/AW$5)^(12/COUNT(AW$6:AW187))-1</f>
        <v>5.6965514632048908E-2</v>
      </c>
      <c r="AZ187" s="3">
        <f t="shared" ca="1" si="139"/>
        <v>0</v>
      </c>
      <c r="BA187" s="3">
        <f t="shared" ca="1" si="140"/>
        <v>1</v>
      </c>
      <c r="BB187" s="2">
        <f t="shared" ca="1" si="141"/>
        <v>6.409956350274415E-2</v>
      </c>
      <c r="BC187" s="5">
        <f t="shared" ca="1" si="142"/>
        <v>395.52861990839801</v>
      </c>
      <c r="BD187" s="2">
        <f ca="1">(BC187/BC$5)^(12/COUNT(BC$6:BC187))-1</f>
        <v>9.4899778603381391E-2</v>
      </c>
      <c r="BF187" s="3">
        <f t="shared" si="163"/>
        <v>0.45</v>
      </c>
      <c r="BG187" s="3">
        <f t="shared" si="143"/>
        <v>0.55000000000000004</v>
      </c>
      <c r="BH187" s="2">
        <f t="shared" si="144"/>
        <v>3.8011009926509284E-2</v>
      </c>
      <c r="BI187" s="5">
        <f t="shared" si="145"/>
        <v>286.79277054788486</v>
      </c>
      <c r="BJ187" s="2">
        <f>(BI187/BI$5)^(12/COUNT(BI$6:BI187))-1</f>
        <v>7.19371730959244E-2</v>
      </c>
      <c r="BL187" s="3">
        <f t="shared" si="146"/>
        <v>1</v>
      </c>
      <c r="BM187" s="3">
        <f t="shared" si="147"/>
        <v>0</v>
      </c>
      <c r="BN187" s="2">
        <f t="shared" si="148"/>
        <v>6.1249999999999994E-3</v>
      </c>
      <c r="BO187" s="5">
        <f t="shared" si="149"/>
        <v>275.06102745522981</v>
      </c>
      <c r="BP187" s="2">
        <f>(BO187/BO$5)^(12/COUNT(BO$6:BO187))-1</f>
        <v>6.8989266760081103E-2</v>
      </c>
      <c r="BR187" s="3">
        <f t="shared" si="150"/>
        <v>1</v>
      </c>
      <c r="BS187" s="3">
        <f t="shared" si="151"/>
        <v>0</v>
      </c>
      <c r="BT187" s="2">
        <f t="shared" si="152"/>
        <v>6.1249999999999994E-3</v>
      </c>
      <c r="BU187" s="5">
        <f t="shared" si="153"/>
        <v>271.67198652148164</v>
      </c>
      <c r="BV187" s="2">
        <f>(BU187/BU$5)^(12/COUNT(BU$6:BU187))-1</f>
        <v>6.8115807231150516E-2</v>
      </c>
      <c r="BX187" s="3">
        <f t="shared" si="154"/>
        <v>0</v>
      </c>
      <c r="BY187" s="3">
        <f t="shared" si="155"/>
        <v>1</v>
      </c>
      <c r="BZ187" s="2">
        <f t="shared" si="156"/>
        <v>6.409956350274415E-2</v>
      </c>
      <c r="CA187" s="5">
        <f t="shared" si="157"/>
        <v>213.09830386396729</v>
      </c>
      <c r="CB187" s="2">
        <f>(CA187/CA$5)^(12/COUNT(CA$6:CA187))-1</f>
        <v>5.1149807049432727E-2</v>
      </c>
      <c r="CD187" s="3">
        <f t="shared" si="164"/>
        <v>0.1</v>
      </c>
      <c r="CE187" s="3">
        <f t="shared" si="158"/>
        <v>0.9</v>
      </c>
      <c r="CF187" s="2">
        <f t="shared" si="159"/>
        <v>5.8302107152469737E-2</v>
      </c>
      <c r="CG187" s="5">
        <f t="shared" si="160"/>
        <v>225.95752972620465</v>
      </c>
      <c r="CH187" s="2">
        <f>(CG187/CG$5)^(12/COUNT(CG$6:CG187))-1</f>
        <v>5.5218575209106779E-2</v>
      </c>
    </row>
    <row r="188" spans="1:86">
      <c r="A188" s="1">
        <v>31532</v>
      </c>
      <c r="B188" s="2">
        <f>data!M189/1200</f>
        <v>5.8916666666666666E-3</v>
      </c>
      <c r="C188" s="2">
        <f>data!K189/data!K188-1</f>
        <v>-1.9042015605324925E-2</v>
      </c>
      <c r="D188" s="1">
        <f t="shared" si="111"/>
        <v>31413</v>
      </c>
      <c r="E188">
        <f>VLOOKUP(D188,'FRED Graph'!$A$13:$B$1993,2,FALSE)</f>
        <v>0</v>
      </c>
      <c r="F188" s="4">
        <f t="shared" si="112"/>
        <v>-2.4933682271991591E-2</v>
      </c>
      <c r="G188" s="20" t="str">
        <f t="shared" si="165"/>
        <v>19862</v>
      </c>
      <c r="H188" s="21">
        <f>IF(VLOOKUP(G188,Median_Level!$A$2:$H$206,8,FALSE)="#N/A",0,VLOOKUP(G188,Median_Level!$A$2:$H$206,8,FALSE))</f>
        <v>20</v>
      </c>
      <c r="I188" s="4"/>
      <c r="J188" s="3">
        <f t="shared" si="161"/>
        <v>0</v>
      </c>
      <c r="K188" s="3">
        <f t="shared" si="113"/>
        <v>1</v>
      </c>
      <c r="L188" s="2">
        <f t="shared" si="114"/>
        <v>-1.9042015605324925E-2</v>
      </c>
      <c r="M188" s="5">
        <f t="shared" si="115"/>
        <v>205.4093264248699</v>
      </c>
      <c r="N188" s="2">
        <f>(M188/M$5)^(12/COUNT(M$6:M188))-1</f>
        <v>4.8334027226986542E-2</v>
      </c>
      <c r="P188" s="3">
        <f t="shared" si="162"/>
        <v>1</v>
      </c>
      <c r="Q188" s="3">
        <f t="shared" si="116"/>
        <v>0</v>
      </c>
      <c r="R188" s="2">
        <f t="shared" si="117"/>
        <v>5.8916666666666666E-3</v>
      </c>
      <c r="S188" s="5">
        <f t="shared" si="118"/>
        <v>384.52852200330813</v>
      </c>
      <c r="T188" s="2">
        <f>(S188/S$5)^(12/COUNT(S$6:S188))-1</f>
        <v>9.2335306245137971E-2</v>
      </c>
      <c r="V188" s="3">
        <f t="shared" si="119"/>
        <v>1</v>
      </c>
      <c r="W188" s="3">
        <f t="shared" si="120"/>
        <v>0</v>
      </c>
      <c r="X188" s="2">
        <f t="shared" si="121"/>
        <v>5.8916666666666666E-3</v>
      </c>
      <c r="Y188" s="5">
        <f t="shared" si="122"/>
        <v>5886.3319181035267</v>
      </c>
      <c r="Z188" s="2">
        <f>(Y188/Y$5)^(12/COUNT(Y$6:Y188))-1</f>
        <v>0.3063374978837301</v>
      </c>
      <c r="AB188" s="3">
        <f t="shared" si="123"/>
        <v>0</v>
      </c>
      <c r="AC188" s="3">
        <f t="shared" si="124"/>
        <v>1</v>
      </c>
      <c r="AD188" s="2">
        <f t="shared" si="125"/>
        <v>-1.9042015605324925E-2</v>
      </c>
      <c r="AE188" s="5">
        <f t="shared" si="126"/>
        <v>226.17826733187863</v>
      </c>
      <c r="AF188" s="2">
        <f>(AE188/AE$5)^(12/COUNT(AE$6:AE188))-1</f>
        <v>5.4976243756824417E-2</v>
      </c>
      <c r="AH188" s="3">
        <f t="shared" ca="1" si="127"/>
        <v>0</v>
      </c>
      <c r="AI188" s="3">
        <f t="shared" ca="1" si="128"/>
        <v>1</v>
      </c>
      <c r="AJ188" s="2">
        <f t="shared" ca="1" si="129"/>
        <v>-1.9042015605324925E-2</v>
      </c>
      <c r="AK188" s="5">
        <f t="shared" ca="1" si="130"/>
        <v>524.35300612834408</v>
      </c>
      <c r="AL188" s="2">
        <f ca="1">(AK188/AK$5)^(12/COUNT(AK$6:AK188))-1</f>
        <v>0.11477813871525244</v>
      </c>
      <c r="AN188" s="3">
        <f t="shared" ca="1" si="131"/>
        <v>0.27705995261652572</v>
      </c>
      <c r="AO188" s="3">
        <f t="shared" ca="1" si="132"/>
        <v>0.72294004738347428</v>
      </c>
      <c r="AP188" s="2">
        <f t="shared" ca="1" si="133"/>
        <v>-1.2133890776491428E-2</v>
      </c>
      <c r="AQ188" s="5">
        <f t="shared" ca="1" si="134"/>
        <v>296.26560141526369</v>
      </c>
      <c r="AR188" s="2">
        <f ca="1">(AQ188/AQ$5)^(12/COUNT(AQ$6:AQ188))-1</f>
        <v>7.3816113685738038E-2</v>
      </c>
      <c r="AT188" s="3">
        <f t="shared" si="135"/>
        <v>0</v>
      </c>
      <c r="AU188" s="3">
        <f t="shared" si="136"/>
        <v>1</v>
      </c>
      <c r="AV188" s="2">
        <f t="shared" si="137"/>
        <v>-1.9042015605324925E-2</v>
      </c>
      <c r="AW188" s="5">
        <f t="shared" si="138"/>
        <v>227.28606587698678</v>
      </c>
      <c r="AX188" s="2">
        <f>(AW188/AW$5)^(12/COUNT(AW$6:AW188))-1</f>
        <v>5.5314301530053234E-2</v>
      </c>
      <c r="AZ188" s="3">
        <f t="shared" ca="1" si="139"/>
        <v>0</v>
      </c>
      <c r="BA188" s="3">
        <f t="shared" ca="1" si="140"/>
        <v>1</v>
      </c>
      <c r="BB188" s="2">
        <f t="shared" ca="1" si="141"/>
        <v>-1.9042015605324925E-2</v>
      </c>
      <c r="BC188" s="5">
        <f t="shared" ca="1" si="142"/>
        <v>387.99695775574969</v>
      </c>
      <c r="BD188" s="2">
        <f ca="1">(BC188/BC$5)^(12/COUNT(BC$6:BC188))-1</f>
        <v>9.2978686532507515E-2</v>
      </c>
      <c r="BF188" s="3">
        <f t="shared" si="163"/>
        <v>0.45</v>
      </c>
      <c r="BG188" s="3">
        <f t="shared" si="143"/>
        <v>0.55000000000000004</v>
      </c>
      <c r="BH188" s="2">
        <f t="shared" si="144"/>
        <v>-7.8218585829287098E-3</v>
      </c>
      <c r="BI188" s="5">
        <f t="shared" si="145"/>
        <v>284.54951805405295</v>
      </c>
      <c r="BJ188" s="2">
        <f>(BI188/BI$5)^(12/COUNT(BI$6:BI188))-1</f>
        <v>7.0978723163255708E-2</v>
      </c>
      <c r="BL188" s="3">
        <f t="shared" si="146"/>
        <v>1</v>
      </c>
      <c r="BM188" s="3">
        <f t="shared" si="147"/>
        <v>0</v>
      </c>
      <c r="BN188" s="2">
        <f t="shared" si="148"/>
        <v>5.8916666666666666E-3</v>
      </c>
      <c r="BO188" s="5">
        <f t="shared" si="149"/>
        <v>276.68159534198685</v>
      </c>
      <c r="BP188" s="2">
        <f>(BO188/BO$5)^(12/COUNT(BO$6:BO188))-1</f>
        <v>6.9011341630860201E-2</v>
      </c>
      <c r="BR188" s="3">
        <f t="shared" si="150"/>
        <v>1</v>
      </c>
      <c r="BS188" s="3">
        <f t="shared" si="151"/>
        <v>0</v>
      </c>
      <c r="BT188" s="2">
        <f t="shared" si="152"/>
        <v>5.8916666666666666E-3</v>
      </c>
      <c r="BU188" s="5">
        <f t="shared" si="153"/>
        <v>273.27258730873734</v>
      </c>
      <c r="BV188" s="2">
        <f>(BU188/BU$5)^(12/COUNT(BU$6:BU188))-1</f>
        <v>6.8142635226345893E-2</v>
      </c>
      <c r="BX188" s="3">
        <f t="shared" si="154"/>
        <v>0</v>
      </c>
      <c r="BY188" s="3">
        <f t="shared" si="155"/>
        <v>1</v>
      </c>
      <c r="BZ188" s="2">
        <f t="shared" si="156"/>
        <v>-1.9042015605324925E-2</v>
      </c>
      <c r="CA188" s="5">
        <f t="shared" si="157"/>
        <v>209.04048263632134</v>
      </c>
      <c r="CB188" s="2">
        <f>(CA188/CA$5)^(12/COUNT(CA$6:CA188))-1</f>
        <v>4.9539322562808907E-2</v>
      </c>
      <c r="CD188" s="3">
        <f t="shared" si="164"/>
        <v>0.1</v>
      </c>
      <c r="CE188" s="3">
        <f t="shared" si="158"/>
        <v>0.9</v>
      </c>
      <c r="CF188" s="2">
        <f t="shared" si="159"/>
        <v>-1.6548647378125766E-2</v>
      </c>
      <c r="CG188" s="5">
        <f t="shared" si="160"/>
        <v>222.21823824433332</v>
      </c>
      <c r="CH188" s="2">
        <f>(CG188/CG$5)^(12/COUNT(CG$6:CG188))-1</f>
        <v>5.3755010027531913E-2</v>
      </c>
    </row>
    <row r="189" spans="1:86">
      <c r="A189" s="1">
        <v>31562</v>
      </c>
      <c r="B189" s="2">
        <f>data!M190/1200</f>
        <v>5.6666666666666662E-3</v>
      </c>
      <c r="C189" s="2">
        <f>data!K190/data!K189-1</f>
        <v>5.1979282278949324E-2</v>
      </c>
      <c r="D189" s="1">
        <f t="shared" si="111"/>
        <v>31413</v>
      </c>
      <c r="E189">
        <f>VLOOKUP(D189,'FRED Graph'!$A$13:$B$1993,2,FALSE)</f>
        <v>0</v>
      </c>
      <c r="F189" s="4">
        <f t="shared" si="112"/>
        <v>4.6312615612282657E-2</v>
      </c>
      <c r="G189" s="20" t="str">
        <f t="shared" si="165"/>
        <v>19862</v>
      </c>
      <c r="H189" s="21">
        <f>IF(VLOOKUP(G189,Median_Level!$A$2:$H$206,8,FALSE)="#N/A",0,VLOOKUP(G189,Median_Level!$A$2:$H$206,8,FALSE))</f>
        <v>20</v>
      </c>
      <c r="I189" s="4"/>
      <c r="J189" s="3">
        <f t="shared" si="161"/>
        <v>0</v>
      </c>
      <c r="K189" s="3">
        <f t="shared" si="113"/>
        <v>1</v>
      </c>
      <c r="L189" s="2">
        <f t="shared" si="114"/>
        <v>5.1979282278949324E-2</v>
      </c>
      <c r="M189" s="5">
        <f t="shared" si="115"/>
        <v>216.08635578583707</v>
      </c>
      <c r="N189" s="2">
        <f>(M189/M$5)^(12/COUNT(M$6:M189))-1</f>
        <v>5.1534491318326658E-2</v>
      </c>
      <c r="P189" s="3">
        <f t="shared" si="162"/>
        <v>1</v>
      </c>
      <c r="Q189" s="3">
        <f t="shared" si="116"/>
        <v>0</v>
      </c>
      <c r="R189" s="2">
        <f t="shared" si="117"/>
        <v>5.6666666666666662E-3</v>
      </c>
      <c r="S189" s="5">
        <f t="shared" si="118"/>
        <v>386.70751696132686</v>
      </c>
      <c r="T189" s="2">
        <f>(S189/S$5)^(12/COUNT(S$6:S189))-1</f>
        <v>9.2213554278528731E-2</v>
      </c>
      <c r="V189" s="3">
        <f t="shared" si="119"/>
        <v>0</v>
      </c>
      <c r="W189" s="3">
        <f t="shared" si="120"/>
        <v>1</v>
      </c>
      <c r="X189" s="2">
        <f t="shared" si="121"/>
        <v>5.1979282278949324E-2</v>
      </c>
      <c r="Y189" s="5">
        <f t="shared" si="122"/>
        <v>6192.2992264622189</v>
      </c>
      <c r="Z189" s="2">
        <f>(Y189/Y$5)^(12/COUNT(Y$6:Y189))-1</f>
        <v>0.30875968567017753</v>
      </c>
      <c r="AB189" s="3">
        <f t="shared" si="123"/>
        <v>0</v>
      </c>
      <c r="AC189" s="3">
        <f t="shared" si="124"/>
        <v>1</v>
      </c>
      <c r="AD189" s="2">
        <f t="shared" si="125"/>
        <v>5.1979282278949324E-2</v>
      </c>
      <c r="AE189" s="5">
        <f t="shared" si="126"/>
        <v>237.93485133488602</v>
      </c>
      <c r="AF189" s="2">
        <f>(AE189/AE$5)^(12/COUNT(AE$6:AE189))-1</f>
        <v>5.8160662848494304E-2</v>
      </c>
      <c r="AH189" s="3">
        <f t="shared" ca="1" si="127"/>
        <v>0</v>
      </c>
      <c r="AI189" s="3">
        <f t="shared" ca="1" si="128"/>
        <v>1</v>
      </c>
      <c r="AJ189" s="2">
        <f t="shared" ca="1" si="129"/>
        <v>5.1979282278949324E-2</v>
      </c>
      <c r="AK189" s="5">
        <f t="shared" ca="1" si="130"/>
        <v>551.60849904770487</v>
      </c>
      <c r="AL189" s="2">
        <f ca="1">(AK189/AK$5)^(12/COUNT(AK$6:AK189))-1</f>
        <v>0.11780805747528911</v>
      </c>
      <c r="AN189" s="3">
        <f t="shared" ca="1" si="131"/>
        <v>0.57290485200532337</v>
      </c>
      <c r="AO189" s="3">
        <f t="shared" ca="1" si="132"/>
        <v>0.42709514799467663</v>
      </c>
      <c r="AP189" s="2">
        <f t="shared" ca="1" si="133"/>
        <v>2.5446560085615098E-2</v>
      </c>
      <c r="AQ189" s="5">
        <f t="shared" ca="1" si="134"/>
        <v>303.8045418429781</v>
      </c>
      <c r="AR189" s="2">
        <f ca="1">(AQ189/AQ$5)^(12/COUNT(AQ$6:AQ189))-1</f>
        <v>7.5161089831291106E-2</v>
      </c>
      <c r="AT189" s="3">
        <f t="shared" si="135"/>
        <v>0</v>
      </c>
      <c r="AU189" s="3">
        <f t="shared" si="136"/>
        <v>1</v>
      </c>
      <c r="AV189" s="2">
        <f t="shared" si="137"/>
        <v>5.1979282278949324E-2</v>
      </c>
      <c r="AW189" s="5">
        <f t="shared" si="138"/>
        <v>239.10023245327855</v>
      </c>
      <c r="AX189" s="2">
        <f>(AW189/AW$5)^(12/COUNT(AW$6:AW189))-1</f>
        <v>5.8497897930673837E-2</v>
      </c>
      <c r="AZ189" s="3">
        <f t="shared" ca="1" si="139"/>
        <v>0</v>
      </c>
      <c r="BA189" s="3">
        <f t="shared" ca="1" si="140"/>
        <v>1</v>
      </c>
      <c r="BB189" s="2">
        <f t="shared" ca="1" si="141"/>
        <v>5.1979282278949324E-2</v>
      </c>
      <c r="BC189" s="5">
        <f t="shared" ca="1" si="142"/>
        <v>408.16476114630939</v>
      </c>
      <c r="BD189" s="2">
        <f ca="1">(BC189/BC$5)^(12/COUNT(BC$6:BC189))-1</f>
        <v>9.6066989746591336E-2</v>
      </c>
      <c r="BF189" s="3">
        <f t="shared" si="163"/>
        <v>0.45</v>
      </c>
      <c r="BG189" s="3">
        <f t="shared" si="143"/>
        <v>0.55000000000000004</v>
      </c>
      <c r="BH189" s="2">
        <f t="shared" si="144"/>
        <v>3.113860525342213E-2</v>
      </c>
      <c r="BI189" s="5">
        <f t="shared" si="145"/>
        <v>293.40999317178961</v>
      </c>
      <c r="BJ189" s="2">
        <f>(BI189/BI$5)^(12/COUNT(BI$6:BI189))-1</f>
        <v>7.2722756044800052E-2</v>
      </c>
      <c r="BL189" s="3">
        <f t="shared" si="146"/>
        <v>1</v>
      </c>
      <c r="BM189" s="3">
        <f t="shared" si="147"/>
        <v>0</v>
      </c>
      <c r="BN189" s="2">
        <f t="shared" si="148"/>
        <v>5.6666666666666662E-3</v>
      </c>
      <c r="BO189" s="5">
        <f t="shared" si="149"/>
        <v>278.24945771559146</v>
      </c>
      <c r="BP189" s="2">
        <f>(BO189/BO$5)^(12/COUNT(BO$6:BO189))-1</f>
        <v>6.9017580355963171E-2</v>
      </c>
      <c r="BR189" s="3">
        <f t="shared" si="150"/>
        <v>1</v>
      </c>
      <c r="BS189" s="3">
        <f t="shared" si="151"/>
        <v>0</v>
      </c>
      <c r="BT189" s="2">
        <f t="shared" si="152"/>
        <v>5.6666666666666662E-3</v>
      </c>
      <c r="BU189" s="5">
        <f t="shared" si="153"/>
        <v>274.82113197015354</v>
      </c>
      <c r="BV189" s="2">
        <f>(BU189/BU$5)^(12/COUNT(BU$6:BU189))-1</f>
        <v>6.815358823130846E-2</v>
      </c>
      <c r="BX189" s="3">
        <f t="shared" si="154"/>
        <v>0</v>
      </c>
      <c r="BY189" s="3">
        <f t="shared" si="155"/>
        <v>1</v>
      </c>
      <c r="BZ189" s="2">
        <f t="shared" si="156"/>
        <v>5.1979282278949324E-2</v>
      </c>
      <c r="CA189" s="5">
        <f t="shared" si="157"/>
        <v>219.9062568910025</v>
      </c>
      <c r="CB189" s="2">
        <f>(CA189/CA$5)^(12/COUNT(CA$6:CA189))-1</f>
        <v>5.2736892034783267E-2</v>
      </c>
      <c r="CD189" s="3">
        <f t="shared" si="164"/>
        <v>0.1</v>
      </c>
      <c r="CE189" s="3">
        <f t="shared" si="158"/>
        <v>0.9</v>
      </c>
      <c r="CF189" s="2">
        <f t="shared" si="159"/>
        <v>4.7348020717721061E-2</v>
      </c>
      <c r="CG189" s="5">
        <f t="shared" si="160"/>
        <v>232.73983199258149</v>
      </c>
      <c r="CH189" s="2">
        <f>(CG189/CG$5)^(12/COUNT(CG$6:CG189))-1</f>
        <v>5.6638306212772438E-2</v>
      </c>
    </row>
    <row r="190" spans="1:86">
      <c r="A190" s="1">
        <v>31593</v>
      </c>
      <c r="B190" s="2">
        <f>data!M191/1200</f>
        <v>5.7333333333333333E-3</v>
      </c>
      <c r="C190" s="2">
        <f>data!K191/data!K190-1</f>
        <v>8.5308864981803456E-3</v>
      </c>
      <c r="D190" s="1">
        <f t="shared" si="111"/>
        <v>31413</v>
      </c>
      <c r="E190">
        <f>VLOOKUP(D190,'FRED Graph'!$A$13:$B$1993,2,FALSE)</f>
        <v>0</v>
      </c>
      <c r="F190" s="4">
        <f t="shared" si="112"/>
        <v>2.7975531648470123E-3</v>
      </c>
      <c r="G190" s="20" t="str">
        <f t="shared" si="165"/>
        <v>19862</v>
      </c>
      <c r="H190" s="21">
        <f>IF(VLOOKUP(G190,Median_Level!$A$2:$H$206,8,FALSE)="#N/A",0,VLOOKUP(G190,Median_Level!$A$2:$H$206,8,FALSE))</f>
        <v>20</v>
      </c>
      <c r="I190" s="4"/>
      <c r="J190" s="3">
        <f t="shared" si="161"/>
        <v>0</v>
      </c>
      <c r="K190" s="3">
        <f t="shared" si="113"/>
        <v>1</v>
      </c>
      <c r="L190" s="2">
        <f t="shared" si="114"/>
        <v>8.5308864981803456E-3</v>
      </c>
      <c r="M190" s="5">
        <f t="shared" si="115"/>
        <v>217.92976396085146</v>
      </c>
      <c r="N190" s="2">
        <f>(M190/M$5)^(12/COUNT(M$6:M190))-1</f>
        <v>5.1828313658213832E-2</v>
      </c>
      <c r="P190" s="3">
        <f t="shared" si="162"/>
        <v>1</v>
      </c>
      <c r="Q190" s="3">
        <f t="shared" si="116"/>
        <v>0</v>
      </c>
      <c r="R190" s="2">
        <f t="shared" si="117"/>
        <v>5.7333333333333333E-3</v>
      </c>
      <c r="S190" s="5">
        <f t="shared" si="118"/>
        <v>388.92464005857181</v>
      </c>
      <c r="T190" s="2">
        <f>(S190/S$5)^(12/COUNT(S$6:S190))-1</f>
        <v>9.2097827709575864E-2</v>
      </c>
      <c r="V190" s="3">
        <f t="shared" si="119"/>
        <v>0</v>
      </c>
      <c r="W190" s="3">
        <f t="shared" si="120"/>
        <v>1</v>
      </c>
      <c r="X190" s="2">
        <f t="shared" si="121"/>
        <v>8.5308864981803456E-3</v>
      </c>
      <c r="Y190" s="5">
        <f t="shared" si="122"/>
        <v>6245.1250283259378</v>
      </c>
      <c r="Z190" s="2">
        <f>(Y190/Y$5)^(12/COUNT(Y$6:Y190))-1</f>
        <v>0.30757778404685898</v>
      </c>
      <c r="AB190" s="3">
        <f t="shared" si="123"/>
        <v>0</v>
      </c>
      <c r="AC190" s="3">
        <f t="shared" si="124"/>
        <v>1</v>
      </c>
      <c r="AD190" s="2">
        <f t="shared" si="125"/>
        <v>8.5308864981803456E-3</v>
      </c>
      <c r="AE190" s="5">
        <f t="shared" si="126"/>
        <v>239.96464654558534</v>
      </c>
      <c r="AF190" s="2">
        <f>(AE190/AE$5)^(12/COUNT(AE$6:AE190))-1</f>
        <v>5.8420397503286203E-2</v>
      </c>
      <c r="AH190" s="3">
        <f t="shared" ca="1" si="127"/>
        <v>0</v>
      </c>
      <c r="AI190" s="3">
        <f t="shared" ca="1" si="128"/>
        <v>1</v>
      </c>
      <c r="AJ190" s="2">
        <f t="shared" ca="1" si="129"/>
        <v>8.5308864981803456E-3</v>
      </c>
      <c r="AK190" s="5">
        <f t="shared" ca="1" si="130"/>
        <v>556.31420854451244</v>
      </c>
      <c r="AL190" s="2">
        <f ca="1">(AK190/AK$5)^(12/COUNT(AK$6:AK190))-1</f>
        <v>0.11775106143192859</v>
      </c>
      <c r="AN190" s="3">
        <f t="shared" ca="1" si="131"/>
        <v>0.80796439572203849</v>
      </c>
      <c r="AO190" s="3">
        <f t="shared" ca="1" si="132"/>
        <v>0.19203560427796151</v>
      </c>
      <c r="AP190" s="2">
        <f t="shared" ca="1" si="133"/>
        <v>6.2705631458444527E-3</v>
      </c>
      <c r="AQ190" s="5">
        <f t="shared" ca="1" si="134"/>
        <v>305.70956740659881</v>
      </c>
      <c r="AR190" s="2">
        <f ca="1">(AQ190/AQ$5)^(12/COUNT(AQ$6:AQ190))-1</f>
        <v>7.5175859265083078E-2</v>
      </c>
      <c r="AT190" s="3">
        <f t="shared" si="135"/>
        <v>0</v>
      </c>
      <c r="AU190" s="3">
        <f t="shared" si="136"/>
        <v>1</v>
      </c>
      <c r="AV190" s="2">
        <f t="shared" si="137"/>
        <v>8.5308864981803456E-3</v>
      </c>
      <c r="AW190" s="5">
        <f t="shared" si="138"/>
        <v>241.13996939802601</v>
      </c>
      <c r="AX190" s="2">
        <f>(AW190/AW$5)^(12/COUNT(AW$6:AW190))-1</f>
        <v>5.8755891733995202E-2</v>
      </c>
      <c r="AZ190" s="3">
        <f t="shared" ca="1" si="139"/>
        <v>0</v>
      </c>
      <c r="BA190" s="3">
        <f t="shared" ca="1" si="140"/>
        <v>1</v>
      </c>
      <c r="BB190" s="2">
        <f t="shared" ca="1" si="141"/>
        <v>8.5308864981803456E-3</v>
      </c>
      <c r="BC190" s="5">
        <f t="shared" ca="1" si="142"/>
        <v>411.64676839620546</v>
      </c>
      <c r="BD190" s="2">
        <f ca="1">(BC190/BC$5)^(12/COUNT(BC$6:BC190))-1</f>
        <v>9.6127471448148816E-2</v>
      </c>
      <c r="BF190" s="3">
        <f t="shared" si="163"/>
        <v>0.45</v>
      </c>
      <c r="BG190" s="3">
        <f t="shared" si="143"/>
        <v>0.55000000000000004</v>
      </c>
      <c r="BH190" s="2">
        <f t="shared" si="144"/>
        <v>7.2719875739991908E-3</v>
      </c>
      <c r="BI190" s="5">
        <f t="shared" si="145"/>
        <v>295.5436669962221</v>
      </c>
      <c r="BJ190" s="2">
        <f>(BI190/BI$5)^(12/COUNT(BI$6:BI190))-1</f>
        <v>7.2819873984059535E-2</v>
      </c>
      <c r="BL190" s="3">
        <f t="shared" si="146"/>
        <v>1</v>
      </c>
      <c r="BM190" s="3">
        <f t="shared" si="147"/>
        <v>0</v>
      </c>
      <c r="BN190" s="2">
        <f t="shared" si="148"/>
        <v>5.7333333333333333E-3</v>
      </c>
      <c r="BO190" s="5">
        <f t="shared" si="149"/>
        <v>279.84475460649418</v>
      </c>
      <c r="BP190" s="2">
        <f>(BO190/BO$5)^(12/COUNT(BO$6:BO190))-1</f>
        <v>6.9028348285859575E-2</v>
      </c>
      <c r="BR190" s="3">
        <f t="shared" si="150"/>
        <v>1</v>
      </c>
      <c r="BS190" s="3">
        <f t="shared" si="151"/>
        <v>0</v>
      </c>
      <c r="BT190" s="2">
        <f t="shared" si="152"/>
        <v>5.7333333333333333E-3</v>
      </c>
      <c r="BU190" s="5">
        <f t="shared" si="153"/>
        <v>276.39677312678242</v>
      </c>
      <c r="BV190" s="2">
        <f>(BU190/BU$5)^(12/COUNT(BU$6:BU190))-1</f>
        <v>6.8169015855592985E-2</v>
      </c>
      <c r="BX190" s="3">
        <f t="shared" si="154"/>
        <v>0</v>
      </c>
      <c r="BY190" s="3">
        <f t="shared" si="155"/>
        <v>1</v>
      </c>
      <c r="BZ190" s="2">
        <f t="shared" si="156"/>
        <v>8.5308864981803456E-3</v>
      </c>
      <c r="CA190" s="5">
        <f t="shared" si="157"/>
        <v>221.78225220877934</v>
      </c>
      <c r="CB190" s="2">
        <f>(CA190/CA$5)^(12/COUNT(CA$6:CA190))-1</f>
        <v>5.3024545377482912E-2</v>
      </c>
      <c r="CD190" s="3">
        <f t="shared" si="164"/>
        <v>0.1</v>
      </c>
      <c r="CE190" s="3">
        <f t="shared" si="158"/>
        <v>0.9</v>
      </c>
      <c r="CF190" s="2">
        <f t="shared" si="159"/>
        <v>8.2511311816956447E-3</v>
      </c>
      <c r="CG190" s="5">
        <f t="shared" si="160"/>
        <v>234.66019887755812</v>
      </c>
      <c r="CH190" s="2">
        <f>(CG190/CG$5)^(12/COUNT(CG$6:CG190))-1</f>
        <v>5.6886873115655323E-2</v>
      </c>
    </row>
    <row r="191" spans="1:86">
      <c r="A191" s="1">
        <v>31624</v>
      </c>
      <c r="B191" s="2">
        <f>data!M192/1200</f>
        <v>5.4416666666666667E-3</v>
      </c>
      <c r="C191" s="2">
        <f>data!K192/data!K191-1</f>
        <v>-6.2032418952618462E-2</v>
      </c>
      <c r="D191" s="1">
        <f t="shared" si="111"/>
        <v>31413</v>
      </c>
      <c r="E191">
        <f>VLOOKUP(D191,'FRED Graph'!$A$13:$B$1993,2,FALSE)</f>
        <v>0</v>
      </c>
      <c r="F191" s="4">
        <f t="shared" si="112"/>
        <v>-6.7474085619285126E-2</v>
      </c>
      <c r="G191" s="20" t="str">
        <f t="shared" si="165"/>
        <v>19863</v>
      </c>
      <c r="H191" s="21">
        <f>IF(VLOOKUP(G191,Median_Level!$A$2:$H$206,8,FALSE)="#N/A",0,VLOOKUP(G191,Median_Level!$A$2:$H$206,8,FALSE))</f>
        <v>20</v>
      </c>
      <c r="I191" s="4"/>
      <c r="J191" s="3">
        <f t="shared" si="161"/>
        <v>0</v>
      </c>
      <c r="K191" s="3">
        <f t="shared" si="113"/>
        <v>1</v>
      </c>
      <c r="L191" s="2">
        <f t="shared" si="114"/>
        <v>-6.2032418952618462E-2</v>
      </c>
      <c r="M191" s="5">
        <f t="shared" si="115"/>
        <v>204.41105354058666</v>
      </c>
      <c r="N191" s="2">
        <f>(M191/M$5)^(12/COUNT(M$6:M191))-1</f>
        <v>4.7207009294945701E-2</v>
      </c>
      <c r="P191" s="3">
        <f t="shared" si="162"/>
        <v>1</v>
      </c>
      <c r="Q191" s="3">
        <f t="shared" si="116"/>
        <v>0</v>
      </c>
      <c r="R191" s="2">
        <f t="shared" si="117"/>
        <v>5.4416666666666667E-3</v>
      </c>
      <c r="S191" s="5">
        <f t="shared" si="118"/>
        <v>391.04103830822385</v>
      </c>
      <c r="T191" s="2">
        <f>(S191/S$5)^(12/COUNT(S$6:S191))-1</f>
        <v>9.1962923868718294E-2</v>
      </c>
      <c r="V191" s="3">
        <f t="shared" si="119"/>
        <v>1</v>
      </c>
      <c r="W191" s="3">
        <f t="shared" si="120"/>
        <v>0</v>
      </c>
      <c r="X191" s="2">
        <f t="shared" si="121"/>
        <v>5.4416666666666667E-3</v>
      </c>
      <c r="Y191" s="5">
        <f t="shared" si="122"/>
        <v>6279.1089170217438</v>
      </c>
      <c r="Z191" s="2">
        <f>(Y191/Y$5)^(12/COUNT(Y$6:Y191))-1</f>
        <v>0.30615109970929244</v>
      </c>
      <c r="AB191" s="3">
        <f t="shared" si="123"/>
        <v>0</v>
      </c>
      <c r="AC191" s="3">
        <f t="shared" si="124"/>
        <v>1</v>
      </c>
      <c r="AD191" s="2">
        <f t="shared" si="125"/>
        <v>-6.2032418952618462E-2</v>
      </c>
      <c r="AE191" s="5">
        <f t="shared" si="126"/>
        <v>225.07905905725258</v>
      </c>
      <c r="AF191" s="2">
        <f>(AE191/AE$5)^(12/COUNT(AE$6:AE191))-1</f>
        <v>5.3734734870164003E-2</v>
      </c>
      <c r="AH191" s="3">
        <f t="shared" ca="1" si="127"/>
        <v>0</v>
      </c>
      <c r="AI191" s="3">
        <f t="shared" ca="1" si="128"/>
        <v>1</v>
      </c>
      <c r="AJ191" s="2">
        <f t="shared" ca="1" si="129"/>
        <v>-6.2032418952618462E-2</v>
      </c>
      <c r="AK191" s="5">
        <f t="shared" ca="1" si="130"/>
        <v>521.80469249078487</v>
      </c>
      <c r="AL191" s="2">
        <f ca="1">(AK191/AK$5)^(12/COUNT(AK$6:AK191))-1</f>
        <v>0.11247647885225853</v>
      </c>
      <c r="AN191" s="3">
        <f t="shared" ca="1" si="131"/>
        <v>1.7497804720267851E-5</v>
      </c>
      <c r="AO191" s="3">
        <f t="shared" ca="1" si="132"/>
        <v>0.99998250219527973</v>
      </c>
      <c r="AP191" s="2">
        <f t="shared" ca="1" si="133"/>
        <v>-6.2031238304244618E-2</v>
      </c>
      <c r="AQ191" s="5">
        <f t="shared" ca="1" si="134"/>
        <v>286.74602437891252</v>
      </c>
      <c r="AR191" s="2">
        <f ca="1">(AQ191/AQ$5)^(12/COUNT(AQ$6:AQ191))-1</f>
        <v>7.0325719886152882E-2</v>
      </c>
      <c r="AT191" s="3">
        <f t="shared" si="135"/>
        <v>0</v>
      </c>
      <c r="AU191" s="3">
        <f t="shared" si="136"/>
        <v>1</v>
      </c>
      <c r="AV191" s="2">
        <f t="shared" si="137"/>
        <v>-6.2032418952618462E-2</v>
      </c>
      <c r="AW191" s="5">
        <f t="shared" si="138"/>
        <v>226.18147379010605</v>
      </c>
      <c r="AX191" s="2">
        <f>(AW191/AW$5)^(12/COUNT(AW$6:AW191))-1</f>
        <v>5.4066947826366674E-2</v>
      </c>
      <c r="AZ191" s="3">
        <f t="shared" ca="1" si="139"/>
        <v>0</v>
      </c>
      <c r="BA191" s="3">
        <f t="shared" ca="1" si="140"/>
        <v>1</v>
      </c>
      <c r="BB191" s="2">
        <f t="shared" ca="1" si="141"/>
        <v>-6.2032418952618462E-2</v>
      </c>
      <c r="BC191" s="5">
        <f t="shared" ca="1" si="142"/>
        <v>386.11132359856055</v>
      </c>
      <c r="BD191" s="2">
        <f ca="1">(BC191/BC$5)^(12/COUNT(BC$6:BC191))-1</f>
        <v>9.1069515723882777E-2</v>
      </c>
      <c r="BF191" s="3">
        <f t="shared" si="163"/>
        <v>0.45</v>
      </c>
      <c r="BG191" s="3">
        <f t="shared" si="143"/>
        <v>0.55000000000000004</v>
      </c>
      <c r="BH191" s="2">
        <f t="shared" si="144"/>
        <v>-3.1669080423940156E-2</v>
      </c>
      <c r="BI191" s="5">
        <f t="shared" si="145"/>
        <v>286.18407083733257</v>
      </c>
      <c r="BJ191" s="2">
        <f>(BI191/BI$5)^(12/COUNT(BI$6:BI191))-1</f>
        <v>7.0190267801501838E-2</v>
      </c>
      <c r="BL191" s="3">
        <f t="shared" si="146"/>
        <v>1</v>
      </c>
      <c r="BM191" s="3">
        <f t="shared" si="147"/>
        <v>0</v>
      </c>
      <c r="BN191" s="2">
        <f t="shared" si="148"/>
        <v>5.4416666666666667E-3</v>
      </c>
      <c r="BO191" s="5">
        <f t="shared" si="149"/>
        <v>281.3675764794778</v>
      </c>
      <c r="BP191" s="2">
        <f>(BO191/BO$5)^(12/COUNT(BO$6:BO191))-1</f>
        <v>6.901899617545415E-2</v>
      </c>
      <c r="BR191" s="3">
        <f t="shared" si="150"/>
        <v>1</v>
      </c>
      <c r="BS191" s="3">
        <f t="shared" si="151"/>
        <v>0</v>
      </c>
      <c r="BT191" s="2">
        <f t="shared" si="152"/>
        <v>5.4416666666666667E-3</v>
      </c>
      <c r="BU191" s="5">
        <f t="shared" si="153"/>
        <v>277.90083223388064</v>
      </c>
      <c r="BV191" s="2">
        <f>(BU191/BU$5)^(12/COUNT(BU$6:BU191))-1</f>
        <v>6.816428944183528E-2</v>
      </c>
      <c r="BX191" s="3">
        <f t="shared" si="154"/>
        <v>0</v>
      </c>
      <c r="BY191" s="3">
        <f t="shared" si="155"/>
        <v>1</v>
      </c>
      <c r="BZ191" s="2">
        <f t="shared" si="156"/>
        <v>-6.2032418952618462E-2</v>
      </c>
      <c r="CA191" s="5">
        <f t="shared" si="157"/>
        <v>208.02456262350904</v>
      </c>
      <c r="CB191" s="2">
        <f>(CA191/CA$5)^(12/COUNT(CA$6:CA191))-1</f>
        <v>4.8391578543502956E-2</v>
      </c>
      <c r="CD191" s="3">
        <f t="shared" si="164"/>
        <v>0.1</v>
      </c>
      <c r="CE191" s="3">
        <f t="shared" si="158"/>
        <v>0.9</v>
      </c>
      <c r="CF191" s="2">
        <f t="shared" si="159"/>
        <v>-5.5285010390689955E-2</v>
      </c>
      <c r="CG191" s="5">
        <f t="shared" si="160"/>
        <v>221.68700734433094</v>
      </c>
      <c r="CH191" s="2">
        <f>(CG191/CG$5)^(12/COUNT(CG$6:CG191))-1</f>
        <v>5.2702906405524663E-2</v>
      </c>
    </row>
    <row r="192" spans="1:86">
      <c r="A192" s="1">
        <v>31653</v>
      </c>
      <c r="B192" s="2">
        <f>data!M193/1200</f>
        <v>5.1333333333333335E-3</v>
      </c>
      <c r="C192" s="2">
        <f>data!K193/data!K192-1</f>
        <v>6.9300572857698084E-2</v>
      </c>
      <c r="D192" s="1">
        <f t="shared" si="111"/>
        <v>31413</v>
      </c>
      <c r="E192">
        <f>VLOOKUP(D192,'FRED Graph'!$A$13:$B$1993,2,FALSE)</f>
        <v>0</v>
      </c>
      <c r="F192" s="4">
        <f t="shared" si="112"/>
        <v>6.4167239524364747E-2</v>
      </c>
      <c r="G192" s="20" t="str">
        <f t="shared" si="165"/>
        <v>19863</v>
      </c>
      <c r="H192" s="21">
        <f>IF(VLOOKUP(G192,Median_Level!$A$2:$H$206,8,FALSE)="#N/A",0,VLOOKUP(G192,Median_Level!$A$2:$H$206,8,FALSE))</f>
        <v>20</v>
      </c>
      <c r="I192" s="4"/>
      <c r="J192" s="3">
        <f t="shared" si="161"/>
        <v>0</v>
      </c>
      <c r="K192" s="3">
        <f t="shared" si="113"/>
        <v>1</v>
      </c>
      <c r="L192" s="2">
        <f t="shared" si="114"/>
        <v>6.9300572857698084E-2</v>
      </c>
      <c r="M192" s="5">
        <f t="shared" si="115"/>
        <v>218.57685664939493</v>
      </c>
      <c r="N192" s="2">
        <f>(M192/M$5)^(12/COUNT(M$6:M192))-1</f>
        <v>5.146006196857611E-2</v>
      </c>
      <c r="P192" s="3">
        <f t="shared" si="162"/>
        <v>1</v>
      </c>
      <c r="Q192" s="3">
        <f t="shared" si="116"/>
        <v>0</v>
      </c>
      <c r="R192" s="2">
        <f t="shared" si="117"/>
        <v>5.1333333333333335E-3</v>
      </c>
      <c r="S192" s="5">
        <f t="shared" si="118"/>
        <v>393.04838230487275</v>
      </c>
      <c r="T192" s="2">
        <f>(S192/S$5)^(12/COUNT(S$6:S192))-1</f>
        <v>9.1807990041039789E-2</v>
      </c>
      <c r="V192" s="3">
        <f t="shared" si="119"/>
        <v>0</v>
      </c>
      <c r="W192" s="3">
        <f t="shared" si="120"/>
        <v>1</v>
      </c>
      <c r="X192" s="2">
        <f t="shared" si="121"/>
        <v>6.9300572857698084E-2</v>
      </c>
      <c r="Y192" s="5">
        <f t="shared" si="122"/>
        <v>6714.254762007231</v>
      </c>
      <c r="Z192" s="2">
        <f>(Y192/Y$5)^(12/COUNT(Y$6:Y192))-1</f>
        <v>0.30990711637594992</v>
      </c>
      <c r="AB192" s="3">
        <f t="shared" si="123"/>
        <v>0</v>
      </c>
      <c r="AC192" s="3">
        <f t="shared" si="124"/>
        <v>1</v>
      </c>
      <c r="AD192" s="2">
        <f t="shared" si="125"/>
        <v>6.9300572857698084E-2</v>
      </c>
      <c r="AE192" s="5">
        <f t="shared" si="126"/>
        <v>240.67716678819184</v>
      </c>
      <c r="AF192" s="2">
        <f>(AE192/AE$5)^(12/COUNT(AE$6:AE192))-1</f>
        <v>5.7979140964091957E-2</v>
      </c>
      <c r="AH192" s="3">
        <f t="shared" ca="1" si="127"/>
        <v>0</v>
      </c>
      <c r="AI192" s="3">
        <f t="shared" ca="1" si="128"/>
        <v>1</v>
      </c>
      <c r="AJ192" s="2">
        <f t="shared" ca="1" si="129"/>
        <v>6.9300572857698084E-2</v>
      </c>
      <c r="AK192" s="5">
        <f t="shared" ca="1" si="130"/>
        <v>557.96605660023124</v>
      </c>
      <c r="AL192" s="2">
        <f ca="1">(AK192/AK$5)^(12/COUNT(AK$6:AK192))-1</f>
        <v>0.11663351731642546</v>
      </c>
      <c r="AN192" s="3">
        <f t="shared" ca="1" si="131"/>
        <v>0.31762049481353949</v>
      </c>
      <c r="AO192" s="3">
        <f t="shared" ca="1" si="132"/>
        <v>0.68237950518646051</v>
      </c>
      <c r="AP192" s="2">
        <f t="shared" ca="1" si="133"/>
        <v>4.8919742489150445E-2</v>
      </c>
      <c r="AQ192" s="5">
        <f t="shared" ca="1" si="134"/>
        <v>300.77356605131661</v>
      </c>
      <c r="AR192" s="2">
        <f ca="1">(AQ192/AQ$5)^(12/COUNT(AQ$6:AQ192))-1</f>
        <v>7.3221035393435052E-2</v>
      </c>
      <c r="AT192" s="3">
        <f t="shared" si="135"/>
        <v>0</v>
      </c>
      <c r="AU192" s="3">
        <f t="shared" si="136"/>
        <v>1</v>
      </c>
      <c r="AV192" s="2">
        <f t="shared" si="137"/>
        <v>6.9300572857698084E-2</v>
      </c>
      <c r="AW192" s="5">
        <f t="shared" si="138"/>
        <v>241.85597949355883</v>
      </c>
      <c r="AX192" s="2">
        <f>(AW192/AW$5)^(12/COUNT(AW$6:AW192))-1</f>
        <v>5.8310908086931734E-2</v>
      </c>
      <c r="AZ192" s="3">
        <f t="shared" ca="1" si="139"/>
        <v>0</v>
      </c>
      <c r="BA192" s="3">
        <f t="shared" ca="1" si="140"/>
        <v>1</v>
      </c>
      <c r="BB192" s="2">
        <f t="shared" ca="1" si="141"/>
        <v>6.9300572857698084E-2</v>
      </c>
      <c r="BC192" s="5">
        <f t="shared" ca="1" si="142"/>
        <v>412.86905951078484</v>
      </c>
      <c r="BD192" s="2">
        <f ca="1">(BC192/BC$5)^(12/COUNT(BC$6:BC192))-1</f>
        <v>9.5260358607453854E-2</v>
      </c>
      <c r="BF192" s="3">
        <f t="shared" si="163"/>
        <v>0.45</v>
      </c>
      <c r="BG192" s="3">
        <f t="shared" si="143"/>
        <v>0.55000000000000004</v>
      </c>
      <c r="BH192" s="2">
        <f t="shared" si="144"/>
        <v>4.0425315071733949E-2</v>
      </c>
      <c r="BI192" s="5">
        <f t="shared" si="145"/>
        <v>297.75315206944316</v>
      </c>
      <c r="BJ192" s="2">
        <f>(BI192/BI$5)^(12/COUNT(BI$6:BI192))-1</f>
        <v>7.2526163420331358E-2</v>
      </c>
      <c r="BL192" s="3">
        <f t="shared" si="146"/>
        <v>1</v>
      </c>
      <c r="BM192" s="3">
        <f t="shared" si="147"/>
        <v>0</v>
      </c>
      <c r="BN192" s="2">
        <f t="shared" si="148"/>
        <v>5.1333333333333335E-3</v>
      </c>
      <c r="BO192" s="5">
        <f t="shared" si="149"/>
        <v>282.81193003873915</v>
      </c>
      <c r="BP192" s="2">
        <f>(BO192/BO$5)^(12/COUNT(BO$6:BO192))-1</f>
        <v>6.8988704095796605E-2</v>
      </c>
      <c r="BR192" s="3">
        <f t="shared" si="150"/>
        <v>1</v>
      </c>
      <c r="BS192" s="3">
        <f t="shared" si="151"/>
        <v>0</v>
      </c>
      <c r="BT192" s="2">
        <f t="shared" si="152"/>
        <v>5.1333333333333335E-3</v>
      </c>
      <c r="BU192" s="5">
        <f t="shared" si="153"/>
        <v>279.32738983934792</v>
      </c>
      <c r="BV192" s="2">
        <f>(BU192/BU$5)^(12/COUNT(BU$6:BU192))-1</f>
        <v>6.8138590258335352E-2</v>
      </c>
      <c r="BX192" s="3">
        <f t="shared" si="154"/>
        <v>0</v>
      </c>
      <c r="BY192" s="3">
        <f t="shared" si="155"/>
        <v>1</v>
      </c>
      <c r="BZ192" s="2">
        <f t="shared" si="156"/>
        <v>6.9300572857698084E-2</v>
      </c>
      <c r="CA192" s="5">
        <f t="shared" si="157"/>
        <v>222.4407839817903</v>
      </c>
      <c r="CB192" s="2">
        <f>(CA192/CA$5)^(12/COUNT(CA$6:CA192))-1</f>
        <v>5.2643078244616115E-2</v>
      </c>
      <c r="CD192" s="3">
        <f t="shared" si="164"/>
        <v>0.1</v>
      </c>
      <c r="CE192" s="3">
        <f t="shared" si="158"/>
        <v>0.9</v>
      </c>
      <c r="CF192" s="2">
        <f t="shared" si="159"/>
        <v>6.2883848905261608E-2</v>
      </c>
      <c r="CG192" s="5">
        <f t="shared" si="160"/>
        <v>235.62753961843148</v>
      </c>
      <c r="CH192" s="2">
        <f>(CG192/CG$5)^(12/COUNT(CG$6:CG192))-1</f>
        <v>5.6540534471808401E-2</v>
      </c>
    </row>
    <row r="193" spans="1:86">
      <c r="A193" s="1">
        <v>31685</v>
      </c>
      <c r="B193" s="2">
        <f>data!M194/1200</f>
        <v>4.8999999999999998E-3</v>
      </c>
      <c r="C193" s="2">
        <f>data!K194/data!K193-1</f>
        <v>-6.8881233077320192E-2</v>
      </c>
      <c r="D193" s="1">
        <f t="shared" si="111"/>
        <v>31413</v>
      </c>
      <c r="E193">
        <f>VLOOKUP(D193,'FRED Graph'!$A$13:$B$1993,2,FALSE)</f>
        <v>0</v>
      </c>
      <c r="F193" s="4">
        <f t="shared" si="112"/>
        <v>-7.3781233077320194E-2</v>
      </c>
      <c r="G193" s="20" t="str">
        <f t="shared" si="165"/>
        <v>19863</v>
      </c>
      <c r="H193" s="21">
        <f>IF(VLOOKUP(G193,Median_Level!$A$2:$H$206,8,FALSE)="#N/A",0,VLOOKUP(G193,Median_Level!$A$2:$H$206,8,FALSE))</f>
        <v>20</v>
      </c>
      <c r="I193" s="4"/>
      <c r="J193" s="3">
        <f t="shared" si="161"/>
        <v>0</v>
      </c>
      <c r="K193" s="3">
        <f t="shared" si="113"/>
        <v>1</v>
      </c>
      <c r="L193" s="2">
        <f t="shared" si="114"/>
        <v>-6.8881233077320192E-2</v>
      </c>
      <c r="M193" s="5">
        <f t="shared" si="115"/>
        <v>203.52101324121995</v>
      </c>
      <c r="N193" s="2">
        <f>(M193/M$5)^(12/COUNT(M$6:M193))-1</f>
        <v>4.6401764127814049E-2</v>
      </c>
      <c r="P193" s="3">
        <f t="shared" si="162"/>
        <v>1</v>
      </c>
      <c r="Q193" s="3">
        <f t="shared" si="116"/>
        <v>0</v>
      </c>
      <c r="R193" s="2">
        <f t="shared" si="117"/>
        <v>4.8999999999999998E-3</v>
      </c>
      <c r="S193" s="5">
        <f t="shared" si="118"/>
        <v>394.97431937816657</v>
      </c>
      <c r="T193" s="2">
        <f>(S193/S$5)^(12/COUNT(S$6:S193))-1</f>
        <v>9.1638548668578235E-2</v>
      </c>
      <c r="V193" s="3">
        <f t="shared" si="119"/>
        <v>1</v>
      </c>
      <c r="W193" s="3">
        <f t="shared" si="120"/>
        <v>0</v>
      </c>
      <c r="X193" s="2">
        <f t="shared" si="121"/>
        <v>4.8999999999999998E-3</v>
      </c>
      <c r="Y193" s="5">
        <f t="shared" si="122"/>
        <v>6747.1546103410656</v>
      </c>
      <c r="Z193" s="2">
        <f>(Y193/Y$5)^(12/COUNT(Y$6:Y193))-1</f>
        <v>0.30843569267376414</v>
      </c>
      <c r="AB193" s="3">
        <f t="shared" si="123"/>
        <v>0</v>
      </c>
      <c r="AC193" s="3">
        <f t="shared" si="124"/>
        <v>1</v>
      </c>
      <c r="AD193" s="2">
        <f t="shared" si="125"/>
        <v>-6.8881233077320192E-2</v>
      </c>
      <c r="AE193" s="5">
        <f t="shared" si="126"/>
        <v>224.09902676626533</v>
      </c>
      <c r="AF193" s="2">
        <f>(AE193/AE$5)^(12/COUNT(AE$6:AE193))-1</f>
        <v>5.2854866224159025E-2</v>
      </c>
      <c r="AH193" s="3">
        <f t="shared" ca="1" si="127"/>
        <v>0</v>
      </c>
      <c r="AI193" s="3">
        <f t="shared" ca="1" si="128"/>
        <v>1</v>
      </c>
      <c r="AJ193" s="2">
        <f t="shared" ca="1" si="129"/>
        <v>-6.8881233077320192E-2</v>
      </c>
      <c r="AK193" s="5">
        <f t="shared" ca="1" si="130"/>
        <v>519.53266660631743</v>
      </c>
      <c r="AL193" s="2">
        <f ca="1">(AK193/AK$5)^(12/COUNT(AK$6:AK193))-1</f>
        <v>0.11090626650624413</v>
      </c>
      <c r="AN193" s="3">
        <f t="shared" ca="1" si="131"/>
        <v>0.59274335867043249</v>
      </c>
      <c r="AO193" s="3">
        <f t="shared" ca="1" si="132"/>
        <v>0.40725664132956751</v>
      </c>
      <c r="AP193" s="2">
        <f t="shared" ca="1" si="133"/>
        <v>-2.5147897176223413E-2</v>
      </c>
      <c r="AQ193" s="5">
        <f t="shared" ca="1" si="134"/>
        <v>293.20974333893207</v>
      </c>
      <c r="AR193" s="2">
        <f ca="1">(AQ193/AQ$5)^(12/COUNT(AQ$6:AQ193))-1</f>
        <v>7.1075037449860323E-2</v>
      </c>
      <c r="AT193" s="3">
        <f t="shared" si="135"/>
        <v>0</v>
      </c>
      <c r="AU193" s="3">
        <f t="shared" si="136"/>
        <v>1</v>
      </c>
      <c r="AV193" s="2">
        <f t="shared" si="137"/>
        <v>-6.8881233077320192E-2</v>
      </c>
      <c r="AW193" s="5">
        <f t="shared" si="138"/>
        <v>225.19664139891944</v>
      </c>
      <c r="AX193" s="2">
        <f>(AW193/AW$5)^(12/COUNT(AW$6:AW193))-1</f>
        <v>5.3183270002486127E-2</v>
      </c>
      <c r="AZ193" s="3">
        <f t="shared" ca="1" si="139"/>
        <v>0</v>
      </c>
      <c r="BA193" s="3">
        <f t="shared" ca="1" si="140"/>
        <v>1</v>
      </c>
      <c r="BB193" s="2">
        <f t="shared" ca="1" si="141"/>
        <v>-6.8881233077320192E-2</v>
      </c>
      <c r="BC193" s="5">
        <f t="shared" ca="1" si="142"/>
        <v>384.43012959220846</v>
      </c>
      <c r="BD193" s="2">
        <f ca="1">(BC193/BC$5)^(12/COUNT(BC$6:BC193))-1</f>
        <v>8.9754751695956037E-2</v>
      </c>
      <c r="BF193" s="3">
        <f t="shared" si="163"/>
        <v>0.45</v>
      </c>
      <c r="BG193" s="3">
        <f t="shared" si="143"/>
        <v>0.55000000000000004</v>
      </c>
      <c r="BH193" s="2">
        <f t="shared" si="144"/>
        <v>-3.5679678192526113E-2</v>
      </c>
      <c r="BI193" s="5">
        <f t="shared" si="145"/>
        <v>287.12941542279515</v>
      </c>
      <c r="BJ193" s="2">
        <f>(BI193/BI$5)^(12/COUNT(BI$6:BI193))-1</f>
        <v>6.9643364260810747E-2</v>
      </c>
      <c r="BL193" s="3">
        <f t="shared" si="146"/>
        <v>1</v>
      </c>
      <c r="BM193" s="3">
        <f t="shared" si="147"/>
        <v>0</v>
      </c>
      <c r="BN193" s="2">
        <f t="shared" si="148"/>
        <v>4.8999999999999998E-3</v>
      </c>
      <c r="BO193" s="5">
        <f t="shared" si="149"/>
        <v>284.19770849592896</v>
      </c>
      <c r="BP193" s="2">
        <f>(BO193/BO$5)^(12/COUNT(BO$6:BO193))-1</f>
        <v>6.8942894042296921E-2</v>
      </c>
      <c r="BR193" s="3">
        <f t="shared" si="150"/>
        <v>1</v>
      </c>
      <c r="BS193" s="3">
        <f t="shared" si="151"/>
        <v>0</v>
      </c>
      <c r="BT193" s="2">
        <f t="shared" si="152"/>
        <v>4.8999999999999998E-3</v>
      </c>
      <c r="BU193" s="5">
        <f t="shared" si="153"/>
        <v>280.69609404956071</v>
      </c>
      <c r="BV193" s="2">
        <f>(BU193/BU$5)^(12/COUNT(BU$6:BU193))-1</f>
        <v>6.8097336534789221E-2</v>
      </c>
      <c r="BX193" s="3">
        <f t="shared" si="154"/>
        <v>0</v>
      </c>
      <c r="BY193" s="3">
        <f t="shared" si="155"/>
        <v>1</v>
      </c>
      <c r="BZ193" s="2">
        <f t="shared" si="156"/>
        <v>-6.8881233077320192E-2</v>
      </c>
      <c r="CA193" s="5">
        <f t="shared" si="157"/>
        <v>207.11878849443877</v>
      </c>
      <c r="CB193" s="2">
        <f>(CA193/CA$5)^(12/COUNT(CA$6:CA193))-1</f>
        <v>4.7572823353242866E-2</v>
      </c>
      <c r="CD193" s="3">
        <f t="shared" si="164"/>
        <v>0.1</v>
      </c>
      <c r="CE193" s="3">
        <f t="shared" si="158"/>
        <v>0.9</v>
      </c>
      <c r="CF193" s="2">
        <f t="shared" si="159"/>
        <v>-6.1503109769588178E-2</v>
      </c>
      <c r="CG193" s="5">
        <f t="shared" si="160"/>
        <v>221.13571318454112</v>
      </c>
      <c r="CH193" s="2">
        <f>(CG193/CG$5)^(12/COUNT(CG$6:CG193))-1</f>
        <v>5.1960670904038109E-2</v>
      </c>
    </row>
    <row r="194" spans="1:86">
      <c r="A194" s="1">
        <v>31716</v>
      </c>
      <c r="B194" s="2">
        <f>data!M195/1200</f>
        <v>4.8999999999999998E-3</v>
      </c>
      <c r="C194" s="2">
        <f>data!K195/data!K194-1</f>
        <v>6.2362099593795017E-2</v>
      </c>
      <c r="D194" s="1">
        <f t="shared" si="111"/>
        <v>31413</v>
      </c>
      <c r="E194">
        <f>VLOOKUP(D194,'FRED Graph'!$A$13:$B$1993,2,FALSE)</f>
        <v>0</v>
      </c>
      <c r="F194" s="4">
        <f t="shared" si="112"/>
        <v>5.7462099593795016E-2</v>
      </c>
      <c r="G194" s="20" t="str">
        <f t="shared" si="165"/>
        <v>19864</v>
      </c>
      <c r="H194" s="21">
        <f>IF(VLOOKUP(G194,Median_Level!$A$2:$H$206,8,FALSE)="#N/A",0,VLOOKUP(G194,Median_Level!$A$2:$H$206,8,FALSE))</f>
        <v>15</v>
      </c>
      <c r="I194" s="4"/>
      <c r="J194" s="3">
        <f t="shared" si="161"/>
        <v>0</v>
      </c>
      <c r="K194" s="3">
        <f t="shared" si="113"/>
        <v>1</v>
      </c>
      <c r="L194" s="2">
        <f t="shared" si="114"/>
        <v>6.2362099593795017E-2</v>
      </c>
      <c r="M194" s="5">
        <f t="shared" si="115"/>
        <v>216.21301093839898</v>
      </c>
      <c r="N194" s="2">
        <f>(M194/M$5)^(12/COUNT(M$6:M194))-1</f>
        <v>5.0176602306029494E-2</v>
      </c>
      <c r="P194" s="3">
        <f t="shared" si="162"/>
        <v>1</v>
      </c>
      <c r="Q194" s="3">
        <f t="shared" si="116"/>
        <v>0</v>
      </c>
      <c r="R194" s="2">
        <f t="shared" si="117"/>
        <v>4.8999999999999998E-3</v>
      </c>
      <c r="S194" s="5">
        <f t="shared" si="118"/>
        <v>396.90969354311954</v>
      </c>
      <c r="T194" s="2">
        <f>(S194/S$5)^(12/COUNT(S$6:S194))-1</f>
        <v>9.1470926206779435E-2</v>
      </c>
      <c r="V194" s="3">
        <f t="shared" si="119"/>
        <v>0</v>
      </c>
      <c r="W194" s="3">
        <f t="shared" si="120"/>
        <v>1</v>
      </c>
      <c r="X194" s="2">
        <f t="shared" si="121"/>
        <v>6.2362099593795017E-2</v>
      </c>
      <c r="Y194" s="5">
        <f t="shared" si="122"/>
        <v>7167.9213381258887</v>
      </c>
      <c r="Z194" s="2">
        <f>(Y194/Y$5)^(12/COUNT(Y$6:Y194))-1</f>
        <v>0.31160403725725261</v>
      </c>
      <c r="AB194" s="3">
        <f t="shared" si="123"/>
        <v>0</v>
      </c>
      <c r="AC194" s="3">
        <f t="shared" si="124"/>
        <v>1</v>
      </c>
      <c r="AD194" s="2">
        <f t="shared" si="125"/>
        <v>6.2362099593795017E-2</v>
      </c>
      <c r="AE194" s="5">
        <f t="shared" si="126"/>
        <v>238.0743125923357</v>
      </c>
      <c r="AF194" s="2">
        <f>(AE194/AE$5)^(12/COUNT(AE$6:AE194))-1</f>
        <v>5.6618612169437643E-2</v>
      </c>
      <c r="AH194" s="3">
        <f t="shared" ca="1" si="127"/>
        <v>0</v>
      </c>
      <c r="AI194" s="3">
        <f t="shared" ca="1" si="128"/>
        <v>1</v>
      </c>
      <c r="AJ194" s="2">
        <f t="shared" ca="1" si="129"/>
        <v>6.2362099593795017E-2</v>
      </c>
      <c r="AK194" s="5">
        <f t="shared" ca="1" si="130"/>
        <v>551.93181450345048</v>
      </c>
      <c r="AL194" s="2">
        <f ca="1">(AK194/AK$5)^(12/COUNT(AK$6:AK194))-1</f>
        <v>0.11456098535142978</v>
      </c>
      <c r="AN194" s="3">
        <f t="shared" ca="1" si="131"/>
        <v>0.14662909826984738</v>
      </c>
      <c r="AO194" s="3">
        <f t="shared" ca="1" si="132"/>
        <v>0.85337090173015262</v>
      </c>
      <c r="AP194" s="2">
        <f t="shared" ca="1" si="133"/>
        <v>5.393648374566469E-2</v>
      </c>
      <c r="AQ194" s="5">
        <f t="shared" ca="1" si="134"/>
        <v>309.02444589460288</v>
      </c>
      <c r="AR194" s="2">
        <f ca="1">(AQ194/AQ$5)^(12/COUNT(AQ$6:AQ194))-1</f>
        <v>7.4263094870743007E-2</v>
      </c>
      <c r="AT194" s="3">
        <f t="shared" si="135"/>
        <v>0</v>
      </c>
      <c r="AU194" s="3">
        <f t="shared" si="136"/>
        <v>1</v>
      </c>
      <c r="AV194" s="2">
        <f t="shared" si="137"/>
        <v>6.2362099593795017E-2</v>
      </c>
      <c r="AW194" s="5">
        <f t="shared" si="138"/>
        <v>239.24037677802698</v>
      </c>
      <c r="AX194" s="2">
        <f>(AW194/AW$5)^(12/COUNT(AW$6:AW194))-1</f>
        <v>5.6946445857561256E-2</v>
      </c>
      <c r="AZ194" s="3">
        <f t="shared" ca="1" si="139"/>
        <v>0</v>
      </c>
      <c r="BA194" s="3">
        <f t="shared" ca="1" si="140"/>
        <v>1</v>
      </c>
      <c r="BB194" s="2">
        <f t="shared" ca="1" si="141"/>
        <v>6.2362099593795017E-2</v>
      </c>
      <c r="BC194" s="5">
        <f t="shared" ca="1" si="142"/>
        <v>408.4039996206933</v>
      </c>
      <c r="BD194" s="2">
        <f ca="1">(BC194/BC$5)^(12/COUNT(BC$6:BC194))-1</f>
        <v>9.3451096008731138E-2</v>
      </c>
      <c r="BF194" s="3">
        <f t="shared" si="163"/>
        <v>0.45</v>
      </c>
      <c r="BG194" s="3">
        <f t="shared" si="143"/>
        <v>0.55000000000000004</v>
      </c>
      <c r="BH194" s="2">
        <f t="shared" si="144"/>
        <v>3.6504154776587264E-2</v>
      </c>
      <c r="BI194" s="5">
        <f t="shared" si="145"/>
        <v>297.61083204429985</v>
      </c>
      <c r="BJ194" s="2">
        <f>(BI194/BI$5)^(12/COUNT(BI$6:BI194))-1</f>
        <v>7.1699271496144634E-2</v>
      </c>
      <c r="BL194" s="3">
        <f t="shared" si="146"/>
        <v>1</v>
      </c>
      <c r="BM194" s="3">
        <f t="shared" si="147"/>
        <v>0</v>
      </c>
      <c r="BN194" s="2">
        <f t="shared" si="148"/>
        <v>4.8999999999999998E-3</v>
      </c>
      <c r="BO194" s="5">
        <f t="shared" si="149"/>
        <v>285.59027726755897</v>
      </c>
      <c r="BP194" s="2">
        <f>(BO194/BO$5)^(12/COUNT(BO$6:BO194))-1</f>
        <v>6.8897570683344789E-2</v>
      </c>
      <c r="BR194" s="3">
        <f t="shared" si="150"/>
        <v>1</v>
      </c>
      <c r="BS194" s="3">
        <f t="shared" si="151"/>
        <v>0</v>
      </c>
      <c r="BT194" s="2">
        <f t="shared" si="152"/>
        <v>4.8999999999999998E-3</v>
      </c>
      <c r="BU194" s="5">
        <f t="shared" si="153"/>
        <v>282.07150491040352</v>
      </c>
      <c r="BV194" s="2">
        <f>(BU194/BU$5)^(12/COUNT(BU$6:BU194))-1</f>
        <v>6.805652092668546E-2</v>
      </c>
      <c r="BX194" s="3">
        <f t="shared" si="154"/>
        <v>0</v>
      </c>
      <c r="BY194" s="3">
        <f t="shared" si="155"/>
        <v>1</v>
      </c>
      <c r="BZ194" s="2">
        <f t="shared" si="156"/>
        <v>6.2362099593795017E-2</v>
      </c>
      <c r="CA194" s="5">
        <f t="shared" si="157"/>
        <v>220.03515101027514</v>
      </c>
      <c r="CB194" s="2">
        <f>(CA194/CA$5)^(12/COUNT(CA$6:CA194))-1</f>
        <v>5.1345664172240957E-2</v>
      </c>
      <c r="CD194" s="3">
        <f t="shared" si="164"/>
        <v>0.1</v>
      </c>
      <c r="CE194" s="3">
        <f t="shared" si="158"/>
        <v>0.9</v>
      </c>
      <c r="CF194" s="2">
        <f t="shared" si="159"/>
        <v>5.6615889634415516E-2</v>
      </c>
      <c r="CG194" s="5">
        <f t="shared" si="160"/>
        <v>233.65550831642486</v>
      </c>
      <c r="CH194" s="2">
        <f>(CG194/CG$5)^(12/COUNT(CG$6:CG194))-1</f>
        <v>5.5362485158535257E-2</v>
      </c>
    </row>
    <row r="195" spans="1:86">
      <c r="A195" s="1">
        <v>31744</v>
      </c>
      <c r="B195" s="2">
        <f>data!M196/1200</f>
        <v>4.8999999999999998E-3</v>
      </c>
      <c r="C195" s="2">
        <f>data!K196/data!K195-1</f>
        <v>1.9394933459721653E-2</v>
      </c>
      <c r="D195" s="1">
        <f t="shared" si="111"/>
        <v>31413</v>
      </c>
      <c r="E195">
        <f>VLOOKUP(D195,'FRED Graph'!$A$13:$B$1993,2,FALSE)</f>
        <v>0</v>
      </c>
      <c r="F195" s="4">
        <f t="shared" si="112"/>
        <v>1.4494933459721653E-2</v>
      </c>
      <c r="G195" s="20" t="str">
        <f t="shared" si="165"/>
        <v>19864</v>
      </c>
      <c r="H195" s="21">
        <f>IF(VLOOKUP(G195,Median_Level!$A$2:$H$206,8,FALSE)="#N/A",0,VLOOKUP(G195,Median_Level!$A$2:$H$206,8,FALSE))</f>
        <v>15</v>
      </c>
      <c r="I195" s="4"/>
      <c r="J195" s="3">
        <f t="shared" si="161"/>
        <v>0</v>
      </c>
      <c r="K195" s="3">
        <f t="shared" si="113"/>
        <v>1</v>
      </c>
      <c r="L195" s="2">
        <f t="shared" si="114"/>
        <v>1.9394933459721653E-2</v>
      </c>
      <c r="M195" s="5">
        <f t="shared" si="115"/>
        <v>220.40644789867531</v>
      </c>
      <c r="N195" s="2">
        <f>(M195/M$5)^(12/COUNT(M$6:M195))-1</f>
        <v>5.1180567881513817E-2</v>
      </c>
      <c r="P195" s="3">
        <f t="shared" si="162"/>
        <v>1</v>
      </c>
      <c r="Q195" s="3">
        <f t="shared" si="116"/>
        <v>0</v>
      </c>
      <c r="R195" s="2">
        <f t="shared" si="117"/>
        <v>4.8999999999999998E-3</v>
      </c>
      <c r="S195" s="5">
        <f t="shared" si="118"/>
        <v>398.85455104148082</v>
      </c>
      <c r="T195" s="2">
        <f>(S195/S$5)^(12/COUNT(S$6:S195))-1</f>
        <v>9.1305093525625214E-2</v>
      </c>
      <c r="V195" s="3">
        <f t="shared" si="119"/>
        <v>0</v>
      </c>
      <c r="W195" s="3">
        <f t="shared" si="120"/>
        <v>1</v>
      </c>
      <c r="X195" s="2">
        <f t="shared" si="121"/>
        <v>1.9394933459721653E-2</v>
      </c>
      <c r="Y195" s="5">
        <f t="shared" si="122"/>
        <v>7306.9426955233594</v>
      </c>
      <c r="Z195" s="2">
        <f>(Y195/Y$5)^(12/COUNT(Y$6:Y195))-1</f>
        <v>0.31132283286408891</v>
      </c>
      <c r="AB195" s="3">
        <f t="shared" si="123"/>
        <v>0</v>
      </c>
      <c r="AC195" s="3">
        <f t="shared" si="124"/>
        <v>1</v>
      </c>
      <c r="AD195" s="2">
        <f t="shared" si="125"/>
        <v>1.9394933459721653E-2</v>
      </c>
      <c r="AE195" s="5">
        <f t="shared" si="126"/>
        <v>242.69174804353304</v>
      </c>
      <c r="AF195" s="2">
        <f>(AE195/AE$5)^(12/COUNT(AE$6:AE195))-1</f>
        <v>5.7594695227281223E-2</v>
      </c>
      <c r="AH195" s="3">
        <f t="shared" ca="1" si="127"/>
        <v>0</v>
      </c>
      <c r="AI195" s="3">
        <f t="shared" ca="1" si="128"/>
        <v>1</v>
      </c>
      <c r="AJ195" s="2">
        <f t="shared" ca="1" si="129"/>
        <v>1.9394933459721653E-2</v>
      </c>
      <c r="AK195" s="5">
        <f t="shared" ca="1" si="130"/>
        <v>562.63649532004831</v>
      </c>
      <c r="AL195" s="2">
        <f ca="1">(AK195/AK$5)^(12/COUNT(AK$6:AK195))-1</f>
        <v>0.11527717644387647</v>
      </c>
      <c r="AN195" s="3">
        <f t="shared" ca="1" si="131"/>
        <v>0.89669814389328106</v>
      </c>
      <c r="AO195" s="3">
        <f t="shared" ca="1" si="132"/>
        <v>0.10330185610671894</v>
      </c>
      <c r="AP195" s="2">
        <f t="shared" ca="1" si="133"/>
        <v>6.3973535305326314E-3</v>
      </c>
      <c r="AQ195" s="5">
        <f t="shared" ca="1" si="134"/>
        <v>311.00138452456758</v>
      </c>
      <c r="AR195" s="2">
        <f ca="1">(AQ195/AQ$5)^(12/COUNT(AQ$6:AQ195))-1</f>
        <v>7.4290736549932568E-2</v>
      </c>
      <c r="AT195" s="3">
        <f t="shared" si="135"/>
        <v>0</v>
      </c>
      <c r="AU195" s="3">
        <f t="shared" si="136"/>
        <v>1</v>
      </c>
      <c r="AV195" s="2">
        <f t="shared" si="137"/>
        <v>1.9394933459721653E-2</v>
      </c>
      <c r="AW195" s="5">
        <f t="shared" si="138"/>
        <v>243.88042796651555</v>
      </c>
      <c r="AX195" s="2">
        <f>(AW195/AW$5)^(12/COUNT(AW$6:AW195))-1</f>
        <v>5.7921104460709305E-2</v>
      </c>
      <c r="AZ195" s="3">
        <f t="shared" ca="1" si="139"/>
        <v>0</v>
      </c>
      <c r="BA195" s="3">
        <f t="shared" ca="1" si="140"/>
        <v>1</v>
      </c>
      <c r="BB195" s="2">
        <f t="shared" ca="1" si="141"/>
        <v>1.9394933459721653E-2</v>
      </c>
      <c r="BC195" s="5">
        <f t="shared" ca="1" si="142"/>
        <v>416.32496801802085</v>
      </c>
      <c r="BD195" s="2">
        <f ca="1">(BC195/BC$5)^(12/COUNT(BC$6:BC195))-1</f>
        <v>9.426384443694702E-2</v>
      </c>
      <c r="BF195" s="3">
        <f t="shared" si="163"/>
        <v>0.45</v>
      </c>
      <c r="BG195" s="3">
        <f t="shared" si="143"/>
        <v>0.55000000000000004</v>
      </c>
      <c r="BH195" s="2">
        <f t="shared" si="144"/>
        <v>1.2872213402846911E-2</v>
      </c>
      <c r="BI195" s="5">
        <f t="shared" si="145"/>
        <v>301.4417421853729</v>
      </c>
      <c r="BJ195" s="2">
        <f>(BI195/BI$5)^(12/COUNT(BI$6:BI195))-1</f>
        <v>7.2174508245600011E-2</v>
      </c>
      <c r="BL195" s="3">
        <f t="shared" si="146"/>
        <v>1</v>
      </c>
      <c r="BM195" s="3">
        <f t="shared" si="147"/>
        <v>0</v>
      </c>
      <c r="BN195" s="2">
        <f t="shared" si="148"/>
        <v>4.8999999999999998E-3</v>
      </c>
      <c r="BO195" s="5">
        <f t="shared" si="149"/>
        <v>286.98966962616998</v>
      </c>
      <c r="BP195" s="2">
        <f>(BO195/BO$5)^(12/COUNT(BO$6:BO195))-1</f>
        <v>6.8852726303863632E-2</v>
      </c>
      <c r="BR195" s="3">
        <f t="shared" si="150"/>
        <v>1</v>
      </c>
      <c r="BS195" s="3">
        <f t="shared" si="151"/>
        <v>0</v>
      </c>
      <c r="BT195" s="2">
        <f t="shared" si="152"/>
        <v>4.8999999999999998E-3</v>
      </c>
      <c r="BU195" s="5">
        <f t="shared" si="153"/>
        <v>283.45365528446445</v>
      </c>
      <c r="BV195" s="2">
        <f>(BU195/BU$5)^(12/COUNT(BU$6:BU195))-1</f>
        <v>6.8016136491723778E-2</v>
      </c>
      <c r="BX195" s="3">
        <f t="shared" si="154"/>
        <v>0</v>
      </c>
      <c r="BY195" s="3">
        <f t="shared" si="155"/>
        <v>1</v>
      </c>
      <c r="BZ195" s="2">
        <f t="shared" si="156"/>
        <v>1.9394933459721653E-2</v>
      </c>
      <c r="CA195" s="5">
        <f t="shared" si="157"/>
        <v>224.30271812291923</v>
      </c>
      <c r="CB195" s="2">
        <f>(CA195/CA$5)^(12/COUNT(CA$6:CA195))-1</f>
        <v>5.2344585119133757E-2</v>
      </c>
      <c r="CD195" s="3">
        <f t="shared" si="164"/>
        <v>0.1</v>
      </c>
      <c r="CE195" s="3">
        <f t="shared" si="158"/>
        <v>0.9</v>
      </c>
      <c r="CF195" s="2">
        <f t="shared" si="159"/>
        <v>1.7945440113749489E-2</v>
      </c>
      <c r="CG195" s="5">
        <f t="shared" si="160"/>
        <v>237.84855924816497</v>
      </c>
      <c r="CH195" s="2">
        <f>(CG195/CG$5)^(12/COUNT(CG$6:CG195))-1</f>
        <v>5.624909280807544E-2</v>
      </c>
    </row>
    <row r="196" spans="1:86">
      <c r="A196" s="1">
        <v>31777</v>
      </c>
      <c r="B196" s="2">
        <f>data!M197/1200</f>
        <v>4.9499999999999995E-3</v>
      </c>
      <c r="C196" s="2">
        <f>data!K197/data!K196-1</f>
        <v>-9.5495316654737872E-3</v>
      </c>
      <c r="D196" s="1">
        <f t="shared" si="111"/>
        <v>31413</v>
      </c>
      <c r="E196">
        <f>VLOOKUP(D196,'FRED Graph'!$A$13:$B$1993,2,FALSE)</f>
        <v>0</v>
      </c>
      <c r="F196" s="4">
        <f t="shared" si="112"/>
        <v>-1.4499531665473787E-2</v>
      </c>
      <c r="G196" s="20" t="str">
        <f t="shared" si="165"/>
        <v>19864</v>
      </c>
      <c r="H196" s="21">
        <f>IF(VLOOKUP(G196,Median_Level!$A$2:$H$206,8,FALSE)="#N/A",0,VLOOKUP(G196,Median_Level!$A$2:$H$206,8,FALSE))</f>
        <v>15</v>
      </c>
      <c r="I196" s="4"/>
      <c r="J196" s="3">
        <f t="shared" si="161"/>
        <v>0</v>
      </c>
      <c r="K196" s="3">
        <f t="shared" si="113"/>
        <v>1</v>
      </c>
      <c r="L196" s="2">
        <f t="shared" si="114"/>
        <v>-9.5495316654737872E-3</v>
      </c>
      <c r="M196" s="5">
        <f t="shared" si="115"/>
        <v>218.30166954519231</v>
      </c>
      <c r="N196" s="2">
        <f>(M196/M$5)^(12/COUNT(M$6:M196))-1</f>
        <v>5.0272548020095842E-2</v>
      </c>
      <c r="P196" s="3">
        <f t="shared" si="162"/>
        <v>1</v>
      </c>
      <c r="Q196" s="3">
        <f t="shared" si="116"/>
        <v>0</v>
      </c>
      <c r="R196" s="2">
        <f t="shared" si="117"/>
        <v>4.9499999999999995E-3</v>
      </c>
      <c r="S196" s="5">
        <f t="shared" si="118"/>
        <v>400.82888106913617</v>
      </c>
      <c r="T196" s="2">
        <f>(S196/S$5)^(12/COUNT(S$6:S196))-1</f>
        <v>9.1144432988712332E-2</v>
      </c>
      <c r="V196" s="3">
        <f t="shared" si="119"/>
        <v>1</v>
      </c>
      <c r="W196" s="3">
        <f t="shared" si="120"/>
        <v>0</v>
      </c>
      <c r="X196" s="2">
        <f t="shared" si="121"/>
        <v>4.9499999999999995E-3</v>
      </c>
      <c r="Y196" s="5">
        <f t="shared" si="122"/>
        <v>7343.1120618661998</v>
      </c>
      <c r="Z196" s="2">
        <f>(Y196/Y$5)^(12/COUNT(Y$6:Y196))-1</f>
        <v>0.30986962912196714</v>
      </c>
      <c r="AB196" s="3">
        <f t="shared" si="123"/>
        <v>0</v>
      </c>
      <c r="AC196" s="3">
        <f t="shared" si="124"/>
        <v>1</v>
      </c>
      <c r="AD196" s="2">
        <f t="shared" si="125"/>
        <v>-9.5495316654737872E-3</v>
      </c>
      <c r="AE196" s="5">
        <f t="shared" si="126"/>
        <v>240.37415551064214</v>
      </c>
      <c r="AF196" s="2">
        <f>(AE196/AE$5)^(12/COUNT(AE$6:AE196))-1</f>
        <v>5.6647480347558954E-2</v>
      </c>
      <c r="AH196" s="3">
        <f t="shared" ca="1" si="127"/>
        <v>0</v>
      </c>
      <c r="AI196" s="3">
        <f t="shared" ca="1" si="128"/>
        <v>1</v>
      </c>
      <c r="AJ196" s="2">
        <f t="shared" ca="1" si="129"/>
        <v>-9.5495316654737872E-3</v>
      </c>
      <c r="AK196" s="5">
        <f t="shared" ca="1" si="130"/>
        <v>557.26358029183837</v>
      </c>
      <c r="AL196" s="2">
        <f ca="1">(AK196/AK$5)^(12/COUNT(AK$6:AK196))-1</f>
        <v>0.11396852759207854</v>
      </c>
      <c r="AN196" s="3">
        <f t="shared" ca="1" si="131"/>
        <v>0.29215293998998837</v>
      </c>
      <c r="AO196" s="3">
        <f t="shared" ca="1" si="132"/>
        <v>0.70784706001001163</v>
      </c>
      <c r="AP196" s="2">
        <f t="shared" ca="1" si="133"/>
        <v>-5.3134508609276876E-3</v>
      </c>
      <c r="AQ196" s="5">
        <f t="shared" ca="1" si="134"/>
        <v>309.34889395021582</v>
      </c>
      <c r="AR196" s="2">
        <f ca="1">(AQ196/AQ$5)^(12/COUNT(AQ$6:AQ196))-1</f>
        <v>7.3528361596548741E-2</v>
      </c>
      <c r="AT196" s="3">
        <f t="shared" si="135"/>
        <v>0</v>
      </c>
      <c r="AU196" s="3">
        <f t="shared" si="136"/>
        <v>1</v>
      </c>
      <c r="AV196" s="2">
        <f t="shared" si="137"/>
        <v>-9.5495316654737872E-3</v>
      </c>
      <c r="AW196" s="5">
        <f t="shared" si="138"/>
        <v>241.55148409706001</v>
      </c>
      <c r="AX196" s="2">
        <f>(AW196/AW$5)^(12/COUNT(AW$6:AW196))-1</f>
        <v>5.6971889558316002E-2</v>
      </c>
      <c r="AZ196" s="3">
        <f t="shared" ca="1" si="139"/>
        <v>0</v>
      </c>
      <c r="BA196" s="3">
        <f t="shared" ca="1" si="140"/>
        <v>1</v>
      </c>
      <c r="BB196" s="2">
        <f t="shared" ca="1" si="141"/>
        <v>-9.5495316654737872E-3</v>
      </c>
      <c r="BC196" s="5">
        <f t="shared" ca="1" si="142"/>
        <v>412.34925955280539</v>
      </c>
      <c r="BD196" s="2">
        <f ca="1">(BC196/BC$5)^(12/COUNT(BC$6:BC196))-1</f>
        <v>9.3088704287382695E-2</v>
      </c>
      <c r="BF196" s="3">
        <f t="shared" si="163"/>
        <v>0.45</v>
      </c>
      <c r="BG196" s="3">
        <f t="shared" si="143"/>
        <v>0.55000000000000004</v>
      </c>
      <c r="BH196" s="2">
        <f t="shared" si="144"/>
        <v>-3.0247424160105836E-3</v>
      </c>
      <c r="BI196" s="5">
        <f t="shared" si="145"/>
        <v>300.52995856182866</v>
      </c>
      <c r="BJ196" s="2">
        <f>(BI196/BI$5)^(12/COUNT(BI$6:BI196))-1</f>
        <v>7.1579415913557654E-2</v>
      </c>
      <c r="BL196" s="3">
        <f t="shared" si="146"/>
        <v>1</v>
      </c>
      <c r="BM196" s="3">
        <f t="shared" si="147"/>
        <v>0</v>
      </c>
      <c r="BN196" s="2">
        <f t="shared" si="148"/>
        <v>4.9499999999999995E-3</v>
      </c>
      <c r="BO196" s="5">
        <f t="shared" si="149"/>
        <v>288.41026849081953</v>
      </c>
      <c r="BP196" s="2">
        <f>(BO196/BO$5)^(12/COUNT(BO$6:BO196))-1</f>
        <v>6.8811694414646185E-2</v>
      </c>
      <c r="BR196" s="3">
        <f t="shared" si="150"/>
        <v>1</v>
      </c>
      <c r="BS196" s="3">
        <f t="shared" si="151"/>
        <v>0</v>
      </c>
      <c r="BT196" s="2">
        <f t="shared" si="152"/>
        <v>4.9499999999999995E-3</v>
      </c>
      <c r="BU196" s="5">
        <f t="shared" si="153"/>
        <v>284.85675087812257</v>
      </c>
      <c r="BV196" s="2">
        <f>(BU196/BU$5)^(12/COUNT(BU$6:BU196))-1</f>
        <v>6.7979514895809112E-2</v>
      </c>
      <c r="BX196" s="3">
        <f t="shared" si="154"/>
        <v>0</v>
      </c>
      <c r="BY196" s="3">
        <f t="shared" si="155"/>
        <v>1</v>
      </c>
      <c r="BZ196" s="2">
        <f t="shared" si="156"/>
        <v>-9.5495316654737872E-3</v>
      </c>
      <c r="CA196" s="5">
        <f t="shared" si="157"/>
        <v>222.16073221355256</v>
      </c>
      <c r="CB196" s="2">
        <f>(CA196/CA$5)^(12/COUNT(CA$6:CA196))-1</f>
        <v>5.142946734926368E-2</v>
      </c>
      <c r="CD196" s="3">
        <f t="shared" si="164"/>
        <v>0.1</v>
      </c>
      <c r="CE196" s="3">
        <f t="shared" si="158"/>
        <v>0.9</v>
      </c>
      <c r="CF196" s="2">
        <f t="shared" si="159"/>
        <v>-8.0995784989264085E-3</v>
      </c>
      <c r="CG196" s="5">
        <f t="shared" si="160"/>
        <v>235.9220861716779</v>
      </c>
      <c r="CH196" s="2">
        <f>(CG196/CG$5)^(12/COUNT(CG$6:CG196))-1</f>
        <v>5.5407112835758054E-2</v>
      </c>
    </row>
    <row r="197" spans="1:86">
      <c r="A197" s="1">
        <v>31807</v>
      </c>
      <c r="B197" s="2">
        <f>data!M198/1200</f>
        <v>5.0000000000000001E-3</v>
      </c>
      <c r="C197" s="2">
        <f>data!K198/data!K197-1</f>
        <v>0.13823676784725336</v>
      </c>
      <c r="D197" s="1">
        <f t="shared" si="111"/>
        <v>31778</v>
      </c>
      <c r="E197">
        <f>VLOOKUP(D197,'FRED Graph'!$A$13:$B$1993,2,FALSE)</f>
        <v>0</v>
      </c>
      <c r="F197" s="4">
        <f t="shared" si="112"/>
        <v>0.13323676784725336</v>
      </c>
      <c r="G197" s="20" t="str">
        <f t="shared" si="165"/>
        <v>19871</v>
      </c>
      <c r="H197" s="21">
        <f>IF(VLOOKUP(G197,Median_Level!$A$2:$H$206,8,FALSE)="#N/A",0,VLOOKUP(G197,Median_Level!$A$2:$H$206,8,FALSE))</f>
        <v>12.5</v>
      </c>
      <c r="I197" s="4"/>
      <c r="J197" s="3">
        <f t="shared" si="161"/>
        <v>0</v>
      </c>
      <c r="K197" s="3">
        <f t="shared" si="113"/>
        <v>1</v>
      </c>
      <c r="L197" s="2">
        <f t="shared" si="114"/>
        <v>0.13823676784725336</v>
      </c>
      <c r="M197" s="5">
        <f t="shared" si="115"/>
        <v>248.47898675877889</v>
      </c>
      <c r="N197" s="2">
        <f>(M197/M$5)^(12/COUNT(M$6:M197))-1</f>
        <v>5.853593074146124E-2</v>
      </c>
      <c r="P197" s="3">
        <f t="shared" si="162"/>
        <v>1</v>
      </c>
      <c r="Q197" s="3">
        <f t="shared" si="116"/>
        <v>0</v>
      </c>
      <c r="R197" s="2">
        <f t="shared" si="117"/>
        <v>5.0000000000000001E-3</v>
      </c>
      <c r="S197" s="5">
        <f t="shared" si="118"/>
        <v>402.83302547448181</v>
      </c>
      <c r="T197" s="2">
        <f>(S197/S$5)^(12/COUNT(S$6:S197))-1</f>
        <v>9.0988861740443294E-2</v>
      </c>
      <c r="V197" s="3">
        <f t="shared" si="119"/>
        <v>0</v>
      </c>
      <c r="W197" s="3">
        <f t="shared" si="120"/>
        <v>1</v>
      </c>
      <c r="X197" s="2">
        <f t="shared" si="121"/>
        <v>0.13823676784725336</v>
      </c>
      <c r="Y197" s="5">
        <f t="shared" si="122"/>
        <v>8358.2001392387629</v>
      </c>
      <c r="Z197" s="2">
        <f>(Y197/Y$5)^(12/COUNT(Y$6:Y197))-1</f>
        <v>0.3186576174370872</v>
      </c>
      <c r="AB197" s="3">
        <f t="shared" si="123"/>
        <v>0</v>
      </c>
      <c r="AC197" s="3">
        <f t="shared" si="124"/>
        <v>1</v>
      </c>
      <c r="AD197" s="2">
        <f t="shared" si="125"/>
        <v>0.13823676784725336</v>
      </c>
      <c r="AE197" s="5">
        <f t="shared" si="126"/>
        <v>273.60270184244638</v>
      </c>
      <c r="AF197" s="2">
        <f>(AE197/AE$5)^(12/COUNT(AE$6:AE197))-1</f>
        <v>6.4927455222319352E-2</v>
      </c>
      <c r="AH197" s="3">
        <f t="shared" ca="1" si="127"/>
        <v>0</v>
      </c>
      <c r="AI197" s="3">
        <f t="shared" ca="1" si="128"/>
        <v>1</v>
      </c>
      <c r="AJ197" s="2">
        <f t="shared" ca="1" si="129"/>
        <v>0.13823676784725336</v>
      </c>
      <c r="AK197" s="5">
        <f t="shared" ca="1" si="130"/>
        <v>634.29789647037046</v>
      </c>
      <c r="AL197" s="2">
        <f ca="1">(AK197/AK$5)^(12/COUNT(AK$6:AK197))-1</f>
        <v>0.12238881319649697</v>
      </c>
      <c r="AN197" s="3">
        <f t="shared" ca="1" si="131"/>
        <v>0.80456896847303849</v>
      </c>
      <c r="AO197" s="3">
        <f t="shared" ca="1" si="132"/>
        <v>0.19543103152696151</v>
      </c>
      <c r="AP197" s="2">
        <f t="shared" ca="1" si="133"/>
        <v>3.1038598977707024E-2</v>
      </c>
      <c r="AQ197" s="5">
        <f t="shared" ca="1" si="134"/>
        <v>318.95065021373381</v>
      </c>
      <c r="AR197" s="2">
        <f ca="1">(AQ197/AQ$5)^(12/COUNT(AQ$6:AQ197))-1</f>
        <v>7.5183815049994385E-2</v>
      </c>
      <c r="AT197" s="3">
        <f t="shared" si="135"/>
        <v>0</v>
      </c>
      <c r="AU197" s="3">
        <f t="shared" si="136"/>
        <v>1</v>
      </c>
      <c r="AV197" s="2">
        <f t="shared" si="137"/>
        <v>0.13823676784725336</v>
      </c>
      <c r="AW197" s="5">
        <f t="shared" si="138"/>
        <v>274.94278052734484</v>
      </c>
      <c r="AX197" s="2">
        <f>(AW197/AW$5)^(12/COUNT(AW$6:AW197))-1</f>
        <v>6.5252703398404943E-2</v>
      </c>
      <c r="AZ197" s="3">
        <f t="shared" ca="1" si="139"/>
        <v>0</v>
      </c>
      <c r="BA197" s="3">
        <f t="shared" ca="1" si="140"/>
        <v>1</v>
      </c>
      <c r="BB197" s="2">
        <f t="shared" ca="1" si="141"/>
        <v>0.13823676784725336</v>
      </c>
      <c r="BC197" s="5">
        <f t="shared" ca="1" si="142"/>
        <v>469.35108841759336</v>
      </c>
      <c r="BD197" s="2">
        <f ca="1">(BC197/BC$5)^(12/COUNT(BC$6:BC197))-1</f>
        <v>0.10145970618841083</v>
      </c>
      <c r="BF197" s="3">
        <f t="shared" si="163"/>
        <v>0.45</v>
      </c>
      <c r="BG197" s="3">
        <f t="shared" si="143"/>
        <v>0.55000000000000004</v>
      </c>
      <c r="BH197" s="2">
        <f t="shared" si="144"/>
        <v>7.8280222315989356E-2</v>
      </c>
      <c r="BI197" s="5">
        <f t="shared" si="145"/>
        <v>324.05551053066364</v>
      </c>
      <c r="BJ197" s="2">
        <f>(BI197/BI$5)^(12/COUNT(BI$6:BI197))-1</f>
        <v>7.625135982730491E-2</v>
      </c>
      <c r="BL197" s="3">
        <f t="shared" si="146"/>
        <v>1</v>
      </c>
      <c r="BM197" s="3">
        <f t="shared" si="147"/>
        <v>0</v>
      </c>
      <c r="BN197" s="2">
        <f t="shared" si="148"/>
        <v>5.0000000000000001E-3</v>
      </c>
      <c r="BO197" s="5">
        <f t="shared" si="149"/>
        <v>289.85231983327361</v>
      </c>
      <c r="BP197" s="2">
        <f>(BO197/BO$5)^(12/COUNT(BO$6:BO197))-1</f>
        <v>6.8774414872610601E-2</v>
      </c>
      <c r="BR197" s="3">
        <f t="shared" si="150"/>
        <v>1</v>
      </c>
      <c r="BS197" s="3">
        <f t="shared" si="151"/>
        <v>0</v>
      </c>
      <c r="BT197" s="2">
        <f t="shared" si="152"/>
        <v>5.0000000000000001E-3</v>
      </c>
      <c r="BU197" s="5">
        <f t="shared" si="153"/>
        <v>286.28103463251313</v>
      </c>
      <c r="BV197" s="2">
        <f>(BU197/BU$5)^(12/COUNT(BU$6:BU197))-1</f>
        <v>6.7946596817943128E-2</v>
      </c>
      <c r="BX197" s="3">
        <f t="shared" si="154"/>
        <v>0</v>
      </c>
      <c r="BY197" s="3">
        <f t="shared" si="155"/>
        <v>1</v>
      </c>
      <c r="BZ197" s="2">
        <f t="shared" si="156"/>
        <v>0.13823676784725336</v>
      </c>
      <c r="CA197" s="5">
        <f t="shared" si="157"/>
        <v>252.87151377733326</v>
      </c>
      <c r="CB197" s="2">
        <f>(CA197/CA$5)^(12/COUNT(CA$6:CA197))-1</f>
        <v>5.9695876177437768E-2</v>
      </c>
      <c r="CD197" s="3">
        <f t="shared" si="164"/>
        <v>0.1</v>
      </c>
      <c r="CE197" s="3">
        <f t="shared" si="158"/>
        <v>0.9</v>
      </c>
      <c r="CF197" s="2">
        <f t="shared" si="159"/>
        <v>0.12491309106252803</v>
      </c>
      <c r="CG197" s="5">
        <f t="shared" si="160"/>
        <v>265.39184320530228</v>
      </c>
      <c r="CH197" s="2">
        <f>(CG197/CG$5)^(12/COUNT(CG$6:CG197))-1</f>
        <v>6.2901385527781351E-2</v>
      </c>
    </row>
    <row r="198" spans="1:86">
      <c r="A198" s="1">
        <v>31835</v>
      </c>
      <c r="B198" s="2">
        <f>data!M199/1200</f>
        <v>5.0000000000000001E-3</v>
      </c>
      <c r="C198" s="2">
        <f>data!K199/data!K198-1</f>
        <v>3.0560137902911899E-2</v>
      </c>
      <c r="D198" s="1">
        <f t="shared" ref="D198:D261" si="166">DATE(YEAR(A198),MONTH(B198),1)</f>
        <v>31778</v>
      </c>
      <c r="E198">
        <f>VLOOKUP(D198,'FRED Graph'!$A$13:$B$1993,2,FALSE)</f>
        <v>0</v>
      </c>
      <c r="F198" s="4">
        <f t="shared" si="112"/>
        <v>2.5560137902911898E-2</v>
      </c>
      <c r="G198" s="20" t="str">
        <f t="shared" si="165"/>
        <v>19871</v>
      </c>
      <c r="H198" s="21">
        <f>IF(VLOOKUP(G198,Median_Level!$A$2:$H$206,8,FALSE)="#N/A",0,VLOOKUP(G198,Median_Level!$A$2:$H$206,8,FALSE))</f>
        <v>12.5</v>
      </c>
      <c r="I198" s="4"/>
      <c r="J198" s="3">
        <f t="shared" si="161"/>
        <v>0</v>
      </c>
      <c r="K198" s="3">
        <f t="shared" si="113"/>
        <v>1</v>
      </c>
      <c r="L198" s="2">
        <f t="shared" si="114"/>
        <v>3.0560137902911899E-2</v>
      </c>
      <c r="M198" s="5">
        <f t="shared" si="115"/>
        <v>256.07253886010301</v>
      </c>
      <c r="N198" s="2">
        <f>(M198/M$5)^(12/COUNT(M$6:M198))-1</f>
        <v>6.0206459834776904E-2</v>
      </c>
      <c r="P198" s="3">
        <f t="shared" si="162"/>
        <v>1</v>
      </c>
      <c r="Q198" s="3">
        <f t="shared" si="116"/>
        <v>0</v>
      </c>
      <c r="R198" s="2">
        <f t="shared" si="117"/>
        <v>5.0000000000000001E-3</v>
      </c>
      <c r="S198" s="5">
        <f t="shared" si="118"/>
        <v>404.84719060185421</v>
      </c>
      <c r="T198" s="2">
        <f>(S198/S$5)^(12/COUNT(S$6:S198))-1</f>
        <v>9.0834924466645539E-2</v>
      </c>
      <c r="V198" s="3">
        <f t="shared" si="119"/>
        <v>0</v>
      </c>
      <c r="W198" s="3">
        <f t="shared" si="120"/>
        <v>1</v>
      </c>
      <c r="X198" s="2">
        <f t="shared" si="121"/>
        <v>3.0560137902911899E-2</v>
      </c>
      <c r="Y198" s="5">
        <f t="shared" si="122"/>
        <v>8613.627888114037</v>
      </c>
      <c r="Z198" s="2">
        <f>(Y198/Y$5)^(12/COUNT(Y$6:Y198))-1</f>
        <v>0.31923587285422106</v>
      </c>
      <c r="AB198" s="3">
        <f t="shared" si="123"/>
        <v>0</v>
      </c>
      <c r="AC198" s="3">
        <f t="shared" si="124"/>
        <v>1</v>
      </c>
      <c r="AD198" s="2">
        <f t="shared" si="125"/>
        <v>3.0560137902911899E-2</v>
      </c>
      <c r="AE198" s="5">
        <f t="shared" si="126"/>
        <v>281.96403814136085</v>
      </c>
      <c r="AF198" s="2">
        <f>(AE198/AE$5)^(12/COUNT(AE$6:AE198))-1</f>
        <v>6.6574802714739034E-2</v>
      </c>
      <c r="AH198" s="3">
        <f t="shared" ca="1" si="127"/>
        <v>0</v>
      </c>
      <c r="AI198" s="3">
        <f t="shared" ca="1" si="128"/>
        <v>1</v>
      </c>
      <c r="AJ198" s="2">
        <f t="shared" ca="1" si="129"/>
        <v>3.0560137902911899E-2</v>
      </c>
      <c r="AK198" s="5">
        <f t="shared" ca="1" si="130"/>
        <v>653.68212765803196</v>
      </c>
      <c r="AL198" s="2">
        <f ca="1">(AK198/AK$5)^(12/COUNT(AK$6:AK198))-1</f>
        <v>0.12381899824055798</v>
      </c>
      <c r="AN198" s="3">
        <f t="shared" ca="1" si="131"/>
        <v>0.83189268123484683</v>
      </c>
      <c r="AO198" s="3">
        <f t="shared" ca="1" si="132"/>
        <v>0.16810731876515317</v>
      </c>
      <c r="AP198" s="2">
        <f t="shared" ca="1" si="133"/>
        <v>9.296846250126084E-3</v>
      </c>
      <c r="AQ198" s="5">
        <f t="shared" ca="1" si="134"/>
        <v>321.91588537014866</v>
      </c>
      <c r="AR198" s="2">
        <f ca="1">(AQ198/AQ$5)^(12/COUNT(AQ$6:AQ198))-1</f>
        <v>7.5398623252266317E-2</v>
      </c>
      <c r="AT198" s="3">
        <f t="shared" si="135"/>
        <v>0</v>
      </c>
      <c r="AU198" s="3">
        <f t="shared" si="136"/>
        <v>1</v>
      </c>
      <c r="AV198" s="2">
        <f t="shared" si="137"/>
        <v>3.0560137902911899E-2</v>
      </c>
      <c r="AW198" s="5">
        <f t="shared" si="138"/>
        <v>283.34506981567051</v>
      </c>
      <c r="AX198" s="2">
        <f>(AW198/AW$5)^(12/COUNT(AW$6:AW198))-1</f>
        <v>6.6898865933666452E-2</v>
      </c>
      <c r="AZ198" s="3">
        <f t="shared" ca="1" si="139"/>
        <v>0</v>
      </c>
      <c r="BA198" s="3">
        <f t="shared" ca="1" si="140"/>
        <v>1</v>
      </c>
      <c r="BB198" s="2">
        <f t="shared" ca="1" si="141"/>
        <v>3.0560137902911899E-2</v>
      </c>
      <c r="BC198" s="5">
        <f t="shared" ca="1" si="142"/>
        <v>483.69452240451682</v>
      </c>
      <c r="BD198" s="2">
        <f ca="1">(BC198/BC$5)^(12/COUNT(BC$6:BC198))-1</f>
        <v>0.10297078837802598</v>
      </c>
      <c r="BF198" s="3">
        <f t="shared" si="163"/>
        <v>0.45</v>
      </c>
      <c r="BG198" s="3">
        <f t="shared" si="143"/>
        <v>0.55000000000000004</v>
      </c>
      <c r="BH198" s="2">
        <f t="shared" si="144"/>
        <v>1.9058075846601547E-2</v>
      </c>
      <c r="BI198" s="5">
        <f t="shared" si="145"/>
        <v>330.23138502886621</v>
      </c>
      <c r="BJ198" s="2">
        <f>(BI198/BI$5)^(12/COUNT(BI$6:BI198))-1</f>
        <v>7.7105232095677545E-2</v>
      </c>
      <c r="BL198" s="3">
        <f t="shared" si="146"/>
        <v>1</v>
      </c>
      <c r="BM198" s="3">
        <f t="shared" si="147"/>
        <v>0</v>
      </c>
      <c r="BN198" s="2">
        <f t="shared" si="148"/>
        <v>5.0000000000000001E-3</v>
      </c>
      <c r="BO198" s="5">
        <f t="shared" si="149"/>
        <v>291.30158143243995</v>
      </c>
      <c r="BP198" s="2">
        <f>(BO198/BO$5)^(12/COUNT(BO$6:BO198))-1</f>
        <v>6.8737522927220018E-2</v>
      </c>
      <c r="BR198" s="3">
        <f t="shared" si="150"/>
        <v>1</v>
      </c>
      <c r="BS198" s="3">
        <f t="shared" si="151"/>
        <v>0</v>
      </c>
      <c r="BT198" s="2">
        <f t="shared" si="152"/>
        <v>5.0000000000000001E-3</v>
      </c>
      <c r="BU198" s="5">
        <f t="shared" si="153"/>
        <v>287.71243980567567</v>
      </c>
      <c r="BV198" s="2">
        <f>(BU198/BU$5)^(12/COUNT(BU$6:BU198))-1</f>
        <v>6.7914020858964363E-2</v>
      </c>
      <c r="BX198" s="3">
        <f t="shared" si="154"/>
        <v>0</v>
      </c>
      <c r="BY198" s="3">
        <f t="shared" si="155"/>
        <v>1</v>
      </c>
      <c r="BZ198" s="2">
        <f t="shared" si="156"/>
        <v>3.0560137902911899E-2</v>
      </c>
      <c r="CA198" s="5">
        <f t="shared" si="157"/>
        <v>260.59930211008663</v>
      </c>
      <c r="CB198" s="2">
        <f>(CA198/CA$5)^(12/COUNT(CA$6:CA198))-1</f>
        <v>6.1362212994694021E-2</v>
      </c>
      <c r="CD198" s="3">
        <f t="shared" si="164"/>
        <v>0.1</v>
      </c>
      <c r="CE198" s="3">
        <f t="shared" si="158"/>
        <v>0.9</v>
      </c>
      <c r="CF198" s="2">
        <f t="shared" si="159"/>
        <v>2.800412411262071E-2</v>
      </c>
      <c r="CG198" s="5">
        <f t="shared" si="160"/>
        <v>272.82390932090078</v>
      </c>
      <c r="CH198" s="2">
        <f>(CG198/CG$5)^(12/COUNT(CG$6:CG198))-1</f>
        <v>6.439174602317288E-2</v>
      </c>
    </row>
    <row r="199" spans="1:86">
      <c r="A199" s="1">
        <v>31867</v>
      </c>
      <c r="B199" s="2">
        <f>data!M200/1200</f>
        <v>5.0000000000000001E-3</v>
      </c>
      <c r="C199" s="2">
        <f>data!K200/data!K199-1</f>
        <v>3.6286134380100865E-2</v>
      </c>
      <c r="D199" s="1">
        <f t="shared" si="166"/>
        <v>31778</v>
      </c>
      <c r="E199">
        <f>VLOOKUP(D199,'FRED Graph'!$A$13:$B$1993,2,FALSE)</f>
        <v>0</v>
      </c>
      <c r="F199" s="4">
        <f t="shared" ref="F199:F262" si="167">C199-B199</f>
        <v>3.1286134380100868E-2</v>
      </c>
      <c r="G199" s="20" t="str">
        <f t="shared" si="165"/>
        <v>19871</v>
      </c>
      <c r="H199" s="21">
        <f>IF(VLOOKUP(G199,Median_Level!$A$2:$H$206,8,FALSE)="#N/A",0,VLOOKUP(G199,Median_Level!$A$2:$H$206,8,FALSE))</f>
        <v>12.5</v>
      </c>
      <c r="I199" s="4"/>
      <c r="J199" s="3">
        <f t="shared" si="161"/>
        <v>0</v>
      </c>
      <c r="K199" s="3">
        <f t="shared" ref="K199:K262" si="168">1-J199</f>
        <v>1</v>
      </c>
      <c r="L199" s="2">
        <f t="shared" ref="L199:L262" si="169">J199*$B199+K199*$C199</f>
        <v>3.6286134380100865E-2</v>
      </c>
      <c r="M199" s="5">
        <f t="shared" ref="M199:M262" si="170">M198*(1+L199)</f>
        <v>265.36442141623434</v>
      </c>
      <c r="N199" s="2">
        <f>(M199/M$5)^(12/COUNT(M$6:M199))-1</f>
        <v>6.2226358318504316E-2</v>
      </c>
      <c r="P199" s="3">
        <f t="shared" si="162"/>
        <v>1</v>
      </c>
      <c r="Q199" s="3">
        <f t="shared" ref="Q199:Q262" si="171">1-P199</f>
        <v>0</v>
      </c>
      <c r="R199" s="2">
        <f t="shared" ref="R199:R262" si="172">P199*$B199+Q199*$C199</f>
        <v>5.0000000000000001E-3</v>
      </c>
      <c r="S199" s="5">
        <f t="shared" ref="S199:S262" si="173">S198*(1+R199)</f>
        <v>406.87142655486343</v>
      </c>
      <c r="T199" s="2">
        <f>(S199/S$5)^(12/COUNT(S$6:S199))-1</f>
        <v>9.0682595560706902E-2</v>
      </c>
      <c r="V199" s="3">
        <f t="shared" ref="V199:V262" si="174">IF($B199&gt;$C199,1,0)</f>
        <v>0</v>
      </c>
      <c r="W199" s="3">
        <f t="shared" ref="W199:W262" si="175">1-V199</f>
        <v>1</v>
      </c>
      <c r="X199" s="2">
        <f t="shared" ref="X199:X262" si="176">V199*$B199+W199*$C199</f>
        <v>3.6286134380100865E-2</v>
      </c>
      <c r="Y199" s="5">
        <f t="shared" ref="Y199:Y262" si="177">Y198*(1+X199)</f>
        <v>8926.1831471623282</v>
      </c>
      <c r="Z199" s="2">
        <f>(Y199/Y$5)^(12/COUNT(Y$6:Y199))-1</f>
        <v>0.32026083346629841</v>
      </c>
      <c r="AB199" s="3">
        <f t="shared" ref="AB199:AB262" si="178">$E199</f>
        <v>0</v>
      </c>
      <c r="AC199" s="3">
        <f t="shared" ref="AC199:AC262" si="179">1-AB199</f>
        <v>1</v>
      </c>
      <c r="AD199" s="2">
        <f t="shared" ref="AD199:AD262" si="180">AB199*$B199+AC199*$C199</f>
        <v>3.6286134380100865E-2</v>
      </c>
      <c r="AE199" s="5">
        <f t="shared" ref="AE199:AE262" si="181">AE198*(1+AD199)</f>
        <v>292.19542311971418</v>
      </c>
      <c r="AF199" s="2">
        <f>(AE199/AE$5)^(12/COUNT(AE$6:AE199))-1</f>
        <v>6.857384700254654E-2</v>
      </c>
      <c r="AH199" s="3">
        <f t="shared" ref="AH199:AH262" ca="1" si="182">OFFSET($E199,AI$2,0)</f>
        <v>0</v>
      </c>
      <c r="AI199" s="3">
        <f t="shared" ref="AI199:AI262" ca="1" si="183">1-AH199</f>
        <v>1</v>
      </c>
      <c r="AJ199" s="2">
        <f t="shared" ref="AJ199:AJ262" ca="1" si="184">AH199*$B199+AI199*$C199</f>
        <v>3.6286134380100865E-2</v>
      </c>
      <c r="AK199" s="5">
        <f t="shared" ref="AK199:AK262" ca="1" si="185">AK198*(1+AJ199)</f>
        <v>677.40172518410156</v>
      </c>
      <c r="AL199" s="2">
        <f ca="1">(AK199/AK$5)^(12/COUNT(AK$6:AK199))-1</f>
        <v>0.12562195296078937</v>
      </c>
      <c r="AN199" s="3">
        <f t="shared" ref="AN199:AN262" ca="1" si="186">RAND()</f>
        <v>0.93482123275937146</v>
      </c>
      <c r="AO199" s="3">
        <f t="shared" ref="AO199:AO262" ca="1" si="187">1-AN199</f>
        <v>6.5178767240628543E-2</v>
      </c>
      <c r="AP199" s="2">
        <f t="shared" ref="AP199:AP262" ca="1" si="188">AN199*$B199+AO199*$C199</f>
        <v>7.0391916706196208E-3</v>
      </c>
      <c r="AQ199" s="5">
        <f t="shared" ref="AQ199:AQ262" ca="1" si="189">AQ198*(1+AP199)</f>
        <v>324.18191298908636</v>
      </c>
      <c r="AR199" s="2">
        <f ca="1">(AQ199/AQ$5)^(12/COUNT(AQ$6:AQ199))-1</f>
        <v>7.5462278653655623E-2</v>
      </c>
      <c r="AT199" s="3">
        <f t="shared" ref="AT199:AT262" si="190">IF($H199&gt;AU$2,1,0)</f>
        <v>0</v>
      </c>
      <c r="AU199" s="3">
        <f t="shared" ref="AU199:AU262" si="191">1-AT199</f>
        <v>1</v>
      </c>
      <c r="AV199" s="2">
        <f t="shared" ref="AV199:AV262" si="192">AT199*$B199+AU199*$C199</f>
        <v>3.6286134380100865E-2</v>
      </c>
      <c r="AW199" s="5">
        <f t="shared" ref="AW199:AW262" si="193">AW198*(1+AV199)</f>
        <v>293.62656709494098</v>
      </c>
      <c r="AX199" s="2">
        <f>(AW199/AW$5)^(12/COUNT(AW$6:AW199))-1</f>
        <v>6.8896843789266526E-2</v>
      </c>
      <c r="AZ199" s="3">
        <f t="shared" ref="AZ199:AZ262" ca="1" si="194">IF($H199&gt;BA$2,1,0)*OFFSET($E199,BA$3,0)</f>
        <v>0</v>
      </c>
      <c r="BA199" s="3">
        <f t="shared" ref="BA199:BA262" ca="1" si="195">1-AZ199</f>
        <v>1</v>
      </c>
      <c r="BB199" s="2">
        <f t="shared" ref="BB199:BB262" ca="1" si="196">AZ199*$B199+BA199*$C199</f>
        <v>3.6286134380100865E-2</v>
      </c>
      <c r="BC199" s="5">
        <f t="shared" ref="BC199:BC262" ca="1" si="197">BC198*(1+BB199)</f>
        <v>501.24592684340581</v>
      </c>
      <c r="BD199" s="2">
        <f ca="1">(BC199/BC$5)^(12/COUNT(BC$6:BC199))-1</f>
        <v>0.10484693401313439</v>
      </c>
      <c r="BF199" s="3">
        <f t="shared" si="163"/>
        <v>0.45</v>
      </c>
      <c r="BG199" s="3">
        <f t="shared" ref="BG199:BG262" si="198">1-BF199</f>
        <v>0.55000000000000004</v>
      </c>
      <c r="BH199" s="2">
        <f t="shared" ref="BH199:BH262" si="199">BF199*$B199+BG199*$C199</f>
        <v>2.2207373909055479E-2</v>
      </c>
      <c r="BI199" s="5">
        <f t="shared" ref="BI199:BI262" si="200">BI198*(1+BH199)</f>
        <v>337.56495687270757</v>
      </c>
      <c r="BJ199" s="2">
        <f>(BI199/BI$5)^(12/COUNT(BI$6:BI199))-1</f>
        <v>7.8156730281806919E-2</v>
      </c>
      <c r="BL199" s="3">
        <f t="shared" ref="BL199:BL262" si="201">IF($H199&gt;BM$2,1,0)</f>
        <v>1</v>
      </c>
      <c r="BM199" s="3">
        <f t="shared" ref="BM199:BM262" si="202">1-BL199</f>
        <v>0</v>
      </c>
      <c r="BN199" s="2">
        <f t="shared" ref="BN199:BN262" si="203">BL199*$B199+BM199*$C199</f>
        <v>5.0000000000000001E-3</v>
      </c>
      <c r="BO199" s="5">
        <f t="shared" ref="BO199:BO262" si="204">BO198*(1+BN199)</f>
        <v>292.75808933960212</v>
      </c>
      <c r="BP199" s="2">
        <f>(BO199/BO$5)^(12/COUNT(BO$6:BO199))-1</f>
        <v>6.8701012564974961E-2</v>
      </c>
      <c r="BR199" s="3">
        <f t="shared" ref="BR199:BR262" si="205">IF($H199&gt;BS$2,1,0)</f>
        <v>1</v>
      </c>
      <c r="BS199" s="3">
        <f t="shared" ref="BS199:BS262" si="206">1-BR199</f>
        <v>0</v>
      </c>
      <c r="BT199" s="2">
        <f t="shared" ref="BT199:BT262" si="207">BR199*$B199+BS199*$C199</f>
        <v>5.0000000000000001E-3</v>
      </c>
      <c r="BU199" s="5">
        <f t="shared" ref="BU199:BU262" si="208">BU198*(1+BT199)</f>
        <v>289.15100200470403</v>
      </c>
      <c r="BV199" s="2">
        <f>(BU199/BU$5)^(12/COUNT(BU$6:BU199))-1</f>
        <v>6.7881781712977318E-2</v>
      </c>
      <c r="BX199" s="3">
        <f t="shared" ref="BX199:BX262" si="209">IF($H199&gt;BY$2,1,0)</f>
        <v>0</v>
      </c>
      <c r="BY199" s="3">
        <f t="shared" ref="BY199:BY262" si="210">1-BX199</f>
        <v>1</v>
      </c>
      <c r="BZ199" s="2">
        <f t="shared" ref="BZ199:BZ262" si="211">BX199*$B199+BY199*$C199</f>
        <v>3.6286134380100865E-2</v>
      </c>
      <c r="CA199" s="5">
        <f t="shared" ref="CA199:CA262" si="212">CA198*(1+BZ199)</f>
        <v>270.05544340581372</v>
      </c>
      <c r="CB199" s="2">
        <f>(CA199/CA$5)^(12/COUNT(CA$6:CA199))-1</f>
        <v>6.3378341335744937E-2</v>
      </c>
      <c r="CD199" s="3">
        <f t="shared" si="164"/>
        <v>0.1</v>
      </c>
      <c r="CE199" s="3">
        <f t="shared" ref="CE199:CE262" si="213">1-CD199</f>
        <v>0.9</v>
      </c>
      <c r="CF199" s="2">
        <f t="shared" ref="CF199:CF262" si="214">CD199*$B199+CE199*$C199</f>
        <v>3.3157520942090783E-2</v>
      </c>
      <c r="CG199" s="5">
        <f t="shared" ref="CG199:CG262" si="215">CG198*(1+CF199)</f>
        <v>281.87007380771161</v>
      </c>
      <c r="CH199" s="2">
        <f>(CG199/CG$5)^(12/COUNT(CG$6:CG199))-1</f>
        <v>6.6198532834868207E-2</v>
      </c>
    </row>
    <row r="200" spans="1:86">
      <c r="A200" s="1">
        <v>31897</v>
      </c>
      <c r="B200" s="2">
        <f>data!M201/1200</f>
        <v>5.0166666666666667E-3</v>
      </c>
      <c r="C200" s="2">
        <f>data!K201/data!K200-1</f>
        <v>-7.9533473048435388E-3</v>
      </c>
      <c r="D200" s="1">
        <f t="shared" si="166"/>
        <v>31778</v>
      </c>
      <c r="E200">
        <f>VLOOKUP(D200,'FRED Graph'!$A$13:$B$1993,2,FALSE)</f>
        <v>0</v>
      </c>
      <c r="F200" s="4">
        <f t="shared" si="167"/>
        <v>-1.2970013971510205E-2</v>
      </c>
      <c r="G200" s="20" t="str">
        <f t="shared" si="165"/>
        <v>19872</v>
      </c>
      <c r="H200" s="21">
        <f>IF(VLOOKUP(G200,Median_Level!$A$2:$H$206,8,FALSE)="#N/A",0,VLOOKUP(G200,Median_Level!$A$2:$H$206,8,FALSE))</f>
        <v>22.5</v>
      </c>
      <c r="I200" s="4"/>
      <c r="J200" s="3">
        <f t="shared" ref="J200:J263" si="216">J199</f>
        <v>0</v>
      </c>
      <c r="K200" s="3">
        <f t="shared" si="168"/>
        <v>1</v>
      </c>
      <c r="L200" s="2">
        <f t="shared" si="169"/>
        <v>-7.9533473048435388E-3</v>
      </c>
      <c r="M200" s="5">
        <f t="shared" si="170"/>
        <v>263.25388601036218</v>
      </c>
      <c r="N200" s="2">
        <f>(M200/M$5)^(12/COUNT(M$6:M200))-1</f>
        <v>6.1375889586586574E-2</v>
      </c>
      <c r="P200" s="3">
        <f t="shared" ref="P200:P263" si="217">P199</f>
        <v>1</v>
      </c>
      <c r="Q200" s="3">
        <f t="shared" si="171"/>
        <v>0</v>
      </c>
      <c r="R200" s="2">
        <f t="shared" si="172"/>
        <v>5.0166666666666667E-3</v>
      </c>
      <c r="S200" s="5">
        <f t="shared" si="173"/>
        <v>408.91256487808033</v>
      </c>
      <c r="T200" s="2">
        <f>(S200/S$5)^(12/COUNT(S$6:S200))-1</f>
        <v>9.0532962869154687E-2</v>
      </c>
      <c r="V200" s="3">
        <f t="shared" si="174"/>
        <v>1</v>
      </c>
      <c r="W200" s="3">
        <f t="shared" si="175"/>
        <v>0</v>
      </c>
      <c r="X200" s="2">
        <f t="shared" si="176"/>
        <v>5.0166666666666667E-3</v>
      </c>
      <c r="Y200" s="5">
        <f t="shared" si="177"/>
        <v>8970.9628326172588</v>
      </c>
      <c r="Z200" s="2">
        <f>(Y200/Y$5)^(12/COUNT(Y$6:Y200))-1</f>
        <v>0.31878716339101043</v>
      </c>
      <c r="AB200" s="3">
        <f t="shared" si="178"/>
        <v>0</v>
      </c>
      <c r="AC200" s="3">
        <f t="shared" si="179"/>
        <v>1</v>
      </c>
      <c r="AD200" s="2">
        <f t="shared" si="180"/>
        <v>-7.9533473048435388E-3</v>
      </c>
      <c r="AE200" s="5">
        <f t="shared" si="181"/>
        <v>289.8714914387574</v>
      </c>
      <c r="AF200" s="2">
        <f>(AE200/AE$5)^(12/COUNT(AE$6:AE200))-1</f>
        <v>6.7685674520504113E-2</v>
      </c>
      <c r="AH200" s="3">
        <f t="shared" ca="1" si="182"/>
        <v>0</v>
      </c>
      <c r="AI200" s="3">
        <f t="shared" ca="1" si="183"/>
        <v>1</v>
      </c>
      <c r="AJ200" s="2">
        <f t="shared" ca="1" si="184"/>
        <v>-7.9533473048435388E-3</v>
      </c>
      <c r="AK200" s="5">
        <f t="shared" ca="1" si="185"/>
        <v>672.01411399881226</v>
      </c>
      <c r="AL200" s="2">
        <f ca="1">(AK200/AK$5)^(12/COUNT(AK$6:AK200))-1</f>
        <v>0.12438642469719419</v>
      </c>
      <c r="AN200" s="3">
        <f t="shared" ca="1" si="186"/>
        <v>4.1190578839715442E-2</v>
      </c>
      <c r="AO200" s="3">
        <f t="shared" ca="1" si="187"/>
        <v>0.95880942116028456</v>
      </c>
      <c r="AP200" s="2">
        <f t="shared" ca="1" si="188"/>
        <v>-7.4191049217978361E-3</v>
      </c>
      <c r="AQ200" s="5">
        <f t="shared" ca="1" si="189"/>
        <v>321.77677336287115</v>
      </c>
      <c r="AR200" s="2">
        <f ca="1">(AQ200/AQ$5)^(12/COUNT(AQ$6:AQ200))-1</f>
        <v>7.4568572866124727E-2</v>
      </c>
      <c r="AT200" s="3">
        <f t="shared" si="190"/>
        <v>1</v>
      </c>
      <c r="AU200" s="3">
        <f t="shared" si="191"/>
        <v>0</v>
      </c>
      <c r="AV200" s="2">
        <f t="shared" si="192"/>
        <v>5.0166666666666667E-3</v>
      </c>
      <c r="AW200" s="5">
        <f t="shared" si="193"/>
        <v>295.09959370653394</v>
      </c>
      <c r="AX200" s="2">
        <f>(AW200/AW$5)^(12/COUNT(AW$6:AW200))-1</f>
        <v>6.8860788982568311E-2</v>
      </c>
      <c r="AZ200" s="3">
        <f t="shared" ca="1" si="194"/>
        <v>0</v>
      </c>
      <c r="BA200" s="3">
        <f t="shared" ca="1" si="195"/>
        <v>1</v>
      </c>
      <c r="BB200" s="2">
        <f t="shared" ca="1" si="196"/>
        <v>-7.9533473048435388E-3</v>
      </c>
      <c r="BC200" s="5">
        <f t="shared" ca="1" si="197"/>
        <v>497.25934390208198</v>
      </c>
      <c r="BD200" s="2">
        <f ca="1">(BC200/BC$5)^(12/COUNT(BC$6:BC200))-1</f>
        <v>0.10373964772356659</v>
      </c>
      <c r="BF200" s="3">
        <f t="shared" ref="BF200:BF263" si="218">BF199</f>
        <v>0.45</v>
      </c>
      <c r="BG200" s="3">
        <f t="shared" si="198"/>
        <v>0.55000000000000004</v>
      </c>
      <c r="BH200" s="2">
        <f t="shared" si="199"/>
        <v>-2.1168410176639471E-3</v>
      </c>
      <c r="BI200" s="5">
        <f t="shared" si="200"/>
        <v>336.85038552587343</v>
      </c>
      <c r="BJ200" s="2">
        <f>(BI200/BI$5)^(12/COUNT(BI$6:BI200))-1</f>
        <v>7.7600203024385417E-2</v>
      </c>
      <c r="BL200" s="3">
        <f t="shared" si="201"/>
        <v>1</v>
      </c>
      <c r="BM200" s="3">
        <f t="shared" si="202"/>
        <v>0</v>
      </c>
      <c r="BN200" s="2">
        <f t="shared" si="203"/>
        <v>5.0166666666666667E-3</v>
      </c>
      <c r="BO200" s="5">
        <f t="shared" si="204"/>
        <v>294.22675908778911</v>
      </c>
      <c r="BP200" s="2">
        <f>(BO200/BO$5)^(12/COUNT(BO$6:BO200))-1</f>
        <v>6.8665968501119945E-2</v>
      </c>
      <c r="BR200" s="3">
        <f t="shared" si="205"/>
        <v>1</v>
      </c>
      <c r="BS200" s="3">
        <f t="shared" si="206"/>
        <v>0</v>
      </c>
      <c r="BT200" s="2">
        <f t="shared" si="207"/>
        <v>5.0166666666666667E-3</v>
      </c>
      <c r="BU200" s="5">
        <f t="shared" si="208"/>
        <v>290.60157619809428</v>
      </c>
      <c r="BV200" s="2">
        <f>(BU200/BU$5)^(12/COUNT(BU$6:BU200))-1</f>
        <v>6.7850963956491261E-2</v>
      </c>
      <c r="BX200" s="3">
        <f t="shared" si="209"/>
        <v>0</v>
      </c>
      <c r="BY200" s="3">
        <f t="shared" si="210"/>
        <v>1</v>
      </c>
      <c r="BZ200" s="2">
        <f t="shared" si="211"/>
        <v>-7.9533473048435388E-3</v>
      </c>
      <c r="CA200" s="5">
        <f t="shared" si="212"/>
        <v>267.90759867284379</v>
      </c>
      <c r="CB200" s="2">
        <f>(CA200/CA$5)^(12/COUNT(CA$6:CA200))-1</f>
        <v>6.25210442130959E-2</v>
      </c>
      <c r="CD200" s="3">
        <f t="shared" ref="CD200:CD263" si="219">CD199</f>
        <v>0.1</v>
      </c>
      <c r="CE200" s="3">
        <f t="shared" si="213"/>
        <v>0.9</v>
      </c>
      <c r="CF200" s="2">
        <f t="shared" si="214"/>
        <v>-6.6563459076925185E-3</v>
      </c>
      <c r="CG200" s="5">
        <f t="shared" si="215"/>
        <v>279.99384909542067</v>
      </c>
      <c r="CH200" s="2">
        <f>(CG200/CG$5)^(12/COUNT(CG$6:CG200))-1</f>
        <v>6.5410150690201618E-2</v>
      </c>
    </row>
    <row r="201" spans="1:86">
      <c r="A201" s="1">
        <v>31926</v>
      </c>
      <c r="B201" s="2">
        <f>data!M202/1200</f>
        <v>5.4916666666666664E-3</v>
      </c>
      <c r="C201" s="2">
        <f>data!K202/data!K201-1</f>
        <v>2.2787312584195973E-3</v>
      </c>
      <c r="D201" s="1">
        <f t="shared" si="166"/>
        <v>31778</v>
      </c>
      <c r="E201">
        <f>VLOOKUP(D201,'FRED Graph'!$A$13:$B$1993,2,FALSE)</f>
        <v>0</v>
      </c>
      <c r="F201" s="4">
        <f t="shared" si="167"/>
        <v>-3.2129354082470691E-3</v>
      </c>
      <c r="G201" s="20" t="str">
        <f t="shared" si="165"/>
        <v>19872</v>
      </c>
      <c r="H201" s="21">
        <f>IF(VLOOKUP(G201,Median_Level!$A$2:$H$206,8,FALSE)="#N/A",0,VLOOKUP(G201,Median_Level!$A$2:$H$206,8,FALSE))</f>
        <v>22.5</v>
      </c>
      <c r="I201" s="4"/>
      <c r="J201" s="3">
        <f t="shared" si="216"/>
        <v>0</v>
      </c>
      <c r="K201" s="3">
        <f t="shared" si="168"/>
        <v>1</v>
      </c>
      <c r="L201" s="2">
        <f t="shared" si="169"/>
        <v>2.2787312584195973E-3</v>
      </c>
      <c r="M201" s="5">
        <f t="shared" si="170"/>
        <v>263.85377086931442</v>
      </c>
      <c r="N201" s="2">
        <f>(M201/M$5)^(12/COUNT(M$6:M201))-1</f>
        <v>6.1201251256070011E-2</v>
      </c>
      <c r="P201" s="3">
        <f t="shared" si="217"/>
        <v>1</v>
      </c>
      <c r="Q201" s="3">
        <f t="shared" si="171"/>
        <v>0</v>
      </c>
      <c r="R201" s="2">
        <f t="shared" si="172"/>
        <v>5.4916666666666664E-3</v>
      </c>
      <c r="S201" s="5">
        <f t="shared" si="173"/>
        <v>411.15817638020246</v>
      </c>
      <c r="T201" s="2">
        <f>(S201/S$5)^(12/COUNT(S$6:S201))-1</f>
        <v>9.0416422146665898E-2</v>
      </c>
      <c r="V201" s="3">
        <f t="shared" si="174"/>
        <v>1</v>
      </c>
      <c r="W201" s="3">
        <f t="shared" si="175"/>
        <v>0</v>
      </c>
      <c r="X201" s="2">
        <f t="shared" si="176"/>
        <v>5.4916666666666664E-3</v>
      </c>
      <c r="Y201" s="5">
        <f t="shared" si="177"/>
        <v>9020.2283701730485</v>
      </c>
      <c r="Z201" s="2">
        <f>(Y201/Y$5)^(12/COUNT(Y$6:Y201))-1</f>
        <v>0.3173682610128743</v>
      </c>
      <c r="AB201" s="3">
        <f t="shared" si="178"/>
        <v>0</v>
      </c>
      <c r="AC201" s="3">
        <f t="shared" si="179"/>
        <v>1</v>
      </c>
      <c r="AD201" s="2">
        <f t="shared" si="180"/>
        <v>2.2787312584195973E-3</v>
      </c>
      <c r="AE201" s="5">
        <f t="shared" si="181"/>
        <v>290.53203066722358</v>
      </c>
      <c r="AF201" s="2">
        <f>(AE201/AE$5)^(12/COUNT(AE$6:AE201))-1</f>
        <v>6.7477715498721835E-2</v>
      </c>
      <c r="AH201" s="3">
        <f t="shared" ca="1" si="182"/>
        <v>0</v>
      </c>
      <c r="AI201" s="3">
        <f t="shared" ca="1" si="183"/>
        <v>1</v>
      </c>
      <c r="AJ201" s="2">
        <f t="shared" ca="1" si="184"/>
        <v>2.2787312584195973E-3</v>
      </c>
      <c r="AK201" s="5">
        <f t="shared" ca="1" si="185"/>
        <v>673.54545356648055</v>
      </c>
      <c r="AL201" s="2">
        <f ca="1">(AK201/AK$5)^(12/COUNT(AK$6:AK201))-1</f>
        <v>0.12387068014732661</v>
      </c>
      <c r="AN201" s="3">
        <f t="shared" ca="1" si="186"/>
        <v>0.20111342115748543</v>
      </c>
      <c r="AO201" s="3">
        <f t="shared" ca="1" si="187"/>
        <v>0.79888657884251457</v>
      </c>
      <c r="AP201" s="2">
        <f t="shared" ca="1" si="188"/>
        <v>2.9248956903301874E-3</v>
      </c>
      <c r="AQ201" s="5">
        <f t="shared" ca="1" si="189"/>
        <v>322.7179368605286</v>
      </c>
      <c r="AR201" s="2">
        <f ca="1">(AQ201/AQ$5)^(12/COUNT(AQ$6:AQ201))-1</f>
        <v>7.436644285835925E-2</v>
      </c>
      <c r="AT201" s="3">
        <f t="shared" si="190"/>
        <v>1</v>
      </c>
      <c r="AU201" s="3">
        <f t="shared" si="191"/>
        <v>0</v>
      </c>
      <c r="AV201" s="2">
        <f t="shared" si="192"/>
        <v>5.4916666666666664E-3</v>
      </c>
      <c r="AW201" s="5">
        <f t="shared" si="193"/>
        <v>296.72018230863898</v>
      </c>
      <c r="AX201" s="2">
        <f>(AW201/AW$5)^(12/COUNT(AW$6:AW201))-1</f>
        <v>6.8856024443937569E-2</v>
      </c>
      <c r="AZ201" s="3">
        <f t="shared" ca="1" si="194"/>
        <v>0</v>
      </c>
      <c r="BA201" s="3">
        <f t="shared" ca="1" si="195"/>
        <v>1</v>
      </c>
      <c r="BB201" s="2">
        <f t="shared" ca="1" si="196"/>
        <v>2.2787312584195973E-3</v>
      </c>
      <c r="BC201" s="5">
        <f t="shared" ca="1" si="197"/>
        <v>498.39246431257288</v>
      </c>
      <c r="BD201" s="2">
        <f ca="1">(BC201/BC$5)^(12/COUNT(BC$6:BC201))-1</f>
        <v>0.10333769825283956</v>
      </c>
      <c r="BF201" s="3">
        <f t="shared" si="218"/>
        <v>0.45</v>
      </c>
      <c r="BG201" s="3">
        <f t="shared" si="198"/>
        <v>0.55000000000000004</v>
      </c>
      <c r="BH201" s="2">
        <f t="shared" si="199"/>
        <v>3.7245521921307786E-3</v>
      </c>
      <c r="BI201" s="5">
        <f t="shared" si="200"/>
        <v>338.10500236770389</v>
      </c>
      <c r="BJ201" s="2">
        <f>(BI201/BI$5)^(12/COUNT(BI$6:BI201))-1</f>
        <v>7.74345900530371E-2</v>
      </c>
      <c r="BL201" s="3">
        <f t="shared" si="201"/>
        <v>1</v>
      </c>
      <c r="BM201" s="3">
        <f t="shared" si="202"/>
        <v>0</v>
      </c>
      <c r="BN201" s="2">
        <f t="shared" si="203"/>
        <v>5.4916666666666664E-3</v>
      </c>
      <c r="BO201" s="5">
        <f t="shared" si="204"/>
        <v>295.84255437311288</v>
      </c>
      <c r="BP201" s="2">
        <f>(BO201/BO$5)^(12/COUNT(BO$6:BO201))-1</f>
        <v>6.866219871840662E-2</v>
      </c>
      <c r="BR201" s="3">
        <f t="shared" si="205"/>
        <v>1</v>
      </c>
      <c r="BS201" s="3">
        <f t="shared" si="206"/>
        <v>0</v>
      </c>
      <c r="BT201" s="2">
        <f t="shared" si="207"/>
        <v>5.4916666666666664E-3</v>
      </c>
      <c r="BU201" s="5">
        <f t="shared" si="208"/>
        <v>292.19746318738214</v>
      </c>
      <c r="BV201" s="2">
        <f>(BU201/BU$5)^(12/COUNT(BU$6:BU201))-1</f>
        <v>6.7851353642636836E-2</v>
      </c>
      <c r="BX201" s="3">
        <f t="shared" si="209"/>
        <v>0</v>
      </c>
      <c r="BY201" s="3">
        <f t="shared" si="210"/>
        <v>1</v>
      </c>
      <c r="BZ201" s="2">
        <f t="shared" si="211"/>
        <v>2.2787312584195973E-3</v>
      </c>
      <c r="CA201" s="5">
        <f t="shared" si="212"/>
        <v>268.51808809230772</v>
      </c>
      <c r="CB201" s="2">
        <f>(CA201/CA$5)^(12/COUNT(CA$6:CA201))-1</f>
        <v>6.2340372660854904E-2</v>
      </c>
      <c r="CD201" s="3">
        <f t="shared" si="219"/>
        <v>0.1</v>
      </c>
      <c r="CE201" s="3">
        <f t="shared" si="213"/>
        <v>0.9</v>
      </c>
      <c r="CF201" s="2">
        <f t="shared" si="214"/>
        <v>2.6000247992443042E-3</v>
      </c>
      <c r="CG201" s="5">
        <f t="shared" si="215"/>
        <v>280.72184004670464</v>
      </c>
      <c r="CH201" s="2">
        <f>(CG201/CG$5)^(12/COUNT(CG$6:CG201))-1</f>
        <v>6.5235133203447537E-2</v>
      </c>
    </row>
    <row r="202" spans="1:86">
      <c r="A202" s="1">
        <v>31958</v>
      </c>
      <c r="B202" s="2">
        <f>data!M203/1200</f>
        <v>5.6249999999999998E-3</v>
      </c>
      <c r="C202" s="2">
        <f>data!K203/data!K202-1</f>
        <v>5.54030642747112E-2</v>
      </c>
      <c r="D202" s="1">
        <f t="shared" si="166"/>
        <v>31778</v>
      </c>
      <c r="E202">
        <f>VLOOKUP(D202,'FRED Graph'!$A$13:$B$1993,2,FALSE)</f>
        <v>0</v>
      </c>
      <c r="F202" s="4">
        <f t="shared" si="167"/>
        <v>4.9778064274711202E-2</v>
      </c>
      <c r="G202" s="20" t="str">
        <f t="shared" si="165"/>
        <v>19872</v>
      </c>
      <c r="H202" s="21">
        <f>IF(VLOOKUP(G202,Median_Level!$A$2:$H$206,8,FALSE)="#N/A",0,VLOOKUP(G202,Median_Level!$A$2:$H$206,8,FALSE))</f>
        <v>22.5</v>
      </c>
      <c r="I202" s="4"/>
      <c r="J202" s="3">
        <f t="shared" si="216"/>
        <v>0</v>
      </c>
      <c r="K202" s="3">
        <f t="shared" si="168"/>
        <v>1</v>
      </c>
      <c r="L202" s="2">
        <f t="shared" si="169"/>
        <v>5.54030642747112E-2</v>
      </c>
      <c r="M202" s="5">
        <f t="shared" si="170"/>
        <v>278.47207829591196</v>
      </c>
      <c r="N202" s="2">
        <f>(M202/M$5)^(12/COUNT(M$6:M202))-1</f>
        <v>6.4371651065467939E-2</v>
      </c>
      <c r="P202" s="3">
        <f t="shared" si="217"/>
        <v>1</v>
      </c>
      <c r="Q202" s="3">
        <f t="shared" si="171"/>
        <v>0</v>
      </c>
      <c r="R202" s="2">
        <f t="shared" si="172"/>
        <v>5.6249999999999998E-3</v>
      </c>
      <c r="S202" s="5">
        <f t="shared" si="173"/>
        <v>413.47094112234112</v>
      </c>
      <c r="T202" s="2">
        <f>(S202/S$5)^(12/COUNT(S$6:S202))-1</f>
        <v>9.0309883168390837E-2</v>
      </c>
      <c r="V202" s="3">
        <f t="shared" si="174"/>
        <v>0</v>
      </c>
      <c r="W202" s="3">
        <f t="shared" si="175"/>
        <v>1</v>
      </c>
      <c r="X202" s="2">
        <f t="shared" si="176"/>
        <v>5.54030642747112E-2</v>
      </c>
      <c r="Y202" s="5">
        <f t="shared" si="177"/>
        <v>9519.9766623383184</v>
      </c>
      <c r="Z202" s="2">
        <f>(Y202/Y$5)^(12/COUNT(Y$6:Y202))-1</f>
        <v>0.31985445808654989</v>
      </c>
      <c r="AB202" s="3">
        <f t="shared" si="178"/>
        <v>0</v>
      </c>
      <c r="AC202" s="3">
        <f t="shared" si="179"/>
        <v>1</v>
      </c>
      <c r="AD202" s="2">
        <f t="shared" si="180"/>
        <v>5.54030642747112E-2</v>
      </c>
      <c r="AE202" s="5">
        <f t="shared" si="181"/>
        <v>306.62839543614211</v>
      </c>
      <c r="AF202" s="2">
        <f>(AE202/AE$5)^(12/COUNT(AE$6:AE202))-1</f>
        <v>7.0634817362886126E-2</v>
      </c>
      <c r="AH202" s="3">
        <f t="shared" ca="1" si="182"/>
        <v>0</v>
      </c>
      <c r="AI202" s="3">
        <f t="shared" ca="1" si="183"/>
        <v>1</v>
      </c>
      <c r="AJ202" s="2">
        <f t="shared" ca="1" si="184"/>
        <v>5.54030642747112E-2</v>
      </c>
      <c r="AK202" s="5">
        <f t="shared" ca="1" si="185"/>
        <v>710.86193562236383</v>
      </c>
      <c r="AL202" s="2">
        <f ca="1">(AK202/AK$5)^(12/COUNT(AK$6:AK202))-1</f>
        <v>0.12690004578382097</v>
      </c>
      <c r="AN202" s="3">
        <f t="shared" ca="1" si="186"/>
        <v>0.99323339610298189</v>
      </c>
      <c r="AO202" s="3">
        <f t="shared" ca="1" si="187"/>
        <v>6.7666038970181086E-3</v>
      </c>
      <c r="AP202" s="2">
        <f t="shared" ca="1" si="188"/>
        <v>5.961828443707279E-3</v>
      </c>
      <c r="AQ202" s="5">
        <f t="shared" ca="1" si="189"/>
        <v>324.64192583579825</v>
      </c>
      <c r="AR202" s="2">
        <f ca="1">(AQ202/AQ$5)^(12/COUNT(AQ$6:AQ202))-1</f>
        <v>7.4364252638705608E-2</v>
      </c>
      <c r="AT202" s="3">
        <f t="shared" si="190"/>
        <v>1</v>
      </c>
      <c r="AU202" s="3">
        <f t="shared" si="191"/>
        <v>0</v>
      </c>
      <c r="AV202" s="2">
        <f t="shared" si="192"/>
        <v>5.6249999999999998E-3</v>
      </c>
      <c r="AW202" s="5">
        <f t="shared" si="193"/>
        <v>298.38923333412509</v>
      </c>
      <c r="AX202" s="2">
        <f>(AW202/AW$5)^(12/COUNT(AW$6:AW202))-1</f>
        <v>6.8859941372587441E-2</v>
      </c>
      <c r="AZ202" s="3">
        <f t="shared" ca="1" si="194"/>
        <v>0</v>
      </c>
      <c r="BA202" s="3">
        <f t="shared" ca="1" si="195"/>
        <v>1</v>
      </c>
      <c r="BB202" s="2">
        <f t="shared" ca="1" si="196"/>
        <v>5.54030642747112E-2</v>
      </c>
      <c r="BC202" s="5">
        <f t="shared" ca="1" si="197"/>
        <v>526.00493404691406</v>
      </c>
      <c r="BD202" s="2">
        <f ca="1">(BC202/BC$5)^(12/COUNT(BC$6:BC202))-1</f>
        <v>0.1064152713160631</v>
      </c>
      <c r="BF202" s="3">
        <f t="shared" si="218"/>
        <v>0.45</v>
      </c>
      <c r="BG202" s="3">
        <f t="shared" si="198"/>
        <v>0.55000000000000004</v>
      </c>
      <c r="BH202" s="2">
        <f t="shared" si="199"/>
        <v>3.300293535109116E-2</v>
      </c>
      <c r="BI202" s="5">
        <f t="shared" si="200"/>
        <v>349.26345990272574</v>
      </c>
      <c r="BJ202" s="2">
        <f>(BI202/BI$5)^(12/COUNT(BI$6:BI202))-1</f>
        <v>7.9159084883714481E-2</v>
      </c>
      <c r="BL202" s="3">
        <f t="shared" si="201"/>
        <v>1</v>
      </c>
      <c r="BM202" s="3">
        <f t="shared" si="202"/>
        <v>0</v>
      </c>
      <c r="BN202" s="2">
        <f t="shared" si="203"/>
        <v>5.6249999999999998E-3</v>
      </c>
      <c r="BO202" s="5">
        <f t="shared" si="204"/>
        <v>297.50666874146162</v>
      </c>
      <c r="BP202" s="2">
        <f>(BO202/BO$5)^(12/COUNT(BO$6:BO202))-1</f>
        <v>6.8667098738538712E-2</v>
      </c>
      <c r="BR202" s="3">
        <f t="shared" si="205"/>
        <v>1</v>
      </c>
      <c r="BS202" s="3">
        <f t="shared" si="206"/>
        <v>0</v>
      </c>
      <c r="BT202" s="2">
        <f t="shared" si="207"/>
        <v>5.6249999999999998E-3</v>
      </c>
      <c r="BU202" s="5">
        <f t="shared" si="208"/>
        <v>293.84107391781117</v>
      </c>
      <c r="BV202" s="2">
        <f>(BU202/BU$5)^(12/COUNT(BU$6:BU202))-1</f>
        <v>6.7860364374648263E-2</v>
      </c>
      <c r="BX202" s="3">
        <f t="shared" si="209"/>
        <v>0</v>
      </c>
      <c r="BY202" s="3">
        <f t="shared" si="210"/>
        <v>1</v>
      </c>
      <c r="BZ202" s="2">
        <f t="shared" si="211"/>
        <v>5.54030642747112E-2</v>
      </c>
      <c r="CA202" s="5">
        <f t="shared" si="212"/>
        <v>283.39481298580841</v>
      </c>
      <c r="CB202" s="2">
        <f>(CA202/CA$5)^(12/COUNT(CA$6:CA202))-1</f>
        <v>6.5508372947951754E-2</v>
      </c>
      <c r="CD202" s="3">
        <f t="shared" si="219"/>
        <v>0.1</v>
      </c>
      <c r="CE202" s="3">
        <f t="shared" si="213"/>
        <v>0.9</v>
      </c>
      <c r="CF202" s="2">
        <f t="shared" si="214"/>
        <v>5.0425257847240085E-2</v>
      </c>
      <c r="CG202" s="5">
        <f t="shared" si="215"/>
        <v>294.87731121441141</v>
      </c>
      <c r="CH202" s="2">
        <f>(CG202/CG$5)^(12/COUNT(CG$6:CG202))-1</f>
        <v>6.8089376310052074E-2</v>
      </c>
    </row>
    <row r="203" spans="1:86">
      <c r="A203" s="1">
        <v>31989</v>
      </c>
      <c r="B203" s="2">
        <f>data!M204/1200</f>
        <v>5.6249999999999998E-3</v>
      </c>
      <c r="C203" s="2">
        <f>data!K204/data!K203-1</f>
        <v>6.3484844099515048E-2</v>
      </c>
      <c r="D203" s="1">
        <f t="shared" si="166"/>
        <v>31778</v>
      </c>
      <c r="E203">
        <f>VLOOKUP(D203,'FRED Graph'!$A$13:$B$1993,2,FALSE)</f>
        <v>0</v>
      </c>
      <c r="F203" s="4">
        <f t="shared" si="167"/>
        <v>5.785984409951505E-2</v>
      </c>
      <c r="G203" s="20" t="str">
        <f t="shared" si="165"/>
        <v>19873</v>
      </c>
      <c r="H203" s="21">
        <f>IF(VLOOKUP(G203,Median_Level!$A$2:$H$206,8,FALSE)="#N/A",0,VLOOKUP(G203,Median_Level!$A$2:$H$206,8,FALSE))</f>
        <v>22.5</v>
      </c>
      <c r="I203" s="4"/>
      <c r="J203" s="3">
        <f t="shared" si="216"/>
        <v>0</v>
      </c>
      <c r="K203" s="3">
        <f t="shared" si="168"/>
        <v>1</v>
      </c>
      <c r="L203" s="2">
        <f t="shared" si="169"/>
        <v>6.3484844099515048E-2</v>
      </c>
      <c r="M203" s="5">
        <f t="shared" si="170"/>
        <v>296.15083477259589</v>
      </c>
      <c r="N203" s="2">
        <f>(M203/M$5)^(12/COUNT(M$6:M203))-1</f>
        <v>6.8013010041189315E-2</v>
      </c>
      <c r="P203" s="3">
        <f t="shared" si="217"/>
        <v>1</v>
      </c>
      <c r="Q203" s="3">
        <f t="shared" si="171"/>
        <v>0</v>
      </c>
      <c r="R203" s="2">
        <f t="shared" si="172"/>
        <v>5.6249999999999998E-3</v>
      </c>
      <c r="S203" s="5">
        <f t="shared" si="173"/>
        <v>415.79671516615429</v>
      </c>
      <c r="T203" s="2">
        <f>(S203/S$5)^(12/COUNT(S$6:S203))-1</f>
        <v>9.0204430593603613E-2</v>
      </c>
      <c r="V203" s="3">
        <f t="shared" si="174"/>
        <v>0</v>
      </c>
      <c r="W203" s="3">
        <f t="shared" si="175"/>
        <v>1</v>
      </c>
      <c r="X203" s="2">
        <f t="shared" si="176"/>
        <v>6.3484844099515048E-2</v>
      </c>
      <c r="Y203" s="5">
        <f t="shared" si="177"/>
        <v>10124.350896577887</v>
      </c>
      <c r="Z203" s="2">
        <f>(Y203/Y$5)^(12/COUNT(Y$6:Y203))-1</f>
        <v>0.32293164598488544</v>
      </c>
      <c r="AB203" s="3">
        <f t="shared" si="178"/>
        <v>0</v>
      </c>
      <c r="AC203" s="3">
        <f t="shared" si="179"/>
        <v>1</v>
      </c>
      <c r="AD203" s="2">
        <f t="shared" si="180"/>
        <v>6.3484844099515048E-2</v>
      </c>
      <c r="AE203" s="5">
        <f t="shared" si="181"/>
        <v>326.09465131689007</v>
      </c>
      <c r="AF203" s="2">
        <f>(AE203/AE$5)^(12/COUNT(AE$6:AE203))-1</f>
        <v>7.4265770372468509E-2</v>
      </c>
      <c r="AH203" s="3">
        <f t="shared" ca="1" si="182"/>
        <v>0</v>
      </c>
      <c r="AI203" s="3">
        <f t="shared" ca="1" si="183"/>
        <v>1</v>
      </c>
      <c r="AJ203" s="2">
        <f t="shared" ca="1" si="184"/>
        <v>6.3484844099515048E-2</v>
      </c>
      <c r="AK203" s="5">
        <f t="shared" ca="1" si="185"/>
        <v>755.99089478162909</v>
      </c>
      <c r="AL203" s="2">
        <f ca="1">(AK203/AK$5)^(12/COUNT(AK$6:AK203))-1</f>
        <v>0.13042935870352701</v>
      </c>
      <c r="AN203" s="3">
        <f t="shared" ca="1" si="186"/>
        <v>0.92948244482151177</v>
      </c>
      <c r="AO203" s="3">
        <f t="shared" ca="1" si="187"/>
        <v>7.0517555178488234E-2</v>
      </c>
      <c r="AP203" s="2">
        <f t="shared" ca="1" si="188"/>
        <v>9.7051347489062779E-3</v>
      </c>
      <c r="AQ203" s="5">
        <f t="shared" ca="1" si="189"/>
        <v>327.79261947117914</v>
      </c>
      <c r="AR203" s="2">
        <f ca="1">(AQ203/AQ$5)^(12/COUNT(AQ$6:AQ203))-1</f>
        <v>7.4603954930561489E-2</v>
      </c>
      <c r="AT203" s="3">
        <f t="shared" si="190"/>
        <v>1</v>
      </c>
      <c r="AU203" s="3">
        <f t="shared" si="191"/>
        <v>0</v>
      </c>
      <c r="AV203" s="2">
        <f t="shared" si="192"/>
        <v>5.6249999999999998E-3</v>
      </c>
      <c r="AW203" s="5">
        <f t="shared" si="193"/>
        <v>300.06767277162953</v>
      </c>
      <c r="AX203" s="2">
        <f>(AW203/AW$5)^(12/COUNT(AW$6:AW203))-1</f>
        <v>6.8863818750438899E-2</v>
      </c>
      <c r="AZ203" s="3">
        <f t="shared" ca="1" si="194"/>
        <v>0</v>
      </c>
      <c r="BA203" s="3">
        <f t="shared" ca="1" si="195"/>
        <v>1</v>
      </c>
      <c r="BB203" s="2">
        <f t="shared" ca="1" si="196"/>
        <v>6.3484844099515048E-2</v>
      </c>
      <c r="BC203" s="5">
        <f t="shared" ca="1" si="197"/>
        <v>559.39827528045805</v>
      </c>
      <c r="BD203" s="2">
        <f ca="1">(BC203/BC$5)^(12/COUNT(BC$6:BC203))-1</f>
        <v>0.10998326662488656</v>
      </c>
      <c r="BF203" s="3">
        <f t="shared" si="218"/>
        <v>0.45</v>
      </c>
      <c r="BG203" s="3">
        <f t="shared" si="198"/>
        <v>0.55000000000000004</v>
      </c>
      <c r="BH203" s="2">
        <f t="shared" si="199"/>
        <v>3.7447914254733275E-2</v>
      </c>
      <c r="BI203" s="5">
        <f t="shared" si="200"/>
        <v>362.34264800147446</v>
      </c>
      <c r="BJ203" s="2">
        <f>(BI203/BI$5)^(12/COUNT(BI$6:BI203))-1</f>
        <v>8.1150186342259456E-2</v>
      </c>
      <c r="BL203" s="3">
        <f t="shared" si="201"/>
        <v>1</v>
      </c>
      <c r="BM203" s="3">
        <f t="shared" si="202"/>
        <v>0</v>
      </c>
      <c r="BN203" s="2">
        <f t="shared" si="203"/>
        <v>5.6249999999999998E-3</v>
      </c>
      <c r="BO203" s="5">
        <f t="shared" si="204"/>
        <v>299.18014375313237</v>
      </c>
      <c r="BP203" s="2">
        <f>(BO203/BO$5)^(12/COUNT(BO$6:BO203))-1</f>
        <v>6.8671949285646017E-2</v>
      </c>
      <c r="BR203" s="3">
        <f t="shared" si="205"/>
        <v>1</v>
      </c>
      <c r="BS203" s="3">
        <f t="shared" si="206"/>
        <v>0</v>
      </c>
      <c r="BT203" s="2">
        <f t="shared" si="207"/>
        <v>5.6249999999999998E-3</v>
      </c>
      <c r="BU203" s="5">
        <f t="shared" si="208"/>
        <v>295.49392995859887</v>
      </c>
      <c r="BV203" s="2">
        <f>(BU203/BU$5)^(12/COUNT(BU$6:BU203))-1</f>
        <v>6.786928416405047E-2</v>
      </c>
      <c r="BX203" s="3">
        <f t="shared" si="209"/>
        <v>0</v>
      </c>
      <c r="BY203" s="3">
        <f t="shared" si="210"/>
        <v>1</v>
      </c>
      <c r="BZ203" s="2">
        <f t="shared" si="211"/>
        <v>6.3484844099515048E-2</v>
      </c>
      <c r="CA203" s="5">
        <f t="shared" si="212"/>
        <v>301.38608850682368</v>
      </c>
      <c r="CB203" s="2">
        <f>(CA203/CA$5)^(12/COUNT(CA$6:CA203))-1</f>
        <v>6.9147857082648922E-2</v>
      </c>
      <c r="CD203" s="3">
        <f t="shared" si="219"/>
        <v>0.1</v>
      </c>
      <c r="CE203" s="3">
        <f t="shared" si="213"/>
        <v>0.9</v>
      </c>
      <c r="CF203" s="2">
        <f t="shared" si="214"/>
        <v>5.7698859689563543E-2</v>
      </c>
      <c r="CG203" s="5">
        <f t="shared" si="215"/>
        <v>311.89139581980749</v>
      </c>
      <c r="CH203" s="2">
        <f>(CG203/CG$5)^(12/COUNT(CG$6:CG203))-1</f>
        <v>7.1370291933666063E-2</v>
      </c>
    </row>
    <row r="204" spans="1:86">
      <c r="A204" s="1">
        <v>32020</v>
      </c>
      <c r="B204" s="2">
        <f>data!M205/1200</f>
        <v>5.6249999999999998E-3</v>
      </c>
      <c r="C204" s="2">
        <f>data!K205/data!K204-1</f>
        <v>3.5333408499768515E-2</v>
      </c>
      <c r="D204" s="1">
        <f t="shared" si="166"/>
        <v>31778</v>
      </c>
      <c r="E204">
        <f>VLOOKUP(D204,'FRED Graph'!$A$13:$B$1993,2,FALSE)</f>
        <v>0</v>
      </c>
      <c r="F204" s="4">
        <f t="shared" si="167"/>
        <v>2.9708408499768517E-2</v>
      </c>
      <c r="G204" s="20" t="str">
        <f t="shared" si="165"/>
        <v>19873</v>
      </c>
      <c r="H204" s="21">
        <f>IF(VLOOKUP(G204,Median_Level!$A$2:$H$206,8,FALSE)="#N/A",0,VLOOKUP(G204,Median_Level!$A$2:$H$206,8,FALSE))</f>
        <v>22.5</v>
      </c>
      <c r="I204" s="4"/>
      <c r="J204" s="3">
        <f t="shared" si="216"/>
        <v>0</v>
      </c>
      <c r="K204" s="3">
        <f t="shared" si="168"/>
        <v>1</v>
      </c>
      <c r="L204" s="2">
        <f t="shared" si="169"/>
        <v>3.5333408499768515E-2</v>
      </c>
      <c r="M204" s="5">
        <f t="shared" si="170"/>
        <v>306.61485319516345</v>
      </c>
      <c r="N204" s="2">
        <f>(M204/M$5)^(12/COUNT(M$6:M204))-1</f>
        <v>6.9897820650085096E-2</v>
      </c>
      <c r="P204" s="3">
        <f t="shared" si="217"/>
        <v>1</v>
      </c>
      <c r="Q204" s="3">
        <f t="shared" si="171"/>
        <v>0</v>
      </c>
      <c r="R204" s="2">
        <f t="shared" si="172"/>
        <v>5.6249999999999998E-3</v>
      </c>
      <c r="S204" s="5">
        <f t="shared" si="173"/>
        <v>418.13557168896392</v>
      </c>
      <c r="T204" s="2">
        <f>(S204/S$5)^(12/COUNT(S$6:S204))-1</f>
        <v>9.0100047889611234E-2</v>
      </c>
      <c r="V204" s="3">
        <f t="shared" si="174"/>
        <v>0</v>
      </c>
      <c r="W204" s="3">
        <f t="shared" si="175"/>
        <v>1</v>
      </c>
      <c r="X204" s="2">
        <f t="shared" si="176"/>
        <v>3.5333408499768515E-2</v>
      </c>
      <c r="Y204" s="5">
        <f t="shared" si="177"/>
        <v>10482.078722601671</v>
      </c>
      <c r="Z204" s="2">
        <f>(Y204/Y$5)^(12/COUNT(Y$6:Y204))-1</f>
        <v>0.32384160317415978</v>
      </c>
      <c r="AB204" s="3">
        <f t="shared" si="178"/>
        <v>0</v>
      </c>
      <c r="AC204" s="3">
        <f t="shared" si="179"/>
        <v>1</v>
      </c>
      <c r="AD204" s="2">
        <f t="shared" si="180"/>
        <v>3.5333408499768515E-2</v>
      </c>
      <c r="AE204" s="5">
        <f t="shared" si="181"/>
        <v>337.61668684145934</v>
      </c>
      <c r="AF204" s="2">
        <f>(AE204/AE$5)^(12/COUNT(AE$6:AE204))-1</f>
        <v>7.6130047887747132E-2</v>
      </c>
      <c r="AH204" s="3">
        <f t="shared" ca="1" si="182"/>
        <v>0</v>
      </c>
      <c r="AI204" s="3">
        <f t="shared" ca="1" si="183"/>
        <v>1</v>
      </c>
      <c r="AJ204" s="2">
        <f t="shared" ca="1" si="184"/>
        <v>3.5333408499768515E-2</v>
      </c>
      <c r="AK204" s="5">
        <f t="shared" ca="1" si="185"/>
        <v>782.70262988905392</v>
      </c>
      <c r="AL204" s="2">
        <f ca="1">(AK204/AK$5)^(12/COUNT(AK$6:AK204))-1</f>
        <v>0.13210115572554137</v>
      </c>
      <c r="AN204" s="3">
        <f t="shared" ca="1" si="186"/>
        <v>0.13787850362419296</v>
      </c>
      <c r="AO204" s="3">
        <f t="shared" ca="1" si="187"/>
        <v>0.86212149637580704</v>
      </c>
      <c r="AP204" s="2">
        <f t="shared" ca="1" si="188"/>
        <v>3.1237257590764178E-2</v>
      </c>
      <c r="AQ204" s="5">
        <f t="shared" ca="1" si="189"/>
        <v>338.03196196195171</v>
      </c>
      <c r="AR204" s="2">
        <f ca="1">(AQ204/AQ$5)^(12/COUNT(AQ$6:AQ204))-1</f>
        <v>7.6209820547940899E-2</v>
      </c>
      <c r="AT204" s="3">
        <f t="shared" si="190"/>
        <v>1</v>
      </c>
      <c r="AU204" s="3">
        <f t="shared" si="191"/>
        <v>0</v>
      </c>
      <c r="AV204" s="2">
        <f t="shared" si="192"/>
        <v>5.6249999999999998E-3</v>
      </c>
      <c r="AW204" s="5">
        <f t="shared" si="193"/>
        <v>301.75555343096994</v>
      </c>
      <c r="AX204" s="2">
        <f>(AW204/AW$5)^(12/COUNT(AW$6:AW204))-1</f>
        <v>6.8867657173522723E-2</v>
      </c>
      <c r="AZ204" s="3">
        <f t="shared" ca="1" si="194"/>
        <v>0</v>
      </c>
      <c r="BA204" s="3">
        <f t="shared" ca="1" si="195"/>
        <v>1</v>
      </c>
      <c r="BB204" s="2">
        <f t="shared" ca="1" si="196"/>
        <v>3.5333408499768515E-2</v>
      </c>
      <c r="BC204" s="5">
        <f t="shared" ca="1" si="197"/>
        <v>579.1637230550084</v>
      </c>
      <c r="BD204" s="2">
        <f ca="1">(BC204/BC$5)^(12/COUNT(BC$6:BC204))-1</f>
        <v>0.11172679043290756</v>
      </c>
      <c r="BF204" s="3">
        <f t="shared" si="218"/>
        <v>0.45</v>
      </c>
      <c r="BG204" s="3">
        <f t="shared" si="198"/>
        <v>0.55000000000000004</v>
      </c>
      <c r="BH204" s="2">
        <f t="shared" si="199"/>
        <v>2.1964624674872684E-2</v>
      </c>
      <c r="BI204" s="5">
        <f t="shared" si="200"/>
        <v>370.30136826852635</v>
      </c>
      <c r="BJ204" s="2">
        <f>(BI204/BI$5)^(12/COUNT(BI$6:BI204))-1</f>
        <v>8.2143219838795245E-2</v>
      </c>
      <c r="BL204" s="3">
        <f t="shared" si="201"/>
        <v>1</v>
      </c>
      <c r="BM204" s="3">
        <f t="shared" si="202"/>
        <v>0</v>
      </c>
      <c r="BN204" s="2">
        <f t="shared" si="203"/>
        <v>5.6249999999999998E-3</v>
      </c>
      <c r="BO204" s="5">
        <f t="shared" si="204"/>
        <v>300.86303206174375</v>
      </c>
      <c r="BP204" s="2">
        <f>(BO204/BO$5)^(12/COUNT(BO$6:BO204))-1</f>
        <v>6.8676751105221534E-2</v>
      </c>
      <c r="BR204" s="3">
        <f t="shared" si="205"/>
        <v>1</v>
      </c>
      <c r="BS204" s="3">
        <f t="shared" si="206"/>
        <v>0</v>
      </c>
      <c r="BT204" s="2">
        <f t="shared" si="207"/>
        <v>5.6249999999999998E-3</v>
      </c>
      <c r="BU204" s="5">
        <f t="shared" si="208"/>
        <v>297.15608331461601</v>
      </c>
      <c r="BV204" s="2">
        <f>(BU204/BU$5)^(12/COUNT(BU$6:BU204))-1</f>
        <v>6.7878114380715227E-2</v>
      </c>
      <c r="BX204" s="3">
        <f t="shared" si="209"/>
        <v>0</v>
      </c>
      <c r="BY204" s="3">
        <f t="shared" si="210"/>
        <v>1</v>
      </c>
      <c r="BZ204" s="2">
        <f t="shared" si="211"/>
        <v>3.5333408499768515E-2</v>
      </c>
      <c r="CA204" s="5">
        <f t="shared" si="212"/>
        <v>312.0350862881827</v>
      </c>
      <c r="CB204" s="2">
        <f>(CA204/CA$5)^(12/COUNT(CA$6:CA204))-1</f>
        <v>7.1028954617787354E-2</v>
      </c>
      <c r="CD204" s="3">
        <f t="shared" si="219"/>
        <v>0.1</v>
      </c>
      <c r="CE204" s="3">
        <f t="shared" si="213"/>
        <v>0.9</v>
      </c>
      <c r="CF204" s="2">
        <f t="shared" si="214"/>
        <v>3.2362567649791667E-2</v>
      </c>
      <c r="CG204" s="5">
        <f t="shared" si="215"/>
        <v>321.98500221641393</v>
      </c>
      <c r="CH204" s="2">
        <f>(CG204/CG$5)^(12/COUNT(CG$6:CG204))-1</f>
        <v>7.30581436816089E-2</v>
      </c>
    </row>
    <row r="205" spans="1:86">
      <c r="A205" s="1">
        <v>32050</v>
      </c>
      <c r="B205" s="2">
        <f>data!M206/1200</f>
        <v>5.9916666666666668E-3</v>
      </c>
      <c r="C205" s="2">
        <f>data!K206/data!K205-1</f>
        <v>-2.5036144125875293E-2</v>
      </c>
      <c r="D205" s="1">
        <f t="shared" si="166"/>
        <v>31778</v>
      </c>
      <c r="E205">
        <f>VLOOKUP(D205,'FRED Graph'!$A$13:$B$1993,2,FALSE)</f>
        <v>0</v>
      </c>
      <c r="F205" s="4">
        <f t="shared" si="167"/>
        <v>-3.1027810792541959E-2</v>
      </c>
      <c r="G205" s="20" t="str">
        <f t="shared" si="165"/>
        <v>19873</v>
      </c>
      <c r="H205" s="21">
        <f>IF(VLOOKUP(G205,Median_Level!$A$2:$H$206,8,FALSE)="#N/A",0,VLOOKUP(G205,Median_Level!$A$2:$H$206,8,FALSE))</f>
        <v>22.5</v>
      </c>
      <c r="I205" s="4"/>
      <c r="J205" s="3">
        <f t="shared" si="216"/>
        <v>0</v>
      </c>
      <c r="K205" s="3">
        <f t="shared" si="168"/>
        <v>1</v>
      </c>
      <c r="L205" s="2">
        <f t="shared" si="169"/>
        <v>-2.5036144125875293E-2</v>
      </c>
      <c r="M205" s="5">
        <f t="shared" si="170"/>
        <v>298.93839953943524</v>
      </c>
      <c r="N205" s="2">
        <f>(M205/M$5)^(12/COUNT(M$6:M205))-1</f>
        <v>6.7910612286379513E-2</v>
      </c>
      <c r="P205" s="3">
        <f t="shared" si="217"/>
        <v>1</v>
      </c>
      <c r="Q205" s="3">
        <f t="shared" si="171"/>
        <v>0</v>
      </c>
      <c r="R205" s="2">
        <f t="shared" si="172"/>
        <v>5.9916666666666668E-3</v>
      </c>
      <c r="S205" s="5">
        <f t="shared" si="173"/>
        <v>420.64090065600027</v>
      </c>
      <c r="T205" s="2">
        <f>(S205/S$5)^(12/COUNT(S$6:S205))-1</f>
        <v>9.0020560567214414E-2</v>
      </c>
      <c r="V205" s="3">
        <f t="shared" si="174"/>
        <v>1</v>
      </c>
      <c r="W205" s="3">
        <f t="shared" si="175"/>
        <v>0</v>
      </c>
      <c r="X205" s="2">
        <f t="shared" si="176"/>
        <v>5.9916666666666668E-3</v>
      </c>
      <c r="Y205" s="5">
        <f t="shared" si="177"/>
        <v>10544.883844281259</v>
      </c>
      <c r="Z205" s="2">
        <f>(Y205/Y$5)^(12/COUNT(Y$6:Y205))-1</f>
        <v>0.32245988752631516</v>
      </c>
      <c r="AB205" s="3">
        <f t="shared" si="178"/>
        <v>0</v>
      </c>
      <c r="AC205" s="3">
        <f t="shared" si="179"/>
        <v>1</v>
      </c>
      <c r="AD205" s="2">
        <f t="shared" si="180"/>
        <v>-2.5036144125875293E-2</v>
      </c>
      <c r="AE205" s="5">
        <f t="shared" si="181"/>
        <v>329.16406681039604</v>
      </c>
      <c r="AF205" s="2">
        <f>(AE205/AE$5)^(12/COUNT(AE$6:AE205))-1</f>
        <v>7.4100070681750951E-2</v>
      </c>
      <c r="AH205" s="3">
        <f t="shared" ca="1" si="182"/>
        <v>0</v>
      </c>
      <c r="AI205" s="3">
        <f t="shared" ca="1" si="183"/>
        <v>1</v>
      </c>
      <c r="AJ205" s="2">
        <f t="shared" ca="1" si="184"/>
        <v>-2.5036144125875293E-2</v>
      </c>
      <c r="AK205" s="5">
        <f t="shared" ca="1" si="185"/>
        <v>763.10677403944999</v>
      </c>
      <c r="AL205" s="2">
        <f ca="1">(AK205/AK$5)^(12/COUNT(AK$6:AK205))-1</f>
        <v>0.12967916374032584</v>
      </c>
      <c r="AN205" s="3">
        <f t="shared" ca="1" si="186"/>
        <v>0.49165155144230355</v>
      </c>
      <c r="AO205" s="3">
        <f t="shared" ca="1" si="187"/>
        <v>0.50834844855769645</v>
      </c>
      <c r="AP205" s="2">
        <f t="shared" ca="1" si="188"/>
        <v>-9.7812728118637886E-3</v>
      </c>
      <c r="AQ205" s="5">
        <f t="shared" ca="1" si="189"/>
        <v>334.72557912287232</v>
      </c>
      <c r="AR205" s="2">
        <f ca="1">(AQ205/AQ$5)^(12/COUNT(AQ$6:AQ205))-1</f>
        <v>7.5180388330442272E-2</v>
      </c>
      <c r="AT205" s="3">
        <f t="shared" si="190"/>
        <v>1</v>
      </c>
      <c r="AU205" s="3">
        <f t="shared" si="191"/>
        <v>0</v>
      </c>
      <c r="AV205" s="2">
        <f t="shared" si="192"/>
        <v>5.9916666666666668E-3</v>
      </c>
      <c r="AW205" s="5">
        <f t="shared" si="193"/>
        <v>303.56357212194382</v>
      </c>
      <c r="AX205" s="2">
        <f>(AW205/AW$5)^(12/COUNT(AW$6:AW205))-1</f>
        <v>6.8894836858748087E-2</v>
      </c>
      <c r="AZ205" s="3">
        <f t="shared" ca="1" si="194"/>
        <v>0</v>
      </c>
      <c r="BA205" s="3">
        <f t="shared" ca="1" si="195"/>
        <v>1</v>
      </c>
      <c r="BB205" s="2">
        <f t="shared" ca="1" si="196"/>
        <v>-2.5036144125875293E-2</v>
      </c>
      <c r="BC205" s="5">
        <f t="shared" ca="1" si="197"/>
        <v>564.66369661212468</v>
      </c>
      <c r="BD205" s="2">
        <f ca="1">(BC205/BC$5)^(12/COUNT(BC$6:BC205))-1</f>
        <v>0.1094491251014087</v>
      </c>
      <c r="BF205" s="3">
        <f t="shared" si="218"/>
        <v>0.45</v>
      </c>
      <c r="BG205" s="3">
        <f t="shared" si="198"/>
        <v>0.55000000000000004</v>
      </c>
      <c r="BH205" s="2">
        <f t="shared" si="199"/>
        <v>-1.1073629269231411E-2</v>
      </c>
      <c r="BI205" s="5">
        <f t="shared" si="200"/>
        <v>366.20078819843155</v>
      </c>
      <c r="BJ205" s="2">
        <f>(BI205/BI$5)^(12/COUNT(BI$6:BI205))-1</f>
        <v>8.0993684016746004E-2</v>
      </c>
      <c r="BL205" s="3">
        <f t="shared" si="201"/>
        <v>1</v>
      </c>
      <c r="BM205" s="3">
        <f t="shared" si="202"/>
        <v>0</v>
      </c>
      <c r="BN205" s="2">
        <f t="shared" si="203"/>
        <v>5.9916666666666668E-3</v>
      </c>
      <c r="BO205" s="5">
        <f t="shared" si="204"/>
        <v>302.66570306218034</v>
      </c>
      <c r="BP205" s="2">
        <f>(BO205/BO$5)^(12/COUNT(BO$6:BO205))-1</f>
        <v>6.870488040578504E-2</v>
      </c>
      <c r="BR205" s="3">
        <f t="shared" si="205"/>
        <v>1</v>
      </c>
      <c r="BS205" s="3">
        <f t="shared" si="206"/>
        <v>0</v>
      </c>
      <c r="BT205" s="2">
        <f t="shared" si="207"/>
        <v>5.9916666666666668E-3</v>
      </c>
      <c r="BU205" s="5">
        <f t="shared" si="208"/>
        <v>298.9365435138094</v>
      </c>
      <c r="BV205" s="2">
        <f>(BU205/BU$5)^(12/COUNT(BU$6:BU205))-1</f>
        <v>6.7910214463567264E-2</v>
      </c>
      <c r="BX205" s="3">
        <f t="shared" si="209"/>
        <v>0</v>
      </c>
      <c r="BY205" s="3">
        <f t="shared" si="210"/>
        <v>1</v>
      </c>
      <c r="BZ205" s="2">
        <f t="shared" si="211"/>
        <v>-2.5036144125875293E-2</v>
      </c>
      <c r="CA205" s="5">
        <f t="shared" si="212"/>
        <v>304.22293089554182</v>
      </c>
      <c r="CB205" s="2">
        <f>(CA205/CA$5)^(12/COUNT(CA$6:CA205))-1</f>
        <v>6.9033997173569617E-2</v>
      </c>
      <c r="CD205" s="3">
        <f t="shared" si="219"/>
        <v>0.1</v>
      </c>
      <c r="CE205" s="3">
        <f t="shared" si="213"/>
        <v>0.9</v>
      </c>
      <c r="CF205" s="2">
        <f t="shared" si="214"/>
        <v>-2.1933363046621097E-2</v>
      </c>
      <c r="CG205" s="5">
        <f t="shared" si="215"/>
        <v>314.92278826723424</v>
      </c>
      <c r="CH205" s="2">
        <f>(CG205/CG$5)^(12/COUNT(CG$6:CG205))-1</f>
        <v>7.1253478826738048E-2</v>
      </c>
    </row>
    <row r="206" spans="1:86">
      <c r="A206" s="1">
        <v>32080</v>
      </c>
      <c r="B206" s="2">
        <f>data!M207/1200</f>
        <v>5.8999999999999999E-3</v>
      </c>
      <c r="C206" s="2">
        <f>data!K207/data!K206-1</f>
        <v>-0.23215908915833428</v>
      </c>
      <c r="D206" s="1">
        <f t="shared" si="166"/>
        <v>31778</v>
      </c>
      <c r="E206">
        <f>VLOOKUP(D206,'FRED Graph'!$A$13:$B$1993,2,FALSE)</f>
        <v>0</v>
      </c>
      <c r="F206" s="4">
        <f t="shared" si="167"/>
        <v>-0.23805908915833426</v>
      </c>
      <c r="G206" s="20" t="str">
        <f t="shared" si="165"/>
        <v>19874</v>
      </c>
      <c r="H206" s="21">
        <f>IF(VLOOKUP(G206,Median_Level!$A$2:$H$206,8,FALSE)="#N/A",0,VLOOKUP(G206,Median_Level!$A$2:$H$206,8,FALSE))</f>
        <v>22.5</v>
      </c>
      <c r="I206" s="4"/>
      <c r="J206" s="3">
        <f t="shared" si="216"/>
        <v>0</v>
      </c>
      <c r="K206" s="3">
        <f t="shared" si="168"/>
        <v>1</v>
      </c>
      <c r="L206" s="2">
        <f t="shared" si="169"/>
        <v>-0.23215908915833428</v>
      </c>
      <c r="M206" s="5">
        <f t="shared" si="170"/>
        <v>229.53713298790973</v>
      </c>
      <c r="N206" s="2">
        <f>(M206/M$5)^(12/COUNT(M$6:M206))-1</f>
        <v>5.0856608876468812E-2</v>
      </c>
      <c r="P206" s="3">
        <f t="shared" si="217"/>
        <v>1</v>
      </c>
      <c r="Q206" s="3">
        <f t="shared" si="171"/>
        <v>0</v>
      </c>
      <c r="R206" s="2">
        <f t="shared" si="172"/>
        <v>5.8999999999999999E-3</v>
      </c>
      <c r="S206" s="5">
        <f t="shared" si="173"/>
        <v>423.12268196987065</v>
      </c>
      <c r="T206" s="2">
        <f>(S206/S$5)^(12/COUNT(S$6:S206))-1</f>
        <v>8.9935940289774363E-2</v>
      </c>
      <c r="V206" s="3">
        <f t="shared" si="174"/>
        <v>1</v>
      </c>
      <c r="W206" s="3">
        <f t="shared" si="175"/>
        <v>0</v>
      </c>
      <c r="X206" s="2">
        <f t="shared" si="176"/>
        <v>5.8999999999999999E-3</v>
      </c>
      <c r="Y206" s="5">
        <f t="shared" si="177"/>
        <v>10607.098658962519</v>
      </c>
      <c r="Z206" s="2">
        <f>(Y206/Y$5)^(12/COUNT(Y$6:Y206))-1</f>
        <v>0.32108615385373906</v>
      </c>
      <c r="AB206" s="3">
        <f t="shared" si="178"/>
        <v>0</v>
      </c>
      <c r="AC206" s="3">
        <f t="shared" si="179"/>
        <v>1</v>
      </c>
      <c r="AD206" s="2">
        <f t="shared" si="180"/>
        <v>-0.23215908915833428</v>
      </c>
      <c r="AE206" s="5">
        <f t="shared" si="181"/>
        <v>252.7456368760414</v>
      </c>
      <c r="AF206" s="2">
        <f>(AE206/AE$5)^(12/COUNT(AE$6:AE206))-1</f>
        <v>5.6916835910694852E-2</v>
      </c>
      <c r="AH206" s="3">
        <f t="shared" ca="1" si="182"/>
        <v>0</v>
      </c>
      <c r="AI206" s="3">
        <f t="shared" ca="1" si="183"/>
        <v>1</v>
      </c>
      <c r="AJ206" s="2">
        <f t="shared" ca="1" si="184"/>
        <v>-0.23215908915833428</v>
      </c>
      <c r="AK206" s="5">
        <f t="shared" ca="1" si="185"/>
        <v>585.94460044789651</v>
      </c>
      <c r="AL206" s="2">
        <f ca="1">(AK206/AK$5)^(12/COUNT(AK$6:AK206))-1</f>
        <v>0.11132781040665707</v>
      </c>
      <c r="AN206" s="3">
        <f t="shared" ca="1" si="186"/>
        <v>0.24281088917094218</v>
      </c>
      <c r="AO206" s="3">
        <f t="shared" ca="1" si="187"/>
        <v>0.75718911082905782</v>
      </c>
      <c r="AP206" s="2">
        <f t="shared" ca="1" si="188"/>
        <v>-0.17435575004457451</v>
      </c>
      <c r="AQ206" s="5">
        <f t="shared" ca="1" si="189"/>
        <v>276.36424971579936</v>
      </c>
      <c r="AR206" s="2">
        <f ca="1">(AQ206/AQ$5)^(12/COUNT(AQ$6:AQ206))-1</f>
        <v>6.2568962582688625E-2</v>
      </c>
      <c r="AT206" s="3">
        <f t="shared" si="190"/>
        <v>1</v>
      </c>
      <c r="AU206" s="3">
        <f t="shared" si="191"/>
        <v>0</v>
      </c>
      <c r="AV206" s="2">
        <f t="shared" si="192"/>
        <v>5.8999999999999999E-3</v>
      </c>
      <c r="AW206" s="5">
        <f t="shared" si="193"/>
        <v>305.35459719746331</v>
      </c>
      <c r="AX206" s="2">
        <f>(AW206/AW$5)^(12/COUNT(AW$6:AW206))-1</f>
        <v>6.8915931551982279E-2</v>
      </c>
      <c r="AZ206" s="3">
        <f t="shared" ca="1" si="194"/>
        <v>0</v>
      </c>
      <c r="BA206" s="3">
        <f t="shared" ca="1" si="195"/>
        <v>1</v>
      </c>
      <c r="BB206" s="2">
        <f t="shared" ca="1" si="196"/>
        <v>-0.23215908915833428</v>
      </c>
      <c r="BC206" s="5">
        <f t="shared" ca="1" si="197"/>
        <v>433.57188712587583</v>
      </c>
      <c r="BD206" s="2">
        <f ca="1">(BC206/BC$5)^(12/COUNT(BC$6:BC206))-1</f>
        <v>9.1524528150115803E-2</v>
      </c>
      <c r="BF206" s="3">
        <f t="shared" si="218"/>
        <v>0.45</v>
      </c>
      <c r="BG206" s="3">
        <f t="shared" si="198"/>
        <v>0.55000000000000004</v>
      </c>
      <c r="BH206" s="2">
        <f t="shared" si="199"/>
        <v>-0.12503249903708388</v>
      </c>
      <c r="BI206" s="5">
        <f t="shared" si="200"/>
        <v>320.41378850063177</v>
      </c>
      <c r="BJ206" s="2">
        <f>(BI206/BI$5)^(12/COUNT(BI$6:BI206))-1</f>
        <v>7.1992416934742787E-2</v>
      </c>
      <c r="BL206" s="3">
        <f t="shared" si="201"/>
        <v>1</v>
      </c>
      <c r="BM206" s="3">
        <f t="shared" si="202"/>
        <v>0</v>
      </c>
      <c r="BN206" s="2">
        <f t="shared" si="203"/>
        <v>5.8999999999999999E-3</v>
      </c>
      <c r="BO206" s="5">
        <f t="shared" si="204"/>
        <v>304.45143071024722</v>
      </c>
      <c r="BP206" s="2">
        <f>(BO206/BO$5)^(12/COUNT(BO$6:BO206))-1</f>
        <v>6.8726916342286559E-2</v>
      </c>
      <c r="BR206" s="3">
        <f t="shared" si="205"/>
        <v>1</v>
      </c>
      <c r="BS206" s="3">
        <f t="shared" si="206"/>
        <v>0</v>
      </c>
      <c r="BT206" s="2">
        <f t="shared" si="207"/>
        <v>5.8999999999999999E-3</v>
      </c>
      <c r="BU206" s="5">
        <f t="shared" si="208"/>
        <v>300.7002691205409</v>
      </c>
      <c r="BV206" s="2">
        <f>(BU206/BU$5)^(12/COUNT(BU$6:BU206))-1</f>
        <v>6.7936186195068471E-2</v>
      </c>
      <c r="BX206" s="3">
        <f t="shared" si="209"/>
        <v>0</v>
      </c>
      <c r="BY206" s="3">
        <f t="shared" si="210"/>
        <v>1</v>
      </c>
      <c r="BZ206" s="2">
        <f t="shared" si="211"/>
        <v>-0.23215908915833428</v>
      </c>
      <c r="CA206" s="5">
        <f t="shared" si="212"/>
        <v>233.59481235775397</v>
      </c>
      <c r="CB206" s="2">
        <f>(CA206/CA$5)^(12/COUNT(CA$6:CA206))-1</f>
        <v>5.1956551259954464E-2</v>
      </c>
      <c r="CD206" s="3">
        <f t="shared" si="219"/>
        <v>0.1</v>
      </c>
      <c r="CE206" s="3">
        <f t="shared" si="213"/>
        <v>0.9</v>
      </c>
      <c r="CF206" s="2">
        <f t="shared" si="214"/>
        <v>-0.20835318024250085</v>
      </c>
      <c r="CG206" s="5">
        <f t="shared" si="215"/>
        <v>249.30762380092025</v>
      </c>
      <c r="CH206" s="2">
        <f>(CG206/CG$5)^(12/COUNT(CG$6:CG206))-1</f>
        <v>5.6052976681271849E-2</v>
      </c>
    </row>
    <row r="207" spans="1:86">
      <c r="A207" s="1">
        <v>32111</v>
      </c>
      <c r="B207" s="2">
        <f>data!M208/1200</f>
        <v>5.7333333333333333E-3</v>
      </c>
      <c r="C207" s="2">
        <f>data!K208/data!K207-1</f>
        <v>-8.0249607480198493E-2</v>
      </c>
      <c r="D207" s="1">
        <f t="shared" si="166"/>
        <v>31778</v>
      </c>
      <c r="E207">
        <f>VLOOKUP(D207,'FRED Graph'!$A$13:$B$1993,2,FALSE)</f>
        <v>0</v>
      </c>
      <c r="F207" s="4">
        <f t="shared" si="167"/>
        <v>-8.5982940813531833E-2</v>
      </c>
      <c r="G207" s="20" t="str">
        <f t="shared" si="165"/>
        <v>19874</v>
      </c>
      <c r="H207" s="21">
        <f>IF(VLOOKUP(G207,Median_Level!$A$2:$H$206,8,FALSE)="#N/A",0,VLOOKUP(G207,Median_Level!$A$2:$H$206,8,FALSE))</f>
        <v>22.5</v>
      </c>
      <c r="I207" s="4"/>
      <c r="J207" s="3">
        <f t="shared" si="216"/>
        <v>0</v>
      </c>
      <c r="K207" s="3">
        <f t="shared" si="168"/>
        <v>1</v>
      </c>
      <c r="L207" s="2">
        <f t="shared" si="169"/>
        <v>-8.0249607480198493E-2</v>
      </c>
      <c r="M207" s="5">
        <f t="shared" si="170"/>
        <v>211.11686816349984</v>
      </c>
      <c r="N207" s="2">
        <f>(M207/M$5)^(12/COUNT(M$6:M207))-1</f>
        <v>4.5390598825013173E-2</v>
      </c>
      <c r="P207" s="3">
        <f t="shared" si="217"/>
        <v>1</v>
      </c>
      <c r="Q207" s="3">
        <f t="shared" si="171"/>
        <v>0</v>
      </c>
      <c r="R207" s="2">
        <f t="shared" si="172"/>
        <v>5.7333333333333333E-3</v>
      </c>
      <c r="S207" s="5">
        <f t="shared" si="173"/>
        <v>425.54858534649793</v>
      </c>
      <c r="T207" s="2">
        <f>(S207/S$5)^(12/COUNT(S$6:S207))-1</f>
        <v>8.9841436148579534E-2</v>
      </c>
      <c r="V207" s="3">
        <f t="shared" si="174"/>
        <v>1</v>
      </c>
      <c r="W207" s="3">
        <f t="shared" si="175"/>
        <v>0</v>
      </c>
      <c r="X207" s="2">
        <f t="shared" si="176"/>
        <v>5.7333333333333333E-3</v>
      </c>
      <c r="Y207" s="5">
        <f t="shared" si="177"/>
        <v>10667.912691273905</v>
      </c>
      <c r="Z207" s="2">
        <f>(Y207/Y$5)^(12/COUNT(Y$6:Y207))-1</f>
        <v>0.31971443640212649</v>
      </c>
      <c r="AB207" s="3">
        <f t="shared" si="178"/>
        <v>0</v>
      </c>
      <c r="AC207" s="3">
        <f t="shared" si="179"/>
        <v>1</v>
      </c>
      <c r="AD207" s="2">
        <f t="shared" si="180"/>
        <v>-8.0249607480198493E-2</v>
      </c>
      <c r="AE207" s="5">
        <f t="shared" si="181"/>
        <v>232.4628987244063</v>
      </c>
      <c r="AF207" s="2">
        <f>(AE207/AE$5)^(12/COUNT(AE$6:AE207))-1</f>
        <v>5.1389373167043839E-2</v>
      </c>
      <c r="AH207" s="3">
        <f t="shared" ca="1" si="182"/>
        <v>0</v>
      </c>
      <c r="AI207" s="3">
        <f t="shared" ca="1" si="183"/>
        <v>1</v>
      </c>
      <c r="AJ207" s="2">
        <f t="shared" ca="1" si="184"/>
        <v>-8.0249607480198493E-2</v>
      </c>
      <c r="AK207" s="5">
        <f t="shared" ca="1" si="185"/>
        <v>538.92277625681106</v>
      </c>
      <c r="AL207" s="2">
        <f ca="1">(AK207/AK$5)^(12/COUNT(AK$6:AK207))-1</f>
        <v>0.1052410889664217</v>
      </c>
      <c r="AN207" s="3">
        <f t="shared" ca="1" si="186"/>
        <v>0.29087735808709514</v>
      </c>
      <c r="AO207" s="3">
        <f t="shared" ca="1" si="187"/>
        <v>0.70912264191290486</v>
      </c>
      <c r="AP207" s="2">
        <f t="shared" ca="1" si="188"/>
        <v>-5.5239116815799294E-2</v>
      </c>
      <c r="AQ207" s="5">
        <f t="shared" ca="1" si="189"/>
        <v>261.09813264203757</v>
      </c>
      <c r="AR207" s="2">
        <f ca="1">(AQ207/AQ$5)^(12/COUNT(AQ$6:AQ207))-1</f>
        <v>5.8670032397930338E-2</v>
      </c>
      <c r="AT207" s="3">
        <f t="shared" si="190"/>
        <v>1</v>
      </c>
      <c r="AU207" s="3">
        <f t="shared" si="191"/>
        <v>0</v>
      </c>
      <c r="AV207" s="2">
        <f t="shared" si="192"/>
        <v>5.7333333333333333E-3</v>
      </c>
      <c r="AW207" s="5">
        <f t="shared" si="193"/>
        <v>307.10529688806213</v>
      </c>
      <c r="AX207" s="2">
        <f>(AW207/AW$5)^(12/COUNT(AW$6:AW207))-1</f>
        <v>6.8926295520800318E-2</v>
      </c>
      <c r="AZ207" s="3">
        <f t="shared" ca="1" si="194"/>
        <v>0</v>
      </c>
      <c r="BA207" s="3">
        <f t="shared" ca="1" si="195"/>
        <v>1</v>
      </c>
      <c r="BB207" s="2">
        <f t="shared" ca="1" si="196"/>
        <v>-8.0249607480198493E-2</v>
      </c>
      <c r="BC207" s="5">
        <f t="shared" ca="1" si="197"/>
        <v>398.77791336957534</v>
      </c>
      <c r="BD207" s="2">
        <f ca="1">(BC207/BC$5)^(12/COUNT(BC$6:BC207))-1</f>
        <v>8.5642898424636682E-2</v>
      </c>
      <c r="BF207" s="3">
        <f t="shared" si="218"/>
        <v>0.45</v>
      </c>
      <c r="BG207" s="3">
        <f t="shared" si="198"/>
        <v>0.55000000000000004</v>
      </c>
      <c r="BH207" s="2">
        <f t="shared" si="199"/>
        <v>-4.1557284114109173E-2</v>
      </c>
      <c r="BI207" s="5">
        <f t="shared" si="200"/>
        <v>307.09826165783289</v>
      </c>
      <c r="BJ207" s="2">
        <f>(BI207/BI$5)^(12/COUNT(BI$6:BI207))-1</f>
        <v>6.8924840821186217E-2</v>
      </c>
      <c r="BL207" s="3">
        <f t="shared" si="201"/>
        <v>1</v>
      </c>
      <c r="BM207" s="3">
        <f t="shared" si="202"/>
        <v>0</v>
      </c>
      <c r="BN207" s="2">
        <f t="shared" si="203"/>
        <v>5.7333333333333333E-3</v>
      </c>
      <c r="BO207" s="5">
        <f t="shared" si="204"/>
        <v>306.19695224631931</v>
      </c>
      <c r="BP207" s="2">
        <f>(BO207/BO$5)^(12/COUNT(BO$6:BO207))-1</f>
        <v>6.8738214124060892E-2</v>
      </c>
      <c r="BR207" s="3">
        <f t="shared" si="205"/>
        <v>1</v>
      </c>
      <c r="BS207" s="3">
        <f t="shared" si="206"/>
        <v>0</v>
      </c>
      <c r="BT207" s="2">
        <f t="shared" si="207"/>
        <v>5.7333333333333333E-3</v>
      </c>
      <c r="BU207" s="5">
        <f t="shared" si="208"/>
        <v>302.424283996832</v>
      </c>
      <c r="BV207" s="2">
        <f>(BU207/BU$5)^(12/COUNT(BU$6:BU207))-1</f>
        <v>6.7951388723558992E-2</v>
      </c>
      <c r="BX207" s="3">
        <f t="shared" si="209"/>
        <v>0</v>
      </c>
      <c r="BY207" s="3">
        <f t="shared" si="210"/>
        <v>1</v>
      </c>
      <c r="BZ207" s="2">
        <f t="shared" si="211"/>
        <v>-8.0249607480198493E-2</v>
      </c>
      <c r="CA207" s="5">
        <f t="shared" si="212"/>
        <v>214.84892035663358</v>
      </c>
      <c r="CB207" s="2">
        <f>(CA207/CA$5)^(12/COUNT(CA$6:CA207))-1</f>
        <v>4.6479400123880188E-2</v>
      </c>
      <c r="CD207" s="3">
        <f t="shared" si="219"/>
        <v>0.1</v>
      </c>
      <c r="CE207" s="3">
        <f t="shared" si="213"/>
        <v>0.9</v>
      </c>
      <c r="CF207" s="2">
        <f t="shared" si="214"/>
        <v>-7.1651313398845312E-2</v>
      </c>
      <c r="CG207" s="5">
        <f t="shared" si="215"/>
        <v>231.44440511523908</v>
      </c>
      <c r="CH207" s="2">
        <f>(CG207/CG$5)^(12/COUNT(CG$6:CG207))-1</f>
        <v>5.1115156018819219E-2</v>
      </c>
    </row>
    <row r="208" spans="1:86">
      <c r="A208" s="1">
        <v>32142</v>
      </c>
      <c r="B208" s="2">
        <f>data!M209/1200</f>
        <v>5.7333333333333333E-3</v>
      </c>
      <c r="C208" s="2">
        <f>data!K209/data!K208-1</f>
        <v>5.7418668702789555E-2</v>
      </c>
      <c r="D208" s="1">
        <f t="shared" si="166"/>
        <v>31778</v>
      </c>
      <c r="E208">
        <f>VLOOKUP(D208,'FRED Graph'!$A$13:$B$1993,2,FALSE)</f>
        <v>0</v>
      </c>
      <c r="F208" s="4">
        <f t="shared" si="167"/>
        <v>5.1685335369456221E-2</v>
      </c>
      <c r="G208" s="20" t="str">
        <f t="shared" si="165"/>
        <v>19874</v>
      </c>
      <c r="H208" s="21">
        <f>IF(VLOOKUP(G208,Median_Level!$A$2:$H$206,8,FALSE)="#N/A",0,VLOOKUP(G208,Median_Level!$A$2:$H$206,8,FALSE))</f>
        <v>22.5</v>
      </c>
      <c r="I208" s="4"/>
      <c r="J208" s="3">
        <f t="shared" si="216"/>
        <v>0</v>
      </c>
      <c r="K208" s="3">
        <f t="shared" si="168"/>
        <v>1</v>
      </c>
      <c r="L208" s="2">
        <f t="shared" si="169"/>
        <v>5.7418668702789555E-2</v>
      </c>
      <c r="M208" s="5">
        <f t="shared" si="170"/>
        <v>223.23891767415034</v>
      </c>
      <c r="N208" s="2">
        <f>(M208/M$5)^(12/COUNT(M$6:M208))-1</f>
        <v>4.8617111665415935E-2</v>
      </c>
      <c r="P208" s="3">
        <f t="shared" si="217"/>
        <v>1</v>
      </c>
      <c r="Q208" s="3">
        <f t="shared" si="171"/>
        <v>0</v>
      </c>
      <c r="R208" s="2">
        <f t="shared" si="172"/>
        <v>5.7333333333333333E-3</v>
      </c>
      <c r="S208" s="5">
        <f t="shared" si="173"/>
        <v>427.98839723581784</v>
      </c>
      <c r="T208" s="2">
        <f>(S208/S$5)^(12/COUNT(S$6:S208))-1</f>
        <v>8.9747871156061754E-2</v>
      </c>
      <c r="V208" s="3">
        <f t="shared" si="174"/>
        <v>0</v>
      </c>
      <c r="W208" s="3">
        <f t="shared" si="175"/>
        <v>1</v>
      </c>
      <c r="X208" s="2">
        <f t="shared" si="176"/>
        <v>5.7418668702789555E-2</v>
      </c>
      <c r="Y208" s="5">
        <f t="shared" si="177"/>
        <v>11280.450035844446</v>
      </c>
      <c r="Z208" s="2">
        <f>(Y208/Y$5)^(12/COUNT(Y$6:Y208))-1</f>
        <v>0.32226891635500565</v>
      </c>
      <c r="AB208" s="3">
        <f t="shared" si="178"/>
        <v>0</v>
      </c>
      <c r="AC208" s="3">
        <f t="shared" si="179"/>
        <v>1</v>
      </c>
      <c r="AD208" s="2">
        <f t="shared" si="180"/>
        <v>5.7418668702789555E-2</v>
      </c>
      <c r="AE208" s="5">
        <f t="shared" si="181"/>
        <v>245.81060889195311</v>
      </c>
      <c r="AF208" s="2">
        <f>(AE208/AE$5)^(12/COUNT(AE$6:AE208))-1</f>
        <v>5.4604674451424362E-2</v>
      </c>
      <c r="AH208" s="3">
        <f t="shared" ca="1" si="182"/>
        <v>0</v>
      </c>
      <c r="AI208" s="3">
        <f t="shared" ca="1" si="183"/>
        <v>1</v>
      </c>
      <c r="AJ208" s="2">
        <f t="shared" ca="1" si="184"/>
        <v>5.7418668702789555E-2</v>
      </c>
      <c r="AK208" s="5">
        <f t="shared" ca="1" si="185"/>
        <v>569.8670046030885</v>
      </c>
      <c r="AL208" s="2">
        <f ca="1">(AK208/AK$5)^(12/COUNT(AK$6:AK208))-1</f>
        <v>0.10834831845093218</v>
      </c>
      <c r="AN208" s="3">
        <f t="shared" ca="1" si="186"/>
        <v>0.79859773273918278</v>
      </c>
      <c r="AO208" s="3">
        <f t="shared" ca="1" si="187"/>
        <v>0.20140226726081722</v>
      </c>
      <c r="AP208" s="2">
        <f t="shared" ca="1" si="188"/>
        <v>1.6142877060877525E-2</v>
      </c>
      <c r="AQ208" s="5">
        <f t="shared" ca="1" si="189"/>
        <v>265.31300769810269</v>
      </c>
      <c r="AR208" s="2">
        <f ca="1">(AQ208/AQ$5)^(12/COUNT(AQ$6:AQ208))-1</f>
        <v>5.9375112706635758E-2</v>
      </c>
      <c r="AT208" s="3">
        <f t="shared" si="190"/>
        <v>1</v>
      </c>
      <c r="AU208" s="3">
        <f t="shared" si="191"/>
        <v>0</v>
      </c>
      <c r="AV208" s="2">
        <f t="shared" si="192"/>
        <v>5.7333333333333333E-3</v>
      </c>
      <c r="AW208" s="5">
        <f t="shared" si="193"/>
        <v>308.86603392355369</v>
      </c>
      <c r="AX208" s="2">
        <f>(AW208/AW$5)^(12/COUNT(AW$6:AW208))-1</f>
        <v>6.8936557480557825E-2</v>
      </c>
      <c r="AZ208" s="3">
        <f t="shared" ca="1" si="194"/>
        <v>0</v>
      </c>
      <c r="BA208" s="3">
        <f t="shared" ca="1" si="195"/>
        <v>1</v>
      </c>
      <c r="BB208" s="2">
        <f t="shared" ca="1" si="196"/>
        <v>5.7418668702789555E-2</v>
      </c>
      <c r="BC208" s="5">
        <f t="shared" ca="1" si="197"/>
        <v>421.6752102633327</v>
      </c>
      <c r="BD208" s="2">
        <f ca="1">(BC208/BC$5)^(12/COUNT(BC$6:BC208))-1</f>
        <v>8.8790985338858874E-2</v>
      </c>
      <c r="BF208" s="3">
        <f t="shared" si="218"/>
        <v>0.45</v>
      </c>
      <c r="BG208" s="3">
        <f t="shared" si="198"/>
        <v>0.55000000000000004</v>
      </c>
      <c r="BH208" s="2">
        <f t="shared" si="199"/>
        <v>3.4160267786534255E-2</v>
      </c>
      <c r="BI208" s="5">
        <f t="shared" si="200"/>
        <v>317.58882051284365</v>
      </c>
      <c r="BJ208" s="2">
        <f>(BI208/BI$5)^(12/COUNT(BI$6:BI208))-1</f>
        <v>7.06977961401698E-2</v>
      </c>
      <c r="BL208" s="3">
        <f t="shared" si="201"/>
        <v>1</v>
      </c>
      <c r="BM208" s="3">
        <f t="shared" si="202"/>
        <v>0</v>
      </c>
      <c r="BN208" s="2">
        <f t="shared" si="203"/>
        <v>5.7333333333333333E-3</v>
      </c>
      <c r="BO208" s="5">
        <f t="shared" si="204"/>
        <v>307.95248143919821</v>
      </c>
      <c r="BP208" s="2">
        <f>(BO208/BO$5)^(12/COUNT(BO$6:BO208))-1</f>
        <v>6.8749400715312881E-2</v>
      </c>
      <c r="BR208" s="3">
        <f t="shared" si="205"/>
        <v>1</v>
      </c>
      <c r="BS208" s="3">
        <f t="shared" si="206"/>
        <v>0</v>
      </c>
      <c r="BT208" s="2">
        <f t="shared" si="207"/>
        <v>5.7333333333333333E-3</v>
      </c>
      <c r="BU208" s="5">
        <f t="shared" si="208"/>
        <v>304.15818322508051</v>
      </c>
      <c r="BV208" s="2">
        <f>(BU208/BU$5)^(12/COUNT(BU$6:BU208))-1</f>
        <v>6.7966441686670098E-2</v>
      </c>
      <c r="BX208" s="3">
        <f t="shared" si="209"/>
        <v>0</v>
      </c>
      <c r="BY208" s="3">
        <f t="shared" si="210"/>
        <v>1</v>
      </c>
      <c r="BZ208" s="2">
        <f t="shared" si="211"/>
        <v>5.7418668702789555E-2</v>
      </c>
      <c r="CA208" s="5">
        <f t="shared" si="212"/>
        <v>227.18525933574315</v>
      </c>
      <c r="CB208" s="2">
        <f>(CA208/CA$5)^(12/COUNT(CA$6:CA208))-1</f>
        <v>4.9703890566356934E-2</v>
      </c>
      <c r="CD208" s="3">
        <f t="shared" si="219"/>
        <v>0.1</v>
      </c>
      <c r="CE208" s="3">
        <f t="shared" si="213"/>
        <v>0.9</v>
      </c>
      <c r="CF208" s="2">
        <f t="shared" si="214"/>
        <v>5.2250135165843939E-2</v>
      </c>
      <c r="CG208" s="5">
        <f t="shared" si="215"/>
        <v>243.53740656588866</v>
      </c>
      <c r="CH208" s="2">
        <f>(CG208/CG$5)^(12/COUNT(CG$6:CG208))-1</f>
        <v>5.4025633837647691E-2</v>
      </c>
    </row>
    <row r="209" spans="1:86">
      <c r="A209" s="1">
        <v>32171</v>
      </c>
      <c r="B209" s="2">
        <f>data!M210/1200</f>
        <v>5.5333333333333328E-3</v>
      </c>
      <c r="C209" s="2">
        <f>data!K210/data!K209-1</f>
        <v>1.0000876817462201E-2</v>
      </c>
      <c r="D209" s="1">
        <f t="shared" si="166"/>
        <v>32143</v>
      </c>
      <c r="E209">
        <f>VLOOKUP(D209,'FRED Graph'!$A$13:$B$1993,2,FALSE)</f>
        <v>0</v>
      </c>
      <c r="F209" s="4">
        <f t="shared" si="167"/>
        <v>4.4675434841288681E-3</v>
      </c>
      <c r="G209" s="20" t="str">
        <f t="shared" si="165"/>
        <v>19881</v>
      </c>
      <c r="H209" s="21">
        <f>IF(VLOOKUP(G209,Median_Level!$A$2:$H$206,8,FALSE)="#N/A",0,VLOOKUP(G209,Median_Level!$A$2:$H$206,8,FALSE))</f>
        <v>20</v>
      </c>
      <c r="I209" s="4"/>
      <c r="J209" s="3">
        <f t="shared" si="216"/>
        <v>0</v>
      </c>
      <c r="K209" s="3">
        <f t="shared" si="168"/>
        <v>1</v>
      </c>
      <c r="L209" s="2">
        <f t="shared" si="169"/>
        <v>1.0000876817462201E-2</v>
      </c>
      <c r="M209" s="5">
        <f t="shared" si="170"/>
        <v>225.47150259067311</v>
      </c>
      <c r="N209" s="2">
        <f>(M209/M$5)^(12/COUNT(M$6:M209))-1</f>
        <v>4.8986979560044164E-2</v>
      </c>
      <c r="P209" s="3">
        <f t="shared" si="217"/>
        <v>1</v>
      </c>
      <c r="Q209" s="3">
        <f t="shared" si="171"/>
        <v>0</v>
      </c>
      <c r="R209" s="2">
        <f t="shared" si="172"/>
        <v>5.5333333333333328E-3</v>
      </c>
      <c r="S209" s="5">
        <f t="shared" si="173"/>
        <v>430.35659970052274</v>
      </c>
      <c r="T209" s="2">
        <f>(S209/S$5)^(12/COUNT(S$6:S209))-1</f>
        <v>8.9642483795427497E-2</v>
      </c>
      <c r="V209" s="3">
        <f t="shared" si="174"/>
        <v>0</v>
      </c>
      <c r="W209" s="3">
        <f t="shared" si="175"/>
        <v>1</v>
      </c>
      <c r="X209" s="2">
        <f t="shared" si="176"/>
        <v>1.0000876817462201E-2</v>
      </c>
      <c r="Y209" s="5">
        <f t="shared" si="177"/>
        <v>11393.264427098464</v>
      </c>
      <c r="Z209" s="2">
        <f>(Y209/Y$5)^(12/COUNT(Y$6:Y209))-1</f>
        <v>0.32123267188975801</v>
      </c>
      <c r="AB209" s="3">
        <f t="shared" si="178"/>
        <v>0</v>
      </c>
      <c r="AC209" s="3">
        <f t="shared" si="179"/>
        <v>1</v>
      </c>
      <c r="AD209" s="2">
        <f t="shared" si="180"/>
        <v>1.0000876817462201E-2</v>
      </c>
      <c r="AE209" s="5">
        <f t="shared" si="181"/>
        <v>248.26893051190692</v>
      </c>
      <c r="AF209" s="2">
        <f>(AE209/AE$5)^(12/COUNT(AE$6:AE209))-1</f>
        <v>5.4947209871207381E-2</v>
      </c>
      <c r="AH209" s="3">
        <f t="shared" ca="1" si="182"/>
        <v>0</v>
      </c>
      <c r="AI209" s="3">
        <f t="shared" ca="1" si="183"/>
        <v>1</v>
      </c>
      <c r="AJ209" s="2">
        <f t="shared" ca="1" si="184"/>
        <v>1.0000876817462201E-2</v>
      </c>
      <c r="AK209" s="5">
        <f t="shared" ca="1" si="185"/>
        <v>575.56617431846018</v>
      </c>
      <c r="AL209" s="2">
        <f ca="1">(AK209/AK$5)^(12/COUNT(AK$6:AK209))-1</f>
        <v>0.10843820415721117</v>
      </c>
      <c r="AN209" s="3">
        <f t="shared" ca="1" si="186"/>
        <v>3.6842564369872544E-2</v>
      </c>
      <c r="AO209" s="3">
        <f t="shared" ca="1" si="187"/>
        <v>0.96315743563012746</v>
      </c>
      <c r="AP209" s="2">
        <f t="shared" ca="1" si="188"/>
        <v>9.836281059072978E-3</v>
      </c>
      <c r="AQ209" s="5">
        <f t="shared" ca="1" si="189"/>
        <v>267.92270101044926</v>
      </c>
      <c r="AR209" s="2">
        <f ca="1">(AQ209/AQ$5)^(12/COUNT(AQ$6:AQ209))-1</f>
        <v>5.9685593630800282E-2</v>
      </c>
      <c r="AT209" s="3">
        <f t="shared" si="190"/>
        <v>0</v>
      </c>
      <c r="AU209" s="3">
        <f t="shared" si="191"/>
        <v>1</v>
      </c>
      <c r="AV209" s="2">
        <f t="shared" si="192"/>
        <v>1.0000876817462201E-2</v>
      </c>
      <c r="AW209" s="5">
        <f t="shared" si="193"/>
        <v>311.95496508192127</v>
      </c>
      <c r="AX209" s="2">
        <f>(AW209/AW$5)^(12/COUNT(AW$6:AW209))-1</f>
        <v>6.921299770893774E-2</v>
      </c>
      <c r="AZ209" s="3">
        <f t="shared" ca="1" si="194"/>
        <v>0</v>
      </c>
      <c r="BA209" s="3">
        <f t="shared" ca="1" si="195"/>
        <v>1</v>
      </c>
      <c r="BB209" s="2">
        <f t="shared" ca="1" si="196"/>
        <v>1.0000876817462201E-2</v>
      </c>
      <c r="BC209" s="5">
        <f t="shared" ca="1" si="197"/>
        <v>425.89233209815376</v>
      </c>
      <c r="BD209" s="2">
        <f ca="1">(BC209/BC$5)^(12/COUNT(BC$6:BC209))-1</f>
        <v>8.8974315252619229E-2</v>
      </c>
      <c r="BF209" s="3">
        <f t="shared" si="218"/>
        <v>0.45</v>
      </c>
      <c r="BG209" s="3">
        <f t="shared" si="198"/>
        <v>0.55000000000000004</v>
      </c>
      <c r="BH209" s="2">
        <f t="shared" si="199"/>
        <v>7.9904822496042107E-3</v>
      </c>
      <c r="BI209" s="5">
        <f t="shared" si="200"/>
        <v>320.12650834582428</v>
      </c>
      <c r="BJ209" s="2">
        <f>(BI209/BI$5)^(12/COUNT(BI$6:BI209))-1</f>
        <v>7.0840534639640129E-2</v>
      </c>
      <c r="BL209" s="3">
        <f t="shared" si="201"/>
        <v>1</v>
      </c>
      <c r="BM209" s="3">
        <f t="shared" si="202"/>
        <v>0</v>
      </c>
      <c r="BN209" s="2">
        <f t="shared" si="203"/>
        <v>5.5333333333333328E-3</v>
      </c>
      <c r="BO209" s="5">
        <f t="shared" si="204"/>
        <v>309.65648516982844</v>
      </c>
      <c r="BP209" s="2">
        <f>(BO209/BO$5)^(12/COUNT(BO$6:BO209))-1</f>
        <v>6.8747974604685957E-2</v>
      </c>
      <c r="BR209" s="3">
        <f t="shared" si="205"/>
        <v>1</v>
      </c>
      <c r="BS209" s="3">
        <f t="shared" si="206"/>
        <v>0</v>
      </c>
      <c r="BT209" s="2">
        <f t="shared" si="207"/>
        <v>5.5333333333333328E-3</v>
      </c>
      <c r="BU209" s="5">
        <f t="shared" si="208"/>
        <v>305.84119183892597</v>
      </c>
      <c r="BV209" s="2">
        <f>(BU209/BU$5)^(12/COUNT(BU$6:BU209))-1</f>
        <v>6.7968853250825578E-2</v>
      </c>
      <c r="BX209" s="3">
        <f t="shared" si="209"/>
        <v>0</v>
      </c>
      <c r="BY209" s="3">
        <f t="shared" si="210"/>
        <v>1</v>
      </c>
      <c r="BZ209" s="2">
        <f t="shared" si="211"/>
        <v>1.0000876817462201E-2</v>
      </c>
      <c r="CA209" s="5">
        <f t="shared" si="212"/>
        <v>229.45731112910312</v>
      </c>
      <c r="CB209" s="2">
        <f>(CA209/CA$5)^(12/COUNT(CA$6:CA209))-1</f>
        <v>5.006880981558548E-2</v>
      </c>
      <c r="CD209" s="3">
        <f t="shared" si="219"/>
        <v>0.1</v>
      </c>
      <c r="CE209" s="3">
        <f t="shared" si="213"/>
        <v>0.9</v>
      </c>
      <c r="CF209" s="2">
        <f t="shared" si="214"/>
        <v>9.5541224690493132E-3</v>
      </c>
      <c r="CG209" s="5">
        <f t="shared" si="215"/>
        <v>245.86419277401384</v>
      </c>
      <c r="CH209" s="2">
        <f>(CG209/CG$5)^(12/COUNT(CG$6:CG209))-1</f>
        <v>5.4343379904349343E-2</v>
      </c>
    </row>
    <row r="210" spans="1:86">
      <c r="A210" s="1">
        <v>32202</v>
      </c>
      <c r="B210" s="2">
        <f>data!M211/1200</f>
        <v>5.45E-3</v>
      </c>
      <c r="C210" s="2">
        <f>data!K211/data!K210-1</f>
        <v>5.7909734350583664E-2</v>
      </c>
      <c r="D210" s="1">
        <f t="shared" si="166"/>
        <v>32143</v>
      </c>
      <c r="E210">
        <f>VLOOKUP(D210,'FRED Graph'!$A$13:$B$1993,2,FALSE)</f>
        <v>0</v>
      </c>
      <c r="F210" s="4">
        <f t="shared" si="167"/>
        <v>5.2459734350583667E-2</v>
      </c>
      <c r="G210" s="20" t="str">
        <f t="shared" si="165"/>
        <v>19881</v>
      </c>
      <c r="H210" s="21">
        <f>IF(VLOOKUP(G210,Median_Level!$A$2:$H$206,8,FALSE)="#N/A",0,VLOOKUP(G210,Median_Level!$A$2:$H$206,8,FALSE))</f>
        <v>20</v>
      </c>
      <c r="I210" s="4"/>
      <c r="J210" s="3">
        <f t="shared" si="216"/>
        <v>0</v>
      </c>
      <c r="K210" s="3">
        <f t="shared" si="168"/>
        <v>1</v>
      </c>
      <c r="L210" s="2">
        <f t="shared" si="169"/>
        <v>5.7909734350583664E-2</v>
      </c>
      <c r="M210" s="5">
        <f t="shared" si="170"/>
        <v>238.52849740932592</v>
      </c>
      <c r="N210" s="2">
        <f>(M210/M$5)^(12/COUNT(M$6:M210))-1</f>
        <v>5.2203927145491713E-2</v>
      </c>
      <c r="P210" s="3">
        <f t="shared" si="217"/>
        <v>1</v>
      </c>
      <c r="Q210" s="3">
        <f t="shared" si="171"/>
        <v>0</v>
      </c>
      <c r="R210" s="2">
        <f t="shared" si="172"/>
        <v>5.45E-3</v>
      </c>
      <c r="S210" s="5">
        <f t="shared" si="173"/>
        <v>432.70204316889055</v>
      </c>
      <c r="T210" s="2">
        <f>(S210/S$5)^(12/COUNT(S$6:S210))-1</f>
        <v>8.9532848867767578E-2</v>
      </c>
      <c r="V210" s="3">
        <f t="shared" si="174"/>
        <v>0</v>
      </c>
      <c r="W210" s="3">
        <f t="shared" si="175"/>
        <v>1</v>
      </c>
      <c r="X210" s="2">
        <f t="shared" si="176"/>
        <v>5.7909734350583664E-2</v>
      </c>
      <c r="Y210" s="5">
        <f t="shared" si="177"/>
        <v>12053.04534345769</v>
      </c>
      <c r="Z210" s="2">
        <f>(Y210/Y$5)^(12/COUNT(Y$6:Y210))-1</f>
        <v>0.32379366950757049</v>
      </c>
      <c r="AB210" s="3">
        <f t="shared" si="178"/>
        <v>0</v>
      </c>
      <c r="AC210" s="3">
        <f t="shared" si="179"/>
        <v>1</v>
      </c>
      <c r="AD210" s="2">
        <f t="shared" si="180"/>
        <v>5.7909734350583664E-2</v>
      </c>
      <c r="AE210" s="5">
        <f t="shared" si="181"/>
        <v>262.64611832535496</v>
      </c>
      <c r="AF210" s="2">
        <f>(AE210/AE$5)^(12/COUNT(AE$6:AE210))-1</f>
        <v>5.8153190056081661E-2</v>
      </c>
      <c r="AH210" s="3">
        <f t="shared" ca="1" si="182"/>
        <v>0</v>
      </c>
      <c r="AI210" s="3">
        <f t="shared" ca="1" si="183"/>
        <v>1</v>
      </c>
      <c r="AJ210" s="2">
        <f t="shared" ca="1" si="184"/>
        <v>5.7909734350583664E-2</v>
      </c>
      <c r="AK210" s="5">
        <f t="shared" ca="1" si="185"/>
        <v>608.89705857442391</v>
      </c>
      <c r="AL210" s="2">
        <f ca="1">(AK210/AK$5)^(12/COUNT(AK$6:AK210))-1</f>
        <v>0.11153852498761907</v>
      </c>
      <c r="AN210" s="3">
        <f t="shared" ca="1" si="186"/>
        <v>6.374666461963252E-2</v>
      </c>
      <c r="AO210" s="3">
        <f t="shared" ca="1" si="187"/>
        <v>0.93625333538036748</v>
      </c>
      <c r="AP210" s="2">
        <f t="shared" ca="1" si="188"/>
        <v>5.4565601258901988E-2</v>
      </c>
      <c r="AQ210" s="5">
        <f t="shared" ca="1" si="189"/>
        <v>282.54206428199342</v>
      </c>
      <c r="AR210" s="2">
        <f ca="1">(AQ210/AQ$5)^(12/COUNT(AQ$6:AQ210))-1</f>
        <v>6.2685770113255268E-2</v>
      </c>
      <c r="AT210" s="3">
        <f t="shared" si="190"/>
        <v>0</v>
      </c>
      <c r="AU210" s="3">
        <f t="shared" si="191"/>
        <v>1</v>
      </c>
      <c r="AV210" s="2">
        <f t="shared" si="192"/>
        <v>5.7909734350583664E-2</v>
      </c>
      <c r="AW210" s="5">
        <f t="shared" si="193"/>
        <v>330.02019423916096</v>
      </c>
      <c r="AX210" s="2">
        <f>(AW210/AW$5)^(12/COUNT(AW$6:AW210))-1</f>
        <v>7.2392063339986157E-2</v>
      </c>
      <c r="AZ210" s="3">
        <f t="shared" ca="1" si="194"/>
        <v>0</v>
      </c>
      <c r="BA210" s="3">
        <f t="shared" ca="1" si="195"/>
        <v>1</v>
      </c>
      <c r="BB210" s="2">
        <f t="shared" ca="1" si="196"/>
        <v>5.7909734350583664E-2</v>
      </c>
      <c r="BC210" s="5">
        <f t="shared" ca="1" si="197"/>
        <v>450.55564391190842</v>
      </c>
      <c r="BD210" s="2">
        <f ca="1">(BC210/BC$5)^(12/COUNT(BC$6:BC210))-1</f>
        <v>9.2114569811542424E-2</v>
      </c>
      <c r="BF210" s="3">
        <f t="shared" si="218"/>
        <v>0.45</v>
      </c>
      <c r="BG210" s="3">
        <f t="shared" si="198"/>
        <v>0.55000000000000004</v>
      </c>
      <c r="BH210" s="2">
        <f t="shared" si="199"/>
        <v>3.430285389282102E-2</v>
      </c>
      <c r="BI210" s="5">
        <f t="shared" si="200"/>
        <v>331.10776118883001</v>
      </c>
      <c r="BJ210" s="2">
        <f>(BI210/BI$5)^(12/COUNT(BI$6:BI210))-1</f>
        <v>7.2598612609735103E-2</v>
      </c>
      <c r="BL210" s="3">
        <f t="shared" si="201"/>
        <v>1</v>
      </c>
      <c r="BM210" s="3">
        <f t="shared" si="202"/>
        <v>0</v>
      </c>
      <c r="BN210" s="2">
        <f t="shared" si="203"/>
        <v>5.45E-3</v>
      </c>
      <c r="BO210" s="5">
        <f t="shared" si="204"/>
        <v>311.34411301400399</v>
      </c>
      <c r="BP210" s="2">
        <f>(BO210/BO$5)^(12/COUNT(BO$6:BO210))-1</f>
        <v>6.8741377497791634E-2</v>
      </c>
      <c r="BR210" s="3">
        <f t="shared" si="205"/>
        <v>1</v>
      </c>
      <c r="BS210" s="3">
        <f t="shared" si="206"/>
        <v>0</v>
      </c>
      <c r="BT210" s="2">
        <f t="shared" si="207"/>
        <v>5.45E-3</v>
      </c>
      <c r="BU210" s="5">
        <f t="shared" si="208"/>
        <v>307.50802633444812</v>
      </c>
      <c r="BV210" s="2">
        <f>(BU210/BU$5)^(12/COUNT(BU$6:BU210))-1</f>
        <v>6.7966060142863771E-2</v>
      </c>
      <c r="BX210" s="3">
        <f t="shared" si="209"/>
        <v>0</v>
      </c>
      <c r="BY210" s="3">
        <f t="shared" si="210"/>
        <v>1</v>
      </c>
      <c r="BZ210" s="2">
        <f t="shared" si="211"/>
        <v>5.7909734350583664E-2</v>
      </c>
      <c r="CA210" s="5">
        <f t="shared" si="212"/>
        <v>242.74512306138871</v>
      </c>
      <c r="CB210" s="2">
        <f>(CA210/CA$5)^(12/COUNT(CA$6:CA210))-1</f>
        <v>5.3283778949869909E-2</v>
      </c>
      <c r="CD210" s="3">
        <f t="shared" si="219"/>
        <v>0.1</v>
      </c>
      <c r="CE210" s="3">
        <f t="shared" si="213"/>
        <v>0.9</v>
      </c>
      <c r="CF210" s="2">
        <f t="shared" si="214"/>
        <v>5.2663760915525298E-2</v>
      </c>
      <c r="CG210" s="5">
        <f t="shared" si="215"/>
        <v>258.81232583995313</v>
      </c>
      <c r="CH210" s="2">
        <f>(CG210/CG$5)^(12/COUNT(CG$6:CG210))-1</f>
        <v>5.7242782709200801E-2</v>
      </c>
    </row>
    <row r="211" spans="1:86">
      <c r="A211" s="1">
        <v>32233</v>
      </c>
      <c r="B211" s="2">
        <f>data!M212/1200</f>
        <v>5.4416666666666667E-3</v>
      </c>
      <c r="C211" s="2">
        <f>data!K212/data!K211-1</f>
        <v>-4.0335582780625767E-2</v>
      </c>
      <c r="D211" s="1">
        <f t="shared" si="166"/>
        <v>32143</v>
      </c>
      <c r="E211">
        <f>VLOOKUP(D211,'FRED Graph'!$A$13:$B$1993,2,FALSE)</f>
        <v>0</v>
      </c>
      <c r="F211" s="4">
        <f t="shared" si="167"/>
        <v>-4.5777249447292431E-2</v>
      </c>
      <c r="G211" s="20" t="str">
        <f t="shared" si="165"/>
        <v>19881</v>
      </c>
      <c r="H211" s="21">
        <f>IF(VLOOKUP(G211,Median_Level!$A$2:$H$206,8,FALSE)="#N/A",0,VLOOKUP(G211,Median_Level!$A$2:$H$206,8,FALSE))</f>
        <v>20</v>
      </c>
      <c r="I211" s="4"/>
      <c r="J211" s="3">
        <f t="shared" si="216"/>
        <v>0</v>
      </c>
      <c r="K211" s="3">
        <f t="shared" si="168"/>
        <v>1</v>
      </c>
      <c r="L211" s="2">
        <f t="shared" si="169"/>
        <v>-4.0335582780625767E-2</v>
      </c>
      <c r="M211" s="5">
        <f t="shared" si="170"/>
        <v>228.90731145653379</v>
      </c>
      <c r="N211" s="2">
        <f>(M211/M$5)^(12/COUNT(M$6:M211))-1</f>
        <v>4.942413595937456E-2</v>
      </c>
      <c r="P211" s="3">
        <f t="shared" si="217"/>
        <v>1</v>
      </c>
      <c r="Q211" s="3">
        <f t="shared" si="171"/>
        <v>0</v>
      </c>
      <c r="R211" s="2">
        <f t="shared" si="172"/>
        <v>5.4416666666666667E-3</v>
      </c>
      <c r="S211" s="5">
        <f t="shared" si="173"/>
        <v>435.05666345380121</v>
      </c>
      <c r="T211" s="2">
        <f>(S211/S$5)^(12/COUNT(S$6:S211))-1</f>
        <v>8.9423763245529475E-2</v>
      </c>
      <c r="V211" s="3">
        <f t="shared" si="174"/>
        <v>1</v>
      </c>
      <c r="W211" s="3">
        <f t="shared" si="175"/>
        <v>0</v>
      </c>
      <c r="X211" s="2">
        <f t="shared" si="176"/>
        <v>5.4416666666666667E-3</v>
      </c>
      <c r="Y211" s="5">
        <f t="shared" si="177"/>
        <v>12118.633998535004</v>
      </c>
      <c r="Z211" s="2">
        <f>(Y211/Y$5)^(12/COUNT(Y$6:Y211))-1</f>
        <v>0.32241033029931221</v>
      </c>
      <c r="AB211" s="3">
        <f t="shared" si="178"/>
        <v>0</v>
      </c>
      <c r="AC211" s="3">
        <f t="shared" si="179"/>
        <v>1</v>
      </c>
      <c r="AD211" s="2">
        <f t="shared" si="180"/>
        <v>-4.0335582780625767E-2</v>
      </c>
      <c r="AE211" s="5">
        <f t="shared" si="181"/>
        <v>252.05213407763259</v>
      </c>
      <c r="AF211" s="2">
        <f>(AE211/AE$5)^(12/COUNT(AE$6:AE211))-1</f>
        <v>5.5328797160553167E-2</v>
      </c>
      <c r="AH211" s="3">
        <f t="shared" ca="1" si="182"/>
        <v>0</v>
      </c>
      <c r="AI211" s="3">
        <f t="shared" ca="1" si="183"/>
        <v>1</v>
      </c>
      <c r="AJ211" s="2">
        <f t="shared" ca="1" si="184"/>
        <v>-4.0335582780625767E-2</v>
      </c>
      <c r="AK211" s="5">
        <f t="shared" ca="1" si="185"/>
        <v>584.33684086341566</v>
      </c>
      <c r="AL211" s="2">
        <f ca="1">(AK211/AK$5)^(12/COUNT(AK$6:AK211))-1</f>
        <v>0.1083067958135111</v>
      </c>
      <c r="AN211" s="3">
        <f t="shared" ca="1" si="186"/>
        <v>0.4961086745400739</v>
      </c>
      <c r="AO211" s="3">
        <f t="shared" ca="1" si="187"/>
        <v>0.5038913254599261</v>
      </c>
      <c r="AP211" s="2">
        <f t="shared" ca="1" si="188"/>
        <v>-1.7625092233239187E-2</v>
      </c>
      <c r="AQ211" s="5">
        <f t="shared" ca="1" si="189"/>
        <v>277.56223433925351</v>
      </c>
      <c r="AR211" s="2">
        <f ca="1">(AQ211/AQ$5)^(12/COUNT(AQ$6:AQ211))-1</f>
        <v>6.1272273082999096E-2</v>
      </c>
      <c r="AT211" s="3">
        <f t="shared" si="190"/>
        <v>0</v>
      </c>
      <c r="AU211" s="3">
        <f t="shared" si="191"/>
        <v>1</v>
      </c>
      <c r="AV211" s="2">
        <f t="shared" si="192"/>
        <v>-4.0335582780625767E-2</v>
      </c>
      <c r="AW211" s="5">
        <f t="shared" si="193"/>
        <v>316.70863737514907</v>
      </c>
      <c r="AX211" s="2">
        <f>(AW211/AW$5)^(12/COUNT(AW$6:AW211))-1</f>
        <v>6.9460268696288185E-2</v>
      </c>
      <c r="AZ211" s="3">
        <f t="shared" ca="1" si="194"/>
        <v>0</v>
      </c>
      <c r="BA211" s="3">
        <f t="shared" ca="1" si="195"/>
        <v>1</v>
      </c>
      <c r="BB211" s="2">
        <f t="shared" ca="1" si="196"/>
        <v>-4.0335582780625767E-2</v>
      </c>
      <c r="BC211" s="5">
        <f t="shared" ca="1" si="197"/>
        <v>432.38221943962151</v>
      </c>
      <c r="BD211" s="2">
        <f ca="1">(BC211/BC$5)^(12/COUNT(BC$6:BC211))-1</f>
        <v>8.9032509174454599E-2</v>
      </c>
      <c r="BF211" s="3">
        <f t="shared" si="218"/>
        <v>0.45</v>
      </c>
      <c r="BG211" s="3">
        <f t="shared" si="198"/>
        <v>0.55000000000000004</v>
      </c>
      <c r="BH211" s="2">
        <f t="shared" si="199"/>
        <v>-1.9735820529344174E-2</v>
      </c>
      <c r="BI211" s="5">
        <f t="shared" si="200"/>
        <v>324.57307783813428</v>
      </c>
      <c r="BJ211" s="2">
        <f>(BI211/BI$5)^(12/COUNT(BI$6:BI211))-1</f>
        <v>7.0989452635510375E-2</v>
      </c>
      <c r="BL211" s="3">
        <f t="shared" si="201"/>
        <v>1</v>
      </c>
      <c r="BM211" s="3">
        <f t="shared" si="202"/>
        <v>0</v>
      </c>
      <c r="BN211" s="2">
        <f t="shared" si="203"/>
        <v>5.4416666666666667E-3</v>
      </c>
      <c r="BO211" s="5">
        <f t="shared" si="204"/>
        <v>313.03834389565515</v>
      </c>
      <c r="BP211" s="2">
        <f>(BO211/BO$5)^(12/COUNT(BO$6:BO211))-1</f>
        <v>6.8734328487425334E-2</v>
      </c>
      <c r="BR211" s="3">
        <f t="shared" si="205"/>
        <v>1</v>
      </c>
      <c r="BS211" s="3">
        <f t="shared" si="206"/>
        <v>0</v>
      </c>
      <c r="BT211" s="2">
        <f t="shared" si="207"/>
        <v>5.4416666666666667E-3</v>
      </c>
      <c r="BU211" s="5">
        <f t="shared" si="208"/>
        <v>309.18138251108473</v>
      </c>
      <c r="BV211" s="2">
        <f>(BU211/BU$5)^(12/COUNT(BU$6:BU211))-1</f>
        <v>6.7962778538979585E-2</v>
      </c>
      <c r="BX211" s="3">
        <f t="shared" si="209"/>
        <v>0</v>
      </c>
      <c r="BY211" s="3">
        <f t="shared" si="210"/>
        <v>1</v>
      </c>
      <c r="BZ211" s="2">
        <f t="shared" si="211"/>
        <v>-4.0335582780625767E-2</v>
      </c>
      <c r="CA211" s="5">
        <f t="shared" si="212"/>
        <v>232.95385705555287</v>
      </c>
      <c r="CB211" s="2">
        <f>(CA211/CA$5)^(12/COUNT(CA$6:CA211))-1</f>
        <v>5.0495904111165668E-2</v>
      </c>
      <c r="CD211" s="3">
        <f t="shared" si="219"/>
        <v>0.1</v>
      </c>
      <c r="CE211" s="3">
        <f t="shared" si="213"/>
        <v>0.9</v>
      </c>
      <c r="CF211" s="2">
        <f t="shared" si="214"/>
        <v>-3.575785783589653E-2</v>
      </c>
      <c r="CG211" s="5">
        <f t="shared" si="215"/>
        <v>249.55775148639034</v>
      </c>
      <c r="CH211" s="2">
        <f>(CG211/CG$5)^(12/COUNT(CG$6:CG211))-1</f>
        <v>5.4717564473590885E-2</v>
      </c>
    </row>
    <row r="212" spans="1:86">
      <c r="A212" s="1">
        <v>32262</v>
      </c>
      <c r="B212" s="2">
        <f>data!M213/1200</f>
        <v>5.6249999999999998E-3</v>
      </c>
      <c r="C212" s="2">
        <f>data!K213/data!K212-1</f>
        <v>2.2267939599408537E-2</v>
      </c>
      <c r="D212" s="1">
        <f t="shared" si="166"/>
        <v>32143</v>
      </c>
      <c r="E212">
        <f>VLOOKUP(D212,'FRED Graph'!$A$13:$B$1993,2,FALSE)</f>
        <v>0</v>
      </c>
      <c r="F212" s="4">
        <f t="shared" si="167"/>
        <v>1.6642939599408539E-2</v>
      </c>
      <c r="G212" s="20" t="str">
        <f t="shared" si="165"/>
        <v>19882</v>
      </c>
      <c r="H212" s="21">
        <f>IF(VLOOKUP(G212,Median_Level!$A$2:$H$206,8,FALSE)="#N/A",0,VLOOKUP(G212,Median_Level!$A$2:$H$206,8,FALSE))</f>
        <v>30</v>
      </c>
      <c r="I212" s="4"/>
      <c r="J212" s="3">
        <f t="shared" si="216"/>
        <v>0</v>
      </c>
      <c r="K212" s="3">
        <f t="shared" si="168"/>
        <v>1</v>
      </c>
      <c r="L212" s="2">
        <f t="shared" si="169"/>
        <v>2.2267939599408537E-2</v>
      </c>
      <c r="M212" s="5">
        <f t="shared" si="170"/>
        <v>234.00460564191087</v>
      </c>
      <c r="N212" s="2">
        <f>(M212/M$5)^(12/COUNT(M$6:M212))-1</f>
        <v>5.0519971804454444E-2</v>
      </c>
      <c r="P212" s="3">
        <f t="shared" si="217"/>
        <v>1</v>
      </c>
      <c r="Q212" s="3">
        <f t="shared" si="171"/>
        <v>0</v>
      </c>
      <c r="R212" s="2">
        <f t="shared" si="172"/>
        <v>5.6249999999999998E-3</v>
      </c>
      <c r="S212" s="5">
        <f t="shared" si="173"/>
        <v>437.50385718572886</v>
      </c>
      <c r="T212" s="2">
        <f>(S212/S$5)^(12/COUNT(S$6:S212))-1</f>
        <v>8.9327255975964581E-2</v>
      </c>
      <c r="V212" s="3">
        <f t="shared" si="174"/>
        <v>0</v>
      </c>
      <c r="W212" s="3">
        <f t="shared" si="175"/>
        <v>1</v>
      </c>
      <c r="X212" s="2">
        <f t="shared" si="176"/>
        <v>2.2267939599408537E-2</v>
      </c>
      <c r="Y212" s="5">
        <f t="shared" si="177"/>
        <v>12388.491008441721</v>
      </c>
      <c r="Z212" s="2">
        <f>(Y212/Y$5)^(12/COUNT(Y$6:Y212))-1</f>
        <v>0.3223134048259908</v>
      </c>
      <c r="AB212" s="3">
        <f t="shared" si="178"/>
        <v>0</v>
      </c>
      <c r="AC212" s="3">
        <f t="shared" si="179"/>
        <v>1</v>
      </c>
      <c r="AD212" s="2">
        <f t="shared" si="180"/>
        <v>2.2267939599408537E-2</v>
      </c>
      <c r="AE212" s="5">
        <f t="shared" si="181"/>
        <v>257.66481577517533</v>
      </c>
      <c r="AF212" s="2">
        <f>(AE212/AE$5)^(12/COUNT(AE$6:AE212))-1</f>
        <v>5.6402164291592616E-2</v>
      </c>
      <c r="AH212" s="3">
        <f t="shared" ca="1" si="182"/>
        <v>0</v>
      </c>
      <c r="AI212" s="3">
        <f t="shared" ca="1" si="183"/>
        <v>1</v>
      </c>
      <c r="AJ212" s="2">
        <f t="shared" ca="1" si="184"/>
        <v>2.2267939599408537E-2</v>
      </c>
      <c r="AK212" s="5">
        <f t="shared" ca="1" si="185"/>
        <v>597.34881834147143</v>
      </c>
      <c r="AL212" s="2">
        <f ca="1">(AK212/AK$5)^(12/COUNT(AK$6:AK212))-1</f>
        <v>0.10917155935162381</v>
      </c>
      <c r="AN212" s="3">
        <f t="shared" ca="1" si="186"/>
        <v>0.28595819523849197</v>
      </c>
      <c r="AO212" s="3">
        <f t="shared" ca="1" si="187"/>
        <v>0.71404180476150803</v>
      </c>
      <c r="AP212" s="2">
        <f t="shared" ca="1" si="188"/>
        <v>1.7508754628098439E-2</v>
      </c>
      <c r="AQ212" s="5">
        <f t="shared" ca="1" si="189"/>
        <v>282.42200339432628</v>
      </c>
      <c r="AR212" s="2">
        <f ca="1">(AQ212/AQ$5)^(12/COUNT(AQ$6:AQ212))-1</f>
        <v>6.2035527643764299E-2</v>
      </c>
      <c r="AT212" s="3">
        <f t="shared" si="190"/>
        <v>1</v>
      </c>
      <c r="AU212" s="3">
        <f t="shared" si="191"/>
        <v>0</v>
      </c>
      <c r="AV212" s="2">
        <f t="shared" si="192"/>
        <v>5.6249999999999998E-3</v>
      </c>
      <c r="AW212" s="5">
        <f t="shared" si="193"/>
        <v>318.49012346038427</v>
      </c>
      <c r="AX212" s="2">
        <f>(AW212/AW$5)^(12/COUNT(AW$6:AW212))-1</f>
        <v>6.9461078622844008E-2</v>
      </c>
      <c r="AZ212" s="3">
        <f t="shared" ca="1" si="194"/>
        <v>0</v>
      </c>
      <c r="BA212" s="3">
        <f t="shared" ca="1" si="195"/>
        <v>1</v>
      </c>
      <c r="BB212" s="2">
        <f t="shared" ca="1" si="196"/>
        <v>2.2267939599408537E-2</v>
      </c>
      <c r="BC212" s="5">
        <f t="shared" ca="1" si="197"/>
        <v>442.0104805859612</v>
      </c>
      <c r="BD212" s="2">
        <f ca="1">(BC212/BC$5)^(12/COUNT(BC$6:BC212))-1</f>
        <v>8.9974607869550249E-2</v>
      </c>
      <c r="BF212" s="3">
        <f t="shared" si="218"/>
        <v>0.45</v>
      </c>
      <c r="BG212" s="3">
        <f t="shared" si="198"/>
        <v>0.55000000000000004</v>
      </c>
      <c r="BH212" s="2">
        <f t="shared" si="199"/>
        <v>1.4778616779674698E-2</v>
      </c>
      <c r="BI212" s="5">
        <f t="shared" si="200"/>
        <v>329.36981897250359</v>
      </c>
      <c r="BJ212" s="2">
        <f>(BI212/BI$5)^(12/COUNT(BI$6:BI212))-1</f>
        <v>7.1545594598908302E-2</v>
      </c>
      <c r="BL212" s="3">
        <f t="shared" si="201"/>
        <v>1</v>
      </c>
      <c r="BM212" s="3">
        <f t="shared" si="202"/>
        <v>0</v>
      </c>
      <c r="BN212" s="2">
        <f t="shared" si="203"/>
        <v>5.6249999999999998E-3</v>
      </c>
      <c r="BO212" s="5">
        <f t="shared" si="204"/>
        <v>314.79918458006819</v>
      </c>
      <c r="BP212" s="2">
        <f>(BO212/BO$5)^(12/COUNT(BO$6:BO212))-1</f>
        <v>6.873864363963067E-2</v>
      </c>
      <c r="BR212" s="3">
        <f t="shared" si="205"/>
        <v>1</v>
      </c>
      <c r="BS212" s="3">
        <f t="shared" si="206"/>
        <v>0</v>
      </c>
      <c r="BT212" s="2">
        <f t="shared" si="207"/>
        <v>5.6249999999999998E-3</v>
      </c>
      <c r="BU212" s="5">
        <f t="shared" si="208"/>
        <v>310.9205277877096</v>
      </c>
      <c r="BV212" s="2">
        <f>(BU212/BU$5)^(12/COUNT(BU$6:BU212))-1</f>
        <v>6.7970816546189194E-2</v>
      </c>
      <c r="BX212" s="3">
        <f t="shared" si="209"/>
        <v>1</v>
      </c>
      <c r="BY212" s="3">
        <f t="shared" si="210"/>
        <v>0</v>
      </c>
      <c r="BZ212" s="2">
        <f t="shared" si="211"/>
        <v>5.6249999999999998E-3</v>
      </c>
      <c r="CA212" s="5">
        <f t="shared" si="212"/>
        <v>234.26422250149037</v>
      </c>
      <c r="CB212" s="2">
        <f>(CA212/CA$5)^(12/COUNT(CA$6:CA212))-1</f>
        <v>5.0587501821013126E-2</v>
      </c>
      <c r="CD212" s="3">
        <f t="shared" si="219"/>
        <v>0.1</v>
      </c>
      <c r="CE212" s="3">
        <f t="shared" si="213"/>
        <v>0.9</v>
      </c>
      <c r="CF212" s="2">
        <f t="shared" si="214"/>
        <v>2.0603645639467684E-2</v>
      </c>
      <c r="CG212" s="5">
        <f t="shared" si="215"/>
        <v>254.69955096459825</v>
      </c>
      <c r="CH212" s="2">
        <f>(CG212/CG$5)^(12/COUNT(CG$6:CG212))-1</f>
        <v>5.569354349718747E-2</v>
      </c>
    </row>
    <row r="213" spans="1:86">
      <c r="A213" s="1">
        <v>32294</v>
      </c>
      <c r="B213" s="2">
        <f>data!M214/1200</f>
        <v>5.7666666666666665E-3</v>
      </c>
      <c r="C213" s="2">
        <f>data!K214/data!K213-1</f>
        <v>-5.9537575098533857E-4</v>
      </c>
      <c r="D213" s="1">
        <f t="shared" si="166"/>
        <v>32143</v>
      </c>
      <c r="E213">
        <f>VLOOKUP(D213,'FRED Graph'!$A$13:$B$1993,2,FALSE)</f>
        <v>0</v>
      </c>
      <c r="F213" s="4">
        <f t="shared" si="167"/>
        <v>-6.362042417652005E-3</v>
      </c>
      <c r="G213" s="20" t="str">
        <f t="shared" si="165"/>
        <v>19882</v>
      </c>
      <c r="H213" s="21">
        <f>IF(VLOOKUP(G213,Median_Level!$A$2:$H$206,8,FALSE)="#N/A",0,VLOOKUP(G213,Median_Level!$A$2:$H$206,8,FALSE))</f>
        <v>30</v>
      </c>
      <c r="I213" s="4"/>
      <c r="J213" s="3">
        <f t="shared" si="216"/>
        <v>0</v>
      </c>
      <c r="K213" s="3">
        <f t="shared" si="168"/>
        <v>1</v>
      </c>
      <c r="L213" s="2">
        <f t="shared" si="169"/>
        <v>-5.9537575098533857E-4</v>
      </c>
      <c r="M213" s="5">
        <f t="shared" si="170"/>
        <v>233.86528497409279</v>
      </c>
      <c r="N213" s="2">
        <f>(M213/M$5)^(12/COUNT(M$6:M213))-1</f>
        <v>5.0234996872760229E-2</v>
      </c>
      <c r="P213" s="3">
        <f t="shared" si="217"/>
        <v>1</v>
      </c>
      <c r="Q213" s="3">
        <f t="shared" si="171"/>
        <v>0</v>
      </c>
      <c r="R213" s="2">
        <f t="shared" si="172"/>
        <v>5.7666666666666665E-3</v>
      </c>
      <c r="S213" s="5">
        <f t="shared" si="173"/>
        <v>440.02679609549989</v>
      </c>
      <c r="T213" s="2">
        <f>(S213/S$5)^(12/COUNT(S$6:S213))-1</f>
        <v>8.9240537078234539E-2</v>
      </c>
      <c r="V213" s="3">
        <f t="shared" si="174"/>
        <v>1</v>
      </c>
      <c r="W213" s="3">
        <f t="shared" si="175"/>
        <v>0</v>
      </c>
      <c r="X213" s="2">
        <f t="shared" si="176"/>
        <v>5.7666666666666665E-3</v>
      </c>
      <c r="Y213" s="5">
        <f t="shared" si="177"/>
        <v>12459.931306590401</v>
      </c>
      <c r="Z213" s="2">
        <f>(Y213/Y$5)^(12/COUNT(Y$6:Y213))-1</f>
        <v>0.32097662743826505</v>
      </c>
      <c r="AB213" s="3">
        <f t="shared" si="178"/>
        <v>0</v>
      </c>
      <c r="AC213" s="3">
        <f t="shared" si="179"/>
        <v>1</v>
      </c>
      <c r="AD213" s="2">
        <f t="shared" si="180"/>
        <v>-5.9537575098533857E-4</v>
      </c>
      <c r="AE213" s="5">
        <f t="shared" si="181"/>
        <v>257.51140839198069</v>
      </c>
      <c r="AF213" s="2">
        <f>(AE213/AE$5)^(12/COUNT(AE$6:AE213))-1</f>
        <v>5.6087242970966678E-2</v>
      </c>
      <c r="AH213" s="3">
        <f t="shared" ca="1" si="182"/>
        <v>0</v>
      </c>
      <c r="AI213" s="3">
        <f t="shared" ca="1" si="183"/>
        <v>1</v>
      </c>
      <c r="AJ213" s="2">
        <f t="shared" ca="1" si="184"/>
        <v>-5.9537575098533857E-4</v>
      </c>
      <c r="AK213" s="5">
        <f t="shared" ca="1" si="185"/>
        <v>596.99317134015121</v>
      </c>
      <c r="AL213" s="2">
        <f ca="1">(AK213/AK$5)^(12/COUNT(AK$6:AK213))-1</f>
        <v>0.10858108256241228</v>
      </c>
      <c r="AN213" s="3">
        <f t="shared" ca="1" si="186"/>
        <v>0.76660187507832067</v>
      </c>
      <c r="AO213" s="3">
        <f t="shared" ca="1" si="187"/>
        <v>0.23339812492167933</v>
      </c>
      <c r="AP213" s="2">
        <f t="shared" ca="1" si="188"/>
        <v>4.2817778957145013E-3</v>
      </c>
      <c r="AQ213" s="5">
        <f t="shared" ca="1" si="189"/>
        <v>283.6312716857235</v>
      </c>
      <c r="AR213" s="2">
        <f ca="1">(AQ213/AQ$5)^(12/COUNT(AQ$6:AQ213))-1</f>
        <v>6.1990005437808193E-2</v>
      </c>
      <c r="AT213" s="3">
        <f t="shared" si="190"/>
        <v>1</v>
      </c>
      <c r="AU213" s="3">
        <f t="shared" si="191"/>
        <v>0</v>
      </c>
      <c r="AV213" s="2">
        <f t="shared" si="192"/>
        <v>5.7666666666666665E-3</v>
      </c>
      <c r="AW213" s="5">
        <f t="shared" si="193"/>
        <v>320.3267498390058</v>
      </c>
      <c r="AX213" s="2">
        <f>(AW213/AW$5)^(12/COUNT(AW$6:AW213))-1</f>
        <v>6.9470572087657612E-2</v>
      </c>
      <c r="AZ213" s="3">
        <f t="shared" ca="1" si="194"/>
        <v>0</v>
      </c>
      <c r="BA213" s="3">
        <f t="shared" ca="1" si="195"/>
        <v>1</v>
      </c>
      <c r="BB213" s="2">
        <f t="shared" ca="1" si="196"/>
        <v>-5.9537575098533857E-4</v>
      </c>
      <c r="BC213" s="5">
        <f t="shared" ca="1" si="197"/>
        <v>441.74731826413893</v>
      </c>
      <c r="BD213" s="2">
        <f ca="1">(BC213/BC$5)^(12/COUNT(BC$6:BC213))-1</f>
        <v>8.9485795579622218E-2</v>
      </c>
      <c r="BF213" s="3">
        <f t="shared" si="218"/>
        <v>0.45</v>
      </c>
      <c r="BG213" s="3">
        <f t="shared" si="198"/>
        <v>0.55000000000000004</v>
      </c>
      <c r="BH213" s="2">
        <f t="shared" si="199"/>
        <v>2.2675433369580638E-3</v>
      </c>
      <c r="BI213" s="5">
        <f t="shared" si="200"/>
        <v>330.11667931090977</v>
      </c>
      <c r="BJ213" s="2">
        <f>(BI213/BI$5)^(12/COUNT(BI$6:BI213))-1</f>
        <v>7.1329646496270716E-2</v>
      </c>
      <c r="BL213" s="3">
        <f t="shared" si="201"/>
        <v>1</v>
      </c>
      <c r="BM213" s="3">
        <f t="shared" si="202"/>
        <v>0</v>
      </c>
      <c r="BN213" s="2">
        <f t="shared" si="203"/>
        <v>5.7666666666666665E-3</v>
      </c>
      <c r="BO213" s="5">
        <f t="shared" si="204"/>
        <v>316.61452654447993</v>
      </c>
      <c r="BP213" s="2">
        <f>(BO213/BO$5)^(12/COUNT(BO$6:BO213))-1</f>
        <v>6.875160279968151E-2</v>
      </c>
      <c r="BR213" s="3">
        <f t="shared" si="205"/>
        <v>1</v>
      </c>
      <c r="BS213" s="3">
        <f t="shared" si="206"/>
        <v>0</v>
      </c>
      <c r="BT213" s="2">
        <f t="shared" si="207"/>
        <v>5.7666666666666665E-3</v>
      </c>
      <c r="BU213" s="5">
        <f t="shared" si="208"/>
        <v>312.71350283128538</v>
      </c>
      <c r="BV213" s="2">
        <f>(BU213/BU$5)^(12/COUNT(BU$6:BU213))-1</f>
        <v>6.7987456596988238E-2</v>
      </c>
      <c r="BX213" s="3">
        <f t="shared" si="209"/>
        <v>1</v>
      </c>
      <c r="BY213" s="3">
        <f t="shared" si="210"/>
        <v>0</v>
      </c>
      <c r="BZ213" s="2">
        <f t="shared" si="211"/>
        <v>5.7666666666666665E-3</v>
      </c>
      <c r="CA213" s="5">
        <f t="shared" si="212"/>
        <v>235.6151461845823</v>
      </c>
      <c r="CB213" s="2">
        <f>(CA213/CA$5)^(12/COUNT(CA$6:CA213))-1</f>
        <v>5.0686765329672312E-2</v>
      </c>
      <c r="CD213" s="3">
        <f t="shared" si="219"/>
        <v>0.1</v>
      </c>
      <c r="CE213" s="3">
        <f t="shared" si="213"/>
        <v>0.9</v>
      </c>
      <c r="CF213" s="2">
        <f t="shared" si="214"/>
        <v>4.0828490779861869E-5</v>
      </c>
      <c r="CG213" s="5">
        <f t="shared" si="215"/>
        <v>254.70994996286643</v>
      </c>
      <c r="CH213" s="2">
        <f>(CG213/CG$5)^(12/COUNT(CG$6:CG213))-1</f>
        <v>5.5420986401631955E-2</v>
      </c>
    </row>
    <row r="214" spans="1:86">
      <c r="A214" s="1">
        <v>32324</v>
      </c>
      <c r="B214" s="2">
        <f>data!M215/1200</f>
        <v>6.1083333333333337E-3</v>
      </c>
      <c r="C214" s="2">
        <f>data!K215/data!K214-1</f>
        <v>5.4447792351018265E-2</v>
      </c>
      <c r="D214" s="1">
        <f t="shared" si="166"/>
        <v>32143</v>
      </c>
      <c r="E214">
        <f>VLOOKUP(D214,'FRED Graph'!$A$13:$B$1993,2,FALSE)</f>
        <v>0</v>
      </c>
      <c r="F214" s="4">
        <f t="shared" si="167"/>
        <v>4.8339459017684931E-2</v>
      </c>
      <c r="G214" s="20" t="str">
        <f t="shared" si="165"/>
        <v>19882</v>
      </c>
      <c r="H214" s="21">
        <f>IF(VLOOKUP(G214,Median_Level!$A$2:$H$206,8,FALSE)="#N/A",0,VLOOKUP(G214,Median_Level!$A$2:$H$206,8,FALSE))</f>
        <v>30</v>
      </c>
      <c r="I214" s="4"/>
      <c r="J214" s="3">
        <f t="shared" si="216"/>
        <v>0</v>
      </c>
      <c r="K214" s="3">
        <f t="shared" si="168"/>
        <v>1</v>
      </c>
      <c r="L214" s="2">
        <f t="shared" si="169"/>
        <v>5.4447792351018265E-2</v>
      </c>
      <c r="M214" s="5">
        <f t="shared" si="170"/>
        <v>246.59873344847389</v>
      </c>
      <c r="N214" s="2">
        <f>(M214/M$5)^(12/COUNT(M$6:M214))-1</f>
        <v>5.3189816554152003E-2</v>
      </c>
      <c r="P214" s="3">
        <f t="shared" si="217"/>
        <v>1</v>
      </c>
      <c r="Q214" s="3">
        <f t="shared" si="171"/>
        <v>0</v>
      </c>
      <c r="R214" s="2">
        <f t="shared" si="172"/>
        <v>6.1083333333333337E-3</v>
      </c>
      <c r="S214" s="5">
        <f t="shared" si="173"/>
        <v>442.7146264416499</v>
      </c>
      <c r="T214" s="2">
        <f>(S214/S$5)^(12/COUNT(S$6:S214))-1</f>
        <v>8.9175895117274306E-2</v>
      </c>
      <c r="V214" s="3">
        <f t="shared" si="174"/>
        <v>0</v>
      </c>
      <c r="W214" s="3">
        <f t="shared" si="175"/>
        <v>1</v>
      </c>
      <c r="X214" s="2">
        <f t="shared" si="176"/>
        <v>5.4447792351018265E-2</v>
      </c>
      <c r="Y214" s="5">
        <f t="shared" si="177"/>
        <v>13138.347059079586</v>
      </c>
      <c r="Z214" s="2">
        <f>(Y214/Y$5)^(12/COUNT(Y$6:Y214))-1</f>
        <v>0.32324024854176914</v>
      </c>
      <c r="AB214" s="3">
        <f t="shared" si="178"/>
        <v>0</v>
      </c>
      <c r="AC214" s="3">
        <f t="shared" si="179"/>
        <v>1</v>
      </c>
      <c r="AD214" s="2">
        <f t="shared" si="180"/>
        <v>5.4447792351018265E-2</v>
      </c>
      <c r="AE214" s="5">
        <f t="shared" si="181"/>
        <v>271.53233608412552</v>
      </c>
      <c r="AF214" s="2">
        <f>(AE214/AE$5)^(12/COUNT(AE$6:AE214))-1</f>
        <v>5.9030370180509939E-2</v>
      </c>
      <c r="AH214" s="3">
        <f t="shared" ca="1" si="182"/>
        <v>0</v>
      </c>
      <c r="AI214" s="3">
        <f t="shared" ca="1" si="183"/>
        <v>1</v>
      </c>
      <c r="AJ214" s="2">
        <f t="shared" ca="1" si="184"/>
        <v>5.4447792351018265E-2</v>
      </c>
      <c r="AK214" s="5">
        <f t="shared" ca="1" si="185"/>
        <v>629.49813156825564</v>
      </c>
      <c r="AL214" s="2">
        <f ca="1">(AK214/AK$5)^(12/COUNT(AK$6:AK214))-1</f>
        <v>0.11141250562265159</v>
      </c>
      <c r="AN214" s="3">
        <f t="shared" ca="1" si="186"/>
        <v>0.35236206157341743</v>
      </c>
      <c r="AO214" s="3">
        <f t="shared" ca="1" si="187"/>
        <v>0.64763793842658257</v>
      </c>
      <c r="AP214" s="2">
        <f t="shared" ca="1" si="188"/>
        <v>3.7414800916203077E-2</v>
      </c>
      <c r="AQ214" s="5">
        <f t="shared" ca="1" si="189"/>
        <v>294.2432792494543</v>
      </c>
      <c r="AR214" s="2">
        <f ca="1">(AQ214/AQ$5)^(12/COUNT(AQ$6:AQ214))-1</f>
        <v>6.392589896789902E-2</v>
      </c>
      <c r="AT214" s="3">
        <f t="shared" si="190"/>
        <v>1</v>
      </c>
      <c r="AU214" s="3">
        <f t="shared" si="191"/>
        <v>0</v>
      </c>
      <c r="AV214" s="2">
        <f t="shared" si="192"/>
        <v>6.1083333333333337E-3</v>
      </c>
      <c r="AW214" s="5">
        <f t="shared" si="193"/>
        <v>322.28341240260573</v>
      </c>
      <c r="AX214" s="2">
        <f>(AW214/AW$5)^(12/COUNT(AW$6:AW214))-1</f>
        <v>6.9500831386880346E-2</v>
      </c>
      <c r="AZ214" s="3">
        <f t="shared" ca="1" si="194"/>
        <v>0</v>
      </c>
      <c r="BA214" s="3">
        <f t="shared" ca="1" si="195"/>
        <v>1</v>
      </c>
      <c r="BB214" s="2">
        <f t="shared" ca="1" si="196"/>
        <v>5.4447792351018265E-2</v>
      </c>
      <c r="BC214" s="5">
        <f t="shared" ca="1" si="197"/>
        <v>465.79948452060393</v>
      </c>
      <c r="BD214" s="2">
        <f ca="1">(BC214/BC$5)^(12/COUNT(BC$6:BC214))-1</f>
        <v>9.2359256114443955E-2</v>
      </c>
      <c r="BF214" s="3">
        <f t="shared" si="218"/>
        <v>0.45</v>
      </c>
      <c r="BG214" s="3">
        <f t="shared" si="198"/>
        <v>0.55000000000000004</v>
      </c>
      <c r="BH214" s="2">
        <f t="shared" si="199"/>
        <v>3.2695035793060045E-2</v>
      </c>
      <c r="BI214" s="5">
        <f t="shared" si="200"/>
        <v>340.90985595686607</v>
      </c>
      <c r="BJ214" s="2">
        <f>(BI214/BI$5)^(12/COUNT(BI$6:BI214))-1</f>
        <v>7.2956649361536785E-2</v>
      </c>
      <c r="BL214" s="3">
        <f t="shared" si="201"/>
        <v>1</v>
      </c>
      <c r="BM214" s="3">
        <f t="shared" si="202"/>
        <v>0</v>
      </c>
      <c r="BN214" s="2">
        <f t="shared" si="203"/>
        <v>6.1083333333333337E-3</v>
      </c>
      <c r="BO214" s="5">
        <f t="shared" si="204"/>
        <v>318.54851361078914</v>
      </c>
      <c r="BP214" s="2">
        <f>(BO214/BO$5)^(12/COUNT(BO$6:BO214))-1</f>
        <v>6.8785280747288846E-2</v>
      </c>
      <c r="BR214" s="3">
        <f t="shared" si="205"/>
        <v>1</v>
      </c>
      <c r="BS214" s="3">
        <f t="shared" si="206"/>
        <v>0</v>
      </c>
      <c r="BT214" s="2">
        <f t="shared" si="207"/>
        <v>6.1083333333333337E-3</v>
      </c>
      <c r="BU214" s="5">
        <f t="shared" si="208"/>
        <v>314.62366114441318</v>
      </c>
      <c r="BV214" s="2">
        <f>(BU214/BU$5)^(12/COUNT(BU$6:BU214))-1</f>
        <v>6.8024765481183191E-2</v>
      </c>
      <c r="BX214" s="3">
        <f t="shared" si="209"/>
        <v>1</v>
      </c>
      <c r="BY214" s="3">
        <f t="shared" si="210"/>
        <v>0</v>
      </c>
      <c r="BZ214" s="2">
        <f t="shared" si="211"/>
        <v>6.1083333333333337E-3</v>
      </c>
      <c r="CA214" s="5">
        <f t="shared" si="212"/>
        <v>237.05436203585981</v>
      </c>
      <c r="CB214" s="2">
        <f>(CA214/CA$5)^(12/COUNT(CA$6:CA214))-1</f>
        <v>5.0805580210113277E-2</v>
      </c>
      <c r="CD214" s="3">
        <f t="shared" si="219"/>
        <v>0.1</v>
      </c>
      <c r="CE214" s="3">
        <f t="shared" si="213"/>
        <v>0.9</v>
      </c>
      <c r="CF214" s="2">
        <f t="shared" si="214"/>
        <v>4.9613846449249772E-2</v>
      </c>
      <c r="CG214" s="5">
        <f t="shared" si="215"/>
        <v>267.34709030942014</v>
      </c>
      <c r="CH214" s="2">
        <f>(CG214/CG$5)^(12/COUNT(CG$6:CG214))-1</f>
        <v>5.80862705824714E-2</v>
      </c>
    </row>
    <row r="215" spans="1:86">
      <c r="A215" s="1">
        <v>32353</v>
      </c>
      <c r="B215" s="2">
        <f>data!M216/1200</f>
        <v>6.3416666666666673E-3</v>
      </c>
      <c r="C215" s="2">
        <f>data!K216/data!K215-1</f>
        <v>-6.0605777626289159E-3</v>
      </c>
      <c r="D215" s="1">
        <f t="shared" si="166"/>
        <v>32143</v>
      </c>
      <c r="E215">
        <f>VLOOKUP(D215,'FRED Graph'!$A$13:$B$1993,2,FALSE)</f>
        <v>0</v>
      </c>
      <c r="F215" s="4">
        <f t="shared" si="167"/>
        <v>-1.2402244429295583E-2</v>
      </c>
      <c r="G215" s="20" t="str">
        <f t="shared" si="165"/>
        <v>19883</v>
      </c>
      <c r="H215" s="21">
        <f>IF(VLOOKUP(G215,Median_Level!$A$2:$H$206,8,FALSE)="#N/A",0,VLOOKUP(G215,Median_Level!$A$2:$H$206,8,FALSE))</f>
        <v>22.5</v>
      </c>
      <c r="I215" s="4"/>
      <c r="J215" s="3">
        <f t="shared" si="216"/>
        <v>0</v>
      </c>
      <c r="K215" s="3">
        <f t="shared" si="168"/>
        <v>1</v>
      </c>
      <c r="L215" s="2">
        <f t="shared" si="169"/>
        <v>-6.0605777626289159E-3</v>
      </c>
      <c r="M215" s="5">
        <f t="shared" si="170"/>
        <v>245.10420264824361</v>
      </c>
      <c r="N215" s="2">
        <f>(M215/M$5)^(12/COUNT(M$6:M215))-1</f>
        <v>5.2564248726940876E-2</v>
      </c>
      <c r="P215" s="3">
        <f t="shared" si="217"/>
        <v>1</v>
      </c>
      <c r="Q215" s="3">
        <f t="shared" si="171"/>
        <v>0</v>
      </c>
      <c r="R215" s="2">
        <f t="shared" si="172"/>
        <v>6.3416666666666673E-3</v>
      </c>
      <c r="S215" s="5">
        <f t="shared" si="173"/>
        <v>445.5221750310007</v>
      </c>
      <c r="T215" s="2">
        <f>(S215/S$5)^(12/COUNT(S$6:S215))-1</f>
        <v>8.9126304325909622E-2</v>
      </c>
      <c r="V215" s="3">
        <f t="shared" si="174"/>
        <v>1</v>
      </c>
      <c r="W215" s="3">
        <f t="shared" si="175"/>
        <v>0</v>
      </c>
      <c r="X215" s="2">
        <f t="shared" si="176"/>
        <v>6.3416666666666673E-3</v>
      </c>
      <c r="Y215" s="5">
        <f t="shared" si="177"/>
        <v>13221.66607667925</v>
      </c>
      <c r="Z215" s="2">
        <f>(Y215/Y$5)^(12/COUNT(Y$6:Y215))-1</f>
        <v>0.32195403081324758</v>
      </c>
      <c r="AB215" s="3">
        <f t="shared" si="178"/>
        <v>0</v>
      </c>
      <c r="AC215" s="3">
        <f t="shared" si="179"/>
        <v>1</v>
      </c>
      <c r="AD215" s="2">
        <f t="shared" si="180"/>
        <v>-6.0605777626289159E-3</v>
      </c>
      <c r="AE215" s="5">
        <f t="shared" si="181"/>
        <v>269.88669324621941</v>
      </c>
      <c r="AF215" s="2">
        <f>(AE215/AE$5)^(12/COUNT(AE$6:AE215))-1</f>
        <v>5.8373461010875261E-2</v>
      </c>
      <c r="AH215" s="3">
        <f t="shared" ca="1" si="182"/>
        <v>0</v>
      </c>
      <c r="AI215" s="3">
        <f t="shared" ca="1" si="183"/>
        <v>1</v>
      </c>
      <c r="AJ215" s="2">
        <f t="shared" ca="1" si="184"/>
        <v>-6.0605777626289159E-3</v>
      </c>
      <c r="AK215" s="5">
        <f t="shared" ca="1" si="185"/>
        <v>625.68300919045657</v>
      </c>
      <c r="AL215" s="2">
        <f ca="1">(AK215/AK$5)^(12/COUNT(AK$6:AK215))-1</f>
        <v>0.11046778363123</v>
      </c>
      <c r="AN215" s="3">
        <f t="shared" ca="1" si="186"/>
        <v>0.20236463374623015</v>
      </c>
      <c r="AO215" s="3">
        <f t="shared" ca="1" si="187"/>
        <v>0.79763536625376985</v>
      </c>
      <c r="AP215" s="2">
        <f t="shared" ca="1" si="188"/>
        <v>-3.5508021110632918E-3</v>
      </c>
      <c r="AQ215" s="5">
        <f t="shared" ca="1" si="189"/>
        <v>293.19847959232914</v>
      </c>
      <c r="AR215" s="2">
        <f ca="1">(AQ215/AQ$5)^(12/COUNT(AQ$6:AQ215))-1</f>
        <v>6.3395835241805365E-2</v>
      </c>
      <c r="AT215" s="3">
        <f t="shared" si="190"/>
        <v>1</v>
      </c>
      <c r="AU215" s="3">
        <f t="shared" si="191"/>
        <v>0</v>
      </c>
      <c r="AV215" s="2">
        <f t="shared" si="192"/>
        <v>6.3416666666666673E-3</v>
      </c>
      <c r="AW215" s="5">
        <f t="shared" si="193"/>
        <v>324.32722637625892</v>
      </c>
      <c r="AX215" s="2">
        <f>(AW215/AW$5)^(12/COUNT(AW$6:AW215))-1</f>
        <v>6.9544975629053596E-2</v>
      </c>
      <c r="AZ215" s="3">
        <f t="shared" ca="1" si="194"/>
        <v>0</v>
      </c>
      <c r="BA215" s="3">
        <f t="shared" ca="1" si="195"/>
        <v>1</v>
      </c>
      <c r="BB215" s="2">
        <f t="shared" ca="1" si="196"/>
        <v>-6.0605777626289159E-3</v>
      </c>
      <c r="BC215" s="5">
        <f t="shared" ca="1" si="197"/>
        <v>462.97647052287437</v>
      </c>
      <c r="BD215" s="2">
        <f ca="1">(BC215/BC$5)^(12/COUNT(BC$6:BC215))-1</f>
        <v>9.1520604568722908E-2</v>
      </c>
      <c r="BF215" s="3">
        <f t="shared" si="218"/>
        <v>0.45</v>
      </c>
      <c r="BG215" s="3">
        <f t="shared" si="198"/>
        <v>0.55000000000000004</v>
      </c>
      <c r="BH215" s="2">
        <f t="shared" si="199"/>
        <v>-4.7956776944590345E-4</v>
      </c>
      <c r="BI215" s="5">
        <f t="shared" si="200"/>
        <v>340.74636657766268</v>
      </c>
      <c r="BJ215" s="2">
        <f>(BI215/BI$5)^(12/COUNT(BI$6:BI215))-1</f>
        <v>7.2567521495644272E-2</v>
      </c>
      <c r="BL215" s="3">
        <f t="shared" si="201"/>
        <v>1</v>
      </c>
      <c r="BM215" s="3">
        <f t="shared" si="202"/>
        <v>0</v>
      </c>
      <c r="BN215" s="2">
        <f t="shared" si="203"/>
        <v>6.3416666666666673E-3</v>
      </c>
      <c r="BO215" s="5">
        <f t="shared" si="204"/>
        <v>320.56864210127088</v>
      </c>
      <c r="BP215" s="2">
        <f>(BO215/BO$5)^(12/COUNT(BO$6:BO215))-1</f>
        <v>6.8832801844620484E-2</v>
      </c>
      <c r="BR215" s="3">
        <f t="shared" si="205"/>
        <v>1</v>
      </c>
      <c r="BS215" s="3">
        <f t="shared" si="206"/>
        <v>0</v>
      </c>
      <c r="BT215" s="2">
        <f t="shared" si="207"/>
        <v>6.3416666666666673E-3</v>
      </c>
      <c r="BU215" s="5">
        <f t="shared" si="208"/>
        <v>316.61889952883735</v>
      </c>
      <c r="BV215" s="2">
        <f>(BU215/BU$5)^(12/COUNT(BU$6:BU215))-1</f>
        <v>6.8075873143526477E-2</v>
      </c>
      <c r="BX215" s="3">
        <f t="shared" si="209"/>
        <v>0</v>
      </c>
      <c r="BY215" s="3">
        <f t="shared" si="210"/>
        <v>1</v>
      </c>
      <c r="BZ215" s="2">
        <f t="shared" si="211"/>
        <v>-6.0605777626289159E-3</v>
      </c>
      <c r="CA215" s="5">
        <f t="shared" si="212"/>
        <v>235.6176756407711</v>
      </c>
      <c r="CB215" s="2">
        <f>(CA215/CA$5)^(12/COUNT(CA$6:CA215))-1</f>
        <v>5.019276252896776E-2</v>
      </c>
      <c r="CD215" s="3">
        <f t="shared" si="219"/>
        <v>0.1</v>
      </c>
      <c r="CE215" s="3">
        <f t="shared" si="213"/>
        <v>0.9</v>
      </c>
      <c r="CF215" s="2">
        <f t="shared" si="214"/>
        <v>-4.8203533196993576E-3</v>
      </c>
      <c r="CG215" s="5">
        <f t="shared" si="215"/>
        <v>266.05838287513518</v>
      </c>
      <c r="CH215" s="2">
        <f>(CG215/CG$5)^(12/COUNT(CG$6:CG215))-1</f>
        <v>5.750979094129649E-2</v>
      </c>
    </row>
    <row r="216" spans="1:86">
      <c r="A216" s="1">
        <v>32386</v>
      </c>
      <c r="B216" s="2">
        <f>data!M217/1200</f>
        <v>6.7666666666666656E-3</v>
      </c>
      <c r="C216" s="2">
        <f>data!K217/data!K216-1</f>
        <v>-4.5604656297416724E-2</v>
      </c>
      <c r="D216" s="1">
        <f t="shared" si="166"/>
        <v>32143</v>
      </c>
      <c r="E216">
        <f>VLOOKUP(D216,'FRED Graph'!$A$13:$B$1993,2,FALSE)</f>
        <v>0</v>
      </c>
      <c r="F216" s="4">
        <f t="shared" si="167"/>
        <v>-5.2371322964083387E-2</v>
      </c>
      <c r="G216" s="20" t="str">
        <f t="shared" si="165"/>
        <v>19883</v>
      </c>
      <c r="H216" s="21">
        <f>IF(VLOOKUP(G216,Median_Level!$A$2:$H$206,8,FALSE)="#N/A",0,VLOOKUP(G216,Median_Level!$A$2:$H$206,8,FALSE))</f>
        <v>22.5</v>
      </c>
      <c r="I216" s="4"/>
      <c r="J216" s="3">
        <f t="shared" si="216"/>
        <v>0</v>
      </c>
      <c r="K216" s="3">
        <f t="shared" si="168"/>
        <v>1</v>
      </c>
      <c r="L216" s="2">
        <f t="shared" si="169"/>
        <v>-4.5604656297416724E-2</v>
      </c>
      <c r="M216" s="5">
        <f t="shared" si="170"/>
        <v>233.92630972941808</v>
      </c>
      <c r="N216" s="2">
        <f>(M216/M$5)^(12/COUNT(M$6:M216))-1</f>
        <v>4.9518936186273121E-2</v>
      </c>
      <c r="P216" s="3">
        <f t="shared" si="217"/>
        <v>1</v>
      </c>
      <c r="Q216" s="3">
        <f t="shared" si="171"/>
        <v>0</v>
      </c>
      <c r="R216" s="2">
        <f t="shared" si="172"/>
        <v>6.7666666666666656E-3</v>
      </c>
      <c r="S216" s="5">
        <f t="shared" si="173"/>
        <v>448.53687508204376</v>
      </c>
      <c r="T216" s="2">
        <f>(S216/S$5)^(12/COUNT(S$6:S216))-1</f>
        <v>8.9103338390029929E-2</v>
      </c>
      <c r="V216" s="3">
        <f t="shared" si="174"/>
        <v>1</v>
      </c>
      <c r="W216" s="3">
        <f t="shared" si="175"/>
        <v>0</v>
      </c>
      <c r="X216" s="2">
        <f t="shared" si="176"/>
        <v>6.7666666666666656E-3</v>
      </c>
      <c r="Y216" s="5">
        <f t="shared" si="177"/>
        <v>13311.132683798112</v>
      </c>
      <c r="Z216" s="2">
        <f>(Y216/Y$5)^(12/COUNT(Y$6:Y216))-1</f>
        <v>0.32071295143993783</v>
      </c>
      <c r="AB216" s="3">
        <f t="shared" si="178"/>
        <v>0</v>
      </c>
      <c r="AC216" s="3">
        <f t="shared" si="179"/>
        <v>1</v>
      </c>
      <c r="AD216" s="2">
        <f t="shared" si="180"/>
        <v>-4.5604656297416724E-2</v>
      </c>
      <c r="AE216" s="5">
        <f t="shared" si="181"/>
        <v>257.57860336147922</v>
      </c>
      <c r="AF216" s="2">
        <f>(AE216/AE$5)^(12/COUNT(AE$6:AE216))-1</f>
        <v>5.5283813657972303E-2</v>
      </c>
      <c r="AH216" s="3">
        <f t="shared" ca="1" si="182"/>
        <v>0</v>
      </c>
      <c r="AI216" s="3">
        <f t="shared" ca="1" si="183"/>
        <v>1</v>
      </c>
      <c r="AJ216" s="2">
        <f t="shared" ca="1" si="184"/>
        <v>-4.5604656297416724E-2</v>
      </c>
      <c r="AK216" s="5">
        <f t="shared" ca="1" si="185"/>
        <v>597.14895060519234</v>
      </c>
      <c r="AL216" s="2">
        <f ca="1">(AK216/AK$5)^(12/COUNT(AK$6:AK216))-1</f>
        <v>0.10697395590762149</v>
      </c>
      <c r="AN216" s="3">
        <f t="shared" ca="1" si="186"/>
        <v>0.44940704696339895</v>
      </c>
      <c r="AO216" s="3">
        <f t="shared" ca="1" si="187"/>
        <v>0.55059295303660105</v>
      </c>
      <c r="AP216" s="2">
        <f t="shared" ca="1" si="188"/>
        <v>-2.2068614698561567E-2</v>
      </c>
      <c r="AQ216" s="5">
        <f t="shared" ca="1" si="189"/>
        <v>286.72799531600197</v>
      </c>
      <c r="AR216" s="2">
        <f ca="1">(AQ216/AQ$5)^(12/COUNT(AQ$6:AQ216))-1</f>
        <v>6.1737744716862331E-2</v>
      </c>
      <c r="AT216" s="3">
        <f t="shared" si="190"/>
        <v>1</v>
      </c>
      <c r="AU216" s="3">
        <f t="shared" si="191"/>
        <v>0</v>
      </c>
      <c r="AV216" s="2">
        <f t="shared" si="192"/>
        <v>6.7666666666666656E-3</v>
      </c>
      <c r="AW216" s="5">
        <f t="shared" si="193"/>
        <v>326.52184060807156</v>
      </c>
      <c r="AX216" s="2">
        <f>(AW216/AW$5)^(12/COUNT(AW$6:AW216))-1</f>
        <v>6.9614387826310686E-2</v>
      </c>
      <c r="AZ216" s="3">
        <f t="shared" ca="1" si="194"/>
        <v>0</v>
      </c>
      <c r="BA216" s="3">
        <f t="shared" ca="1" si="195"/>
        <v>1</v>
      </c>
      <c r="BB216" s="2">
        <f t="shared" ca="1" si="196"/>
        <v>-4.5604656297416724E-2</v>
      </c>
      <c r="BC216" s="5">
        <f t="shared" ca="1" si="197"/>
        <v>441.86258771088757</v>
      </c>
      <c r="BD216" s="2">
        <f ca="1">(BC216/BC$5)^(12/COUNT(BC$6:BC216))-1</f>
        <v>8.8175139828724047E-2</v>
      </c>
      <c r="BF216" s="3">
        <f t="shared" si="218"/>
        <v>0.45</v>
      </c>
      <c r="BG216" s="3">
        <f t="shared" si="198"/>
        <v>0.55000000000000004</v>
      </c>
      <c r="BH216" s="2">
        <f t="shared" si="199"/>
        <v>-2.20375609635792E-2</v>
      </c>
      <c r="BI216" s="5">
        <f t="shared" si="200"/>
        <v>333.23714775108931</v>
      </c>
      <c r="BJ216" s="2">
        <f>(BI216/BI$5)^(12/COUNT(BI$6:BI216))-1</f>
        <v>7.085347830101818E-2</v>
      </c>
      <c r="BL216" s="3">
        <f t="shared" si="201"/>
        <v>1</v>
      </c>
      <c r="BM216" s="3">
        <f t="shared" si="202"/>
        <v>0</v>
      </c>
      <c r="BN216" s="2">
        <f t="shared" si="203"/>
        <v>6.7666666666666656E-3</v>
      </c>
      <c r="BO216" s="5">
        <f t="shared" si="204"/>
        <v>322.7378232461561</v>
      </c>
      <c r="BP216" s="2">
        <f>(BO216/BO$5)^(12/COUNT(BO$6:BO216))-1</f>
        <v>6.8905542154177768E-2</v>
      </c>
      <c r="BR216" s="3">
        <f t="shared" si="205"/>
        <v>1</v>
      </c>
      <c r="BS216" s="3">
        <f t="shared" si="206"/>
        <v>0</v>
      </c>
      <c r="BT216" s="2">
        <f t="shared" si="207"/>
        <v>6.7666666666666656E-3</v>
      </c>
      <c r="BU216" s="5">
        <f t="shared" si="208"/>
        <v>318.76135408231579</v>
      </c>
      <c r="BV216" s="2">
        <f>(BU216/BU$5)^(12/COUNT(BU$6:BU216))-1</f>
        <v>6.8152148259011724E-2</v>
      </c>
      <c r="BX216" s="3">
        <f t="shared" si="209"/>
        <v>0</v>
      </c>
      <c r="BY216" s="3">
        <f t="shared" si="210"/>
        <v>1</v>
      </c>
      <c r="BZ216" s="2">
        <f t="shared" si="211"/>
        <v>-4.5604656297416724E-2</v>
      </c>
      <c r="CA216" s="5">
        <f t="shared" si="212"/>
        <v>224.87241252557752</v>
      </c>
      <c r="CB216" s="2">
        <f>(CA216/CA$5)^(12/COUNT(CA$6:CA216))-1</f>
        <v>4.716550542687914E-2</v>
      </c>
      <c r="CD216" s="3">
        <f t="shared" si="219"/>
        <v>0.1</v>
      </c>
      <c r="CE216" s="3">
        <f t="shared" si="213"/>
        <v>0.9</v>
      </c>
      <c r="CF216" s="2">
        <f t="shared" si="214"/>
        <v>-4.036752400100839E-2</v>
      </c>
      <c r="CG216" s="5">
        <f t="shared" si="215"/>
        <v>255.31826471875368</v>
      </c>
      <c r="CH216" s="2">
        <f>(CG216/CG$5)^(12/COUNT(CG$6:CG216))-1</f>
        <v>5.4754960025353627E-2</v>
      </c>
    </row>
    <row r="217" spans="1:86">
      <c r="A217" s="1">
        <v>32416</v>
      </c>
      <c r="B217" s="2">
        <f>data!M218/1200</f>
        <v>6.875E-3</v>
      </c>
      <c r="C217" s="2">
        <f>data!K218/data!K217-1</f>
        <v>3.9997046735412045E-2</v>
      </c>
      <c r="D217" s="1">
        <f t="shared" si="166"/>
        <v>32143</v>
      </c>
      <c r="E217">
        <f>VLOOKUP(D217,'FRED Graph'!$A$13:$B$1993,2,FALSE)</f>
        <v>0</v>
      </c>
      <c r="F217" s="4">
        <f t="shared" si="167"/>
        <v>3.3122046735412046E-2</v>
      </c>
      <c r="G217" s="20" t="str">
        <f t="shared" si="165"/>
        <v>19883</v>
      </c>
      <c r="H217" s="21">
        <f>IF(VLOOKUP(G217,Median_Level!$A$2:$H$206,8,FALSE)="#N/A",0,VLOOKUP(G217,Median_Level!$A$2:$H$206,8,FALSE))</f>
        <v>22.5</v>
      </c>
      <c r="I217" s="4"/>
      <c r="J217" s="3">
        <f t="shared" si="216"/>
        <v>0</v>
      </c>
      <c r="K217" s="3">
        <f t="shared" si="168"/>
        <v>1</v>
      </c>
      <c r="L217" s="2">
        <f t="shared" si="169"/>
        <v>3.9997046735412045E-2</v>
      </c>
      <c r="M217" s="5">
        <f t="shared" si="170"/>
        <v>243.28267127230808</v>
      </c>
      <c r="N217" s="2">
        <f>(M217/M$5)^(12/COUNT(M$6:M217))-1</f>
        <v>5.1611555309687862E-2</v>
      </c>
      <c r="P217" s="3">
        <f t="shared" si="217"/>
        <v>1</v>
      </c>
      <c r="Q217" s="3">
        <f t="shared" si="171"/>
        <v>0</v>
      </c>
      <c r="R217" s="2">
        <f t="shared" si="172"/>
        <v>6.875E-3</v>
      </c>
      <c r="S217" s="5">
        <f t="shared" si="173"/>
        <v>451.62056609823281</v>
      </c>
      <c r="T217" s="2">
        <f>(S217/S$5)^(12/COUNT(S$6:S217))-1</f>
        <v>8.9087222692798784E-2</v>
      </c>
      <c r="V217" s="3">
        <f t="shared" si="174"/>
        <v>0</v>
      </c>
      <c r="W217" s="3">
        <f t="shared" si="175"/>
        <v>1</v>
      </c>
      <c r="X217" s="2">
        <f t="shared" si="176"/>
        <v>3.9997046735412045E-2</v>
      </c>
      <c r="Y217" s="5">
        <f t="shared" si="177"/>
        <v>13843.538679853256</v>
      </c>
      <c r="Z217" s="2">
        <f>(Y217/Y$5)^(12/COUNT(Y$6:Y217))-1</f>
        <v>0.32191237153084051</v>
      </c>
      <c r="AB217" s="3">
        <f t="shared" si="178"/>
        <v>0</v>
      </c>
      <c r="AC217" s="3">
        <f t="shared" si="179"/>
        <v>1</v>
      </c>
      <c r="AD217" s="2">
        <f t="shared" si="180"/>
        <v>3.9997046735412045E-2</v>
      </c>
      <c r="AE217" s="5">
        <f t="shared" si="181"/>
        <v>267.88098679817045</v>
      </c>
      <c r="AF217" s="2">
        <f>(AE217/AE$5)^(12/COUNT(AE$6:AE217))-1</f>
        <v>5.736060589866443E-2</v>
      </c>
      <c r="AH217" s="3">
        <f t="shared" ca="1" si="182"/>
        <v>0</v>
      </c>
      <c r="AI217" s="3">
        <f t="shared" ca="1" si="183"/>
        <v>1</v>
      </c>
      <c r="AJ217" s="2">
        <f t="shared" ca="1" si="184"/>
        <v>3.9997046735412045E-2</v>
      </c>
      <c r="AK217" s="5">
        <f t="shared" ca="1" si="185"/>
        <v>621.03314509055053</v>
      </c>
      <c r="AL217" s="2">
        <f ca="1">(AK217/AK$5)^(12/COUNT(AK$6:AK217))-1</f>
        <v>0.10890231314669774</v>
      </c>
      <c r="AN217" s="3">
        <f t="shared" ca="1" si="186"/>
        <v>0.61724584624217593</v>
      </c>
      <c r="AO217" s="3">
        <f t="shared" ca="1" si="187"/>
        <v>0.38275415375782407</v>
      </c>
      <c r="AP217" s="2">
        <f t="shared" ca="1" si="188"/>
        <v>1.9552600968939737E-2</v>
      </c>
      <c r="AQ217" s="5">
        <f t="shared" ca="1" si="189"/>
        <v>292.33427339503976</v>
      </c>
      <c r="AR217" s="2">
        <f ca="1">(AQ217/AQ$5)^(12/COUNT(AQ$6:AQ217))-1</f>
        <v>6.260180929754755E-2</v>
      </c>
      <c r="AT217" s="3">
        <f t="shared" si="190"/>
        <v>1</v>
      </c>
      <c r="AU217" s="3">
        <f t="shared" si="191"/>
        <v>0</v>
      </c>
      <c r="AV217" s="2">
        <f t="shared" si="192"/>
        <v>6.875E-3</v>
      </c>
      <c r="AW217" s="5">
        <f t="shared" si="193"/>
        <v>328.76667826225201</v>
      </c>
      <c r="AX217" s="2">
        <f>(AW217/AW$5)^(12/COUNT(AW$6:AW217))-1</f>
        <v>6.9689664593067358E-2</v>
      </c>
      <c r="AZ217" s="3">
        <f t="shared" ca="1" si="194"/>
        <v>0</v>
      </c>
      <c r="BA217" s="3">
        <f t="shared" ca="1" si="195"/>
        <v>1</v>
      </c>
      <c r="BB217" s="2">
        <f t="shared" ca="1" si="196"/>
        <v>3.9997046735412045E-2</v>
      </c>
      <c r="BC217" s="5">
        <f t="shared" ca="1" si="197"/>
        <v>459.53578628219003</v>
      </c>
      <c r="BD217" s="2">
        <f ca="1">(BC217/BC$5)^(12/COUNT(BC$6:BC217))-1</f>
        <v>9.0158822519477599E-2</v>
      </c>
      <c r="BF217" s="3">
        <f t="shared" si="218"/>
        <v>0.45</v>
      </c>
      <c r="BG217" s="3">
        <f t="shared" si="198"/>
        <v>0.55000000000000004</v>
      </c>
      <c r="BH217" s="2">
        <f t="shared" si="199"/>
        <v>2.5092125704476626E-2</v>
      </c>
      <c r="BI217" s="5">
        <f t="shared" si="200"/>
        <v>341.59877615186093</v>
      </c>
      <c r="BJ217" s="2">
        <f>(BI217/BI$5)^(12/COUNT(BI$6:BI217))-1</f>
        <v>7.2010492692337724E-2</v>
      </c>
      <c r="BL217" s="3">
        <f t="shared" si="201"/>
        <v>1</v>
      </c>
      <c r="BM217" s="3">
        <f t="shared" si="202"/>
        <v>0</v>
      </c>
      <c r="BN217" s="2">
        <f t="shared" si="203"/>
        <v>6.875E-3</v>
      </c>
      <c r="BO217" s="5">
        <f t="shared" si="204"/>
        <v>324.95664578097342</v>
      </c>
      <c r="BP217" s="2">
        <f>(BO217/BO$5)^(12/COUNT(BO$6:BO217))-1</f>
        <v>6.8984111778116031E-2</v>
      </c>
      <c r="BR217" s="3">
        <f t="shared" si="205"/>
        <v>1</v>
      </c>
      <c r="BS217" s="3">
        <f t="shared" si="206"/>
        <v>0</v>
      </c>
      <c r="BT217" s="2">
        <f t="shared" si="207"/>
        <v>6.875E-3</v>
      </c>
      <c r="BU217" s="5">
        <f t="shared" si="208"/>
        <v>320.9528383916317</v>
      </c>
      <c r="BV217" s="2">
        <f>(BU217/BU$5)^(12/COUNT(BU$6:BU217))-1</f>
        <v>6.8234215264066478E-2</v>
      </c>
      <c r="BX217" s="3">
        <f t="shared" si="209"/>
        <v>0</v>
      </c>
      <c r="BY217" s="3">
        <f t="shared" si="210"/>
        <v>1</v>
      </c>
      <c r="BZ217" s="2">
        <f t="shared" si="211"/>
        <v>3.9997046735412045E-2</v>
      </c>
      <c r="CA217" s="5">
        <f t="shared" si="212"/>
        <v>233.86664491886791</v>
      </c>
      <c r="CB217" s="2">
        <f>(CA217/CA$5)^(12/COUNT(CA$6:CA217))-1</f>
        <v>4.9264542883078022E-2</v>
      </c>
      <c r="CD217" s="3">
        <f t="shared" si="219"/>
        <v>0.1</v>
      </c>
      <c r="CE217" s="3">
        <f t="shared" si="213"/>
        <v>0.9</v>
      </c>
      <c r="CF217" s="2">
        <f t="shared" si="214"/>
        <v>3.6684842061870844E-2</v>
      </c>
      <c r="CG217" s="5">
        <f t="shared" si="215"/>
        <v>264.68457493547209</v>
      </c>
      <c r="CH217" s="2">
        <f>(CG217/CG$5)^(12/COUNT(CG$6:CG217))-1</f>
        <v>5.6642405173571664E-2</v>
      </c>
    </row>
    <row r="218" spans="1:86">
      <c r="A218" s="1">
        <v>32447</v>
      </c>
      <c r="B218" s="2">
        <f>data!M219/1200</f>
        <v>6.875E-3</v>
      </c>
      <c r="C218" s="2">
        <f>data!K219/data!K218-1</f>
        <v>1.6915060272326032E-2</v>
      </c>
      <c r="D218" s="1">
        <f t="shared" si="166"/>
        <v>32143</v>
      </c>
      <c r="E218">
        <f>VLOOKUP(D218,'FRED Graph'!$A$13:$B$1993,2,FALSE)</f>
        <v>0</v>
      </c>
      <c r="F218" s="4">
        <f t="shared" si="167"/>
        <v>1.0040060272326033E-2</v>
      </c>
      <c r="G218" s="20" t="str">
        <f t="shared" si="165"/>
        <v>19884</v>
      </c>
      <c r="H218" s="21">
        <f>IF(VLOOKUP(G218,Median_Level!$A$2:$H$206,8,FALSE)="#N/A",0,VLOOKUP(G218,Median_Level!$A$2:$H$206,8,FALSE))</f>
        <v>20</v>
      </c>
      <c r="I218" s="4"/>
      <c r="J218" s="3">
        <f t="shared" si="216"/>
        <v>0</v>
      </c>
      <c r="K218" s="3">
        <f t="shared" si="168"/>
        <v>1</v>
      </c>
      <c r="L218" s="2">
        <f t="shared" si="169"/>
        <v>1.6915060272326032E-2</v>
      </c>
      <c r="M218" s="5">
        <f t="shared" si="170"/>
        <v>247.39781232009165</v>
      </c>
      <c r="N218" s="2">
        <f>(M218/M$5)^(12/COUNT(M$6:M218))-1</f>
        <v>5.2357127311657647E-2</v>
      </c>
      <c r="P218" s="3">
        <f t="shared" si="217"/>
        <v>1</v>
      </c>
      <c r="Q218" s="3">
        <f t="shared" si="171"/>
        <v>0</v>
      </c>
      <c r="R218" s="2">
        <f t="shared" si="172"/>
        <v>6.875E-3</v>
      </c>
      <c r="S218" s="5">
        <f t="shared" si="173"/>
        <v>454.72545749015813</v>
      </c>
      <c r="T218" s="2">
        <f>(S218/S$5)^(12/COUNT(S$6:S218))-1</f>
        <v>8.9071258551787436E-2</v>
      </c>
      <c r="V218" s="3">
        <f t="shared" si="174"/>
        <v>0</v>
      </c>
      <c r="W218" s="3">
        <f t="shared" si="175"/>
        <v>1</v>
      </c>
      <c r="X218" s="2">
        <f t="shared" si="176"/>
        <v>1.6915060272326032E-2</v>
      </c>
      <c r="Y218" s="5">
        <f t="shared" si="177"/>
        <v>14077.70297100525</v>
      </c>
      <c r="Z218" s="2">
        <f>(Y218/Y$5)^(12/COUNT(Y$6:Y218))-1</f>
        <v>0.32142964311323641</v>
      </c>
      <c r="AB218" s="3">
        <f t="shared" si="178"/>
        <v>0</v>
      </c>
      <c r="AC218" s="3">
        <f t="shared" si="179"/>
        <v>1</v>
      </c>
      <c r="AD218" s="2">
        <f t="shared" si="180"/>
        <v>1.6915060272326032E-2</v>
      </c>
      <c r="AE218" s="5">
        <f t="shared" si="181"/>
        <v>272.41220983567166</v>
      </c>
      <c r="AF218" s="2">
        <f>(AE218/AE$5)^(12/COUNT(AE$6:AE218))-1</f>
        <v>5.808317053152745E-2</v>
      </c>
      <c r="AH218" s="3">
        <f t="shared" ca="1" si="182"/>
        <v>0</v>
      </c>
      <c r="AI218" s="3">
        <f t="shared" ca="1" si="183"/>
        <v>1</v>
      </c>
      <c r="AJ218" s="2">
        <f t="shared" ca="1" si="184"/>
        <v>1.6915060272326032E-2</v>
      </c>
      <c r="AK218" s="5">
        <f t="shared" ca="1" si="185"/>
        <v>631.53795817086939</v>
      </c>
      <c r="AL218" s="2">
        <f ca="1">(AK218/AK$5)^(12/COUNT(AK$6:AK218))-1</f>
        <v>0.10941217400391556</v>
      </c>
      <c r="AN218" s="3">
        <f t="shared" ca="1" si="186"/>
        <v>0.94354814009544741</v>
      </c>
      <c r="AO218" s="3">
        <f t="shared" ca="1" si="187"/>
        <v>5.6451859904552593E-2</v>
      </c>
      <c r="AP218" s="2">
        <f t="shared" ca="1" si="188"/>
        <v>7.4417800759266125E-3</v>
      </c>
      <c r="AQ218" s="5">
        <f t="shared" ca="1" si="189"/>
        <v>294.50976076630144</v>
      </c>
      <c r="AR218" s="2">
        <f ca="1">(AQ218/AQ$5)^(12/COUNT(AQ$6:AQ218))-1</f>
        <v>6.2742751980842115E-2</v>
      </c>
      <c r="AT218" s="3">
        <f t="shared" si="190"/>
        <v>0</v>
      </c>
      <c r="AU218" s="3">
        <f t="shared" si="191"/>
        <v>1</v>
      </c>
      <c r="AV218" s="2">
        <f t="shared" si="192"/>
        <v>1.6915060272326032E-2</v>
      </c>
      <c r="AW218" s="5">
        <f t="shared" si="193"/>
        <v>334.32778644059044</v>
      </c>
      <c r="AX218" s="2">
        <f>(AW218/AW$5)^(12/COUNT(AW$6:AW218))-1</f>
        <v>7.0362397225533835E-2</v>
      </c>
      <c r="AZ218" s="3">
        <f t="shared" ca="1" si="194"/>
        <v>0</v>
      </c>
      <c r="BA218" s="3">
        <f t="shared" ca="1" si="195"/>
        <v>1</v>
      </c>
      <c r="BB218" s="2">
        <f t="shared" ca="1" si="196"/>
        <v>1.6915060272326032E-2</v>
      </c>
      <c r="BC218" s="5">
        <f t="shared" ca="1" si="197"/>
        <v>467.30886180444401</v>
      </c>
      <c r="BD218" s="2">
        <f ca="1">(BC218/BC$5)^(12/COUNT(BC$6:BC218))-1</f>
        <v>9.0747358621472207E-2</v>
      </c>
      <c r="BF218" s="3">
        <f t="shared" si="218"/>
        <v>0.45</v>
      </c>
      <c r="BG218" s="3">
        <f t="shared" si="198"/>
        <v>0.55000000000000004</v>
      </c>
      <c r="BH218" s="2">
        <f t="shared" si="199"/>
        <v>1.2397033149779319E-2</v>
      </c>
      <c r="BI218" s="5">
        <f t="shared" si="200"/>
        <v>345.83358750373964</v>
      </c>
      <c r="BJ218" s="2">
        <f>(BI218/BI$5)^(12/COUNT(BI$6:BI218))-1</f>
        <v>7.2404712613844069E-2</v>
      </c>
      <c r="BL218" s="3">
        <f t="shared" si="201"/>
        <v>1</v>
      </c>
      <c r="BM218" s="3">
        <f t="shared" si="202"/>
        <v>0</v>
      </c>
      <c r="BN218" s="2">
        <f t="shared" si="203"/>
        <v>6.875E-3</v>
      </c>
      <c r="BO218" s="5">
        <f t="shared" si="204"/>
        <v>327.19072272071759</v>
      </c>
      <c r="BP218" s="2">
        <f>(BO218/BO$5)^(12/COUNT(BO$6:BO218))-1</f>
        <v>6.9061949353258045E-2</v>
      </c>
      <c r="BR218" s="3">
        <f t="shared" si="205"/>
        <v>1</v>
      </c>
      <c r="BS218" s="3">
        <f t="shared" si="206"/>
        <v>0</v>
      </c>
      <c r="BT218" s="2">
        <f t="shared" si="207"/>
        <v>6.875E-3</v>
      </c>
      <c r="BU218" s="5">
        <f t="shared" si="208"/>
        <v>323.15938915557416</v>
      </c>
      <c r="BV218" s="2">
        <f>(BU218/BU$5)^(12/COUNT(BU$6:BU218))-1</f>
        <v>6.8315517903658973E-2</v>
      </c>
      <c r="BX218" s="3">
        <f t="shared" si="209"/>
        <v>0</v>
      </c>
      <c r="BY218" s="3">
        <f t="shared" si="210"/>
        <v>1</v>
      </c>
      <c r="BZ218" s="2">
        <f t="shared" si="211"/>
        <v>1.6915060272326032E-2</v>
      </c>
      <c r="CA218" s="5">
        <f t="shared" si="212"/>
        <v>237.82251331335723</v>
      </c>
      <c r="CB218" s="2">
        <f>(CA218/CA$5)^(12/COUNT(CA$6:CA218))-1</f>
        <v>5.0019465292847176E-2</v>
      </c>
      <c r="CD218" s="3">
        <f t="shared" si="219"/>
        <v>0.1</v>
      </c>
      <c r="CE218" s="3">
        <f t="shared" si="213"/>
        <v>0.9</v>
      </c>
      <c r="CF218" s="2">
        <f t="shared" si="214"/>
        <v>1.5911054245093429E-2</v>
      </c>
      <c r="CG218" s="5">
        <f t="shared" si="215"/>
        <v>268.89598556510992</v>
      </c>
      <c r="CH218" s="2">
        <f>(CG218/CG$5)^(12/COUNT(CG$6:CG218))-1</f>
        <v>5.7309010774928115E-2</v>
      </c>
    </row>
    <row r="219" spans="1:86">
      <c r="A219" s="1">
        <v>32477</v>
      </c>
      <c r="B219" s="2">
        <f>data!M220/1200</f>
        <v>6.9083333333333323E-3</v>
      </c>
      <c r="C219" s="2">
        <f>data!K220/data!K219-1</f>
        <v>-1.5889046610662483E-2</v>
      </c>
      <c r="D219" s="1">
        <f t="shared" si="166"/>
        <v>32143</v>
      </c>
      <c r="E219">
        <f>VLOOKUP(D219,'FRED Graph'!$A$13:$B$1993,2,FALSE)</f>
        <v>0</v>
      </c>
      <c r="F219" s="4">
        <f t="shared" si="167"/>
        <v>-2.2797379943995815E-2</v>
      </c>
      <c r="G219" s="20" t="str">
        <f t="shared" si="165"/>
        <v>19884</v>
      </c>
      <c r="H219" s="21">
        <f>IF(VLOOKUP(G219,Median_Level!$A$2:$H$206,8,FALSE)="#N/A",0,VLOOKUP(G219,Median_Level!$A$2:$H$206,8,FALSE))</f>
        <v>20</v>
      </c>
      <c r="I219" s="4"/>
      <c r="J219" s="3">
        <f t="shared" si="216"/>
        <v>0</v>
      </c>
      <c r="K219" s="3">
        <f t="shared" si="168"/>
        <v>1</v>
      </c>
      <c r="L219" s="2">
        <f t="shared" si="169"/>
        <v>-1.5889046610662483E-2</v>
      </c>
      <c r="M219" s="5">
        <f t="shared" si="170"/>
        <v>243.46689694876179</v>
      </c>
      <c r="N219" s="2">
        <f>(M219/M$5)^(12/COUNT(M$6:M219))-1</f>
        <v>5.1161699162439067E-2</v>
      </c>
      <c r="P219" s="3">
        <f t="shared" si="217"/>
        <v>1</v>
      </c>
      <c r="Q219" s="3">
        <f t="shared" si="171"/>
        <v>0</v>
      </c>
      <c r="R219" s="2">
        <f t="shared" si="172"/>
        <v>6.9083333333333323E-3</v>
      </c>
      <c r="S219" s="5">
        <f t="shared" si="173"/>
        <v>457.86685252565263</v>
      </c>
      <c r="T219" s="2">
        <f>(S219/S$5)^(12/COUNT(S$6:S219))-1</f>
        <v>8.9057465525842927E-2</v>
      </c>
      <c r="V219" s="3">
        <f t="shared" si="174"/>
        <v>1</v>
      </c>
      <c r="W219" s="3">
        <f t="shared" si="175"/>
        <v>0</v>
      </c>
      <c r="X219" s="2">
        <f t="shared" si="176"/>
        <v>6.9083333333333323E-3</v>
      </c>
      <c r="Y219" s="5">
        <f t="shared" si="177"/>
        <v>14174.956435696611</v>
      </c>
      <c r="Z219" s="2">
        <f>(Y219/Y$5)^(12/COUNT(Y$6:Y219))-1</f>
        <v>0.32021930351995898</v>
      </c>
      <c r="AB219" s="3">
        <f t="shared" si="178"/>
        <v>0</v>
      </c>
      <c r="AC219" s="3">
        <f t="shared" si="179"/>
        <v>1</v>
      </c>
      <c r="AD219" s="2">
        <f t="shared" si="180"/>
        <v>-1.5889046610662483E-2</v>
      </c>
      <c r="AE219" s="5">
        <f t="shared" si="181"/>
        <v>268.08383953627913</v>
      </c>
      <c r="AF219" s="2">
        <f>(AE219/AE$5)^(12/COUNT(AE$6:AE219))-1</f>
        <v>5.6854438809289087E-2</v>
      </c>
      <c r="AH219" s="3">
        <f t="shared" ca="1" si="182"/>
        <v>0</v>
      </c>
      <c r="AI219" s="3">
        <f t="shared" ca="1" si="183"/>
        <v>1</v>
      </c>
      <c r="AJ219" s="2">
        <f t="shared" ca="1" si="184"/>
        <v>-1.5889046610662483E-2</v>
      </c>
      <c r="AK219" s="5">
        <f t="shared" ca="1" si="185"/>
        <v>621.50342211708983</v>
      </c>
      <c r="AL219" s="2">
        <f ca="1">(AK219/AK$5)^(12/COUNT(AK$6:AK219))-1</f>
        <v>0.10787856608805191</v>
      </c>
      <c r="AN219" s="3">
        <f t="shared" ca="1" si="186"/>
        <v>0.68203483957511091</v>
      </c>
      <c r="AO219" s="3">
        <f t="shared" ca="1" si="187"/>
        <v>0.31796516042488909</v>
      </c>
      <c r="AP219" s="2">
        <f t="shared" ca="1" si="188"/>
        <v>-3.4043923782644658E-4</v>
      </c>
      <c r="AQ219" s="5">
        <f t="shared" ca="1" si="189"/>
        <v>294.40949808781369</v>
      </c>
      <c r="AR219" s="2">
        <f ca="1">(AQ219/AQ$5)^(12/COUNT(AQ$6:AQ219))-1</f>
        <v>6.2420307970619149E-2</v>
      </c>
      <c r="AT219" s="3">
        <f t="shared" si="190"/>
        <v>0</v>
      </c>
      <c r="AU219" s="3">
        <f t="shared" si="191"/>
        <v>1</v>
      </c>
      <c r="AV219" s="2">
        <f t="shared" si="192"/>
        <v>-1.5889046610662483E-2</v>
      </c>
      <c r="AW219" s="5">
        <f t="shared" si="193"/>
        <v>329.01563665859629</v>
      </c>
      <c r="AX219" s="2">
        <f>(AW219/AW$5)^(12/COUNT(AW$6:AW219))-1</f>
        <v>6.9061763212431071E-2</v>
      </c>
      <c r="AZ219" s="3">
        <f t="shared" ca="1" si="194"/>
        <v>0</v>
      </c>
      <c r="BA219" s="3">
        <f t="shared" ca="1" si="195"/>
        <v>1</v>
      </c>
      <c r="BB219" s="2">
        <f t="shared" ca="1" si="196"/>
        <v>-1.5889046610662483E-2</v>
      </c>
      <c r="BC219" s="5">
        <f t="shared" ca="1" si="197"/>
        <v>459.88376951765758</v>
      </c>
      <c r="BD219" s="2">
        <f ca="1">(BC219/BC$5)^(12/COUNT(BC$6:BC219))-1</f>
        <v>8.9325917018042489E-2</v>
      </c>
      <c r="BF219" s="3">
        <f t="shared" si="218"/>
        <v>0.45</v>
      </c>
      <c r="BG219" s="3">
        <f t="shared" si="198"/>
        <v>0.55000000000000004</v>
      </c>
      <c r="BH219" s="2">
        <f t="shared" si="199"/>
        <v>-5.6302256358643664E-3</v>
      </c>
      <c r="BI219" s="5">
        <f t="shared" si="200"/>
        <v>343.88646637363314</v>
      </c>
      <c r="BJ219" s="2">
        <f>(BI219/BI$5)^(12/COUNT(BI$6:BI219))-1</f>
        <v>7.171510187133312E-2</v>
      </c>
      <c r="BL219" s="3">
        <f t="shared" si="201"/>
        <v>1</v>
      </c>
      <c r="BM219" s="3">
        <f t="shared" si="202"/>
        <v>0</v>
      </c>
      <c r="BN219" s="2">
        <f t="shared" si="203"/>
        <v>6.9083333333333323E-3</v>
      </c>
      <c r="BO219" s="5">
        <f t="shared" si="204"/>
        <v>329.45106529684654</v>
      </c>
      <c r="BP219" s="2">
        <f>(BO219/BO$5)^(12/COUNT(BO$6:BO219))-1</f>
        <v>6.9141049777564856E-2</v>
      </c>
      <c r="BR219" s="3">
        <f t="shared" si="205"/>
        <v>1</v>
      </c>
      <c r="BS219" s="3">
        <f t="shared" si="206"/>
        <v>0</v>
      </c>
      <c r="BT219" s="2">
        <f t="shared" si="207"/>
        <v>6.9083333333333323E-3</v>
      </c>
      <c r="BU219" s="5">
        <f t="shared" si="208"/>
        <v>325.39188193565724</v>
      </c>
      <c r="BV219" s="2">
        <f>(BU219/BU$5)^(12/COUNT(BU$6:BU219))-1</f>
        <v>6.8398050142275846E-2</v>
      </c>
      <c r="BX219" s="3">
        <f t="shared" si="209"/>
        <v>0</v>
      </c>
      <c r="BY219" s="3">
        <f t="shared" si="210"/>
        <v>1</v>
      </c>
      <c r="BZ219" s="2">
        <f t="shared" si="211"/>
        <v>-1.5889046610662483E-2</v>
      </c>
      <c r="CA219" s="5">
        <f t="shared" si="212"/>
        <v>234.04374031425641</v>
      </c>
      <c r="CB219" s="2">
        <f>(CA219/CA$5)^(12/COUNT(CA$6:CA219))-1</f>
        <v>4.8837591791911494E-2</v>
      </c>
      <c r="CD219" s="3">
        <f t="shared" si="219"/>
        <v>0.1</v>
      </c>
      <c r="CE219" s="3">
        <f t="shared" si="213"/>
        <v>0.9</v>
      </c>
      <c r="CF219" s="2">
        <f t="shared" si="214"/>
        <v>-1.3609308616262902E-2</v>
      </c>
      <c r="CG219" s="5">
        <f t="shared" si="215"/>
        <v>265.23649711188017</v>
      </c>
      <c r="CH219" s="2">
        <f>(CG219/CG$5)^(12/COUNT(CG$6:CG219))-1</f>
        <v>5.6221825517986934E-2</v>
      </c>
    </row>
    <row r="220" spans="1:86">
      <c r="A220" s="1">
        <v>32507</v>
      </c>
      <c r="B220" s="2">
        <f>data!M221/1200</f>
        <v>7.1583333333333334E-3</v>
      </c>
      <c r="C220" s="2">
        <f>data!K221/data!K220-1</f>
        <v>2.5566206828059324E-2</v>
      </c>
      <c r="D220" s="1">
        <f t="shared" si="166"/>
        <v>32143</v>
      </c>
      <c r="E220">
        <f>VLOOKUP(D220,'FRED Graph'!$A$13:$B$1993,2,FALSE)</f>
        <v>0</v>
      </c>
      <c r="F220" s="4">
        <f t="shared" si="167"/>
        <v>1.8407873494725991E-2</v>
      </c>
      <c r="G220" s="20" t="str">
        <f t="shared" si="165"/>
        <v>19884</v>
      </c>
      <c r="H220" s="21">
        <f>IF(VLOOKUP(G220,Median_Level!$A$2:$H$206,8,FALSE)="#N/A",0,VLOOKUP(G220,Median_Level!$A$2:$H$206,8,FALSE))</f>
        <v>20</v>
      </c>
      <c r="I220" s="4"/>
      <c r="J220" s="3">
        <f t="shared" si="216"/>
        <v>0</v>
      </c>
      <c r="K220" s="3">
        <f t="shared" si="168"/>
        <v>1</v>
      </c>
      <c r="L220" s="2">
        <f t="shared" si="169"/>
        <v>2.5566206828059324E-2</v>
      </c>
      <c r="M220" s="5">
        <f t="shared" si="170"/>
        <v>249.69142199193965</v>
      </c>
      <c r="N220" s="2">
        <f>(M220/M$5)^(12/COUNT(M$6:M220))-1</f>
        <v>5.2399582955288126E-2</v>
      </c>
      <c r="P220" s="3">
        <f t="shared" si="217"/>
        <v>1</v>
      </c>
      <c r="Q220" s="3">
        <f t="shared" si="171"/>
        <v>0</v>
      </c>
      <c r="R220" s="2">
        <f t="shared" si="172"/>
        <v>7.1583333333333334E-3</v>
      </c>
      <c r="S220" s="5">
        <f t="shared" si="173"/>
        <v>461.14441607831543</v>
      </c>
      <c r="T220" s="2">
        <f>(S220/S$5)^(12/COUNT(S$6:S220))-1</f>
        <v>8.9058890912216526E-2</v>
      </c>
      <c r="V220" s="3">
        <f t="shared" si="174"/>
        <v>0</v>
      </c>
      <c r="W220" s="3">
        <f t="shared" si="175"/>
        <v>1</v>
      </c>
      <c r="X220" s="2">
        <f t="shared" si="176"/>
        <v>2.5566206828059324E-2</v>
      </c>
      <c r="Y220" s="5">
        <f t="shared" si="177"/>
        <v>14537.356303710361</v>
      </c>
      <c r="Z220" s="2">
        <f>(Y220/Y$5)^(12/COUNT(Y$6:Y220))-1</f>
        <v>0.32037368868721816</v>
      </c>
      <c r="AB220" s="3">
        <f t="shared" si="178"/>
        <v>0</v>
      </c>
      <c r="AC220" s="3">
        <f t="shared" si="179"/>
        <v>1</v>
      </c>
      <c r="AD220" s="2">
        <f t="shared" si="180"/>
        <v>2.5566206828059324E-2</v>
      </c>
      <c r="AE220" s="5">
        <f t="shared" si="181"/>
        <v>274.93772642512391</v>
      </c>
      <c r="AF220" s="2">
        <f>(AE220/AE$5)^(12/COUNT(AE$6:AE220))-1</f>
        <v>5.8072446207104722E-2</v>
      </c>
      <c r="AH220" s="3">
        <f t="shared" ca="1" si="182"/>
        <v>0</v>
      </c>
      <c r="AI220" s="3">
        <f t="shared" ca="1" si="183"/>
        <v>1</v>
      </c>
      <c r="AJ220" s="2">
        <f t="shared" ca="1" si="184"/>
        <v>2.5566206828059324E-2</v>
      </c>
      <c r="AK220" s="5">
        <f t="shared" ca="1" si="185"/>
        <v>637.39290715128197</v>
      </c>
      <c r="AL220" s="2">
        <f ca="1">(AK220/AK$5)^(12/COUNT(AK$6:AK220))-1</f>
        <v>0.10891216427546779</v>
      </c>
      <c r="AN220" s="3">
        <f t="shared" ca="1" si="186"/>
        <v>0.20692661362898235</v>
      </c>
      <c r="AO220" s="3">
        <f t="shared" ca="1" si="187"/>
        <v>0.79307338637101765</v>
      </c>
      <c r="AP220" s="2">
        <f t="shared" ca="1" si="188"/>
        <v>2.1757127901684974E-2</v>
      </c>
      <c r="AQ220" s="5">
        <f t="shared" ca="1" si="189"/>
        <v>300.81500319318116</v>
      </c>
      <c r="AR220" s="2">
        <f ca="1">(AQ220/AQ$5)^(12/COUNT(AQ$6:AQ220))-1</f>
        <v>6.3397868952621117E-2</v>
      </c>
      <c r="AT220" s="3">
        <f t="shared" si="190"/>
        <v>0</v>
      </c>
      <c r="AU220" s="3">
        <f t="shared" si="191"/>
        <v>1</v>
      </c>
      <c r="AV220" s="2">
        <f t="shared" si="192"/>
        <v>2.5566206828059324E-2</v>
      </c>
      <c r="AW220" s="5">
        <f t="shared" si="193"/>
        <v>337.42731847507559</v>
      </c>
      <c r="AX220" s="2">
        <f>(AW220/AW$5)^(12/COUNT(AW$6:AW220))-1</f>
        <v>7.0236670155941594E-2</v>
      </c>
      <c r="AZ220" s="3">
        <f t="shared" ca="1" si="194"/>
        <v>0</v>
      </c>
      <c r="BA220" s="3">
        <f t="shared" ca="1" si="195"/>
        <v>1</v>
      </c>
      <c r="BB220" s="2">
        <f t="shared" ca="1" si="196"/>
        <v>2.5566206828059324E-2</v>
      </c>
      <c r="BC220" s="5">
        <f t="shared" ca="1" si="197"/>
        <v>471.64125308601359</v>
      </c>
      <c r="BD220" s="2">
        <f ca="1">(BC220/BC$5)^(12/COUNT(BC$6:BC220))-1</f>
        <v>9.0427854456395451E-2</v>
      </c>
      <c r="BF220" s="3">
        <f t="shared" si="218"/>
        <v>0.45</v>
      </c>
      <c r="BG220" s="3">
        <f t="shared" si="198"/>
        <v>0.55000000000000004</v>
      </c>
      <c r="BH220" s="2">
        <f t="shared" si="199"/>
        <v>1.728266375543263E-2</v>
      </c>
      <c r="BI220" s="5">
        <f t="shared" si="200"/>
        <v>349.82974054201253</v>
      </c>
      <c r="BJ220" s="2">
        <f>(BI220/BI$5)^(12/COUNT(BI$6:BI220))-1</f>
        <v>7.239503379139367E-2</v>
      </c>
      <c r="BL220" s="3">
        <f t="shared" si="201"/>
        <v>1</v>
      </c>
      <c r="BM220" s="3">
        <f t="shared" si="202"/>
        <v>0</v>
      </c>
      <c r="BN220" s="2">
        <f t="shared" si="203"/>
        <v>7.1583333333333334E-3</v>
      </c>
      <c r="BO220" s="5">
        <f t="shared" si="204"/>
        <v>331.80938583926314</v>
      </c>
      <c r="BP220" s="2">
        <f>(BO220/BO$5)^(12/COUNT(BO$6:BO220))-1</f>
        <v>6.9234235398875521E-2</v>
      </c>
      <c r="BR220" s="3">
        <f t="shared" si="205"/>
        <v>1</v>
      </c>
      <c r="BS220" s="3">
        <f t="shared" si="206"/>
        <v>0</v>
      </c>
      <c r="BT220" s="2">
        <f t="shared" si="207"/>
        <v>7.1583333333333334E-3</v>
      </c>
      <c r="BU220" s="5">
        <f t="shared" si="208"/>
        <v>327.72114549051332</v>
      </c>
      <c r="BV220" s="2">
        <f>(BU220/BU$5)^(12/COUNT(BU$6:BU220))-1</f>
        <v>6.8494625922091101E-2</v>
      </c>
      <c r="BX220" s="3">
        <f t="shared" si="209"/>
        <v>0</v>
      </c>
      <c r="BY220" s="3">
        <f t="shared" si="210"/>
        <v>1</v>
      </c>
      <c r="BZ220" s="2">
        <f t="shared" si="211"/>
        <v>2.5566206828059324E-2</v>
      </c>
      <c r="CA220" s="5">
        <f t="shared" si="212"/>
        <v>240.02735098594329</v>
      </c>
      <c r="CB220" s="2">
        <f>(CA220/CA$5)^(12/COUNT(CA$6:CA220))-1</f>
        <v>5.0083549251103587E-2</v>
      </c>
      <c r="CD220" s="3">
        <f t="shared" si="219"/>
        <v>0.1</v>
      </c>
      <c r="CE220" s="3">
        <f t="shared" si="213"/>
        <v>0.9</v>
      </c>
      <c r="CF220" s="2">
        <f t="shared" si="214"/>
        <v>2.3725419478586723E-2</v>
      </c>
      <c r="CG220" s="5">
        <f t="shared" si="215"/>
        <v>271.52934426689046</v>
      </c>
      <c r="CH220" s="2">
        <f>(CG220/CG$5)^(12/COUNT(CG$6:CG220))-1</f>
        <v>5.7336023916915391E-2</v>
      </c>
    </row>
    <row r="221" spans="1:86">
      <c r="A221" s="1">
        <v>32539</v>
      </c>
      <c r="B221" s="2">
        <f>data!M222/1200</f>
        <v>7.2916666666666668E-3</v>
      </c>
      <c r="C221" s="2">
        <f>data!K222/data!K221-1</f>
        <v>8.0121923663981409E-2</v>
      </c>
      <c r="D221" s="1">
        <f t="shared" si="166"/>
        <v>32509</v>
      </c>
      <c r="E221">
        <f>VLOOKUP(D221,'FRED Graph'!$A$13:$B$1993,2,FALSE)</f>
        <v>0</v>
      </c>
      <c r="F221" s="4">
        <f t="shared" si="167"/>
        <v>7.2830256997314741E-2</v>
      </c>
      <c r="G221" s="20" t="str">
        <f t="shared" si="165"/>
        <v>19891</v>
      </c>
      <c r="H221" s="21">
        <f>IF(VLOOKUP(G221,Median_Level!$A$2:$H$206,8,FALSE)="#N/A",0,VLOOKUP(G221,Median_Level!$A$2:$H$206,8,FALSE))</f>
        <v>32.5</v>
      </c>
      <c r="I221" s="4"/>
      <c r="J221" s="3">
        <f t="shared" si="216"/>
        <v>0</v>
      </c>
      <c r="K221" s="3">
        <f t="shared" si="168"/>
        <v>1</v>
      </c>
      <c r="L221" s="2">
        <f t="shared" si="169"/>
        <v>8.0121923663981409E-2</v>
      </c>
      <c r="M221" s="5">
        <f t="shared" si="170"/>
        <v>269.69717904432883</v>
      </c>
      <c r="N221" s="2">
        <f>(M221/M$5)^(12/COUNT(M$6:M221))-1</f>
        <v>5.6665621654241383E-2</v>
      </c>
      <c r="P221" s="3">
        <f t="shared" si="217"/>
        <v>1</v>
      </c>
      <c r="Q221" s="3">
        <f t="shared" si="171"/>
        <v>0</v>
      </c>
      <c r="R221" s="2">
        <f t="shared" si="172"/>
        <v>7.2916666666666668E-3</v>
      </c>
      <c r="S221" s="5">
        <f t="shared" si="173"/>
        <v>464.50692744555317</v>
      </c>
      <c r="T221" s="2">
        <f>(S221/S$5)^(12/COUNT(S$6:S221))-1</f>
        <v>8.9068312378421055E-2</v>
      </c>
      <c r="V221" s="3">
        <f t="shared" si="174"/>
        <v>0</v>
      </c>
      <c r="W221" s="3">
        <f t="shared" si="175"/>
        <v>1</v>
      </c>
      <c r="X221" s="2">
        <f t="shared" si="176"/>
        <v>8.0121923663981409E-2</v>
      </c>
      <c r="Y221" s="5">
        <f t="shared" si="177"/>
        <v>15702.117255752342</v>
      </c>
      <c r="Z221" s="2">
        <f>(Y221/Y$5)^(12/COUNT(Y$6:Y221))-1</f>
        <v>0.32433445654151249</v>
      </c>
      <c r="AB221" s="3">
        <f t="shared" si="178"/>
        <v>0</v>
      </c>
      <c r="AC221" s="3">
        <f t="shared" si="179"/>
        <v>1</v>
      </c>
      <c r="AD221" s="2">
        <f t="shared" si="180"/>
        <v>8.0121923663981409E-2</v>
      </c>
      <c r="AE221" s="5">
        <f t="shared" si="181"/>
        <v>296.96626595410629</v>
      </c>
      <c r="AF221" s="2">
        <f>(AE221/AE$5)^(12/COUNT(AE$6:AE221))-1</f>
        <v>6.2335040262979202E-2</v>
      </c>
      <c r="AH221" s="3">
        <f t="shared" ca="1" si="182"/>
        <v>0</v>
      </c>
      <c r="AI221" s="3">
        <f t="shared" ca="1" si="183"/>
        <v>1</v>
      </c>
      <c r="AJ221" s="2">
        <f t="shared" ca="1" si="184"/>
        <v>8.0121923663981409E-2</v>
      </c>
      <c r="AK221" s="5">
        <f t="shared" ca="1" si="185"/>
        <v>688.46205300202018</v>
      </c>
      <c r="AL221" s="2">
        <f ca="1">(AK221/AK$5)^(12/COUNT(AK$6:AK221))-1</f>
        <v>0.11313769366035031</v>
      </c>
      <c r="AN221" s="3">
        <f t="shared" ca="1" si="186"/>
        <v>0.23701845390664611</v>
      </c>
      <c r="AO221" s="3">
        <f t="shared" ca="1" si="187"/>
        <v>0.76298154609335389</v>
      </c>
      <c r="AP221" s="2">
        <f t="shared" ca="1" si="188"/>
        <v>6.2859808752854171E-2</v>
      </c>
      <c r="AQ221" s="5">
        <f t="shared" ca="1" si="189"/>
        <v>319.72417676389375</v>
      </c>
      <c r="AR221" s="2">
        <f ca="1">(AQ221/AQ$5)^(12/COUNT(AQ$6:AQ221))-1</f>
        <v>6.670193302897176E-2</v>
      </c>
      <c r="AT221" s="3">
        <f t="shared" si="190"/>
        <v>1</v>
      </c>
      <c r="AU221" s="3">
        <f t="shared" si="191"/>
        <v>0</v>
      </c>
      <c r="AV221" s="2">
        <f t="shared" si="192"/>
        <v>7.2916666666666668E-3</v>
      </c>
      <c r="AW221" s="5">
        <f t="shared" si="193"/>
        <v>339.88772600562305</v>
      </c>
      <c r="AX221" s="2">
        <f>(AW221/AW$5)^(12/COUNT(AW$6:AW221))-1</f>
        <v>7.0332315539040735E-2</v>
      </c>
      <c r="AZ221" s="3">
        <f t="shared" ca="1" si="194"/>
        <v>0</v>
      </c>
      <c r="BA221" s="3">
        <f t="shared" ca="1" si="195"/>
        <v>1</v>
      </c>
      <c r="BB221" s="2">
        <f t="shared" ca="1" si="196"/>
        <v>8.0121923663981409E-2</v>
      </c>
      <c r="BC221" s="5">
        <f t="shared" ca="1" si="197"/>
        <v>509.4300575625557</v>
      </c>
      <c r="BD221" s="2">
        <f ca="1">(BC221/BC$5)^(12/COUNT(BC$6:BC221))-1</f>
        <v>9.466813400962848E-2</v>
      </c>
      <c r="BF221" s="3">
        <f t="shared" si="218"/>
        <v>0.45</v>
      </c>
      <c r="BG221" s="3">
        <f t="shared" si="198"/>
        <v>0.55000000000000004</v>
      </c>
      <c r="BH221" s="2">
        <f t="shared" si="199"/>
        <v>4.7348308015189779E-2</v>
      </c>
      <c r="BI221" s="5">
        <f t="shared" si="200"/>
        <v>366.39358685006965</v>
      </c>
      <c r="BJ221" s="2">
        <f>(BI221/BI$5)^(12/COUNT(BI$6:BI221))-1</f>
        <v>7.480687777794981E-2</v>
      </c>
      <c r="BL221" s="3">
        <f t="shared" si="201"/>
        <v>1</v>
      </c>
      <c r="BM221" s="3">
        <f t="shared" si="202"/>
        <v>0</v>
      </c>
      <c r="BN221" s="2">
        <f t="shared" si="203"/>
        <v>7.2916666666666668E-3</v>
      </c>
      <c r="BO221" s="5">
        <f t="shared" si="204"/>
        <v>334.22882927767444</v>
      </c>
      <c r="BP221" s="2">
        <f>(BO221/BO$5)^(12/COUNT(BO$6:BO221))-1</f>
        <v>6.9334430348090947E-2</v>
      </c>
      <c r="BR221" s="3">
        <f t="shared" si="205"/>
        <v>1</v>
      </c>
      <c r="BS221" s="3">
        <f t="shared" si="206"/>
        <v>0</v>
      </c>
      <c r="BT221" s="2">
        <f t="shared" si="207"/>
        <v>7.2916666666666668E-3</v>
      </c>
      <c r="BU221" s="5">
        <f t="shared" si="208"/>
        <v>330.11077884304831</v>
      </c>
      <c r="BV221" s="2">
        <f>(BU221/BU$5)^(12/COUNT(BU$6:BU221))-1</f>
        <v>6.8598174824219482E-2</v>
      </c>
      <c r="BX221" s="3">
        <f t="shared" si="209"/>
        <v>1</v>
      </c>
      <c r="BY221" s="3">
        <f t="shared" si="210"/>
        <v>0</v>
      </c>
      <c r="BZ221" s="2">
        <f t="shared" si="211"/>
        <v>7.2916666666666668E-3</v>
      </c>
      <c r="CA221" s="5">
        <f t="shared" si="212"/>
        <v>241.77755042021579</v>
      </c>
      <c r="CB221" s="2">
        <f>(CA221/CA$5)^(12/COUNT(CA$6:CA221))-1</f>
        <v>5.0269823368827904E-2</v>
      </c>
      <c r="CD221" s="3">
        <f t="shared" si="219"/>
        <v>0.1</v>
      </c>
      <c r="CE221" s="3">
        <f t="shared" si="213"/>
        <v>0.9</v>
      </c>
      <c r="CF221" s="2">
        <f t="shared" si="214"/>
        <v>7.2838897964249943E-2</v>
      </c>
      <c r="CG221" s="5">
        <f t="shared" si="215"/>
        <v>291.30724246824622</v>
      </c>
      <c r="CH221" s="2">
        <f>(CG221/CG$5)^(12/COUNT(CG$6:CG221))-1</f>
        <v>6.120012741343861E-2</v>
      </c>
    </row>
    <row r="222" spans="1:86">
      <c r="A222" s="1">
        <v>32567</v>
      </c>
      <c r="B222" s="2">
        <f>data!M223/1200</f>
        <v>7.6666666666666662E-3</v>
      </c>
      <c r="C222" s="2">
        <f>data!K223/data!K222-1</f>
        <v>-3.5831995628266111E-2</v>
      </c>
      <c r="D222" s="1">
        <f t="shared" si="166"/>
        <v>32509</v>
      </c>
      <c r="E222">
        <f>VLOOKUP(D222,'FRED Graph'!$A$13:$B$1993,2,FALSE)</f>
        <v>0</v>
      </c>
      <c r="F222" s="4">
        <f t="shared" si="167"/>
        <v>-4.349866229493278E-2</v>
      </c>
      <c r="G222" s="20" t="str">
        <f t="shared" si="165"/>
        <v>19891</v>
      </c>
      <c r="H222" s="21">
        <f>IF(VLOOKUP(G222,Median_Level!$A$2:$H$206,8,FALSE)="#N/A",0,VLOOKUP(G222,Median_Level!$A$2:$H$206,8,FALSE))</f>
        <v>32.5</v>
      </c>
      <c r="I222" s="4"/>
      <c r="J222" s="3">
        <f t="shared" si="216"/>
        <v>0</v>
      </c>
      <c r="K222" s="3">
        <f t="shared" si="168"/>
        <v>1</v>
      </c>
      <c r="L222" s="2">
        <f t="shared" si="169"/>
        <v>-3.5831995628266111E-2</v>
      </c>
      <c r="M222" s="5">
        <f t="shared" si="170"/>
        <v>260.03339090385674</v>
      </c>
      <c r="N222" s="2">
        <f>(M222/M$5)^(12/COUNT(M$6:M222))-1</f>
        <v>5.4267743609949681E-2</v>
      </c>
      <c r="P222" s="3">
        <f t="shared" si="217"/>
        <v>1</v>
      </c>
      <c r="Q222" s="3">
        <f t="shared" si="171"/>
        <v>0</v>
      </c>
      <c r="R222" s="2">
        <f t="shared" si="172"/>
        <v>7.6666666666666662E-3</v>
      </c>
      <c r="S222" s="5">
        <f t="shared" si="173"/>
        <v>468.06814722263579</v>
      </c>
      <c r="T222" s="2">
        <f>(S222/S$5)^(12/COUNT(S$6:S222))-1</f>
        <v>8.9100064221957931E-2</v>
      </c>
      <c r="V222" s="3">
        <f t="shared" si="174"/>
        <v>1</v>
      </c>
      <c r="W222" s="3">
        <f t="shared" si="175"/>
        <v>0</v>
      </c>
      <c r="X222" s="2">
        <f t="shared" si="176"/>
        <v>7.6666666666666662E-3</v>
      </c>
      <c r="Y222" s="5">
        <f t="shared" si="177"/>
        <v>15822.500154713111</v>
      </c>
      <c r="Z222" s="2">
        <f>(Y222/Y$5)^(12/COUNT(Y$6:Y222))-1</f>
        <v>0.32317991518335853</v>
      </c>
      <c r="AB222" s="3">
        <f t="shared" si="178"/>
        <v>0</v>
      </c>
      <c r="AC222" s="3">
        <f t="shared" si="179"/>
        <v>1</v>
      </c>
      <c r="AD222" s="2">
        <f t="shared" si="180"/>
        <v>-3.5831995628266111E-2</v>
      </c>
      <c r="AE222" s="5">
        <f t="shared" si="181"/>
        <v>286.32537201069624</v>
      </c>
      <c r="AF222" s="2">
        <f>(AE222/AE$5)^(12/COUNT(AE$6:AE222))-1</f>
        <v>5.9898160130362976E-2</v>
      </c>
      <c r="AH222" s="3">
        <f t="shared" ca="1" si="182"/>
        <v>0</v>
      </c>
      <c r="AI222" s="3">
        <f t="shared" ca="1" si="183"/>
        <v>1</v>
      </c>
      <c r="AJ222" s="2">
        <f t="shared" ca="1" si="184"/>
        <v>-3.5831995628266111E-2</v>
      </c>
      <c r="AK222" s="5">
        <f t="shared" ca="1" si="185"/>
        <v>663.79308372862465</v>
      </c>
      <c r="AL222" s="2">
        <f ca="1">(AK222/AK$5)^(12/COUNT(AK$6:AK222))-1</f>
        <v>0.11034522890707388</v>
      </c>
      <c r="AN222" s="3">
        <f t="shared" ca="1" si="186"/>
        <v>0.41736337013412828</v>
      </c>
      <c r="AO222" s="3">
        <f t="shared" ca="1" si="187"/>
        <v>0.58263662986587172</v>
      </c>
      <c r="AP222" s="2">
        <f t="shared" ca="1" si="188"/>
        <v>-1.7677247336526633E-2</v>
      </c>
      <c r="AQ222" s="5">
        <f t="shared" ca="1" si="189"/>
        <v>314.07233341177101</v>
      </c>
      <c r="AR222" s="2">
        <f ca="1">(AQ222/AQ$5)^(12/COUNT(AQ$6:AQ222))-1</f>
        <v>6.5333324499936341E-2</v>
      </c>
      <c r="AT222" s="3">
        <f t="shared" si="190"/>
        <v>1</v>
      </c>
      <c r="AU222" s="3">
        <f t="shared" si="191"/>
        <v>0</v>
      </c>
      <c r="AV222" s="2">
        <f t="shared" si="192"/>
        <v>7.6666666666666662E-3</v>
      </c>
      <c r="AW222" s="5">
        <f t="shared" si="193"/>
        <v>342.49353190499949</v>
      </c>
      <c r="AX222" s="2">
        <f>(AW222/AW$5)^(12/COUNT(AW$6:AW222))-1</f>
        <v>7.044912106296497E-2</v>
      </c>
      <c r="AZ222" s="3">
        <f t="shared" ca="1" si="194"/>
        <v>0</v>
      </c>
      <c r="BA222" s="3">
        <f t="shared" ca="1" si="195"/>
        <v>1</v>
      </c>
      <c r="BB222" s="2">
        <f t="shared" ca="1" si="196"/>
        <v>-3.5831995628266111E-2</v>
      </c>
      <c r="BC222" s="5">
        <f t="shared" ca="1" si="197"/>
        <v>491.17616196706683</v>
      </c>
      <c r="BD222" s="2">
        <f ca="1">(BC222/BC$5)^(12/COUNT(BC$6:BC222))-1</f>
        <v>9.2006197417557445E-2</v>
      </c>
      <c r="BF222" s="3">
        <f t="shared" si="218"/>
        <v>0.45</v>
      </c>
      <c r="BG222" s="3">
        <f t="shared" si="198"/>
        <v>0.55000000000000004</v>
      </c>
      <c r="BH222" s="2">
        <f t="shared" si="199"/>
        <v>-1.6257597595546361E-2</v>
      </c>
      <c r="BI222" s="5">
        <f t="shared" si="200"/>
        <v>360.43690735347235</v>
      </c>
      <c r="BJ222" s="2">
        <f>(BI222/BI$5)^(12/COUNT(BI$6:BI222))-1</f>
        <v>7.3476153103826158E-2</v>
      </c>
      <c r="BL222" s="3">
        <f t="shared" si="201"/>
        <v>1</v>
      </c>
      <c r="BM222" s="3">
        <f t="shared" si="202"/>
        <v>0</v>
      </c>
      <c r="BN222" s="2">
        <f t="shared" si="203"/>
        <v>7.6666666666666662E-3</v>
      </c>
      <c r="BO222" s="5">
        <f t="shared" si="204"/>
        <v>336.79125030213663</v>
      </c>
      <c r="BP222" s="2">
        <f>(BO222/BO$5)^(12/COUNT(BO$6:BO222))-1</f>
        <v>6.9455723889098486E-2</v>
      </c>
      <c r="BR222" s="3">
        <f t="shared" si="205"/>
        <v>1</v>
      </c>
      <c r="BS222" s="3">
        <f t="shared" si="206"/>
        <v>0</v>
      </c>
      <c r="BT222" s="2">
        <f t="shared" si="207"/>
        <v>7.6666666666666662E-3</v>
      </c>
      <c r="BU222" s="5">
        <f t="shared" si="208"/>
        <v>332.64162814751171</v>
      </c>
      <c r="BV222" s="2">
        <f>(BU222/BU$5)^(12/COUNT(BU$6:BU222))-1</f>
        <v>6.8722776956898102E-2</v>
      </c>
      <c r="BX222" s="3">
        <f t="shared" si="209"/>
        <v>1</v>
      </c>
      <c r="BY222" s="3">
        <f t="shared" si="210"/>
        <v>0</v>
      </c>
      <c r="BZ222" s="2">
        <f t="shared" si="211"/>
        <v>7.6666666666666662E-3</v>
      </c>
      <c r="CA222" s="5">
        <f t="shared" si="212"/>
        <v>243.63117830677078</v>
      </c>
      <c r="CB222" s="2">
        <f>(CA222/CA$5)^(12/COUNT(CA$6:CA222))-1</f>
        <v>5.0476035387930551E-2</v>
      </c>
      <c r="CD222" s="3">
        <f t="shared" si="219"/>
        <v>0.1</v>
      </c>
      <c r="CE222" s="3">
        <f t="shared" si="213"/>
        <v>0.9</v>
      </c>
      <c r="CF222" s="2">
        <f t="shared" si="214"/>
        <v>-3.1482129398772839E-2</v>
      </c>
      <c r="CG222" s="5">
        <f t="shared" si="215"/>
        <v>282.13627016606119</v>
      </c>
      <c r="CH222" s="2">
        <f>(CG222/CG$5)^(12/COUNT(CG$6:CG222))-1</f>
        <v>5.9034652281066302E-2</v>
      </c>
    </row>
    <row r="223" spans="1:86">
      <c r="A223" s="1">
        <v>32598</v>
      </c>
      <c r="B223" s="2">
        <f>data!M224/1200</f>
        <v>8.1250000000000003E-3</v>
      </c>
      <c r="C223" s="2">
        <f>data!K224/data!K223-1</f>
        <v>1.5599608570707524E-2</v>
      </c>
      <c r="D223" s="1">
        <f t="shared" si="166"/>
        <v>32509</v>
      </c>
      <c r="E223">
        <f>VLOOKUP(D223,'FRED Graph'!$A$13:$B$1993,2,FALSE)</f>
        <v>0</v>
      </c>
      <c r="F223" s="4">
        <f t="shared" si="167"/>
        <v>7.4746085707075235E-3</v>
      </c>
      <c r="G223" s="20" t="str">
        <f t="shared" si="165"/>
        <v>19891</v>
      </c>
      <c r="H223" s="21">
        <f>IF(VLOOKUP(G223,Median_Level!$A$2:$H$206,8,FALSE)="#N/A",0,VLOOKUP(G223,Median_Level!$A$2:$H$206,8,FALSE))</f>
        <v>32.5</v>
      </c>
      <c r="I223" s="4"/>
      <c r="J223" s="3">
        <f t="shared" si="216"/>
        <v>0</v>
      </c>
      <c r="K223" s="3">
        <f t="shared" si="168"/>
        <v>1</v>
      </c>
      <c r="L223" s="2">
        <f t="shared" si="169"/>
        <v>1.5599608570707524E-2</v>
      </c>
      <c r="M223" s="5">
        <f t="shared" si="170"/>
        <v>264.08981001727068</v>
      </c>
      <c r="N223" s="2">
        <f>(M223/M$5)^(12/COUNT(M$6:M223))-1</f>
        <v>5.4910674293710882E-2</v>
      </c>
      <c r="P223" s="3">
        <f t="shared" si="217"/>
        <v>1</v>
      </c>
      <c r="Q223" s="3">
        <f t="shared" si="171"/>
        <v>0</v>
      </c>
      <c r="R223" s="2">
        <f t="shared" si="172"/>
        <v>8.1250000000000003E-3</v>
      </c>
      <c r="S223" s="5">
        <f t="shared" si="173"/>
        <v>471.87120091881968</v>
      </c>
      <c r="T223" s="2">
        <f>(S223/S$5)^(12/COUNT(S$6:S223))-1</f>
        <v>8.9158788845113079E-2</v>
      </c>
      <c r="V223" s="3">
        <f t="shared" si="174"/>
        <v>0</v>
      </c>
      <c r="W223" s="3">
        <f t="shared" si="175"/>
        <v>1</v>
      </c>
      <c r="X223" s="2">
        <f t="shared" si="176"/>
        <v>1.5599608570707524E-2</v>
      </c>
      <c r="Y223" s="5">
        <f t="shared" si="177"/>
        <v>16069.324963736593</v>
      </c>
      <c r="Z223" s="2">
        <f>(Y223/Y$5)^(12/COUNT(Y$6:Y223))-1</f>
        <v>0.32260774758364219</v>
      </c>
      <c r="AB223" s="3">
        <f t="shared" si="178"/>
        <v>0</v>
      </c>
      <c r="AC223" s="3">
        <f t="shared" si="179"/>
        <v>1</v>
      </c>
      <c r="AD223" s="2">
        <f t="shared" si="180"/>
        <v>1.5599608570707524E-2</v>
      </c>
      <c r="AE223" s="5">
        <f t="shared" si="181"/>
        <v>290.79193573792531</v>
      </c>
      <c r="AF223" s="2">
        <f>(AE223/AE$5)^(12/COUNT(AE$6:AE223))-1</f>
        <v>6.0518612526531568E-2</v>
      </c>
      <c r="AH223" s="3">
        <f t="shared" ca="1" si="182"/>
        <v>0</v>
      </c>
      <c r="AI223" s="3">
        <f t="shared" ca="1" si="183"/>
        <v>1</v>
      </c>
      <c r="AJ223" s="2">
        <f t="shared" ca="1" si="184"/>
        <v>1.5599608570707524E-2</v>
      </c>
      <c r="AK223" s="5">
        <f t="shared" ca="1" si="185"/>
        <v>674.14799600673405</v>
      </c>
      <c r="AL223" s="2">
        <f ca="1">(AK223/AK$5)^(12/COUNT(AK$6:AK223))-1</f>
        <v>0.11075826877884154</v>
      </c>
      <c r="AN223" s="3">
        <f t="shared" ca="1" si="186"/>
        <v>9.7344002454779033E-2</v>
      </c>
      <c r="AO223" s="3">
        <f t="shared" ca="1" si="187"/>
        <v>0.90265599754522097</v>
      </c>
      <c r="AP223" s="2">
        <f t="shared" ca="1" si="188"/>
        <v>1.4872000255652058E-2</v>
      </c>
      <c r="AQ223" s="5">
        <f t="shared" ca="1" si="189"/>
        <v>318.74321723456416</v>
      </c>
      <c r="AR223" s="2">
        <f ca="1">(AQ223/AQ$5)^(12/COUNT(AQ$6:AQ223))-1</f>
        <v>6.5889897469699532E-2</v>
      </c>
      <c r="AT223" s="3">
        <f t="shared" si="190"/>
        <v>1</v>
      </c>
      <c r="AU223" s="3">
        <f t="shared" si="191"/>
        <v>0</v>
      </c>
      <c r="AV223" s="2">
        <f t="shared" si="192"/>
        <v>8.1250000000000003E-3</v>
      </c>
      <c r="AW223" s="5">
        <f t="shared" si="193"/>
        <v>345.27629185172759</v>
      </c>
      <c r="AX223" s="2">
        <f>(AW223/AW$5)^(12/COUNT(AW$6:AW223))-1</f>
        <v>7.0591665955549443E-2</v>
      </c>
      <c r="AZ223" s="3">
        <f t="shared" ca="1" si="194"/>
        <v>0</v>
      </c>
      <c r="BA223" s="3">
        <f t="shared" ca="1" si="195"/>
        <v>1</v>
      </c>
      <c r="BB223" s="2">
        <f t="shared" ca="1" si="196"/>
        <v>1.5599608570707524E-2</v>
      </c>
      <c r="BC223" s="5">
        <f t="shared" ca="1" si="197"/>
        <v>498.83831783301554</v>
      </c>
      <c r="BD223" s="2">
        <f ca="1">(BC223/BC$5)^(12/COUNT(BC$6:BC223))-1</f>
        <v>9.2495874955900392E-2</v>
      </c>
      <c r="BF223" s="3">
        <f t="shared" si="218"/>
        <v>0.45</v>
      </c>
      <c r="BG223" s="3">
        <f t="shared" si="198"/>
        <v>0.55000000000000004</v>
      </c>
      <c r="BH223" s="2">
        <f t="shared" si="199"/>
        <v>1.2236034713889139E-2</v>
      </c>
      <c r="BI223" s="5">
        <f t="shared" si="200"/>
        <v>364.84722586401631</v>
      </c>
      <c r="BJ223" s="2">
        <f>(BI223/BI$5)^(12/COUNT(BI$6:BI223))-1</f>
        <v>7.3845725076818303E-2</v>
      </c>
      <c r="BL223" s="3">
        <f t="shared" si="201"/>
        <v>1</v>
      </c>
      <c r="BM223" s="3">
        <f t="shared" si="202"/>
        <v>0</v>
      </c>
      <c r="BN223" s="2">
        <f t="shared" si="203"/>
        <v>8.1250000000000003E-3</v>
      </c>
      <c r="BO223" s="5">
        <f t="shared" si="204"/>
        <v>339.52767921084148</v>
      </c>
      <c r="BP223" s="2">
        <f>(BO223/BO$5)^(12/COUNT(BO$6:BO223))-1</f>
        <v>6.9602691866221145E-2</v>
      </c>
      <c r="BR223" s="3">
        <f t="shared" si="205"/>
        <v>1</v>
      </c>
      <c r="BS223" s="3">
        <f t="shared" si="206"/>
        <v>0</v>
      </c>
      <c r="BT223" s="2">
        <f t="shared" si="207"/>
        <v>8.1250000000000003E-3</v>
      </c>
      <c r="BU223" s="5">
        <f t="shared" si="208"/>
        <v>335.3443413762102</v>
      </c>
      <c r="BV223" s="2">
        <f>(BU223/BU$5)^(12/COUNT(BU$6:BU223))-1</f>
        <v>6.8873005666818754E-2</v>
      </c>
      <c r="BX223" s="3">
        <f t="shared" si="209"/>
        <v>1</v>
      </c>
      <c r="BY223" s="3">
        <f t="shared" si="210"/>
        <v>0</v>
      </c>
      <c r="BZ223" s="2">
        <f t="shared" si="211"/>
        <v>8.1250000000000003E-3</v>
      </c>
      <c r="CA223" s="5">
        <f t="shared" si="212"/>
        <v>245.61068163051328</v>
      </c>
      <c r="CB223" s="2">
        <f>(CA223/CA$5)^(12/COUNT(CA$6:CA223))-1</f>
        <v>5.0706696144465324E-2</v>
      </c>
      <c r="CD223" s="3">
        <f t="shared" si="219"/>
        <v>0.1</v>
      </c>
      <c r="CE223" s="3">
        <f t="shared" si="213"/>
        <v>0.9</v>
      </c>
      <c r="CF223" s="2">
        <f t="shared" si="214"/>
        <v>1.4852147713636773E-2</v>
      </c>
      <c r="CG223" s="5">
        <f t="shared" si="215"/>
        <v>286.32659972594206</v>
      </c>
      <c r="CH223" s="2">
        <f>(CG223/CG$5)^(12/COUNT(CG$6:CG223))-1</f>
        <v>5.9615616431352381E-2</v>
      </c>
    </row>
    <row r="224" spans="1:86">
      <c r="A224" s="1">
        <v>32626</v>
      </c>
      <c r="B224" s="2">
        <f>data!M225/1200</f>
        <v>8.1250000000000003E-3</v>
      </c>
      <c r="C224" s="2">
        <f>data!K225/data!K224-1</f>
        <v>5.457748014056385E-2</v>
      </c>
      <c r="D224" s="1">
        <f t="shared" si="166"/>
        <v>32509</v>
      </c>
      <c r="E224">
        <f>VLOOKUP(D224,'FRED Graph'!$A$13:$B$1993,2,FALSE)</f>
        <v>0</v>
      </c>
      <c r="F224" s="4">
        <f t="shared" si="167"/>
        <v>4.645248014056385E-2</v>
      </c>
      <c r="G224" s="20" t="str">
        <f t="shared" si="165"/>
        <v>19892</v>
      </c>
      <c r="H224" s="21">
        <f>IF(VLOOKUP(G224,Median_Level!$A$2:$H$206,8,FALSE)="#N/A",0,VLOOKUP(G224,Median_Level!$A$2:$H$206,8,FALSE))</f>
        <v>25</v>
      </c>
      <c r="I224" s="4"/>
      <c r="J224" s="3">
        <f t="shared" si="216"/>
        <v>0</v>
      </c>
      <c r="K224" s="3">
        <f t="shared" si="168"/>
        <v>1</v>
      </c>
      <c r="L224" s="2">
        <f t="shared" si="169"/>
        <v>5.457748014056385E-2</v>
      </c>
      <c r="M224" s="5">
        <f t="shared" si="170"/>
        <v>278.50316637881355</v>
      </c>
      <c r="N224" s="2">
        <f>(M224/M$5)^(12/COUNT(M$6:M224))-1</f>
        <v>5.7728616216968565E-2</v>
      </c>
      <c r="P224" s="3">
        <f t="shared" si="217"/>
        <v>1</v>
      </c>
      <c r="Q224" s="3">
        <f t="shared" si="171"/>
        <v>0</v>
      </c>
      <c r="R224" s="2">
        <f t="shared" si="172"/>
        <v>8.1250000000000003E-3</v>
      </c>
      <c r="S224" s="5">
        <f t="shared" si="173"/>
        <v>475.70515442628505</v>
      </c>
      <c r="T224" s="2">
        <f>(S224/S$5)^(12/COUNT(S$6:S224))-1</f>
        <v>8.9216980293545856E-2</v>
      </c>
      <c r="V224" s="3">
        <f t="shared" si="174"/>
        <v>0</v>
      </c>
      <c r="W224" s="3">
        <f t="shared" si="175"/>
        <v>1</v>
      </c>
      <c r="X224" s="2">
        <f t="shared" si="176"/>
        <v>5.457748014056385E-2</v>
      </c>
      <c r="Y224" s="5">
        <f t="shared" si="177"/>
        <v>16946.348227817194</v>
      </c>
      <c r="Z224" s="2">
        <f>(Y224/Y$5)^(12/COUNT(Y$6:Y224))-1</f>
        <v>0.32477205245778729</v>
      </c>
      <c r="AB224" s="3">
        <f t="shared" si="178"/>
        <v>0</v>
      </c>
      <c r="AC224" s="3">
        <f t="shared" si="179"/>
        <v>1</v>
      </c>
      <c r="AD224" s="2">
        <f t="shared" si="180"/>
        <v>5.457748014056385E-2</v>
      </c>
      <c r="AE224" s="5">
        <f t="shared" si="181"/>
        <v>306.66262683569806</v>
      </c>
      <c r="AF224" s="2">
        <f>(AE224/AE$5)^(12/COUNT(AE$6:AE224))-1</f>
        <v>6.332579147704287E-2</v>
      </c>
      <c r="AH224" s="3">
        <f t="shared" ca="1" si="182"/>
        <v>0</v>
      </c>
      <c r="AI224" s="3">
        <f t="shared" ca="1" si="183"/>
        <v>1</v>
      </c>
      <c r="AJ224" s="2">
        <f t="shared" ca="1" si="184"/>
        <v>5.457748014056385E-2</v>
      </c>
      <c r="AK224" s="5">
        <f t="shared" ca="1" si="185"/>
        <v>710.94129487059251</v>
      </c>
      <c r="AL224" s="2">
        <f ca="1">(AK224/AK$5)^(12/COUNT(AK$6:AK224))-1</f>
        <v>0.11346308016219675</v>
      </c>
      <c r="AN224" s="3">
        <f t="shared" ca="1" si="186"/>
        <v>0.35794720724065643</v>
      </c>
      <c r="AO224" s="3">
        <f t="shared" ca="1" si="187"/>
        <v>0.64205279275934357</v>
      </c>
      <c r="AP224" s="2">
        <f t="shared" ca="1" si="188"/>
        <v>3.7949944604846964E-2</v>
      </c>
      <c r="AQ224" s="5">
        <f t="shared" ca="1" si="189"/>
        <v>330.83950467178659</v>
      </c>
      <c r="AR224" s="2">
        <f ca="1">(AQ224/AQ$5)^(12/COUNT(AQ$6:AQ224))-1</f>
        <v>6.7756402462105791E-2</v>
      </c>
      <c r="AT224" s="3">
        <f t="shared" si="190"/>
        <v>1</v>
      </c>
      <c r="AU224" s="3">
        <f t="shared" si="191"/>
        <v>0</v>
      </c>
      <c r="AV224" s="2">
        <f t="shared" si="192"/>
        <v>8.1250000000000003E-3</v>
      </c>
      <c r="AW224" s="5">
        <f t="shared" si="193"/>
        <v>348.08166172302288</v>
      </c>
      <c r="AX224" s="2">
        <f>(AW224/AW$5)^(12/COUNT(AW$6:AW224))-1</f>
        <v>7.0732927790847944E-2</v>
      </c>
      <c r="AZ224" s="3">
        <f t="shared" ca="1" si="194"/>
        <v>0</v>
      </c>
      <c r="BA224" s="3">
        <f t="shared" ca="1" si="195"/>
        <v>1</v>
      </c>
      <c r="BB224" s="2">
        <f t="shared" ca="1" si="196"/>
        <v>5.457748014056385E-2</v>
      </c>
      <c r="BC224" s="5">
        <f t="shared" ca="1" si="197"/>
        <v>526.06365621789917</v>
      </c>
      <c r="BD224" s="2">
        <f ca="1">(BC224/BC$5)^(12/COUNT(BC$6:BC224))-1</f>
        <v>9.5239120657403031E-2</v>
      </c>
      <c r="BF224" s="3">
        <f t="shared" si="218"/>
        <v>0.45</v>
      </c>
      <c r="BG224" s="3">
        <f t="shared" si="198"/>
        <v>0.55000000000000004</v>
      </c>
      <c r="BH224" s="2">
        <f t="shared" si="199"/>
        <v>3.3673864077310121E-2</v>
      </c>
      <c r="BI224" s="5">
        <f t="shared" si="200"/>
        <v>377.13304175674489</v>
      </c>
      <c r="BJ224" s="2">
        <f>(BI224/BI$5)^(12/COUNT(BI$6:BI224))-1</f>
        <v>7.5446336105886136E-2</v>
      </c>
      <c r="BL224" s="3">
        <f t="shared" si="201"/>
        <v>1</v>
      </c>
      <c r="BM224" s="3">
        <f t="shared" si="202"/>
        <v>0</v>
      </c>
      <c r="BN224" s="2">
        <f t="shared" si="203"/>
        <v>8.1250000000000003E-3</v>
      </c>
      <c r="BO224" s="5">
        <f t="shared" si="204"/>
        <v>342.28634160442954</v>
      </c>
      <c r="BP224" s="2">
        <f>(BO224/BO$5)^(12/COUNT(BO$6:BO224))-1</f>
        <v>6.974833759100485E-2</v>
      </c>
      <c r="BR224" s="3">
        <f t="shared" si="205"/>
        <v>1</v>
      </c>
      <c r="BS224" s="3">
        <f t="shared" si="206"/>
        <v>0</v>
      </c>
      <c r="BT224" s="2">
        <f t="shared" si="207"/>
        <v>8.1250000000000003E-3</v>
      </c>
      <c r="BU224" s="5">
        <f t="shared" si="208"/>
        <v>338.06901414989187</v>
      </c>
      <c r="BV224" s="2">
        <f>(BU224/BU$5)^(12/COUNT(BU$6:BU224))-1</f>
        <v>6.9021883254060334E-2</v>
      </c>
      <c r="BX224" s="3">
        <f t="shared" si="209"/>
        <v>0</v>
      </c>
      <c r="BY224" s="3">
        <f t="shared" si="210"/>
        <v>1</v>
      </c>
      <c r="BZ224" s="2">
        <f t="shared" si="211"/>
        <v>5.457748014056385E-2</v>
      </c>
      <c r="CA224" s="5">
        <f t="shared" si="212"/>
        <v>259.01549372951297</v>
      </c>
      <c r="CB224" s="2">
        <f>(CA224/CA$5)^(12/COUNT(CA$6:CA224))-1</f>
        <v>5.3532617441506058E-2</v>
      </c>
      <c r="CD224" s="3">
        <f t="shared" si="219"/>
        <v>0.1</v>
      </c>
      <c r="CE224" s="3">
        <f t="shared" si="213"/>
        <v>0.9</v>
      </c>
      <c r="CF224" s="2">
        <f t="shared" si="214"/>
        <v>4.9932232126507464E-2</v>
      </c>
      <c r="CG224" s="5">
        <f t="shared" si="215"/>
        <v>300.62352596745137</v>
      </c>
      <c r="CH224" s="2">
        <f>(CG224/CG$5)^(12/COUNT(CG$6:CG224))-1</f>
        <v>6.2167574134720294E-2</v>
      </c>
    </row>
    <row r="225" spans="1:86">
      <c r="A225" s="1">
        <v>32659</v>
      </c>
      <c r="B225" s="2">
        <f>data!M226/1200</f>
        <v>8.1250000000000003E-3</v>
      </c>
      <c r="C225" s="2">
        <f>data!K226/data!K225-1</f>
        <v>2.5363816768645631E-2</v>
      </c>
      <c r="D225" s="1">
        <f t="shared" si="166"/>
        <v>32509</v>
      </c>
      <c r="E225">
        <f>VLOOKUP(D225,'FRED Graph'!$A$13:$B$1993,2,FALSE)</f>
        <v>0</v>
      </c>
      <c r="F225" s="4">
        <f t="shared" si="167"/>
        <v>1.723881676864563E-2</v>
      </c>
      <c r="G225" s="20" t="str">
        <f t="shared" ref="G225:G288" si="220">YEAR(A225)&amp;INT((MONTH(A225)-1)/3)+1</f>
        <v>19892</v>
      </c>
      <c r="H225" s="21">
        <f>IF(VLOOKUP(G225,Median_Level!$A$2:$H$206,8,FALSE)="#N/A",0,VLOOKUP(G225,Median_Level!$A$2:$H$206,8,FALSE))</f>
        <v>25</v>
      </c>
      <c r="I225" s="4"/>
      <c r="J225" s="3">
        <f t="shared" si="216"/>
        <v>0</v>
      </c>
      <c r="K225" s="3">
        <f t="shared" si="168"/>
        <v>1</v>
      </c>
      <c r="L225" s="2">
        <f t="shared" si="169"/>
        <v>2.5363816768645631E-2</v>
      </c>
      <c r="M225" s="5">
        <f t="shared" si="170"/>
        <v>285.5670696603334</v>
      </c>
      <c r="N225" s="2">
        <f>(M225/M$5)^(12/COUNT(M$6:M225))-1</f>
        <v>5.8904531458160658E-2</v>
      </c>
      <c r="P225" s="3">
        <f t="shared" si="217"/>
        <v>1</v>
      </c>
      <c r="Q225" s="3">
        <f t="shared" si="171"/>
        <v>0</v>
      </c>
      <c r="R225" s="2">
        <f t="shared" si="172"/>
        <v>8.1250000000000003E-3</v>
      </c>
      <c r="S225" s="5">
        <f t="shared" si="173"/>
        <v>479.57025880599861</v>
      </c>
      <c r="T225" s="2">
        <f>(S225/S$5)^(12/COUNT(S$6:S225))-1</f>
        <v>8.9274645795588858E-2</v>
      </c>
      <c r="V225" s="3">
        <f t="shared" si="174"/>
        <v>0</v>
      </c>
      <c r="W225" s="3">
        <f t="shared" si="175"/>
        <v>1</v>
      </c>
      <c r="X225" s="2">
        <f t="shared" si="176"/>
        <v>2.5363816768645631E-2</v>
      </c>
      <c r="Y225" s="5">
        <f t="shared" si="177"/>
        <v>17376.172299165213</v>
      </c>
      <c r="Z225" s="2">
        <f>(Y225/Y$5)^(12/COUNT(Y$6:Y225))-1</f>
        <v>0.32488845387963905</v>
      </c>
      <c r="AB225" s="3">
        <f t="shared" si="178"/>
        <v>0</v>
      </c>
      <c r="AC225" s="3">
        <f t="shared" si="179"/>
        <v>1</v>
      </c>
      <c r="AD225" s="2">
        <f t="shared" si="180"/>
        <v>2.5363816768645631E-2</v>
      </c>
      <c r="AE225" s="5">
        <f t="shared" si="181"/>
        <v>314.44076151255024</v>
      </c>
      <c r="AF225" s="2">
        <f>(AE225/AE$5)^(12/COUNT(AE$6:AE225))-1</f>
        <v>6.4482392345835748E-2</v>
      </c>
      <c r="AH225" s="3">
        <f t="shared" ca="1" si="182"/>
        <v>0</v>
      </c>
      <c r="AI225" s="3">
        <f t="shared" ca="1" si="183"/>
        <v>1</v>
      </c>
      <c r="AJ225" s="2">
        <f t="shared" ca="1" si="184"/>
        <v>2.5363816768645631E-2</v>
      </c>
      <c r="AK225" s="5">
        <f t="shared" ca="1" si="185"/>
        <v>728.9734796069539</v>
      </c>
      <c r="AL225" s="2">
        <f ca="1">(AK225/AK$5)^(12/COUNT(AK$6:AK225))-1</f>
        <v>0.11444080008712931</v>
      </c>
      <c r="AN225" s="3">
        <f t="shared" ca="1" si="186"/>
        <v>0.12534906693668235</v>
      </c>
      <c r="AO225" s="3">
        <f t="shared" ca="1" si="187"/>
        <v>0.87465093306331765</v>
      </c>
      <c r="AP225" s="2">
        <f t="shared" ca="1" si="188"/>
        <v>2.3202947171603469E-2</v>
      </c>
      <c r="AQ225" s="5">
        <f t="shared" ca="1" si="189"/>
        <v>338.51595622096551</v>
      </c>
      <c r="AR225" s="2">
        <f ca="1">(AQ225/AQ$5)^(12/COUNT(AQ$6:AQ225))-1</f>
        <v>6.8774627393700216E-2</v>
      </c>
      <c r="AT225" s="3">
        <f t="shared" si="190"/>
        <v>1</v>
      </c>
      <c r="AU225" s="3">
        <f t="shared" si="191"/>
        <v>0</v>
      </c>
      <c r="AV225" s="2">
        <f t="shared" si="192"/>
        <v>8.1250000000000003E-3</v>
      </c>
      <c r="AW225" s="5">
        <f t="shared" si="193"/>
        <v>350.90982522452242</v>
      </c>
      <c r="AX225" s="2">
        <f>(AW225/AW$5)^(12/COUNT(AW$6:AW225))-1</f>
        <v>7.0872923813374955E-2</v>
      </c>
      <c r="AZ225" s="3">
        <f t="shared" ca="1" si="194"/>
        <v>0</v>
      </c>
      <c r="BA225" s="3">
        <f t="shared" ca="1" si="195"/>
        <v>1</v>
      </c>
      <c r="BB225" s="2">
        <f t="shared" ca="1" si="196"/>
        <v>2.5363816768645631E-2</v>
      </c>
      <c r="BC225" s="5">
        <f t="shared" ca="1" si="197"/>
        <v>539.40663840285379</v>
      </c>
      <c r="BD225" s="2">
        <f ca="1">(BC225/BC$5)^(12/COUNT(BC$6:BC225))-1</f>
        <v>9.6283068107240632E-2</v>
      </c>
      <c r="BF225" s="3">
        <f t="shared" si="218"/>
        <v>0.45</v>
      </c>
      <c r="BG225" s="3">
        <f t="shared" si="198"/>
        <v>0.55000000000000004</v>
      </c>
      <c r="BH225" s="2">
        <f t="shared" si="199"/>
        <v>1.7606349222755099E-2</v>
      </c>
      <c r="BI225" s="5">
        <f t="shared" si="200"/>
        <v>383.77297779335407</v>
      </c>
      <c r="BJ225" s="2">
        <f>(BI225/BI$5)^(12/COUNT(BI$6:BI225))-1</f>
        <v>7.6114797102605047E-2</v>
      </c>
      <c r="BL225" s="3">
        <f t="shared" si="201"/>
        <v>1</v>
      </c>
      <c r="BM225" s="3">
        <f t="shared" si="202"/>
        <v>0</v>
      </c>
      <c r="BN225" s="2">
        <f t="shared" si="203"/>
        <v>8.1250000000000003E-3</v>
      </c>
      <c r="BO225" s="5">
        <f t="shared" si="204"/>
        <v>345.06741812996552</v>
      </c>
      <c r="BP225" s="2">
        <f>(BO225/BO$5)^(12/COUNT(BO$6:BO225))-1</f>
        <v>6.9892678826412258E-2</v>
      </c>
      <c r="BR225" s="3">
        <f t="shared" si="205"/>
        <v>1</v>
      </c>
      <c r="BS225" s="3">
        <f t="shared" si="206"/>
        <v>0</v>
      </c>
      <c r="BT225" s="2">
        <f t="shared" si="207"/>
        <v>8.1250000000000003E-3</v>
      </c>
      <c r="BU225" s="5">
        <f t="shared" si="208"/>
        <v>340.8158248898597</v>
      </c>
      <c r="BV225" s="2">
        <f>(BU225/BU$5)^(12/COUNT(BU$6:BU225))-1</f>
        <v>6.9169427863130961E-2</v>
      </c>
      <c r="BX225" s="3">
        <f t="shared" si="209"/>
        <v>0</v>
      </c>
      <c r="BY225" s="3">
        <f t="shared" si="210"/>
        <v>1</v>
      </c>
      <c r="BZ225" s="2">
        <f t="shared" si="211"/>
        <v>2.5363816768645631E-2</v>
      </c>
      <c r="CA225" s="5">
        <f t="shared" si="212"/>
        <v>265.58511525270859</v>
      </c>
      <c r="CB225" s="2">
        <f>(CA225/CA$5)^(12/COUNT(CA$6:CA225))-1</f>
        <v>5.4722924013578034E-2</v>
      </c>
      <c r="CD225" s="3">
        <f t="shared" si="219"/>
        <v>0.1</v>
      </c>
      <c r="CE225" s="3">
        <f t="shared" si="213"/>
        <v>0.9</v>
      </c>
      <c r="CF225" s="2">
        <f t="shared" si="214"/>
        <v>2.363993509178107E-2</v>
      </c>
      <c r="CG225" s="5">
        <f t="shared" si="215"/>
        <v>307.73024660838428</v>
      </c>
      <c r="CH225" s="2">
        <f>(CG225/CG$5)^(12/COUNT(CG$6:CG225))-1</f>
        <v>6.3230593704225901E-2</v>
      </c>
    </row>
    <row r="226" spans="1:86">
      <c r="A226" s="1">
        <v>32689</v>
      </c>
      <c r="B226" s="2">
        <f>data!M227/1200</f>
        <v>8.0333333333333333E-3</v>
      </c>
      <c r="C226" s="2">
        <f>data!K227/data!K226-1</f>
        <v>-1.6164344898494054E-2</v>
      </c>
      <c r="D226" s="1">
        <f t="shared" si="166"/>
        <v>32509</v>
      </c>
      <c r="E226">
        <f>VLOOKUP(D226,'FRED Graph'!$A$13:$B$1993,2,FALSE)</f>
        <v>0</v>
      </c>
      <c r="F226" s="4">
        <f t="shared" si="167"/>
        <v>-2.4197678231827387E-2</v>
      </c>
      <c r="G226" s="20" t="str">
        <f t="shared" si="220"/>
        <v>19892</v>
      </c>
      <c r="H226" s="21">
        <f>IF(VLOOKUP(G226,Median_Level!$A$2:$H$206,8,FALSE)="#N/A",0,VLOOKUP(G226,Median_Level!$A$2:$H$206,8,FALSE))</f>
        <v>25</v>
      </c>
      <c r="I226" s="4"/>
      <c r="J226" s="3">
        <f t="shared" si="216"/>
        <v>0</v>
      </c>
      <c r="K226" s="3">
        <f t="shared" si="168"/>
        <v>1</v>
      </c>
      <c r="L226" s="2">
        <f t="shared" si="169"/>
        <v>-1.6164344898494054E-2</v>
      </c>
      <c r="M226" s="5">
        <f t="shared" si="170"/>
        <v>280.95106505469147</v>
      </c>
      <c r="N226" s="2">
        <f>(M226/M$5)^(12/COUNT(M$6:M226))-1</f>
        <v>5.7693991098210384E-2</v>
      </c>
      <c r="P226" s="3">
        <f t="shared" si="217"/>
        <v>1</v>
      </c>
      <c r="Q226" s="3">
        <f t="shared" si="171"/>
        <v>0</v>
      </c>
      <c r="R226" s="2">
        <f t="shared" si="172"/>
        <v>8.0333333333333333E-3</v>
      </c>
      <c r="S226" s="5">
        <f t="shared" si="173"/>
        <v>483.42280655174011</v>
      </c>
      <c r="T226" s="2">
        <f>(S226/S$5)^(12/COUNT(S$6:S226))-1</f>
        <v>8.932641390360696E-2</v>
      </c>
      <c r="V226" s="3">
        <f t="shared" si="174"/>
        <v>1</v>
      </c>
      <c r="W226" s="3">
        <f t="shared" si="175"/>
        <v>0</v>
      </c>
      <c r="X226" s="2">
        <f t="shared" si="176"/>
        <v>8.0333333333333333E-3</v>
      </c>
      <c r="Y226" s="5">
        <f t="shared" si="177"/>
        <v>17515.760883301842</v>
      </c>
      <c r="Z226" s="2">
        <f>(Y226/Y$5)^(12/COUNT(Y$6:Y226))-1</f>
        <v>0.32377797109000639</v>
      </c>
      <c r="AB226" s="3">
        <f t="shared" si="178"/>
        <v>0</v>
      </c>
      <c r="AC226" s="3">
        <f t="shared" si="179"/>
        <v>1</v>
      </c>
      <c r="AD226" s="2">
        <f t="shared" si="180"/>
        <v>-1.6164344898494054E-2</v>
      </c>
      <c r="AE226" s="5">
        <f t="shared" si="181"/>
        <v>309.35803259331624</v>
      </c>
      <c r="AF226" s="2">
        <f>(AE226/AE$5)^(12/COUNT(AE$6:AE226))-1</f>
        <v>6.3240199053588908E-2</v>
      </c>
      <c r="AH226" s="3">
        <f t="shared" ca="1" si="182"/>
        <v>0</v>
      </c>
      <c r="AI226" s="3">
        <f t="shared" ca="1" si="183"/>
        <v>1</v>
      </c>
      <c r="AJ226" s="2">
        <f t="shared" ca="1" si="184"/>
        <v>-1.6164344898494054E-2</v>
      </c>
      <c r="AK226" s="5">
        <f t="shared" ca="1" si="185"/>
        <v>717.19010086073183</v>
      </c>
      <c r="AL226" s="2">
        <f ca="1">(AK226/AK$5)^(12/COUNT(AK$6:AK226))-1</f>
        <v>0.11290932220112948</v>
      </c>
      <c r="AN226" s="3">
        <f t="shared" ca="1" si="186"/>
        <v>5.2749033488694752E-2</v>
      </c>
      <c r="AO226" s="3">
        <f t="shared" ca="1" si="187"/>
        <v>0.94725096651130525</v>
      </c>
      <c r="AP226" s="2">
        <f t="shared" ca="1" si="188"/>
        <v>-1.4887940759094732E-2</v>
      </c>
      <c r="AQ226" s="5">
        <f t="shared" ca="1" si="189"/>
        <v>333.47615071873946</v>
      </c>
      <c r="AR226" s="2">
        <f ca="1">(AQ226/AQ$5)^(12/COUNT(AQ$6:AQ226))-1</f>
        <v>6.7583142475542646E-2</v>
      </c>
      <c r="AT226" s="3">
        <f t="shared" si="190"/>
        <v>1</v>
      </c>
      <c r="AU226" s="3">
        <f t="shared" si="191"/>
        <v>0</v>
      </c>
      <c r="AV226" s="2">
        <f t="shared" si="192"/>
        <v>8.0333333333333333E-3</v>
      </c>
      <c r="AW226" s="5">
        <f t="shared" si="193"/>
        <v>353.72880082049278</v>
      </c>
      <c r="AX226" s="2">
        <f>(AW226/AW$5)^(12/COUNT(AW$6:AW226))-1</f>
        <v>7.1006382869221119E-2</v>
      </c>
      <c r="AZ226" s="3">
        <f t="shared" ca="1" si="194"/>
        <v>0</v>
      </c>
      <c r="BA226" s="3">
        <f t="shared" ca="1" si="195"/>
        <v>1</v>
      </c>
      <c r="BB226" s="2">
        <f t="shared" ca="1" si="196"/>
        <v>-1.6164344898494054E-2</v>
      </c>
      <c r="BC226" s="5">
        <f t="shared" ca="1" si="197"/>
        <v>530.68748345917277</v>
      </c>
      <c r="BD226" s="2">
        <f ca="1">(BC226/BC$5)^(12/COUNT(BC$6:BC226))-1</f>
        <v>9.4857922518104099E-2</v>
      </c>
      <c r="BF226" s="3">
        <f t="shared" si="218"/>
        <v>0.45</v>
      </c>
      <c r="BG226" s="3">
        <f t="shared" si="198"/>
        <v>0.55000000000000004</v>
      </c>
      <c r="BH226" s="2">
        <f t="shared" si="199"/>
        <v>-5.2753896941717306E-3</v>
      </c>
      <c r="BI226" s="5">
        <f t="shared" si="200"/>
        <v>381.74842578140141</v>
      </c>
      <c r="BJ226" s="2">
        <f>(BI226/BI$5)^(12/COUNT(BI$6:BI226))-1</f>
        <v>7.5448740281092164E-2</v>
      </c>
      <c r="BL226" s="3">
        <f t="shared" si="201"/>
        <v>1</v>
      </c>
      <c r="BM226" s="3">
        <f t="shared" si="202"/>
        <v>0</v>
      </c>
      <c r="BN226" s="2">
        <f t="shared" si="203"/>
        <v>8.0333333333333333E-3</v>
      </c>
      <c r="BO226" s="5">
        <f t="shared" si="204"/>
        <v>347.83945972227622</v>
      </c>
      <c r="BP226" s="2">
        <f>(BO226/BO$5)^(12/COUNT(BO$6:BO226))-1</f>
        <v>7.0030449746549595E-2</v>
      </c>
      <c r="BR226" s="3">
        <f t="shared" si="205"/>
        <v>1</v>
      </c>
      <c r="BS226" s="3">
        <f t="shared" si="206"/>
        <v>0</v>
      </c>
      <c r="BT226" s="2">
        <f t="shared" si="207"/>
        <v>8.0333333333333333E-3</v>
      </c>
      <c r="BU226" s="5">
        <f t="shared" si="208"/>
        <v>343.55371201647489</v>
      </c>
      <c r="BV226" s="2">
        <f>(BU226/BU$5)^(12/COUNT(BU$6:BU226))-1</f>
        <v>6.9310377598346351E-2</v>
      </c>
      <c r="BX226" s="3">
        <f t="shared" si="209"/>
        <v>0</v>
      </c>
      <c r="BY226" s="3">
        <f t="shared" si="210"/>
        <v>1</v>
      </c>
      <c r="BZ226" s="2">
        <f t="shared" si="211"/>
        <v>-1.6164344898494054E-2</v>
      </c>
      <c r="CA226" s="5">
        <f t="shared" si="212"/>
        <v>261.29210584985753</v>
      </c>
      <c r="CB226" s="2">
        <f>(CA226/CA$5)^(12/COUNT(CA$6:CA226))-1</f>
        <v>5.3536026542130521E-2</v>
      </c>
      <c r="CD226" s="3">
        <f t="shared" si="219"/>
        <v>0.1</v>
      </c>
      <c r="CE226" s="3">
        <f t="shared" si="213"/>
        <v>0.9</v>
      </c>
      <c r="CF226" s="2">
        <f t="shared" si="214"/>
        <v>-1.3744577075311315E-2</v>
      </c>
      <c r="CG226" s="5">
        <f t="shared" si="215"/>
        <v>303.5006245154708</v>
      </c>
      <c r="CH226" s="2">
        <f>(CG226/CG$5)^(12/COUNT(CG$6:CG226))-1</f>
        <v>6.2137179102349727E-2</v>
      </c>
    </row>
    <row r="227" spans="1:86">
      <c r="A227" s="1">
        <v>32720</v>
      </c>
      <c r="B227" s="2">
        <f>data!M228/1200</f>
        <v>7.7000000000000002E-3</v>
      </c>
      <c r="C227" s="2">
        <f>data!K228/data!K227-1</f>
        <v>9.040761292755084E-2</v>
      </c>
      <c r="D227" s="1">
        <f t="shared" si="166"/>
        <v>32509</v>
      </c>
      <c r="E227">
        <f>VLOOKUP(D227,'FRED Graph'!$A$13:$B$1993,2,FALSE)</f>
        <v>0</v>
      </c>
      <c r="F227" s="4">
        <f t="shared" si="167"/>
        <v>8.2707612927550841E-2</v>
      </c>
      <c r="G227" s="20" t="str">
        <f t="shared" si="220"/>
        <v>19893</v>
      </c>
      <c r="H227" s="21">
        <f>IF(VLOOKUP(G227,Median_Level!$A$2:$H$206,8,FALSE)="#N/A",0,VLOOKUP(G227,Median_Level!$A$2:$H$206,8,FALSE))</f>
        <v>27.5</v>
      </c>
      <c r="I227" s="4"/>
      <c r="J227" s="3">
        <f t="shared" si="216"/>
        <v>0</v>
      </c>
      <c r="K227" s="3">
        <f t="shared" si="168"/>
        <v>1</v>
      </c>
      <c r="L227" s="2">
        <f t="shared" si="169"/>
        <v>9.040761292755084E-2</v>
      </c>
      <c r="M227" s="5">
        <f t="shared" si="170"/>
        <v>306.35118019573918</v>
      </c>
      <c r="N227" s="2">
        <f>(M227/M$5)^(12/COUNT(M$6:M227))-1</f>
        <v>6.2385508987406801E-2</v>
      </c>
      <c r="P227" s="3">
        <f t="shared" si="217"/>
        <v>1</v>
      </c>
      <c r="Q227" s="3">
        <f t="shared" si="171"/>
        <v>0</v>
      </c>
      <c r="R227" s="2">
        <f t="shared" si="172"/>
        <v>7.7000000000000002E-3</v>
      </c>
      <c r="S227" s="5">
        <f t="shared" si="173"/>
        <v>487.14516216218851</v>
      </c>
      <c r="T227" s="2">
        <f>(S227/S$5)^(12/COUNT(S$6:S227))-1</f>
        <v>8.9358243011054883E-2</v>
      </c>
      <c r="V227" s="3">
        <f t="shared" si="174"/>
        <v>0</v>
      </c>
      <c r="W227" s="3">
        <f t="shared" si="175"/>
        <v>1</v>
      </c>
      <c r="X227" s="2">
        <f t="shared" si="176"/>
        <v>9.040761292755084E-2</v>
      </c>
      <c r="Y227" s="5">
        <f t="shared" si="177"/>
        <v>19099.319013370932</v>
      </c>
      <c r="Z227" s="2">
        <f>(Y227/Y$5)^(12/COUNT(Y$6:Y227))-1</f>
        <v>0.32830639626590541</v>
      </c>
      <c r="AB227" s="3">
        <f t="shared" si="178"/>
        <v>0</v>
      </c>
      <c r="AC227" s="3">
        <f t="shared" si="179"/>
        <v>1</v>
      </c>
      <c r="AD227" s="2">
        <f t="shared" si="180"/>
        <v>9.040761292755084E-2</v>
      </c>
      <c r="AE227" s="5">
        <f t="shared" si="181"/>
        <v>337.32635386004142</v>
      </c>
      <c r="AF227" s="2">
        <f>(AE227/AE$5)^(12/COUNT(AE$6:AE227))-1</f>
        <v>6.7931158643554257E-2</v>
      </c>
      <c r="AH227" s="3">
        <f t="shared" ca="1" si="182"/>
        <v>0</v>
      </c>
      <c r="AI227" s="3">
        <f t="shared" ca="1" si="183"/>
        <v>1</v>
      </c>
      <c r="AJ227" s="2">
        <f t="shared" ca="1" si="184"/>
        <v>9.040761292755084E-2</v>
      </c>
      <c r="AK227" s="5">
        <f t="shared" ca="1" si="185"/>
        <v>782.02954589481999</v>
      </c>
      <c r="AL227" s="2">
        <f ca="1">(AK227/AK$5)^(12/COUNT(AK$6:AK227))-1</f>
        <v>0.11758955203210952</v>
      </c>
      <c r="AN227" s="3">
        <f t="shared" ca="1" si="186"/>
        <v>0.78446132938521285</v>
      </c>
      <c r="AO227" s="3">
        <f t="shared" ca="1" si="187"/>
        <v>0.21553867061478715</v>
      </c>
      <c r="AP227" s="2">
        <f t="shared" ca="1" si="188"/>
        <v>2.5526688940126691E-2</v>
      </c>
      <c r="AQ227" s="5">
        <f t="shared" ca="1" si="189"/>
        <v>341.98869268708751</v>
      </c>
      <c r="AR227" s="2">
        <f ca="1">(AQ227/AQ$5)^(12/COUNT(AQ$6:AQ227))-1</f>
        <v>6.8723846259158616E-2</v>
      </c>
      <c r="AT227" s="3">
        <f t="shared" si="190"/>
        <v>1</v>
      </c>
      <c r="AU227" s="3">
        <f t="shared" si="191"/>
        <v>0</v>
      </c>
      <c r="AV227" s="2">
        <f t="shared" si="192"/>
        <v>7.7000000000000002E-3</v>
      </c>
      <c r="AW227" s="5">
        <f t="shared" si="193"/>
        <v>356.4525125868106</v>
      </c>
      <c r="AX227" s="2">
        <f>(AW227/AW$5)^(12/COUNT(AW$6:AW227))-1</f>
        <v>7.1119507015072969E-2</v>
      </c>
      <c r="AZ227" s="3">
        <f t="shared" ca="1" si="194"/>
        <v>0</v>
      </c>
      <c r="BA227" s="3">
        <f t="shared" ca="1" si="195"/>
        <v>1</v>
      </c>
      <c r="BB227" s="2">
        <f t="shared" ca="1" si="196"/>
        <v>9.040761292755084E-2</v>
      </c>
      <c r="BC227" s="5">
        <f t="shared" ca="1" si="197"/>
        <v>578.6656720492457</v>
      </c>
      <c r="BD227" s="2">
        <f ca="1">(BC227/BC$5)^(12/COUNT(BC$6:BC227))-1</f>
        <v>9.9543230694836948E-2</v>
      </c>
      <c r="BF227" s="3">
        <f t="shared" si="218"/>
        <v>0.45</v>
      </c>
      <c r="BG227" s="3">
        <f t="shared" si="198"/>
        <v>0.55000000000000004</v>
      </c>
      <c r="BH227" s="2">
        <f t="shared" si="199"/>
        <v>5.3189187110152969E-2</v>
      </c>
      <c r="BI227" s="5">
        <f t="shared" si="200"/>
        <v>402.05331422929464</v>
      </c>
      <c r="BJ227" s="2">
        <f>(BI227/BI$5)^(12/COUNT(BI$6:BI227))-1</f>
        <v>7.8112250425725449E-2</v>
      </c>
      <c r="BL227" s="3">
        <f t="shared" si="201"/>
        <v>1</v>
      </c>
      <c r="BM227" s="3">
        <f t="shared" si="202"/>
        <v>0</v>
      </c>
      <c r="BN227" s="2">
        <f t="shared" si="203"/>
        <v>7.7000000000000002E-3</v>
      </c>
      <c r="BO227" s="5">
        <f t="shared" si="204"/>
        <v>350.51782356213778</v>
      </c>
      <c r="BP227" s="2">
        <f>(BO227/BO$5)^(12/COUNT(BO$6:BO227))-1</f>
        <v>7.0147865375045582E-2</v>
      </c>
      <c r="BR227" s="3">
        <f t="shared" si="205"/>
        <v>1</v>
      </c>
      <c r="BS227" s="3">
        <f t="shared" si="206"/>
        <v>0</v>
      </c>
      <c r="BT227" s="2">
        <f t="shared" si="207"/>
        <v>7.7000000000000002E-3</v>
      </c>
      <c r="BU227" s="5">
        <f t="shared" si="208"/>
        <v>346.19907559900179</v>
      </c>
      <c r="BV227" s="2">
        <f>(BU227/BU$5)^(12/COUNT(BU$6:BU227))-1</f>
        <v>6.9430957049861686E-2</v>
      </c>
      <c r="BX227" s="3">
        <f t="shared" si="209"/>
        <v>1</v>
      </c>
      <c r="BY227" s="3">
        <f t="shared" si="210"/>
        <v>0</v>
      </c>
      <c r="BZ227" s="2">
        <f t="shared" si="211"/>
        <v>7.7000000000000002E-3</v>
      </c>
      <c r="CA227" s="5">
        <f t="shared" si="212"/>
        <v>263.30405506490143</v>
      </c>
      <c r="CB227" s="2">
        <f>(CA227/CA$5)^(12/COUNT(CA$6:CA227))-1</f>
        <v>5.3725366469338454E-2</v>
      </c>
      <c r="CD227" s="3">
        <f t="shared" si="219"/>
        <v>0.1</v>
      </c>
      <c r="CE227" s="3">
        <f t="shared" si="213"/>
        <v>0.9</v>
      </c>
      <c r="CF227" s="2">
        <f t="shared" si="214"/>
        <v>8.2136851634795768E-2</v>
      </c>
      <c r="CG227" s="5">
        <f t="shared" si="215"/>
        <v>328.42921028236589</v>
      </c>
      <c r="CH227" s="2">
        <f>(CG227/CG$5)^(12/COUNT(CG$6:CG227))-1</f>
        <v>6.638928256539689E-2</v>
      </c>
    </row>
    <row r="228" spans="1:86">
      <c r="A228" s="1">
        <v>32751</v>
      </c>
      <c r="B228" s="2">
        <f>data!M229/1200</f>
        <v>7.4999999999999997E-3</v>
      </c>
      <c r="C228" s="2">
        <f>data!K229/data!K228-1</f>
        <v>2.8793607601121485E-2</v>
      </c>
      <c r="D228" s="1">
        <f t="shared" si="166"/>
        <v>32509</v>
      </c>
      <c r="E228">
        <f>VLOOKUP(D228,'FRED Graph'!$A$13:$B$1993,2,FALSE)</f>
        <v>0</v>
      </c>
      <c r="F228" s="4">
        <f t="shared" si="167"/>
        <v>2.1293607601121485E-2</v>
      </c>
      <c r="G228" s="20" t="str">
        <f t="shared" si="220"/>
        <v>19893</v>
      </c>
      <c r="H228" s="21">
        <f>IF(VLOOKUP(G228,Median_Level!$A$2:$H$206,8,FALSE)="#N/A",0,VLOOKUP(G228,Median_Level!$A$2:$H$206,8,FALSE))</f>
        <v>27.5</v>
      </c>
      <c r="I228" s="4"/>
      <c r="J228" s="3">
        <f t="shared" si="216"/>
        <v>0</v>
      </c>
      <c r="K228" s="3">
        <f t="shared" si="168"/>
        <v>1</v>
      </c>
      <c r="L228" s="2">
        <f t="shared" si="169"/>
        <v>2.8793607601121485E-2</v>
      </c>
      <c r="M228" s="5">
        <f t="shared" si="170"/>
        <v>315.17213586643572</v>
      </c>
      <c r="N228" s="2">
        <f>(M228/M$5)^(12/COUNT(M$6:M228))-1</f>
        <v>6.372088225945638E-2</v>
      </c>
      <c r="P228" s="3">
        <f t="shared" si="217"/>
        <v>1</v>
      </c>
      <c r="Q228" s="3">
        <f t="shared" si="171"/>
        <v>0</v>
      </c>
      <c r="R228" s="2">
        <f t="shared" si="172"/>
        <v>7.4999999999999997E-3</v>
      </c>
      <c r="S228" s="5">
        <f t="shared" si="173"/>
        <v>490.79875087840497</v>
      </c>
      <c r="T228" s="2">
        <f>(S228/S$5)^(12/COUNT(S$6:S228))-1</f>
        <v>8.9378151694060826E-2</v>
      </c>
      <c r="V228" s="3">
        <f t="shared" si="174"/>
        <v>0</v>
      </c>
      <c r="W228" s="3">
        <f t="shared" si="175"/>
        <v>1</v>
      </c>
      <c r="X228" s="2">
        <f t="shared" si="176"/>
        <v>2.8793607601121485E-2</v>
      </c>
      <c r="Y228" s="5">
        <f t="shared" si="177"/>
        <v>19649.257310490575</v>
      </c>
      <c r="Z228" s="2">
        <f>(Y228/Y$5)^(12/COUNT(Y$6:Y228))-1</f>
        <v>0.32864439845939697</v>
      </c>
      <c r="AB228" s="3">
        <f t="shared" si="178"/>
        <v>0</v>
      </c>
      <c r="AC228" s="3">
        <f t="shared" si="179"/>
        <v>1</v>
      </c>
      <c r="AD228" s="2">
        <f t="shared" si="180"/>
        <v>2.8793607601121485E-2</v>
      </c>
      <c r="AE228" s="5">
        <f t="shared" si="181"/>
        <v>347.03919652660448</v>
      </c>
      <c r="AF228" s="2">
        <f>(AE228/AE$5)^(12/COUNT(AE$6:AE228))-1</f>
        <v>6.9248538334255372E-2</v>
      </c>
      <c r="AH228" s="3">
        <f t="shared" ca="1" si="182"/>
        <v>0</v>
      </c>
      <c r="AI228" s="3">
        <f t="shared" ca="1" si="183"/>
        <v>1</v>
      </c>
      <c r="AJ228" s="2">
        <f t="shared" ca="1" si="184"/>
        <v>2.8793607601121485E-2</v>
      </c>
      <c r="AK228" s="5">
        <f t="shared" ca="1" si="185"/>
        <v>804.54699777179871</v>
      </c>
      <c r="AL228" s="2">
        <f ca="1">(AK228/AK$5)^(12/COUNT(AK$6:AK228))-1</f>
        <v>0.11874014933840726</v>
      </c>
      <c r="AN228" s="3">
        <f t="shared" ca="1" si="186"/>
        <v>0.32498289180669382</v>
      </c>
      <c r="AO228" s="3">
        <f t="shared" ca="1" si="187"/>
        <v>0.67501710819330618</v>
      </c>
      <c r="AP228" s="2">
        <f t="shared" ca="1" si="188"/>
        <v>2.1873549425912027E-2</v>
      </c>
      <c r="AQ228" s="5">
        <f t="shared" ca="1" si="189"/>
        <v>349.4691992596816</v>
      </c>
      <c r="AR228" s="2">
        <f ca="1">(AQ228/AQ$5)^(12/COUNT(AQ$6:AQ228))-1</f>
        <v>6.9650096766085356E-2</v>
      </c>
      <c r="AT228" s="3">
        <f t="shared" si="190"/>
        <v>1</v>
      </c>
      <c r="AU228" s="3">
        <f t="shared" si="191"/>
        <v>0</v>
      </c>
      <c r="AV228" s="2">
        <f t="shared" si="192"/>
        <v>7.4999999999999997E-3</v>
      </c>
      <c r="AW228" s="5">
        <f t="shared" si="193"/>
        <v>359.12590643121172</v>
      </c>
      <c r="AX228" s="2">
        <f>(AW228/AW$5)^(12/COUNT(AW$6:AW228))-1</f>
        <v>7.1220186452910506E-2</v>
      </c>
      <c r="AZ228" s="3">
        <f t="shared" ca="1" si="194"/>
        <v>0</v>
      </c>
      <c r="BA228" s="3">
        <f t="shared" ca="1" si="195"/>
        <v>1</v>
      </c>
      <c r="BB228" s="2">
        <f t="shared" ca="1" si="196"/>
        <v>2.8793607601121485E-2</v>
      </c>
      <c r="BC228" s="5">
        <f t="shared" ca="1" si="197"/>
        <v>595.3275443424709</v>
      </c>
      <c r="BD228" s="2">
        <f ca="1">(BC228/BC$5)^(12/COUNT(BC$6:BC228))-1</f>
        <v>0.10075560254856808</v>
      </c>
      <c r="BF228" s="3">
        <f t="shared" si="218"/>
        <v>0.45</v>
      </c>
      <c r="BG228" s="3">
        <f t="shared" si="198"/>
        <v>0.55000000000000004</v>
      </c>
      <c r="BH228" s="2">
        <f t="shared" si="199"/>
        <v>1.9211484180616818E-2</v>
      </c>
      <c r="BI228" s="5">
        <f t="shared" si="200"/>
        <v>409.77735511537531</v>
      </c>
      <c r="BJ228" s="2">
        <f>(BI228/BI$5)^(12/COUNT(BI$6:BI228))-1</f>
        <v>7.885287139540309E-2</v>
      </c>
      <c r="BL228" s="3">
        <f t="shared" si="201"/>
        <v>1</v>
      </c>
      <c r="BM228" s="3">
        <f t="shared" si="202"/>
        <v>0</v>
      </c>
      <c r="BN228" s="2">
        <f t="shared" si="203"/>
        <v>7.4999999999999997E-3</v>
      </c>
      <c r="BO228" s="5">
        <f t="shared" si="204"/>
        <v>353.14670723885382</v>
      </c>
      <c r="BP228" s="2">
        <f>(BO228/BO$5)^(12/COUNT(BO$6:BO228))-1</f>
        <v>7.0252809062613331E-2</v>
      </c>
      <c r="BR228" s="3">
        <f t="shared" si="205"/>
        <v>1</v>
      </c>
      <c r="BS228" s="3">
        <f t="shared" si="206"/>
        <v>0</v>
      </c>
      <c r="BT228" s="2">
        <f t="shared" si="207"/>
        <v>7.4999999999999997E-3</v>
      </c>
      <c r="BU228" s="5">
        <f t="shared" si="208"/>
        <v>348.79556866599432</v>
      </c>
      <c r="BV228" s="2">
        <f>(BU228/BU$5)^(12/COUNT(BU$6:BU228))-1</f>
        <v>6.9539044512507919E-2</v>
      </c>
      <c r="BX228" s="3">
        <f t="shared" si="209"/>
        <v>1</v>
      </c>
      <c r="BY228" s="3">
        <f t="shared" si="210"/>
        <v>0</v>
      </c>
      <c r="BZ228" s="2">
        <f t="shared" si="211"/>
        <v>7.4999999999999997E-3</v>
      </c>
      <c r="CA228" s="5">
        <f t="shared" si="212"/>
        <v>265.27883547788821</v>
      </c>
      <c r="CB228" s="2">
        <f>(CA228/CA$5)^(12/COUNT(CA$6:CA228))-1</f>
        <v>5.3901784903535255E-2</v>
      </c>
      <c r="CD228" s="3">
        <f t="shared" si="219"/>
        <v>0.1</v>
      </c>
      <c r="CE228" s="3">
        <f t="shared" si="213"/>
        <v>0.9</v>
      </c>
      <c r="CF228" s="2">
        <f t="shared" si="214"/>
        <v>2.6664246841009338E-2</v>
      </c>
      <c r="CG228" s="5">
        <f t="shared" si="215"/>
        <v>337.18652781513271</v>
      </c>
      <c r="CH228" s="2">
        <f>(CG228/CG$5)^(12/COUNT(CG$6:CG228))-1</f>
        <v>6.7592642387825252E-2</v>
      </c>
    </row>
    <row r="229" spans="1:86">
      <c r="A229" s="1">
        <v>32780</v>
      </c>
      <c r="B229" s="2">
        <f>data!M230/1200</f>
        <v>7.4999999999999997E-3</v>
      </c>
      <c r="C229" s="2">
        <f>data!K230/data!K229-1</f>
        <v>-1.6238807278785017E-2</v>
      </c>
      <c r="D229" s="1">
        <f t="shared" si="166"/>
        <v>32509</v>
      </c>
      <c r="E229">
        <f>VLOOKUP(D229,'FRED Graph'!$A$13:$B$1993,2,FALSE)</f>
        <v>0</v>
      </c>
      <c r="F229" s="4">
        <f t="shared" si="167"/>
        <v>-2.3738807278785017E-2</v>
      </c>
      <c r="G229" s="20" t="str">
        <f t="shared" si="220"/>
        <v>19893</v>
      </c>
      <c r="H229" s="21">
        <f>IF(VLOOKUP(G229,Median_Level!$A$2:$H$206,8,FALSE)="#N/A",0,VLOOKUP(G229,Median_Level!$A$2:$H$206,8,FALSE))</f>
        <v>27.5</v>
      </c>
      <c r="I229" s="4"/>
      <c r="J229" s="3">
        <f t="shared" si="216"/>
        <v>0</v>
      </c>
      <c r="K229" s="3">
        <f t="shared" si="168"/>
        <v>1</v>
      </c>
      <c r="L229" s="2">
        <f t="shared" si="169"/>
        <v>-1.6238807278785017E-2</v>
      </c>
      <c r="M229" s="5">
        <f t="shared" si="170"/>
        <v>310.05411629245765</v>
      </c>
      <c r="N229" s="2">
        <f>(M229/M$5)^(12/COUNT(M$6:M229))-1</f>
        <v>6.2495278964451284E-2</v>
      </c>
      <c r="P229" s="3">
        <f t="shared" si="217"/>
        <v>1</v>
      </c>
      <c r="Q229" s="3">
        <f t="shared" si="171"/>
        <v>0</v>
      </c>
      <c r="R229" s="2">
        <f t="shared" si="172"/>
        <v>7.4999999999999997E-3</v>
      </c>
      <c r="S229" s="5">
        <f t="shared" si="173"/>
        <v>494.47974150999306</v>
      </c>
      <c r="T229" s="2">
        <f>(S229/S$5)^(12/COUNT(S$6:S229))-1</f>
        <v>8.9397882979953325E-2</v>
      </c>
      <c r="V229" s="3">
        <f t="shared" si="174"/>
        <v>1</v>
      </c>
      <c r="W229" s="3">
        <f t="shared" si="175"/>
        <v>0</v>
      </c>
      <c r="X229" s="2">
        <f t="shared" si="176"/>
        <v>7.4999999999999997E-3</v>
      </c>
      <c r="Y229" s="5">
        <f t="shared" si="177"/>
        <v>19796.626740319254</v>
      </c>
      <c r="Z229" s="2">
        <f>(Y229/Y$5)^(12/COUNT(Y$6:Y229))-1</f>
        <v>0.32749126216509028</v>
      </c>
      <c r="AB229" s="3">
        <f t="shared" si="178"/>
        <v>0</v>
      </c>
      <c r="AC229" s="3">
        <f t="shared" si="179"/>
        <v>1</v>
      </c>
      <c r="AD229" s="2">
        <f t="shared" si="180"/>
        <v>-1.6238807278785017E-2</v>
      </c>
      <c r="AE229" s="5">
        <f t="shared" si="181"/>
        <v>341.40369389602455</v>
      </c>
      <c r="AF229" s="2">
        <f>(AE229/AE$5)^(12/COUNT(AE$6:AE229))-1</f>
        <v>6.7991853906004041E-2</v>
      </c>
      <c r="AH229" s="3">
        <f t="shared" ca="1" si="182"/>
        <v>0</v>
      </c>
      <c r="AI229" s="3">
        <f t="shared" ca="1" si="183"/>
        <v>1</v>
      </c>
      <c r="AJ229" s="2">
        <f t="shared" ca="1" si="184"/>
        <v>-1.6238807278785017E-2</v>
      </c>
      <c r="AK229" s="5">
        <f t="shared" ca="1" si="185"/>
        <v>791.48211412825742</v>
      </c>
      <c r="AL229" s="2">
        <f ca="1">(AK229/AK$5)^(12/COUNT(AK$6:AK229))-1</f>
        <v>0.11719960502883375</v>
      </c>
      <c r="AN229" s="3">
        <f t="shared" ca="1" si="186"/>
        <v>0.65908622538326456</v>
      </c>
      <c r="AO229" s="3">
        <f t="shared" ca="1" si="187"/>
        <v>0.34091377461673544</v>
      </c>
      <c r="AP229" s="2">
        <f t="shared" ca="1" si="188"/>
        <v>-5.9288639430983385E-4</v>
      </c>
      <c r="AQ229" s="5">
        <f t="shared" ca="1" si="189"/>
        <v>349.2620037262102</v>
      </c>
      <c r="AR229" s="2">
        <f ca="1">(AQ229/AQ$5)^(12/COUNT(AQ$6:AQ229))-1</f>
        <v>6.9294648415129112E-2</v>
      </c>
      <c r="AT229" s="3">
        <f t="shared" si="190"/>
        <v>1</v>
      </c>
      <c r="AU229" s="3">
        <f t="shared" si="191"/>
        <v>0</v>
      </c>
      <c r="AV229" s="2">
        <f t="shared" si="192"/>
        <v>7.4999999999999997E-3</v>
      </c>
      <c r="AW229" s="5">
        <f t="shared" si="193"/>
        <v>361.81935072944583</v>
      </c>
      <c r="AX229" s="2">
        <f>(AW229/AW$5)^(12/COUNT(AW$6:AW229))-1</f>
        <v>7.1319976304151877E-2</v>
      </c>
      <c r="AZ229" s="3">
        <f t="shared" ca="1" si="194"/>
        <v>0</v>
      </c>
      <c r="BA229" s="3">
        <f t="shared" ca="1" si="195"/>
        <v>1</v>
      </c>
      <c r="BB229" s="2">
        <f t="shared" ca="1" si="196"/>
        <v>-1.6238807278785017E-2</v>
      </c>
      <c r="BC229" s="5">
        <f t="shared" ca="1" si="197"/>
        <v>585.66013508214121</v>
      </c>
      <c r="BD229" s="2">
        <f ca="1">(BC229/BC$5)^(12/COUNT(BC$6:BC229))-1</f>
        <v>9.9319356124180969E-2</v>
      </c>
      <c r="BF229" s="3">
        <f t="shared" si="218"/>
        <v>0.45</v>
      </c>
      <c r="BG229" s="3">
        <f t="shared" si="198"/>
        <v>0.55000000000000004</v>
      </c>
      <c r="BH229" s="2">
        <f t="shared" si="199"/>
        <v>-5.5563440033317597E-3</v>
      </c>
      <c r="BI229" s="5">
        <f t="shared" si="200"/>
        <v>407.50049116557886</v>
      </c>
      <c r="BJ229" s="2">
        <f>(BI229/BI$5)^(12/COUNT(BI$6:BI229))-1</f>
        <v>7.8165512592424102E-2</v>
      </c>
      <c r="BL229" s="3">
        <f t="shared" si="201"/>
        <v>1</v>
      </c>
      <c r="BM229" s="3">
        <f t="shared" si="202"/>
        <v>0</v>
      </c>
      <c r="BN229" s="2">
        <f t="shared" si="203"/>
        <v>7.4999999999999997E-3</v>
      </c>
      <c r="BO229" s="5">
        <f t="shared" si="204"/>
        <v>355.79530754314527</v>
      </c>
      <c r="BP229" s="2">
        <f>(BO229/BO$5)^(12/COUNT(BO$6:BO229))-1</f>
        <v>7.035682590681569E-2</v>
      </c>
      <c r="BR229" s="3">
        <f t="shared" si="205"/>
        <v>1</v>
      </c>
      <c r="BS229" s="3">
        <f t="shared" si="206"/>
        <v>0</v>
      </c>
      <c r="BT229" s="2">
        <f t="shared" si="207"/>
        <v>7.4999999999999997E-3</v>
      </c>
      <c r="BU229" s="5">
        <f t="shared" si="208"/>
        <v>351.41153543098932</v>
      </c>
      <c r="BV229" s="2">
        <f>(BU229/BU$5)^(12/COUNT(BU$6:BU229))-1</f>
        <v>6.9646177687054056E-2</v>
      </c>
      <c r="BX229" s="3">
        <f t="shared" si="209"/>
        <v>1</v>
      </c>
      <c r="BY229" s="3">
        <f t="shared" si="210"/>
        <v>0</v>
      </c>
      <c r="BZ229" s="2">
        <f t="shared" si="211"/>
        <v>7.4999999999999997E-3</v>
      </c>
      <c r="CA229" s="5">
        <f t="shared" si="212"/>
        <v>267.26842674397238</v>
      </c>
      <c r="CB229" s="2">
        <f>(CA229/CA$5)^(12/COUNT(CA$6:CA229))-1</f>
        <v>5.407665731532374E-2</v>
      </c>
      <c r="CD229" s="3">
        <f t="shared" si="219"/>
        <v>0.1</v>
      </c>
      <c r="CE229" s="3">
        <f t="shared" si="213"/>
        <v>0.9</v>
      </c>
      <c r="CF229" s="2">
        <f t="shared" si="214"/>
        <v>-1.3864926550906514E-2</v>
      </c>
      <c r="CG229" s="5">
        <f t="shared" si="215"/>
        <v>332.51146137302067</v>
      </c>
      <c r="CH229" s="2">
        <f>(CG229/CG$5)^(12/COUNT(CG$6:CG229))-1</f>
        <v>6.6482972918490812E-2</v>
      </c>
    </row>
    <row r="230" spans="1:86">
      <c r="A230" s="1">
        <v>32812</v>
      </c>
      <c r="B230" s="2">
        <f>data!M231/1200</f>
        <v>7.3083333333333333E-3</v>
      </c>
      <c r="C230" s="2">
        <f>data!K231/data!K230-1</f>
        <v>-1.7728626495644106E-2</v>
      </c>
      <c r="D230" s="1">
        <f t="shared" si="166"/>
        <v>32509</v>
      </c>
      <c r="E230">
        <f>VLOOKUP(D230,'FRED Graph'!$A$13:$B$1993,2,FALSE)</f>
        <v>0</v>
      </c>
      <c r="F230" s="4">
        <f t="shared" si="167"/>
        <v>-2.503695982897744E-2</v>
      </c>
      <c r="G230" s="20" t="str">
        <f t="shared" si="220"/>
        <v>19894</v>
      </c>
      <c r="H230" s="21">
        <f>IF(VLOOKUP(G230,Median_Level!$A$2:$H$206,8,FALSE)="#N/A",0,VLOOKUP(G230,Median_Level!$A$2:$H$206,8,FALSE))</f>
        <v>10</v>
      </c>
      <c r="I230" s="4"/>
      <c r="J230" s="3">
        <f t="shared" si="216"/>
        <v>0</v>
      </c>
      <c r="K230" s="3">
        <f t="shared" si="168"/>
        <v>1</v>
      </c>
      <c r="L230" s="2">
        <f t="shared" si="169"/>
        <v>-1.7728626495644106E-2</v>
      </c>
      <c r="M230" s="5">
        <f t="shared" si="170"/>
        <v>304.55728267127165</v>
      </c>
      <c r="N230" s="2">
        <f>(M230/M$5)^(12/COUNT(M$6:M230))-1</f>
        <v>6.1196183500017431E-2</v>
      </c>
      <c r="P230" s="3">
        <f t="shared" si="217"/>
        <v>1</v>
      </c>
      <c r="Q230" s="3">
        <f t="shared" si="171"/>
        <v>0</v>
      </c>
      <c r="R230" s="2">
        <f t="shared" si="172"/>
        <v>7.3083333333333333E-3</v>
      </c>
      <c r="S230" s="5">
        <f t="shared" si="173"/>
        <v>498.09356428752858</v>
      </c>
      <c r="T230" s="2">
        <f>(S230/S$5)^(12/COUNT(S$6:S230))-1</f>
        <v>8.9406384866919542E-2</v>
      </c>
      <c r="V230" s="3">
        <f t="shared" si="174"/>
        <v>1</v>
      </c>
      <c r="W230" s="3">
        <f t="shared" si="175"/>
        <v>0</v>
      </c>
      <c r="X230" s="2">
        <f t="shared" si="176"/>
        <v>7.3083333333333333E-3</v>
      </c>
      <c r="Y230" s="5">
        <f t="shared" si="177"/>
        <v>19941.307087413086</v>
      </c>
      <c r="Z230" s="2">
        <f>(Y230/Y$5)^(12/COUNT(Y$6:Y230))-1</f>
        <v>0.32633590496107212</v>
      </c>
      <c r="AB230" s="3">
        <f t="shared" si="178"/>
        <v>0</v>
      </c>
      <c r="AC230" s="3">
        <f t="shared" si="179"/>
        <v>1</v>
      </c>
      <c r="AD230" s="2">
        <f t="shared" si="180"/>
        <v>-1.7728626495644106E-2</v>
      </c>
      <c r="AE230" s="5">
        <f t="shared" si="181"/>
        <v>335.35107532270871</v>
      </c>
      <c r="AF230" s="2">
        <f>(AE230/AE$5)^(12/COUNT(AE$6:AE230))-1</f>
        <v>6.6661575794061845E-2</v>
      </c>
      <c r="AH230" s="3">
        <f t="shared" ca="1" si="182"/>
        <v>0</v>
      </c>
      <c r="AI230" s="3">
        <f t="shared" ca="1" si="183"/>
        <v>1</v>
      </c>
      <c r="AJ230" s="2">
        <f t="shared" ca="1" si="184"/>
        <v>-1.7728626495644106E-2</v>
      </c>
      <c r="AK230" s="5">
        <f t="shared" ca="1" si="185"/>
        <v>777.45022334889484</v>
      </c>
      <c r="AL230" s="2">
        <f ca="1">(AK230/AK$5)^(12/COUNT(AK$6:AK230))-1</f>
        <v>0.11558467147212714</v>
      </c>
      <c r="AN230" s="3">
        <f t="shared" ca="1" si="186"/>
        <v>0.44316122216202525</v>
      </c>
      <c r="AO230" s="3">
        <f t="shared" ca="1" si="187"/>
        <v>0.55683877783797475</v>
      </c>
      <c r="AP230" s="2">
        <f t="shared" ca="1" si="188"/>
        <v>-6.6332167786129336E-3</v>
      </c>
      <c r="AQ230" s="5">
        <f t="shared" ca="1" si="189"/>
        <v>346.94527314296153</v>
      </c>
      <c r="AR230" s="2">
        <f ca="1">(AQ230/AQ$5)^(12/COUNT(AQ$6:AQ230))-1</f>
        <v>6.8596921415217116E-2</v>
      </c>
      <c r="AT230" s="3">
        <f t="shared" si="190"/>
        <v>0</v>
      </c>
      <c r="AU230" s="3">
        <f t="shared" si="191"/>
        <v>1</v>
      </c>
      <c r="AV230" s="2">
        <f t="shared" si="192"/>
        <v>-1.7728626495644106E-2</v>
      </c>
      <c r="AW230" s="5">
        <f t="shared" si="193"/>
        <v>355.40479060146703</v>
      </c>
      <c r="AX230" s="2">
        <f>(AW230/AW$5)^(12/COUNT(AW$6:AW230))-1</f>
        <v>6.9970756598928041E-2</v>
      </c>
      <c r="AZ230" s="3">
        <f t="shared" ca="1" si="194"/>
        <v>0</v>
      </c>
      <c r="BA230" s="3">
        <f t="shared" ca="1" si="195"/>
        <v>1</v>
      </c>
      <c r="BB230" s="2">
        <f t="shared" ca="1" si="196"/>
        <v>-1.7728626495644106E-2</v>
      </c>
      <c r="BC230" s="5">
        <f t="shared" ca="1" si="197"/>
        <v>575.27718529388142</v>
      </c>
      <c r="BD230" s="2">
        <f ca="1">(BC230/BC$5)^(12/COUNT(BC$6:BC230))-1</f>
        <v>9.7808986117009722E-2</v>
      </c>
      <c r="BF230" s="3">
        <f t="shared" si="218"/>
        <v>0.45</v>
      </c>
      <c r="BG230" s="3">
        <f t="shared" si="198"/>
        <v>0.55000000000000004</v>
      </c>
      <c r="BH230" s="2">
        <f t="shared" si="199"/>
        <v>-6.4619945726042596E-3</v>
      </c>
      <c r="BI230" s="5">
        <f t="shared" si="200"/>
        <v>404.86722520333336</v>
      </c>
      <c r="BJ230" s="2">
        <f>(BI230/BI$5)^(12/COUNT(BI$6:BI230))-1</f>
        <v>7.7432338411170809E-2</v>
      </c>
      <c r="BL230" s="3">
        <f t="shared" si="201"/>
        <v>1</v>
      </c>
      <c r="BM230" s="3">
        <f t="shared" si="202"/>
        <v>0</v>
      </c>
      <c r="BN230" s="2">
        <f t="shared" si="203"/>
        <v>7.3083333333333333E-3</v>
      </c>
      <c r="BO230" s="5">
        <f t="shared" si="204"/>
        <v>358.39557824910639</v>
      </c>
      <c r="BP230" s="2">
        <f>(BO230/BO$5)^(12/COUNT(BO$6:BO230))-1</f>
        <v>7.0449066132025395E-2</v>
      </c>
      <c r="BR230" s="3">
        <f t="shared" si="205"/>
        <v>0</v>
      </c>
      <c r="BS230" s="3">
        <f t="shared" si="206"/>
        <v>1</v>
      </c>
      <c r="BT230" s="2">
        <f t="shared" si="207"/>
        <v>-1.7728626495644106E-2</v>
      </c>
      <c r="BU230" s="5">
        <f t="shared" si="208"/>
        <v>345.18149157307249</v>
      </c>
      <c r="BV230" s="2">
        <f>(BU230/BU$5)^(12/COUNT(BU$6:BU230))-1</f>
        <v>6.8306489917688618E-2</v>
      </c>
      <c r="BX230" s="3">
        <f t="shared" si="209"/>
        <v>0</v>
      </c>
      <c r="BY230" s="3">
        <f t="shared" si="210"/>
        <v>1</v>
      </c>
      <c r="BZ230" s="2">
        <f t="shared" si="211"/>
        <v>-1.7728626495644106E-2</v>
      </c>
      <c r="CA230" s="5">
        <f t="shared" si="212"/>
        <v>262.53012463215009</v>
      </c>
      <c r="CB230" s="2">
        <f>(CA230/CA$5)^(12/COUNT(CA$6:CA230))-1</f>
        <v>5.2825077723490432E-2</v>
      </c>
      <c r="CD230" s="3">
        <f t="shared" si="219"/>
        <v>0.1</v>
      </c>
      <c r="CE230" s="3">
        <f t="shared" si="213"/>
        <v>0.9</v>
      </c>
      <c r="CF230" s="2">
        <f t="shared" si="214"/>
        <v>-1.5224930512746364E-2</v>
      </c>
      <c r="CG230" s="5">
        <f t="shared" si="215"/>
        <v>327.4489974789247</v>
      </c>
      <c r="CH230" s="2">
        <f>(CG230/CG$5)^(12/COUNT(CG$6:CG230))-1</f>
        <v>6.5305891461316712E-2</v>
      </c>
    </row>
    <row r="231" spans="1:86">
      <c r="A231" s="1">
        <v>32842</v>
      </c>
      <c r="B231" s="2">
        <f>data!M232/1200</f>
        <v>7.083333333333333E-3</v>
      </c>
      <c r="C231" s="2">
        <f>data!K232/data!K231-1</f>
        <v>2.313351581048595E-2</v>
      </c>
      <c r="D231" s="1">
        <f t="shared" si="166"/>
        <v>32509</v>
      </c>
      <c r="E231">
        <f>VLOOKUP(D231,'FRED Graph'!$A$13:$B$1993,2,FALSE)</f>
        <v>0</v>
      </c>
      <c r="F231" s="4">
        <f t="shared" si="167"/>
        <v>1.6050182477152616E-2</v>
      </c>
      <c r="G231" s="20" t="str">
        <f t="shared" si="220"/>
        <v>19894</v>
      </c>
      <c r="H231" s="21">
        <f>IF(VLOOKUP(G231,Median_Level!$A$2:$H$206,8,FALSE)="#N/A",0,VLOOKUP(G231,Median_Level!$A$2:$H$206,8,FALSE))</f>
        <v>10</v>
      </c>
      <c r="I231" s="4"/>
      <c r="J231" s="3">
        <f t="shared" si="216"/>
        <v>0</v>
      </c>
      <c r="K231" s="3">
        <f t="shared" si="168"/>
        <v>1</v>
      </c>
      <c r="L231" s="2">
        <f t="shared" si="169"/>
        <v>2.313351581048595E-2</v>
      </c>
      <c r="M231" s="5">
        <f t="shared" si="170"/>
        <v>311.60276338514615</v>
      </c>
      <c r="N231" s="2">
        <f>(M231/M$5)^(12/COUNT(M$6:M231))-1</f>
        <v>6.220641176272701E-2</v>
      </c>
      <c r="P231" s="3">
        <f t="shared" si="217"/>
        <v>1</v>
      </c>
      <c r="Q231" s="3">
        <f t="shared" si="171"/>
        <v>0</v>
      </c>
      <c r="R231" s="2">
        <f t="shared" si="172"/>
        <v>7.083333333333333E-3</v>
      </c>
      <c r="S231" s="5">
        <f t="shared" si="173"/>
        <v>501.62172703456525</v>
      </c>
      <c r="T231" s="2">
        <f>(S231/S$5)^(12/COUNT(S$6:S231))-1</f>
        <v>8.9401889510916766E-2</v>
      </c>
      <c r="V231" s="3">
        <f t="shared" si="174"/>
        <v>0</v>
      </c>
      <c r="W231" s="3">
        <f t="shared" si="175"/>
        <v>1</v>
      </c>
      <c r="X231" s="2">
        <f t="shared" si="176"/>
        <v>2.313351581048595E-2</v>
      </c>
      <c r="Y231" s="5">
        <f t="shared" si="177"/>
        <v>20402.619630201512</v>
      </c>
      <c r="Z231" s="2">
        <f>(Y231/Y$5)^(12/COUNT(Y$6:Y231))-1</f>
        <v>0.32628907162078935</v>
      </c>
      <c r="AB231" s="3">
        <f t="shared" si="178"/>
        <v>0</v>
      </c>
      <c r="AC231" s="3">
        <f t="shared" si="179"/>
        <v>1</v>
      </c>
      <c r="AD231" s="2">
        <f t="shared" si="180"/>
        <v>2.313351581048595E-2</v>
      </c>
      <c r="AE231" s="5">
        <f t="shared" si="181"/>
        <v>343.10892472575006</v>
      </c>
      <c r="AF231" s="2">
        <f>(AE231/AE$5)^(12/COUNT(AE$6:AE231))-1</f>
        <v>6.7652738828727577E-2</v>
      </c>
      <c r="AH231" s="3">
        <f t="shared" ca="1" si="182"/>
        <v>0</v>
      </c>
      <c r="AI231" s="3">
        <f t="shared" ca="1" si="183"/>
        <v>1</v>
      </c>
      <c r="AJ231" s="2">
        <f t="shared" ca="1" si="184"/>
        <v>2.313351581048595E-2</v>
      </c>
      <c r="AK231" s="5">
        <f t="shared" ca="1" si="185"/>
        <v>795.43538038260237</v>
      </c>
      <c r="AL231" s="2">
        <f ca="1">(AK231/AK$5)^(12/COUNT(AK$6:AK231))-1</f>
        <v>0.11639974707522716</v>
      </c>
      <c r="AN231" s="3">
        <f t="shared" ca="1" si="186"/>
        <v>0.35250612106760504</v>
      </c>
      <c r="AO231" s="3">
        <f t="shared" ca="1" si="187"/>
        <v>0.64749387893239496</v>
      </c>
      <c r="AP231" s="2">
        <f t="shared" ca="1" si="188"/>
        <v>1.7475728243037635E-2</v>
      </c>
      <c r="AQ231" s="5">
        <f t="shared" ca="1" si="189"/>
        <v>353.00839445161438</v>
      </c>
      <c r="AR231" s="2">
        <f ca="1">(AQ231/AQ$5)^(12/COUNT(AQ$6:AQ231))-1</f>
        <v>6.9266426907578005E-2</v>
      </c>
      <c r="AT231" s="3">
        <f t="shared" si="190"/>
        <v>0</v>
      </c>
      <c r="AU231" s="3">
        <f t="shared" si="191"/>
        <v>1</v>
      </c>
      <c r="AV231" s="2">
        <f t="shared" si="192"/>
        <v>2.313351581048595E-2</v>
      </c>
      <c r="AW231" s="5">
        <f t="shared" si="193"/>
        <v>363.62655294396853</v>
      </c>
      <c r="AX231" s="2">
        <f>(AW231/AW$5)^(12/COUNT(AW$6:AW231))-1</f>
        <v>7.0950315980797596E-2</v>
      </c>
      <c r="AZ231" s="3">
        <f t="shared" ca="1" si="194"/>
        <v>0</v>
      </c>
      <c r="BA231" s="3">
        <f t="shared" ca="1" si="195"/>
        <v>1</v>
      </c>
      <c r="BB231" s="2">
        <f t="shared" ca="1" si="196"/>
        <v>2.313351581048595E-2</v>
      </c>
      <c r="BC231" s="5">
        <f t="shared" ca="1" si="197"/>
        <v>588.5853691552893</v>
      </c>
      <c r="BD231" s="2">
        <f ca="1">(BC231/BC$5)^(12/COUNT(BC$6:BC231))-1</f>
        <v>9.8689157605230449E-2</v>
      </c>
      <c r="BF231" s="3">
        <f t="shared" si="218"/>
        <v>0.45</v>
      </c>
      <c r="BG231" s="3">
        <f t="shared" si="198"/>
        <v>0.55000000000000004</v>
      </c>
      <c r="BH231" s="2">
        <f t="shared" si="199"/>
        <v>1.5910933695767272E-2</v>
      </c>
      <c r="BI231" s="5">
        <f t="shared" si="200"/>
        <v>411.30904077913289</v>
      </c>
      <c r="BJ231" s="2">
        <f>(BI231/BI$5)^(12/COUNT(BI$6:BI231))-1</f>
        <v>7.7980001176648051E-2</v>
      </c>
      <c r="BL231" s="3">
        <f t="shared" si="201"/>
        <v>1</v>
      </c>
      <c r="BM231" s="3">
        <f t="shared" si="202"/>
        <v>0</v>
      </c>
      <c r="BN231" s="2">
        <f t="shared" si="203"/>
        <v>7.083333333333333E-3</v>
      </c>
      <c r="BO231" s="5">
        <f t="shared" si="204"/>
        <v>360.93421359503753</v>
      </c>
      <c r="BP231" s="2">
        <f>(BO231/BO$5)^(12/COUNT(BO$6:BO231))-1</f>
        <v>7.05277997226057E-2</v>
      </c>
      <c r="BR231" s="3">
        <f t="shared" si="205"/>
        <v>0</v>
      </c>
      <c r="BS231" s="3">
        <f t="shared" si="206"/>
        <v>1</v>
      </c>
      <c r="BT231" s="2">
        <f t="shared" si="207"/>
        <v>2.313351581048595E-2</v>
      </c>
      <c r="BU231" s="5">
        <f t="shared" si="208"/>
        <v>353.16675306586529</v>
      </c>
      <c r="BV231" s="2">
        <f>(BU231/BU$5)^(12/COUNT(BU$6:BU231))-1</f>
        <v>6.9291890705278192E-2</v>
      </c>
      <c r="BX231" s="3">
        <f t="shared" si="209"/>
        <v>0</v>
      </c>
      <c r="BY231" s="3">
        <f t="shared" si="210"/>
        <v>1</v>
      </c>
      <c r="BZ231" s="2">
        <f t="shared" si="211"/>
        <v>2.313351581048595E-2</v>
      </c>
      <c r="CA231" s="5">
        <f t="shared" si="212"/>
        <v>268.60336942105675</v>
      </c>
      <c r="CB231" s="2">
        <f>(CA231/CA$5)^(12/COUNT(CA$6:CA231))-1</f>
        <v>5.3864266514685788E-2</v>
      </c>
      <c r="CD231" s="3">
        <f t="shared" si="219"/>
        <v>0.1</v>
      </c>
      <c r="CE231" s="3">
        <f t="shared" si="213"/>
        <v>0.9</v>
      </c>
      <c r="CF231" s="2">
        <f t="shared" si="214"/>
        <v>2.1528497562770692E-2</v>
      </c>
      <c r="CG231" s="5">
        <f t="shared" si="215"/>
        <v>334.49848242308144</v>
      </c>
      <c r="CH231" s="2">
        <f>(CG231/CG$5)^(12/COUNT(CG$6:CG231))-1</f>
        <v>6.6212911188120449E-2</v>
      </c>
    </row>
    <row r="232" spans="1:86">
      <c r="A232" s="1">
        <v>32871</v>
      </c>
      <c r="B232" s="2">
        <f>data!M233/1200</f>
        <v>7.0000000000000001E-3</v>
      </c>
      <c r="C232" s="2">
        <f>data!K233/data!K232-1</f>
        <v>1.7341211335158757E-2</v>
      </c>
      <c r="D232" s="1">
        <f t="shared" si="166"/>
        <v>32509</v>
      </c>
      <c r="E232">
        <f>VLOOKUP(D232,'FRED Graph'!$A$13:$B$1993,2,FALSE)</f>
        <v>0</v>
      </c>
      <c r="F232" s="4">
        <f t="shared" si="167"/>
        <v>1.0341211335158758E-2</v>
      </c>
      <c r="G232" s="20" t="str">
        <f t="shared" si="220"/>
        <v>19894</v>
      </c>
      <c r="H232" s="21">
        <f>IF(VLOOKUP(G232,Median_Level!$A$2:$H$206,8,FALSE)="#N/A",0,VLOOKUP(G232,Median_Level!$A$2:$H$206,8,FALSE))</f>
        <v>10</v>
      </c>
      <c r="I232" s="4"/>
      <c r="J232" s="3">
        <f t="shared" si="216"/>
        <v>0</v>
      </c>
      <c r="K232" s="3">
        <f t="shared" si="168"/>
        <v>1</v>
      </c>
      <c r="L232" s="2">
        <f t="shared" si="169"/>
        <v>1.7341211335158757E-2</v>
      </c>
      <c r="M232" s="5">
        <f t="shared" si="170"/>
        <v>317.00633275762743</v>
      </c>
      <c r="N232" s="2">
        <f>(M232/M$5)^(12/COUNT(M$6:M232))-1</f>
        <v>6.288963740570197E-2</v>
      </c>
      <c r="P232" s="3">
        <f t="shared" si="217"/>
        <v>1</v>
      </c>
      <c r="Q232" s="3">
        <f t="shared" si="171"/>
        <v>0</v>
      </c>
      <c r="R232" s="2">
        <f t="shared" si="172"/>
        <v>7.0000000000000001E-3</v>
      </c>
      <c r="S232" s="5">
        <f t="shared" si="173"/>
        <v>505.13307912380714</v>
      </c>
      <c r="T232" s="2">
        <f>(S232/S$5)^(12/COUNT(S$6:S232))-1</f>
        <v>8.9392668240079187E-2</v>
      </c>
      <c r="V232" s="3">
        <f t="shared" si="174"/>
        <v>0</v>
      </c>
      <c r="W232" s="3">
        <f t="shared" si="175"/>
        <v>1</v>
      </c>
      <c r="X232" s="2">
        <f t="shared" si="176"/>
        <v>1.7341211335158757E-2</v>
      </c>
      <c r="Y232" s="5">
        <f t="shared" si="177"/>
        <v>20756.425768999696</v>
      </c>
      <c r="Z232" s="2">
        <f>(Y232/Y$5)^(12/COUNT(Y$6:Y232))-1</f>
        <v>0.32584466952921987</v>
      </c>
      <c r="AB232" s="3">
        <f t="shared" si="178"/>
        <v>0</v>
      </c>
      <c r="AC232" s="3">
        <f t="shared" si="179"/>
        <v>1</v>
      </c>
      <c r="AD232" s="2">
        <f t="shared" si="180"/>
        <v>1.7341211335158757E-2</v>
      </c>
      <c r="AE232" s="5">
        <f t="shared" si="181"/>
        <v>349.05884910039839</v>
      </c>
      <c r="AF232" s="2">
        <f>(AE232/AE$5)^(12/COUNT(AE$6:AE232))-1</f>
        <v>6.8315398387811754E-2</v>
      </c>
      <c r="AH232" s="3">
        <f t="shared" ca="1" si="182"/>
        <v>0</v>
      </c>
      <c r="AI232" s="3">
        <f t="shared" ca="1" si="183"/>
        <v>1</v>
      </c>
      <c r="AJ232" s="2">
        <f t="shared" ca="1" si="184"/>
        <v>1.7341211335158757E-2</v>
      </c>
      <c r="AK232" s="5">
        <f t="shared" ca="1" si="185"/>
        <v>809.22919341727948</v>
      </c>
      <c r="AL232" s="2">
        <f ca="1">(AK232/AK$5)^(12/COUNT(AK$6:AK232))-1</f>
        <v>0.11687297374971006</v>
      </c>
      <c r="AN232" s="3">
        <f t="shared" ca="1" si="186"/>
        <v>0.69806546584498153</v>
      </c>
      <c r="AO232" s="3">
        <f t="shared" ca="1" si="187"/>
        <v>0.30193453415501847</v>
      </c>
      <c r="AP232" s="2">
        <f t="shared" ca="1" si="188"/>
        <v>1.0122368827079757E-2</v>
      </c>
      <c r="AQ232" s="5">
        <f t="shared" ca="1" si="189"/>
        <v>356.58167561930884</v>
      </c>
      <c r="AR232" s="2">
        <f ca="1">(AQ232/AQ$5)^(12/COUNT(AQ$6:AQ232))-1</f>
        <v>6.9520277984393308E-2</v>
      </c>
      <c r="AT232" s="3">
        <f t="shared" si="190"/>
        <v>0</v>
      </c>
      <c r="AU232" s="3">
        <f t="shared" si="191"/>
        <v>1</v>
      </c>
      <c r="AV232" s="2">
        <f t="shared" si="192"/>
        <v>1.7341211335158757E-2</v>
      </c>
      <c r="AW232" s="5">
        <f t="shared" si="193"/>
        <v>369.93227784564516</v>
      </c>
      <c r="AX232" s="2">
        <f>(AW232/AW$5)^(12/COUNT(AW$6:AW232))-1</f>
        <v>7.1600464131909458E-2</v>
      </c>
      <c r="AZ232" s="3">
        <f t="shared" ca="1" si="194"/>
        <v>0</v>
      </c>
      <c r="BA232" s="3">
        <f t="shared" ca="1" si="195"/>
        <v>1</v>
      </c>
      <c r="BB232" s="2">
        <f t="shared" ca="1" si="196"/>
        <v>1.7341211335158757E-2</v>
      </c>
      <c r="BC232" s="5">
        <f t="shared" ca="1" si="197"/>
        <v>598.79215243059366</v>
      </c>
      <c r="BD232" s="2">
        <f ca="1">(BC232/BC$5)^(12/COUNT(BC$6:BC232))-1</f>
        <v>9.9232310599014495E-2</v>
      </c>
      <c r="BF232" s="3">
        <f t="shared" si="218"/>
        <v>0.45</v>
      </c>
      <c r="BG232" s="3">
        <f t="shared" si="198"/>
        <v>0.55000000000000004</v>
      </c>
      <c r="BH232" s="2">
        <f t="shared" si="199"/>
        <v>1.2687666234337317E-2</v>
      </c>
      <c r="BI232" s="5">
        <f t="shared" si="200"/>
        <v>416.52759260770398</v>
      </c>
      <c r="BJ232" s="2">
        <f>(BI232/BI$5)^(12/COUNT(BI$6:BI232))-1</f>
        <v>7.8341946488964975E-2</v>
      </c>
      <c r="BL232" s="3">
        <f t="shared" si="201"/>
        <v>1</v>
      </c>
      <c r="BM232" s="3">
        <f t="shared" si="202"/>
        <v>0</v>
      </c>
      <c r="BN232" s="2">
        <f t="shared" si="203"/>
        <v>7.0000000000000001E-3</v>
      </c>
      <c r="BO232" s="5">
        <f t="shared" si="204"/>
        <v>363.46075309020279</v>
      </c>
      <c r="BP232" s="2">
        <f>(BO232/BO$5)^(12/COUNT(BO$6:BO232))-1</f>
        <v>7.060116200335842E-2</v>
      </c>
      <c r="BR232" s="3">
        <f t="shared" si="205"/>
        <v>0</v>
      </c>
      <c r="BS232" s="3">
        <f t="shared" si="206"/>
        <v>1</v>
      </c>
      <c r="BT232" s="2">
        <f t="shared" si="207"/>
        <v>1.7341211335158757E-2</v>
      </c>
      <c r="BU232" s="5">
        <f t="shared" si="208"/>
        <v>359.29109236733228</v>
      </c>
      <c r="BV232" s="2">
        <f>(BU232/BU$5)^(12/COUNT(BU$6:BU232))-1</f>
        <v>6.9948336701583624E-2</v>
      </c>
      <c r="BX232" s="3">
        <f t="shared" si="209"/>
        <v>0</v>
      </c>
      <c r="BY232" s="3">
        <f t="shared" si="210"/>
        <v>1</v>
      </c>
      <c r="BZ232" s="2">
        <f t="shared" si="211"/>
        <v>1.7341211335158757E-2</v>
      </c>
      <c r="CA232" s="5">
        <f t="shared" si="212"/>
        <v>273.26127721552302</v>
      </c>
      <c r="CB232" s="2">
        <f>(CA232/CA$5)^(12/COUNT(CA$6:CA232))-1</f>
        <v>5.4578755408159152E-2</v>
      </c>
      <c r="CD232" s="3">
        <f t="shared" si="219"/>
        <v>0.1</v>
      </c>
      <c r="CE232" s="3">
        <f t="shared" si="213"/>
        <v>0.9</v>
      </c>
      <c r="CF232" s="2">
        <f t="shared" si="214"/>
        <v>1.6307090201642883E-2</v>
      </c>
      <c r="CG232" s="5">
        <f t="shared" si="215"/>
        <v>339.95317934826727</v>
      </c>
      <c r="CH232" s="2">
        <f>(CG232/CG$5)^(12/COUNT(CG$6:CG232))-1</f>
        <v>6.6823662765927105E-2</v>
      </c>
    </row>
    <row r="233" spans="1:86">
      <c r="A233" s="1">
        <v>32904</v>
      </c>
      <c r="B233" s="2">
        <f>data!M234/1200</f>
        <v>6.875E-3</v>
      </c>
      <c r="C233" s="2">
        <f>data!K234/data!K233-1</f>
        <v>-5.9080342873746861E-2</v>
      </c>
      <c r="D233" s="1">
        <f t="shared" si="166"/>
        <v>32874</v>
      </c>
      <c r="E233">
        <f>VLOOKUP(D233,'FRED Graph'!$A$13:$B$1993,2,FALSE)</f>
        <v>0</v>
      </c>
      <c r="F233" s="4">
        <f t="shared" si="167"/>
        <v>-6.5955342873746867E-2</v>
      </c>
      <c r="G233" s="20" t="str">
        <f t="shared" si="220"/>
        <v>19901</v>
      </c>
      <c r="H233" s="21">
        <f>IF(VLOOKUP(G233,Median_Level!$A$2:$H$206,8,FALSE)="#N/A",0,VLOOKUP(G233,Median_Level!$A$2:$H$206,8,FALSE))</f>
        <v>12.5</v>
      </c>
      <c r="I233" s="4"/>
      <c r="J233" s="3">
        <f t="shared" si="216"/>
        <v>0</v>
      </c>
      <c r="K233" s="3">
        <f t="shared" si="168"/>
        <v>1</v>
      </c>
      <c r="L233" s="2">
        <f t="shared" si="169"/>
        <v>-5.9080342873746861E-2</v>
      </c>
      <c r="M233" s="5">
        <f t="shared" si="170"/>
        <v>298.27748992515774</v>
      </c>
      <c r="N233" s="2">
        <f>(M233/M$5)^(12/COUNT(M$6:M233))-1</f>
        <v>5.920500744547863E-2</v>
      </c>
      <c r="P233" s="3">
        <f t="shared" si="217"/>
        <v>1</v>
      </c>
      <c r="Q233" s="3">
        <f t="shared" si="171"/>
        <v>0</v>
      </c>
      <c r="R233" s="2">
        <f t="shared" si="172"/>
        <v>6.875E-3</v>
      </c>
      <c r="S233" s="5">
        <f t="shared" si="173"/>
        <v>508.6058690427833</v>
      </c>
      <c r="T233" s="2">
        <f>(S233/S$5)^(12/COUNT(S$6:S233))-1</f>
        <v>8.9376410339438106E-2</v>
      </c>
      <c r="V233" s="3">
        <f t="shared" si="174"/>
        <v>1</v>
      </c>
      <c r="W233" s="3">
        <f t="shared" si="175"/>
        <v>0</v>
      </c>
      <c r="X233" s="2">
        <f t="shared" si="176"/>
        <v>6.875E-3</v>
      </c>
      <c r="Y233" s="5">
        <f t="shared" si="177"/>
        <v>20899.126196161567</v>
      </c>
      <c r="Z233" s="2">
        <f>(Y233/Y$5)^(12/COUNT(Y$6:Y233))-1</f>
        <v>0.32468313366729684</v>
      </c>
      <c r="AB233" s="3">
        <f t="shared" si="178"/>
        <v>0</v>
      </c>
      <c r="AC233" s="3">
        <f t="shared" si="179"/>
        <v>1</v>
      </c>
      <c r="AD233" s="2">
        <f t="shared" si="180"/>
        <v>-5.9080342873746861E-2</v>
      </c>
      <c r="AE233" s="5">
        <f t="shared" si="181"/>
        <v>328.43633261243139</v>
      </c>
      <c r="AF233" s="2">
        <f>(AE233/AE$5)^(12/COUNT(AE$6:AE233))-1</f>
        <v>6.4588184537218929E-2</v>
      </c>
      <c r="AH233" s="3">
        <f t="shared" ca="1" si="182"/>
        <v>1</v>
      </c>
      <c r="AI233" s="3">
        <f t="shared" ca="1" si="183"/>
        <v>0</v>
      </c>
      <c r="AJ233" s="2">
        <f t="shared" ca="1" si="184"/>
        <v>6.875E-3</v>
      </c>
      <c r="AK233" s="5">
        <f t="shared" ca="1" si="185"/>
        <v>814.79264412202326</v>
      </c>
      <c r="AL233" s="2">
        <f ca="1">(AK233/AK$5)^(12/COUNT(AK$6:AK233))-1</f>
        <v>0.11673427901783295</v>
      </c>
      <c r="AN233" s="3">
        <f t="shared" ca="1" si="186"/>
        <v>0.63007193699530939</v>
      </c>
      <c r="AO233" s="3">
        <f t="shared" ca="1" si="187"/>
        <v>0.36992806300469061</v>
      </c>
      <c r="AP233" s="2">
        <f t="shared" ca="1" si="188"/>
        <v>-1.75237322340954E-2</v>
      </c>
      <c r="AQ233" s="5">
        <f t="shared" ca="1" si="189"/>
        <v>350.333033816171</v>
      </c>
      <c r="AR233" s="2">
        <f ca="1">(AQ233/AQ$5)^(12/COUNT(AQ$6:AQ233))-1</f>
        <v>6.821063998413579E-2</v>
      </c>
      <c r="AT233" s="3">
        <f t="shared" si="190"/>
        <v>0</v>
      </c>
      <c r="AU233" s="3">
        <f t="shared" si="191"/>
        <v>1</v>
      </c>
      <c r="AV233" s="2">
        <f t="shared" si="192"/>
        <v>-5.9080342873746861E-2</v>
      </c>
      <c r="AW233" s="5">
        <f t="shared" si="193"/>
        <v>348.07655203045823</v>
      </c>
      <c r="AX233" s="2">
        <f>(AW233/AW$5)^(12/COUNT(AW$6:AW233))-1</f>
        <v>6.7847409242391521E-2</v>
      </c>
      <c r="AZ233" s="3">
        <f t="shared" ca="1" si="194"/>
        <v>1</v>
      </c>
      <c r="BA233" s="3">
        <f t="shared" ca="1" si="195"/>
        <v>0</v>
      </c>
      <c r="BB233" s="2">
        <f t="shared" ca="1" si="196"/>
        <v>6.875E-3</v>
      </c>
      <c r="BC233" s="5">
        <f t="shared" ca="1" si="197"/>
        <v>602.90884847855398</v>
      </c>
      <c r="BD233" s="2">
        <f ca="1">(BC233/BC$5)^(12/COUNT(BC$6:BC233))-1</f>
        <v>9.9172556714206328E-2</v>
      </c>
      <c r="BF233" s="3">
        <f t="shared" si="218"/>
        <v>0.45</v>
      </c>
      <c r="BG233" s="3">
        <f t="shared" si="198"/>
        <v>0.55000000000000004</v>
      </c>
      <c r="BH233" s="2">
        <f t="shared" si="199"/>
        <v>-2.9400438580560774E-2</v>
      </c>
      <c r="BI233" s="5">
        <f t="shared" si="200"/>
        <v>404.28149870413233</v>
      </c>
      <c r="BJ233" s="2">
        <f>(BI233/BI$5)^(12/COUNT(BI$6:BI233))-1</f>
        <v>7.6293530653847252E-2</v>
      </c>
      <c r="BL233" s="3">
        <f t="shared" si="201"/>
        <v>1</v>
      </c>
      <c r="BM233" s="3">
        <f t="shared" si="202"/>
        <v>0</v>
      </c>
      <c r="BN233" s="2">
        <f t="shared" si="203"/>
        <v>6.875E-3</v>
      </c>
      <c r="BO233" s="5">
        <f t="shared" si="204"/>
        <v>365.95954576769793</v>
      </c>
      <c r="BP233" s="2">
        <f>(BO233/BO$5)^(12/COUNT(BO$6:BO233))-1</f>
        <v>7.0666890362950596E-2</v>
      </c>
      <c r="BR233" s="3">
        <f t="shared" si="205"/>
        <v>1</v>
      </c>
      <c r="BS233" s="3">
        <f t="shared" si="206"/>
        <v>0</v>
      </c>
      <c r="BT233" s="2">
        <f t="shared" si="207"/>
        <v>6.875E-3</v>
      </c>
      <c r="BU233" s="5">
        <f t="shared" si="208"/>
        <v>361.76121862735766</v>
      </c>
      <c r="BV233" s="2">
        <f>(BU233/BU$5)^(12/COUNT(BU$6:BU233))-1</f>
        <v>7.0016887556975549E-2</v>
      </c>
      <c r="BX233" s="3">
        <f t="shared" si="209"/>
        <v>0</v>
      </c>
      <c r="BY233" s="3">
        <f t="shared" si="210"/>
        <v>1</v>
      </c>
      <c r="BZ233" s="2">
        <f t="shared" si="211"/>
        <v>-5.9080342873746861E-2</v>
      </c>
      <c r="CA233" s="5">
        <f t="shared" si="212"/>
        <v>257.11690726351191</v>
      </c>
      <c r="CB233" s="2">
        <f>(CA233/CA$5)^(12/COUNT(CA$6:CA233))-1</f>
        <v>5.0959119193438207E-2</v>
      </c>
      <c r="CD233" s="3">
        <f t="shared" si="219"/>
        <v>0.1</v>
      </c>
      <c r="CE233" s="3">
        <f t="shared" si="213"/>
        <v>0.9</v>
      </c>
      <c r="CF233" s="2">
        <f t="shared" si="214"/>
        <v>-5.2484808586372174E-2</v>
      </c>
      <c r="CG233" s="5">
        <f t="shared" si="215"/>
        <v>322.11080180184479</v>
      </c>
      <c r="CH233" s="2">
        <f>(CG233/CG$5)^(12/COUNT(CG$6:CG233))-1</f>
        <v>6.3499084709502496E-2</v>
      </c>
    </row>
    <row r="234" spans="1:86">
      <c r="A234" s="1">
        <v>32932</v>
      </c>
      <c r="B234" s="2">
        <f>data!M235/1200</f>
        <v>6.875E-3</v>
      </c>
      <c r="C234" s="2">
        <f>data!K235/data!K234-1</f>
        <v>1.4170790645965825E-2</v>
      </c>
      <c r="D234" s="1">
        <f t="shared" si="166"/>
        <v>32874</v>
      </c>
      <c r="E234">
        <f>VLOOKUP(D234,'FRED Graph'!$A$13:$B$1993,2,FALSE)</f>
        <v>0</v>
      </c>
      <c r="F234" s="4">
        <f t="shared" si="167"/>
        <v>7.295790645965825E-3</v>
      </c>
      <c r="G234" s="20" t="str">
        <f t="shared" si="220"/>
        <v>19901</v>
      </c>
      <c r="H234" s="21">
        <f>IF(VLOOKUP(G234,Median_Level!$A$2:$H$206,8,FALSE)="#N/A",0,VLOOKUP(G234,Median_Level!$A$2:$H$206,8,FALSE))</f>
        <v>12.5</v>
      </c>
      <c r="I234" s="4"/>
      <c r="J234" s="3">
        <f t="shared" si="216"/>
        <v>0</v>
      </c>
      <c r="K234" s="3">
        <f t="shared" si="168"/>
        <v>1</v>
      </c>
      <c r="L234" s="2">
        <f t="shared" si="169"/>
        <v>1.4170790645965825E-2</v>
      </c>
      <c r="M234" s="5">
        <f t="shared" si="170"/>
        <v>302.50431778929135</v>
      </c>
      <c r="N234" s="2">
        <f>(M234/M$5)^(12/COUNT(M$6:M234))-1</f>
        <v>5.9720106329020251E-2</v>
      </c>
      <c r="P234" s="3">
        <f t="shared" si="217"/>
        <v>1</v>
      </c>
      <c r="Q234" s="3">
        <f t="shared" si="171"/>
        <v>0</v>
      </c>
      <c r="R234" s="2">
        <f t="shared" si="172"/>
        <v>6.875E-3</v>
      </c>
      <c r="S234" s="5">
        <f t="shared" si="173"/>
        <v>512.10253439245241</v>
      </c>
      <c r="T234" s="2">
        <f>(S234/S$5)^(12/COUNT(S$6:S234))-1</f>
        <v>8.936029466865647E-2</v>
      </c>
      <c r="V234" s="3">
        <f t="shared" si="174"/>
        <v>0</v>
      </c>
      <c r="W234" s="3">
        <f t="shared" si="175"/>
        <v>1</v>
      </c>
      <c r="X234" s="2">
        <f t="shared" si="176"/>
        <v>1.4170790645965825E-2</v>
      </c>
      <c r="Y234" s="5">
        <f t="shared" si="177"/>
        <v>21195.283338170993</v>
      </c>
      <c r="Z234" s="2">
        <f>(Y234/Y$5)^(12/COUNT(Y$6:Y234))-1</f>
        <v>0.324033576947516</v>
      </c>
      <c r="AB234" s="3">
        <f t="shared" si="178"/>
        <v>0</v>
      </c>
      <c r="AC234" s="3">
        <f t="shared" si="179"/>
        <v>1</v>
      </c>
      <c r="AD234" s="2">
        <f t="shared" si="180"/>
        <v>1.4170790645965825E-2</v>
      </c>
      <c r="AE234" s="5">
        <f t="shared" si="181"/>
        <v>333.09053512241093</v>
      </c>
      <c r="AF234" s="2">
        <f>(AE234/AE$5)^(12/COUNT(AE$6:AE234))-1</f>
        <v>6.5082323140026599E-2</v>
      </c>
      <c r="AH234" s="3">
        <f t="shared" ca="1" si="182"/>
        <v>1</v>
      </c>
      <c r="AI234" s="3">
        <f t="shared" ca="1" si="183"/>
        <v>0</v>
      </c>
      <c r="AJ234" s="2">
        <f t="shared" ca="1" si="184"/>
        <v>6.875E-3</v>
      </c>
      <c r="AK234" s="5">
        <f t="shared" ca="1" si="185"/>
        <v>820.39434355036212</v>
      </c>
      <c r="AL234" s="2">
        <f ca="1">(AK234/AK$5)^(12/COUNT(AK$6:AK234))-1</f>
        <v>0.11659681259197963</v>
      </c>
      <c r="AN234" s="3">
        <f t="shared" ca="1" si="186"/>
        <v>4.6470326575985932E-2</v>
      </c>
      <c r="AO234" s="3">
        <f t="shared" ca="1" si="187"/>
        <v>0.95352967342401407</v>
      </c>
      <c r="AP234" s="2">
        <f t="shared" ca="1" si="188"/>
        <v>1.383175287201777E-2</v>
      </c>
      <c r="AQ234" s="5">
        <f t="shared" ca="1" si="189"/>
        <v>355.17875376282052</v>
      </c>
      <c r="AR234" s="2">
        <f ca="1">(AQ234/AQ$5)^(12/COUNT(AQ$6:AQ234))-1</f>
        <v>6.867188306959604E-2</v>
      </c>
      <c r="AT234" s="3">
        <f t="shared" si="190"/>
        <v>0</v>
      </c>
      <c r="AU234" s="3">
        <f t="shared" si="191"/>
        <v>1</v>
      </c>
      <c r="AV234" s="2">
        <f t="shared" si="192"/>
        <v>1.4170790645965825E-2</v>
      </c>
      <c r="AW234" s="5">
        <f t="shared" si="193"/>
        <v>353.00907197805151</v>
      </c>
      <c r="AX234" s="2">
        <f>(AW234/AW$5)^(12/COUNT(AW$6:AW234))-1</f>
        <v>6.8328799937622753E-2</v>
      </c>
      <c r="AZ234" s="3">
        <f t="shared" ca="1" si="194"/>
        <v>1</v>
      </c>
      <c r="BA234" s="3">
        <f t="shared" ca="1" si="195"/>
        <v>0</v>
      </c>
      <c r="BB234" s="2">
        <f t="shared" ca="1" si="196"/>
        <v>6.875E-3</v>
      </c>
      <c r="BC234" s="5">
        <f t="shared" ca="1" si="197"/>
        <v>607.05384681184398</v>
      </c>
      <c r="BD234" s="2">
        <f ca="1">(BC234/BC$5)^(12/COUNT(BC$6:BC234))-1</f>
        <v>9.911332790315952E-2</v>
      </c>
      <c r="BF234" s="3">
        <f t="shared" si="218"/>
        <v>0.45</v>
      </c>
      <c r="BG234" s="3">
        <f t="shared" si="198"/>
        <v>0.55000000000000004</v>
      </c>
      <c r="BH234" s="2">
        <f t="shared" si="199"/>
        <v>1.0887684855281205E-2</v>
      </c>
      <c r="BI234" s="5">
        <f t="shared" si="200"/>
        <v>408.68318825484374</v>
      </c>
      <c r="BJ234" s="2">
        <f>(BI234/BI$5)^(12/COUNT(BI$6:BI234))-1</f>
        <v>7.65587492040396E-2</v>
      </c>
      <c r="BL234" s="3">
        <f t="shared" si="201"/>
        <v>1</v>
      </c>
      <c r="BM234" s="3">
        <f t="shared" si="202"/>
        <v>0</v>
      </c>
      <c r="BN234" s="2">
        <f t="shared" si="203"/>
        <v>6.875E-3</v>
      </c>
      <c r="BO234" s="5">
        <f t="shared" si="204"/>
        <v>368.47551764485087</v>
      </c>
      <c r="BP234" s="2">
        <f>(BO234/BO$5)^(12/COUNT(BO$6:BO234))-1</f>
        <v>7.0732048658341595E-2</v>
      </c>
      <c r="BR234" s="3">
        <f t="shared" si="205"/>
        <v>1</v>
      </c>
      <c r="BS234" s="3">
        <f t="shared" si="206"/>
        <v>0</v>
      </c>
      <c r="BT234" s="2">
        <f t="shared" si="207"/>
        <v>6.875E-3</v>
      </c>
      <c r="BU234" s="5">
        <f t="shared" si="208"/>
        <v>364.24832700542072</v>
      </c>
      <c r="BV234" s="2">
        <f>(BU234/BU$5)^(12/COUNT(BU$6:BU234))-1</f>
        <v>7.0084844049576267E-2</v>
      </c>
      <c r="BX234" s="3">
        <f t="shared" si="209"/>
        <v>0</v>
      </c>
      <c r="BY234" s="3">
        <f t="shared" si="210"/>
        <v>1</v>
      </c>
      <c r="BZ234" s="2">
        <f t="shared" si="211"/>
        <v>1.4170790645965825E-2</v>
      </c>
      <c r="CA234" s="5">
        <f t="shared" si="212"/>
        <v>260.76045712788135</v>
      </c>
      <c r="CB234" s="2">
        <f>(CA234/CA$5)^(12/COUNT(CA$6:CA234))-1</f>
        <v>5.1506093817103471E-2</v>
      </c>
      <c r="CD234" s="3">
        <f t="shared" si="219"/>
        <v>0.1</v>
      </c>
      <c r="CE234" s="3">
        <f t="shared" si="213"/>
        <v>0.9</v>
      </c>
      <c r="CF234" s="2">
        <f t="shared" si="214"/>
        <v>1.3441211581369244E-2</v>
      </c>
      <c r="CG234" s="5">
        <f t="shared" si="215"/>
        <v>326.4403612415079</v>
      </c>
      <c r="CH234" s="2">
        <f>(CG234/CG$5)^(12/COUNT(CG$6:CG234))-1</f>
        <v>6.3957350261971024E-2</v>
      </c>
    </row>
    <row r="235" spans="1:86">
      <c r="A235" s="1">
        <v>32962</v>
      </c>
      <c r="B235" s="2">
        <f>data!M236/1200</f>
        <v>6.875E-3</v>
      </c>
      <c r="C235" s="2">
        <f>data!K236/data!K235-1</f>
        <v>3.0434865353506479E-2</v>
      </c>
      <c r="D235" s="1">
        <f t="shared" si="166"/>
        <v>32874</v>
      </c>
      <c r="E235">
        <f>VLOOKUP(D235,'FRED Graph'!$A$13:$B$1993,2,FALSE)</f>
        <v>0</v>
      </c>
      <c r="F235" s="4">
        <f t="shared" si="167"/>
        <v>2.355986535350648E-2</v>
      </c>
      <c r="G235" s="20" t="str">
        <f t="shared" si="220"/>
        <v>19901</v>
      </c>
      <c r="H235" s="21">
        <f>IF(VLOOKUP(G235,Median_Level!$A$2:$H$206,8,FALSE)="#N/A",0,VLOOKUP(G235,Median_Level!$A$2:$H$206,8,FALSE))</f>
        <v>12.5</v>
      </c>
      <c r="I235" s="4"/>
      <c r="J235" s="3">
        <f t="shared" si="216"/>
        <v>0</v>
      </c>
      <c r="K235" s="3">
        <f t="shared" si="168"/>
        <v>1</v>
      </c>
      <c r="L235" s="2">
        <f t="shared" si="169"/>
        <v>3.0434865353506479E-2</v>
      </c>
      <c r="M235" s="5">
        <f t="shared" si="170"/>
        <v>311.71099597006275</v>
      </c>
      <c r="N235" s="2">
        <f>(M235/M$5)^(12/COUNT(M$6:M235))-1</f>
        <v>6.1111399848488013E-2</v>
      </c>
      <c r="P235" s="3">
        <f t="shared" si="217"/>
        <v>1</v>
      </c>
      <c r="Q235" s="3">
        <f t="shared" si="171"/>
        <v>0</v>
      </c>
      <c r="R235" s="2">
        <f t="shared" si="172"/>
        <v>6.875E-3</v>
      </c>
      <c r="S235" s="5">
        <f t="shared" si="173"/>
        <v>515.62323931640049</v>
      </c>
      <c r="T235" s="2">
        <f>(S235/S$5)^(12/COUNT(S$6:S235))-1</f>
        <v>8.9344319369448533E-2</v>
      </c>
      <c r="V235" s="3">
        <f t="shared" si="174"/>
        <v>0</v>
      </c>
      <c r="W235" s="3">
        <f t="shared" si="175"/>
        <v>1</v>
      </c>
      <c r="X235" s="2">
        <f t="shared" si="176"/>
        <v>3.0434865353506479E-2</v>
      </c>
      <c r="Y235" s="5">
        <f t="shared" si="177"/>
        <v>21840.358932697647</v>
      </c>
      <c r="Z235" s="2">
        <f>(Y235/Y$5)^(12/COUNT(Y$6:Y235))-1</f>
        <v>0.32448893933498835</v>
      </c>
      <c r="AB235" s="3">
        <f t="shared" si="178"/>
        <v>0</v>
      </c>
      <c r="AC235" s="3">
        <f t="shared" si="179"/>
        <v>1</v>
      </c>
      <c r="AD235" s="2">
        <f t="shared" si="180"/>
        <v>3.0434865353506479E-2</v>
      </c>
      <c r="AE235" s="5">
        <f t="shared" si="181"/>
        <v>343.22810070938891</v>
      </c>
      <c r="AF235" s="2">
        <f>(AE235/AE$5)^(12/COUNT(AE$6:AE235))-1</f>
        <v>6.6457253347311118E-2</v>
      </c>
      <c r="AH235" s="3">
        <f t="shared" ca="1" si="182"/>
        <v>1</v>
      </c>
      <c r="AI235" s="3">
        <f t="shared" ca="1" si="183"/>
        <v>0</v>
      </c>
      <c r="AJ235" s="2">
        <f t="shared" ca="1" si="184"/>
        <v>6.875E-3</v>
      </c>
      <c r="AK235" s="5">
        <f t="shared" ca="1" si="185"/>
        <v>826.03455466227081</v>
      </c>
      <c r="AL235" s="2">
        <f ca="1">(AK235/AK$5)^(12/COUNT(AK$6:AK235))-1</f>
        <v>0.11646055822795742</v>
      </c>
      <c r="AN235" s="3">
        <f t="shared" ca="1" si="186"/>
        <v>0.41897200410999857</v>
      </c>
      <c r="AO235" s="3">
        <f t="shared" ca="1" si="187"/>
        <v>0.58102799589000143</v>
      </c>
      <c r="AP235" s="2">
        <f t="shared" ca="1" si="188"/>
        <v>2.056394134978615E-2</v>
      </c>
      <c r="AQ235" s="5">
        <f t="shared" ca="1" si="189"/>
        <v>362.48262882388934</v>
      </c>
      <c r="AR235" s="2">
        <f ca="1">(AQ235/AQ$5)^(12/COUNT(AQ$6:AQ235))-1</f>
        <v>6.9498553877932689E-2</v>
      </c>
      <c r="AT235" s="3">
        <f t="shared" si="190"/>
        <v>0</v>
      </c>
      <c r="AU235" s="3">
        <f t="shared" si="191"/>
        <v>1</v>
      </c>
      <c r="AV235" s="2">
        <f t="shared" si="192"/>
        <v>3.0434865353506479E-2</v>
      </c>
      <c r="AW235" s="5">
        <f t="shared" si="193"/>
        <v>363.75285555226981</v>
      </c>
      <c r="AX235" s="2">
        <f>(AW235/AW$5)^(12/COUNT(AW$6:AW235))-1</f>
        <v>6.969376630653068E-2</v>
      </c>
      <c r="AZ235" s="3">
        <f t="shared" ca="1" si="194"/>
        <v>1</v>
      </c>
      <c r="BA235" s="3">
        <f t="shared" ca="1" si="195"/>
        <v>0</v>
      </c>
      <c r="BB235" s="2">
        <f t="shared" ca="1" si="196"/>
        <v>6.875E-3</v>
      </c>
      <c r="BC235" s="5">
        <f t="shared" ca="1" si="197"/>
        <v>611.22734200867535</v>
      </c>
      <c r="BD235" s="2">
        <f ca="1">(BC235/BC$5)^(12/COUNT(BC$6:BC235))-1</f>
        <v>9.905461727528353E-2</v>
      </c>
      <c r="BF235" s="3">
        <f t="shared" si="218"/>
        <v>0.45</v>
      </c>
      <c r="BG235" s="3">
        <f t="shared" si="198"/>
        <v>0.55000000000000004</v>
      </c>
      <c r="BH235" s="2">
        <f t="shared" si="199"/>
        <v>1.9832925944428564E-2</v>
      </c>
      <c r="BI235" s="5">
        <f t="shared" si="200"/>
        <v>416.78857166223503</v>
      </c>
      <c r="BJ235" s="2">
        <f>(BI235/BI$5)^(12/COUNT(BI$6:BI235))-1</f>
        <v>7.7316801827920667E-2</v>
      </c>
      <c r="BL235" s="3">
        <f t="shared" si="201"/>
        <v>1</v>
      </c>
      <c r="BM235" s="3">
        <f t="shared" si="202"/>
        <v>0</v>
      </c>
      <c r="BN235" s="2">
        <f t="shared" si="203"/>
        <v>6.875E-3</v>
      </c>
      <c r="BO235" s="5">
        <f t="shared" si="204"/>
        <v>371.0087868286592</v>
      </c>
      <c r="BP235" s="2">
        <f>(BO235/BO$5)^(12/COUNT(BO$6:BO235))-1</f>
        <v>7.0796644273668941E-2</v>
      </c>
      <c r="BR235" s="3">
        <f t="shared" si="205"/>
        <v>1</v>
      </c>
      <c r="BS235" s="3">
        <f t="shared" si="206"/>
        <v>0</v>
      </c>
      <c r="BT235" s="2">
        <f t="shared" si="207"/>
        <v>6.875E-3</v>
      </c>
      <c r="BU235" s="5">
        <f t="shared" si="208"/>
        <v>366.75253425358295</v>
      </c>
      <c r="BV235" s="2">
        <f>(BU235/BU$5)^(12/COUNT(BU$6:BU235))-1</f>
        <v>7.0152213875921632E-2</v>
      </c>
      <c r="BX235" s="3">
        <f t="shared" si="209"/>
        <v>0</v>
      </c>
      <c r="BY235" s="3">
        <f t="shared" si="210"/>
        <v>1</v>
      </c>
      <c r="BZ235" s="2">
        <f t="shared" si="211"/>
        <v>3.0434865353506479E-2</v>
      </c>
      <c r="CA235" s="5">
        <f t="shared" si="212"/>
        <v>268.69666653008721</v>
      </c>
      <c r="CB235" s="2">
        <f>(CA235/CA$5)^(12/COUNT(CA$6:CA235))-1</f>
        <v>5.2922224898755976E-2</v>
      </c>
      <c r="CD235" s="3">
        <f t="shared" si="219"/>
        <v>0.1</v>
      </c>
      <c r="CE235" s="3">
        <f t="shared" si="213"/>
        <v>0.9</v>
      </c>
      <c r="CF235" s="2">
        <f t="shared" si="214"/>
        <v>2.8078878818155833E-2</v>
      </c>
      <c r="CG235" s="5">
        <f t="shared" si="215"/>
        <v>335.60644058616322</v>
      </c>
      <c r="CH235" s="2">
        <f>(CG235/CG$5)^(12/COUNT(CG$6:CG235))-1</f>
        <v>6.520850086663188E-2</v>
      </c>
    </row>
    <row r="236" spans="1:86">
      <c r="A236" s="1">
        <v>32993</v>
      </c>
      <c r="B236" s="2">
        <f>data!M237/1200</f>
        <v>6.875E-3</v>
      </c>
      <c r="C236" s="2">
        <f>data!K237/data!K236-1</f>
        <v>-1.8635421707218769E-2</v>
      </c>
      <c r="D236" s="1">
        <f t="shared" si="166"/>
        <v>32874</v>
      </c>
      <c r="E236">
        <f>VLOOKUP(D236,'FRED Graph'!$A$13:$B$1993,2,FALSE)</f>
        <v>0</v>
      </c>
      <c r="F236" s="4">
        <f t="shared" si="167"/>
        <v>-2.5510421707218768E-2</v>
      </c>
      <c r="G236" s="20" t="str">
        <f t="shared" si="220"/>
        <v>19902</v>
      </c>
      <c r="H236" s="21">
        <f>IF(VLOOKUP(G236,Median_Level!$A$2:$H$206,8,FALSE)="#N/A",0,VLOOKUP(G236,Median_Level!$A$2:$H$206,8,FALSE))</f>
        <v>15</v>
      </c>
      <c r="I236" s="4"/>
      <c r="J236" s="3">
        <f t="shared" si="216"/>
        <v>0</v>
      </c>
      <c r="K236" s="3">
        <f t="shared" si="168"/>
        <v>1</v>
      </c>
      <c r="L236" s="2">
        <f t="shared" si="169"/>
        <v>-1.8635421707218769E-2</v>
      </c>
      <c r="M236" s="5">
        <f t="shared" si="170"/>
        <v>305.90213010938345</v>
      </c>
      <c r="N236" s="2">
        <f>(M236/M$5)^(12/COUNT(M$6:M236))-1</f>
        <v>5.9802805877277265E-2</v>
      </c>
      <c r="P236" s="3">
        <f t="shared" si="217"/>
        <v>1</v>
      </c>
      <c r="Q236" s="3">
        <f t="shared" si="171"/>
        <v>0</v>
      </c>
      <c r="R236" s="2">
        <f t="shared" si="172"/>
        <v>6.875E-3</v>
      </c>
      <c r="S236" s="5">
        <f t="shared" si="173"/>
        <v>519.16814908670074</v>
      </c>
      <c r="T236" s="2">
        <f>(S236/S$5)^(12/COUNT(S$6:S236))-1</f>
        <v>8.9328482615761207E-2</v>
      </c>
      <c r="V236" s="3">
        <f t="shared" si="174"/>
        <v>1</v>
      </c>
      <c r="W236" s="3">
        <f t="shared" si="175"/>
        <v>0</v>
      </c>
      <c r="X236" s="2">
        <f t="shared" si="176"/>
        <v>6.875E-3</v>
      </c>
      <c r="Y236" s="5">
        <f t="shared" si="177"/>
        <v>21990.511400359941</v>
      </c>
      <c r="Z236" s="2">
        <f>(Y236/Y$5)^(12/COUNT(Y$6:Y236))-1</f>
        <v>0.32334951503097353</v>
      </c>
      <c r="AB236" s="3">
        <f t="shared" si="178"/>
        <v>0</v>
      </c>
      <c r="AC236" s="3">
        <f t="shared" si="179"/>
        <v>1</v>
      </c>
      <c r="AD236" s="2">
        <f t="shared" si="180"/>
        <v>-1.8635421707218769E-2</v>
      </c>
      <c r="AE236" s="5">
        <f t="shared" si="181"/>
        <v>336.83190031090169</v>
      </c>
      <c r="AF236" s="2">
        <f>(AE236/AE$5)^(12/COUNT(AE$6:AE236))-1</f>
        <v>6.5118895154631984E-2</v>
      </c>
      <c r="AH236" s="3">
        <f t="shared" ca="1" si="182"/>
        <v>1</v>
      </c>
      <c r="AI236" s="3">
        <f t="shared" ca="1" si="183"/>
        <v>0</v>
      </c>
      <c r="AJ236" s="2">
        <f t="shared" ca="1" si="184"/>
        <v>6.875E-3</v>
      </c>
      <c r="AK236" s="5">
        <f t="shared" ca="1" si="185"/>
        <v>831.71354222557386</v>
      </c>
      <c r="AL236" s="2">
        <f ca="1">(AK236/AK$5)^(12/COUNT(AK$6:AK236))-1</f>
        <v>0.11632549996673602</v>
      </c>
      <c r="AN236" s="3">
        <f t="shared" ca="1" si="186"/>
        <v>0.77210823199658174</v>
      </c>
      <c r="AO236" s="3">
        <f t="shared" ca="1" si="187"/>
        <v>0.22789176800341826</v>
      </c>
      <c r="AP236" s="2">
        <f t="shared" ca="1" si="188"/>
        <v>1.0613848946291358E-3</v>
      </c>
      <c r="AQ236" s="5">
        <f t="shared" ca="1" si="189"/>
        <v>362.86736241068843</v>
      </c>
      <c r="AR236" s="2">
        <f ca="1">(AQ236/AQ$5)^(12/COUNT(AQ$6:AQ236))-1</f>
        <v>6.9246441058264274E-2</v>
      </c>
      <c r="AT236" s="3">
        <f t="shared" si="190"/>
        <v>0</v>
      </c>
      <c r="AU236" s="3">
        <f t="shared" si="191"/>
        <v>1</v>
      </c>
      <c r="AV236" s="2">
        <f t="shared" si="192"/>
        <v>-1.8635421707218769E-2</v>
      </c>
      <c r="AW236" s="5">
        <f t="shared" si="193"/>
        <v>356.97416769184821</v>
      </c>
      <c r="AX236" s="2">
        <f>(AW236/AW$5)^(12/COUNT(AW$6:AW236))-1</f>
        <v>6.8337332012854191E-2</v>
      </c>
      <c r="AZ236" s="3">
        <f t="shared" ca="1" si="194"/>
        <v>1</v>
      </c>
      <c r="BA236" s="3">
        <f t="shared" ca="1" si="195"/>
        <v>0</v>
      </c>
      <c r="BB236" s="2">
        <f t="shared" ca="1" si="196"/>
        <v>6.875E-3</v>
      </c>
      <c r="BC236" s="5">
        <f t="shared" ca="1" si="197"/>
        <v>615.42952998498492</v>
      </c>
      <c r="BD236" s="2">
        <f ca="1">(BC236/BC$5)^(12/COUNT(BC$6:BC236))-1</f>
        <v>9.8996418060029345E-2</v>
      </c>
      <c r="BF236" s="3">
        <f t="shared" si="218"/>
        <v>0.45</v>
      </c>
      <c r="BG236" s="3">
        <f t="shared" si="198"/>
        <v>0.55000000000000004</v>
      </c>
      <c r="BH236" s="2">
        <f t="shared" si="199"/>
        <v>-7.1557319389703227E-3</v>
      </c>
      <c r="BI236" s="5">
        <f t="shared" si="200"/>
        <v>413.80614436819377</v>
      </c>
      <c r="BJ236" s="2">
        <f>(BI236/BI$5)^(12/COUNT(BI$6:BI236))-1</f>
        <v>7.6567832808981828E-2</v>
      </c>
      <c r="BL236" s="3">
        <f t="shared" si="201"/>
        <v>1</v>
      </c>
      <c r="BM236" s="3">
        <f t="shared" si="202"/>
        <v>0</v>
      </c>
      <c r="BN236" s="2">
        <f t="shared" si="203"/>
        <v>6.875E-3</v>
      </c>
      <c r="BO236" s="5">
        <f t="shared" si="204"/>
        <v>373.5594722381062</v>
      </c>
      <c r="BP236" s="2">
        <f>(BO236/BO$5)^(12/COUNT(BO$6:BO236))-1</f>
        <v>7.0860684466089063E-2</v>
      </c>
      <c r="BR236" s="3">
        <f t="shared" si="205"/>
        <v>1</v>
      </c>
      <c r="BS236" s="3">
        <f t="shared" si="206"/>
        <v>0</v>
      </c>
      <c r="BT236" s="2">
        <f t="shared" si="207"/>
        <v>6.875E-3</v>
      </c>
      <c r="BU236" s="5">
        <f t="shared" si="208"/>
        <v>369.27395792657632</v>
      </c>
      <c r="BV236" s="2">
        <f>(BU236/BU$5)^(12/COUNT(BU$6:BU236))-1</f>
        <v>7.0219004600234891E-2</v>
      </c>
      <c r="BX236" s="3">
        <f t="shared" si="209"/>
        <v>0</v>
      </c>
      <c r="BY236" s="3">
        <f t="shared" si="210"/>
        <v>1</v>
      </c>
      <c r="BZ236" s="2">
        <f t="shared" si="211"/>
        <v>-1.8635421707218769E-2</v>
      </c>
      <c r="CA236" s="5">
        <f t="shared" si="212"/>
        <v>263.68939083797511</v>
      </c>
      <c r="CB236" s="2">
        <f>(CA236/CA$5)^(12/COUNT(CA$6:CA236))-1</f>
        <v>5.1659000925076137E-2</v>
      </c>
      <c r="CD236" s="3">
        <f t="shared" si="219"/>
        <v>0.1</v>
      </c>
      <c r="CE236" s="3">
        <f t="shared" si="213"/>
        <v>0.9</v>
      </c>
      <c r="CF236" s="2">
        <f t="shared" si="214"/>
        <v>-1.6084379536496891E-2</v>
      </c>
      <c r="CG236" s="5">
        <f t="shared" si="215"/>
        <v>330.2084192208826</v>
      </c>
      <c r="CH236" s="2">
        <f>(CG236/CG$5)^(12/COUNT(CG$6:CG236))-1</f>
        <v>6.4020593010653437E-2</v>
      </c>
    </row>
    <row r="237" spans="1:86">
      <c r="A237" s="1">
        <v>33024</v>
      </c>
      <c r="B237" s="2">
        <f>data!M238/1200</f>
        <v>6.875E-3</v>
      </c>
      <c r="C237" s="2">
        <f>data!K238/data!K237-1</f>
        <v>8.2769990514762304E-2</v>
      </c>
      <c r="D237" s="1">
        <f t="shared" si="166"/>
        <v>32874</v>
      </c>
      <c r="E237">
        <f>VLOOKUP(D237,'FRED Graph'!$A$13:$B$1993,2,FALSE)</f>
        <v>0</v>
      </c>
      <c r="F237" s="4">
        <f t="shared" si="167"/>
        <v>7.5894990514762298E-2</v>
      </c>
      <c r="G237" s="20" t="str">
        <f t="shared" si="220"/>
        <v>19902</v>
      </c>
      <c r="H237" s="21">
        <f>IF(VLOOKUP(G237,Median_Level!$A$2:$H$206,8,FALSE)="#N/A",0,VLOOKUP(G237,Median_Level!$A$2:$H$206,8,FALSE))</f>
        <v>15</v>
      </c>
      <c r="I237" s="4"/>
      <c r="J237" s="3">
        <f t="shared" si="216"/>
        <v>0</v>
      </c>
      <c r="K237" s="3">
        <f t="shared" si="168"/>
        <v>1</v>
      </c>
      <c r="L237" s="2">
        <f t="shared" si="169"/>
        <v>8.2769990514762304E-2</v>
      </c>
      <c r="M237" s="5">
        <f t="shared" si="170"/>
        <v>331.22164651698267</v>
      </c>
      <c r="N237" s="2">
        <f>(M237/M$5)^(12/COUNT(M$6:M237))-1</f>
        <v>6.3904613068562766E-2</v>
      </c>
      <c r="P237" s="3">
        <f t="shared" si="217"/>
        <v>1</v>
      </c>
      <c r="Q237" s="3">
        <f t="shared" si="171"/>
        <v>0</v>
      </c>
      <c r="R237" s="2">
        <f t="shared" si="172"/>
        <v>6.875E-3</v>
      </c>
      <c r="S237" s="5">
        <f t="shared" si="173"/>
        <v>522.73743011167176</v>
      </c>
      <c r="T237" s="2">
        <f>(S237/S$5)^(12/COUNT(S$6:S237))-1</f>
        <v>8.9312782613076624E-2</v>
      </c>
      <c r="V237" s="3">
        <f t="shared" si="174"/>
        <v>0</v>
      </c>
      <c r="W237" s="3">
        <f t="shared" si="175"/>
        <v>1</v>
      </c>
      <c r="X237" s="2">
        <f t="shared" si="176"/>
        <v>8.2769990514762304E-2</v>
      </c>
      <c r="Y237" s="5">
        <f t="shared" si="177"/>
        <v>23810.665820382506</v>
      </c>
      <c r="Z237" s="2">
        <f>(Y237/Y$5)^(12/COUNT(Y$6:Y237))-1</f>
        <v>0.32720026262860902</v>
      </c>
      <c r="AB237" s="3">
        <f t="shared" si="178"/>
        <v>0</v>
      </c>
      <c r="AC237" s="3">
        <f t="shared" si="179"/>
        <v>1</v>
      </c>
      <c r="AD237" s="2">
        <f t="shared" si="180"/>
        <v>8.2769990514762304E-2</v>
      </c>
      <c r="AE237" s="5">
        <f t="shared" si="181"/>
        <v>364.71147350470437</v>
      </c>
      <c r="AF237" s="2">
        <f>(AE237/AE$5)^(12/COUNT(AE$6:AE237))-1</f>
        <v>6.9218217257682513E-2</v>
      </c>
      <c r="AH237" s="3">
        <f t="shared" ca="1" si="182"/>
        <v>1</v>
      </c>
      <c r="AI237" s="3">
        <f t="shared" ca="1" si="183"/>
        <v>0</v>
      </c>
      <c r="AJ237" s="2">
        <f t="shared" ca="1" si="184"/>
        <v>6.875E-3</v>
      </c>
      <c r="AK237" s="5">
        <f t="shared" ca="1" si="185"/>
        <v>837.43157282837467</v>
      </c>
      <c r="AL237" s="2">
        <f ca="1">(AK237/AK$5)^(12/COUNT(AK$6:AK237))-1</f>
        <v>0.11619162212821665</v>
      </c>
      <c r="AN237" s="3">
        <f t="shared" ca="1" si="186"/>
        <v>0.50115184496167509</v>
      </c>
      <c r="AO237" s="3">
        <f t="shared" ca="1" si="187"/>
        <v>0.49884815503832491</v>
      </c>
      <c r="AP237" s="2">
        <f t="shared" ca="1" si="188"/>
        <v>4.4735075994940345E-2</v>
      </c>
      <c r="AQ237" s="5">
        <f t="shared" ca="1" si="189"/>
        <v>379.10026144421414</v>
      </c>
      <c r="AR237" s="2">
        <f ca="1">(AQ237/AQ$5)^(12/COUNT(AQ$6:AQ237))-1</f>
        <v>7.1360316810086255E-2</v>
      </c>
      <c r="AT237" s="3">
        <f t="shared" si="190"/>
        <v>0</v>
      </c>
      <c r="AU237" s="3">
        <f t="shared" si="191"/>
        <v>1</v>
      </c>
      <c r="AV237" s="2">
        <f t="shared" si="192"/>
        <v>8.2769990514762304E-2</v>
      </c>
      <c r="AW237" s="5">
        <f t="shared" si="193"/>
        <v>386.52091616571767</v>
      </c>
      <c r="AX237" s="2">
        <f>(AW237/AW$5)^(12/COUNT(AW$6:AW237))-1</f>
        <v>7.243509401885162E-2</v>
      </c>
      <c r="AZ237" s="3">
        <f t="shared" ca="1" si="194"/>
        <v>1</v>
      </c>
      <c r="BA237" s="3">
        <f t="shared" ca="1" si="195"/>
        <v>0</v>
      </c>
      <c r="BB237" s="2">
        <f t="shared" ca="1" si="196"/>
        <v>6.875E-3</v>
      </c>
      <c r="BC237" s="5">
        <f t="shared" ca="1" si="197"/>
        <v>619.66060800363164</v>
      </c>
      <c r="BD237" s="2">
        <f ca="1">(BC237/BC$5)^(12/COUNT(BC$6:BC237))-1</f>
        <v>9.8938723604285794E-2</v>
      </c>
      <c r="BF237" s="3">
        <f t="shared" si="218"/>
        <v>0.45</v>
      </c>
      <c r="BG237" s="3">
        <f t="shared" si="198"/>
        <v>0.55000000000000004</v>
      </c>
      <c r="BH237" s="2">
        <f t="shared" si="199"/>
        <v>4.8617244783119268E-2</v>
      </c>
      <c r="BI237" s="5">
        <f t="shared" si="200"/>
        <v>433.92425898170103</v>
      </c>
      <c r="BJ237" s="2">
        <f>(BI237/BI$5)^(12/COUNT(BI$6:BI237))-1</f>
        <v>7.8871413916138167E-2</v>
      </c>
      <c r="BL237" s="3">
        <f t="shared" si="201"/>
        <v>1</v>
      </c>
      <c r="BM237" s="3">
        <f t="shared" si="202"/>
        <v>0</v>
      </c>
      <c r="BN237" s="2">
        <f t="shared" si="203"/>
        <v>6.875E-3</v>
      </c>
      <c r="BO237" s="5">
        <f t="shared" si="204"/>
        <v>376.12769360974318</v>
      </c>
      <c r="BP237" s="2">
        <f>(BO237/BO$5)^(12/COUNT(BO$6:BO237))-1</f>
        <v>7.0924176368496017E-2</v>
      </c>
      <c r="BR237" s="3">
        <f t="shared" si="205"/>
        <v>1</v>
      </c>
      <c r="BS237" s="3">
        <f t="shared" si="206"/>
        <v>0</v>
      </c>
      <c r="BT237" s="2">
        <f t="shared" si="207"/>
        <v>6.875E-3</v>
      </c>
      <c r="BU237" s="5">
        <f t="shared" si="208"/>
        <v>371.81271638732153</v>
      </c>
      <c r="BV237" s="2">
        <f>(BU237/BU$5)^(12/COUNT(BU$6:BU237))-1</f>
        <v>7.028522365725931E-2</v>
      </c>
      <c r="BX237" s="3">
        <f t="shared" si="209"/>
        <v>0</v>
      </c>
      <c r="BY237" s="3">
        <f t="shared" si="210"/>
        <v>1</v>
      </c>
      <c r="BZ237" s="2">
        <f t="shared" si="211"/>
        <v>8.2769990514762304E-2</v>
      </c>
      <c r="CA237" s="5">
        <f t="shared" si="212"/>
        <v>285.51495921647773</v>
      </c>
      <c r="CB237" s="2">
        <f>(CA237/CA$5)^(12/COUNT(CA$6:CA237))-1</f>
        <v>5.5764392056978362E-2</v>
      </c>
      <c r="CD237" s="3">
        <f t="shared" si="219"/>
        <v>0.1</v>
      </c>
      <c r="CE237" s="3">
        <f t="shared" si="213"/>
        <v>0.9</v>
      </c>
      <c r="CF237" s="2">
        <f t="shared" si="214"/>
        <v>7.5180491463286064E-2</v>
      </c>
      <c r="CG237" s="5">
        <f t="shared" si="215"/>
        <v>355.03365046322335</v>
      </c>
      <c r="CH237" s="2">
        <f>(CG237/CG$5)^(12/COUNT(CG$6:CG237))-1</f>
        <v>6.773189597743956E-2</v>
      </c>
    </row>
    <row r="238" spans="1:86">
      <c r="A238" s="1">
        <v>33053</v>
      </c>
      <c r="B238" s="2">
        <f>data!M239/1200</f>
        <v>6.875E-3</v>
      </c>
      <c r="C238" s="2">
        <f>data!K239/data!K238-1</f>
        <v>1.4009302454931483E-3</v>
      </c>
      <c r="D238" s="1">
        <f t="shared" si="166"/>
        <v>32874</v>
      </c>
      <c r="E238">
        <f>VLOOKUP(D238,'FRED Graph'!$A$13:$B$1993,2,FALSE)</f>
        <v>0</v>
      </c>
      <c r="F238" s="4">
        <f t="shared" si="167"/>
        <v>-5.4740697545068518E-3</v>
      </c>
      <c r="G238" s="20" t="str">
        <f t="shared" si="220"/>
        <v>19902</v>
      </c>
      <c r="H238" s="21">
        <f>IF(VLOOKUP(G238,Median_Level!$A$2:$H$206,8,FALSE)="#N/A",0,VLOOKUP(G238,Median_Level!$A$2:$H$206,8,FALSE))</f>
        <v>15</v>
      </c>
      <c r="I238" s="4"/>
      <c r="J238" s="3">
        <f t="shared" si="216"/>
        <v>0</v>
      </c>
      <c r="K238" s="3">
        <f t="shared" si="168"/>
        <v>1</v>
      </c>
      <c r="L238" s="2">
        <f t="shared" si="169"/>
        <v>1.4009302454931483E-3</v>
      </c>
      <c r="M238" s="5">
        <f t="shared" si="170"/>
        <v>331.68566493955035</v>
      </c>
      <c r="N238" s="2">
        <f>(M238/M$5)^(12/COUNT(M$6:M238))-1</f>
        <v>6.3698489697052052E-2</v>
      </c>
      <c r="P238" s="3">
        <f t="shared" si="217"/>
        <v>1</v>
      </c>
      <c r="Q238" s="3">
        <f t="shared" si="171"/>
        <v>0</v>
      </c>
      <c r="R238" s="2">
        <f t="shared" si="172"/>
        <v>6.875E-3</v>
      </c>
      <c r="S238" s="5">
        <f t="shared" si="173"/>
        <v>526.3312499436895</v>
      </c>
      <c r="T238" s="2">
        <f>(S238/S$5)^(12/COUNT(S$6:S238))-1</f>
        <v>8.9297217597735568E-2</v>
      </c>
      <c r="V238" s="3">
        <f t="shared" si="174"/>
        <v>1</v>
      </c>
      <c r="W238" s="3">
        <f t="shared" si="175"/>
        <v>0</v>
      </c>
      <c r="X238" s="2">
        <f t="shared" si="176"/>
        <v>6.875E-3</v>
      </c>
      <c r="Y238" s="5">
        <f t="shared" si="177"/>
        <v>23974.364147897635</v>
      </c>
      <c r="Z238" s="2">
        <f>(Y238/Y$5)^(12/COUNT(Y$6:Y238))-1</f>
        <v>0.32605666365165864</v>
      </c>
      <c r="AB238" s="3">
        <f t="shared" si="178"/>
        <v>0</v>
      </c>
      <c r="AC238" s="3">
        <f t="shared" si="179"/>
        <v>1</v>
      </c>
      <c r="AD238" s="2">
        <f t="shared" si="180"/>
        <v>1.4009302454931483E-3</v>
      </c>
      <c r="AE238" s="5">
        <f t="shared" si="181"/>
        <v>365.22240883881551</v>
      </c>
      <c r="AF238" s="2">
        <f>(AE238/AE$5)^(12/COUNT(AE$6:AE238))-1</f>
        <v>6.8988207066658536E-2</v>
      </c>
      <c r="AH238" s="3">
        <f t="shared" ca="1" si="182"/>
        <v>1</v>
      </c>
      <c r="AI238" s="3">
        <f t="shared" ca="1" si="183"/>
        <v>0</v>
      </c>
      <c r="AJ238" s="2">
        <f t="shared" ca="1" si="184"/>
        <v>6.875E-3</v>
      </c>
      <c r="AK238" s="5">
        <f t="shared" ca="1" si="185"/>
        <v>843.18891489156977</v>
      </c>
      <c r="AL238" s="2">
        <f ca="1">(AK238/AK$5)^(12/COUNT(AK$6:AK238))-1</f>
        <v>0.1160589093051656</v>
      </c>
      <c r="AN238" s="3">
        <f t="shared" ca="1" si="186"/>
        <v>0.31840574658746512</v>
      </c>
      <c r="AO238" s="3">
        <f t="shared" ca="1" si="187"/>
        <v>0.68159425341253488</v>
      </c>
      <c r="AP238" s="2">
        <f t="shared" ca="1" si="188"/>
        <v>3.1439055125487641E-3</v>
      </c>
      <c r="AQ238" s="5">
        <f t="shared" ca="1" si="189"/>
        <v>380.29211684597732</v>
      </c>
      <c r="AR238" s="2">
        <f ca="1">(AQ238/AQ$5)^(12/COUNT(AQ$6:AQ238))-1</f>
        <v>7.1216582637448456E-2</v>
      </c>
      <c r="AT238" s="3">
        <f t="shared" si="190"/>
        <v>0</v>
      </c>
      <c r="AU238" s="3">
        <f t="shared" si="191"/>
        <v>1</v>
      </c>
      <c r="AV238" s="2">
        <f t="shared" si="192"/>
        <v>1.4009302454931483E-3</v>
      </c>
      <c r="AW238" s="5">
        <f t="shared" si="193"/>
        <v>387.06240500768996</v>
      </c>
      <c r="AX238" s="2">
        <f>(AW238/AW$5)^(12/COUNT(AW$6:AW238))-1</f>
        <v>7.21905677907142E-2</v>
      </c>
      <c r="AZ238" s="3">
        <f t="shared" ca="1" si="194"/>
        <v>1</v>
      </c>
      <c r="BA238" s="3">
        <f t="shared" ca="1" si="195"/>
        <v>0</v>
      </c>
      <c r="BB238" s="2">
        <f t="shared" ca="1" si="196"/>
        <v>6.875E-3</v>
      </c>
      <c r="BC238" s="5">
        <f t="shared" ca="1" si="197"/>
        <v>623.92077468365653</v>
      </c>
      <c r="BD238" s="2">
        <f ca="1">(BC238/BC$5)^(12/COUNT(BC$6:BC238))-1</f>
        <v>9.8881527369845568E-2</v>
      </c>
      <c r="BF238" s="3">
        <f t="shared" si="218"/>
        <v>0.45</v>
      </c>
      <c r="BG238" s="3">
        <f t="shared" si="198"/>
        <v>0.55000000000000004</v>
      </c>
      <c r="BH238" s="2">
        <f t="shared" si="199"/>
        <v>3.8642616350212317E-3</v>
      </c>
      <c r="BI238" s="5">
        <f t="shared" si="200"/>
        <v>435.60105584818905</v>
      </c>
      <c r="BJ238" s="2">
        <f>(BI238/BI$5)^(12/COUNT(BI$6:BI238))-1</f>
        <v>7.873420810326115E-2</v>
      </c>
      <c r="BL238" s="3">
        <f t="shared" si="201"/>
        <v>1</v>
      </c>
      <c r="BM238" s="3">
        <f t="shared" si="202"/>
        <v>0</v>
      </c>
      <c r="BN238" s="2">
        <f t="shared" si="203"/>
        <v>6.875E-3</v>
      </c>
      <c r="BO238" s="5">
        <f t="shared" si="204"/>
        <v>378.71357150331016</v>
      </c>
      <c r="BP238" s="2">
        <f>(BO238/BO$5)^(12/COUNT(BO$6:BO238))-1</f>
        <v>7.0987126992170024E-2</v>
      </c>
      <c r="BR238" s="3">
        <f t="shared" si="205"/>
        <v>1</v>
      </c>
      <c r="BS238" s="3">
        <f t="shared" si="206"/>
        <v>0</v>
      </c>
      <c r="BT238" s="2">
        <f t="shared" si="207"/>
        <v>6.875E-3</v>
      </c>
      <c r="BU238" s="5">
        <f t="shared" si="208"/>
        <v>374.36892881248434</v>
      </c>
      <c r="BV238" s="2">
        <f>(BU238/BU$5)^(12/COUNT(BU$6:BU238))-1</f>
        <v>7.0350878355014412E-2</v>
      </c>
      <c r="BX238" s="3">
        <f t="shared" si="209"/>
        <v>0</v>
      </c>
      <c r="BY238" s="3">
        <f t="shared" si="210"/>
        <v>1</v>
      </c>
      <c r="BZ238" s="2">
        <f t="shared" si="211"/>
        <v>1.4009302454931483E-3</v>
      </c>
      <c r="CA238" s="5">
        <f t="shared" si="212"/>
        <v>285.91494575838482</v>
      </c>
      <c r="CB238" s="2">
        <f>(CA238/CA$5)^(12/COUNT(CA$6:CA238))-1</f>
        <v>5.559464219585486E-2</v>
      </c>
      <c r="CD238" s="3">
        <f t="shared" si="219"/>
        <v>0.1</v>
      </c>
      <c r="CE238" s="3">
        <f t="shared" si="213"/>
        <v>0.9</v>
      </c>
      <c r="CF238" s="2">
        <f t="shared" si="214"/>
        <v>1.9483372209438336E-3</v>
      </c>
      <c r="CG238" s="5">
        <f t="shared" si="215"/>
        <v>355.72537573910842</v>
      </c>
      <c r="CH238" s="2">
        <f>(CG238/CG$5)^(12/COUNT(CG$6:CG238))-1</f>
        <v>6.7538624783823442E-2</v>
      </c>
    </row>
    <row r="239" spans="1:86">
      <c r="A239" s="1">
        <v>33085</v>
      </c>
      <c r="B239" s="2">
        <f>data!M240/1200</f>
        <v>6.7499999999999999E-3</v>
      </c>
      <c r="C239" s="2">
        <f>data!K240/data!K239-1</f>
        <v>8.5083782010559883E-3</v>
      </c>
      <c r="D239" s="1">
        <f t="shared" si="166"/>
        <v>32874</v>
      </c>
      <c r="E239">
        <f>VLOOKUP(D239,'FRED Graph'!$A$13:$B$1993,2,FALSE)</f>
        <v>0</v>
      </c>
      <c r="F239" s="4">
        <f t="shared" si="167"/>
        <v>1.7583782010559884E-3</v>
      </c>
      <c r="G239" s="20" t="str">
        <f t="shared" si="220"/>
        <v>19903</v>
      </c>
      <c r="H239" s="21">
        <f>IF(VLOOKUP(G239,Median_Level!$A$2:$H$206,8,FALSE)="#N/A",0,VLOOKUP(G239,Median_Level!$A$2:$H$206,8,FALSE))</f>
        <v>25</v>
      </c>
      <c r="I239" s="4"/>
      <c r="J239" s="3">
        <f t="shared" si="216"/>
        <v>0</v>
      </c>
      <c r="K239" s="3">
        <f t="shared" si="168"/>
        <v>1</v>
      </c>
      <c r="L239" s="2">
        <f t="shared" si="169"/>
        <v>8.5083782010559883E-3</v>
      </c>
      <c r="M239" s="5">
        <f t="shared" si="170"/>
        <v>334.50777202072476</v>
      </c>
      <c r="N239" s="2">
        <f>(M239/M$5)^(12/COUNT(M$6:M239))-1</f>
        <v>6.387995511347988E-2</v>
      </c>
      <c r="P239" s="3">
        <f t="shared" si="217"/>
        <v>1</v>
      </c>
      <c r="Q239" s="3">
        <f t="shared" si="171"/>
        <v>0</v>
      </c>
      <c r="R239" s="2">
        <f t="shared" si="172"/>
        <v>6.7499999999999999E-3</v>
      </c>
      <c r="S239" s="5">
        <f t="shared" si="173"/>
        <v>529.8839858808094</v>
      </c>
      <c r="T239" s="2">
        <f>(S239/S$5)^(12/COUNT(S$6:S239))-1</f>
        <v>8.9274850529721839E-2</v>
      </c>
      <c r="V239" s="3">
        <f t="shared" si="174"/>
        <v>0</v>
      </c>
      <c r="W239" s="3">
        <f t="shared" si="175"/>
        <v>1</v>
      </c>
      <c r="X239" s="2">
        <f t="shared" si="176"/>
        <v>8.5083782010559883E-3</v>
      </c>
      <c r="Y239" s="5">
        <f t="shared" si="177"/>
        <v>24178.347105197787</v>
      </c>
      <c r="Z239" s="2">
        <f>(Y239/Y$5)^(12/COUNT(Y$6:Y239))-1</f>
        <v>0.32503394889640447</v>
      </c>
      <c r="AB239" s="3">
        <f t="shared" si="178"/>
        <v>0</v>
      </c>
      <c r="AC239" s="3">
        <f t="shared" si="179"/>
        <v>1</v>
      </c>
      <c r="AD239" s="2">
        <f t="shared" si="180"/>
        <v>8.5083782010559883E-3</v>
      </c>
      <c r="AE239" s="5">
        <f t="shared" si="181"/>
        <v>368.32985922071686</v>
      </c>
      <c r="AF239" s="2">
        <f>(AE239/AE$5)^(12/COUNT(AE$6:AE239))-1</f>
        <v>6.914790953021277E-2</v>
      </c>
      <c r="AH239" s="3">
        <f t="shared" ca="1" si="182"/>
        <v>1</v>
      </c>
      <c r="AI239" s="3">
        <f t="shared" ca="1" si="183"/>
        <v>0</v>
      </c>
      <c r="AJ239" s="2">
        <f t="shared" ca="1" si="184"/>
        <v>6.7499999999999999E-3</v>
      </c>
      <c r="AK239" s="5">
        <f t="shared" ca="1" si="185"/>
        <v>848.88044006708787</v>
      </c>
      <c r="AL239" s="2">
        <f ca="1">(AK239/AK$5)^(12/COUNT(AK$6:AK239))-1</f>
        <v>0.1159202414021494</v>
      </c>
      <c r="AN239" s="3">
        <f t="shared" ca="1" si="186"/>
        <v>7.9159954006222222E-2</v>
      </c>
      <c r="AO239" s="3">
        <f t="shared" ca="1" si="187"/>
        <v>0.92084004599377778</v>
      </c>
      <c r="AP239" s="2">
        <f t="shared" ca="1" si="188"/>
        <v>8.3691850635348522E-3</v>
      </c>
      <c r="AQ239" s="5">
        <f t="shared" ca="1" si="189"/>
        <v>383.4748519500647</v>
      </c>
      <c r="AR239" s="2">
        <f ca="1">(AQ239/AQ$5)^(12/COUNT(AQ$6:AQ239))-1</f>
        <v>7.1359500225159911E-2</v>
      </c>
      <c r="AT239" s="3">
        <f t="shared" si="190"/>
        <v>1</v>
      </c>
      <c r="AU239" s="3">
        <f t="shared" si="191"/>
        <v>0</v>
      </c>
      <c r="AV239" s="2">
        <f t="shared" si="192"/>
        <v>6.7499999999999999E-3</v>
      </c>
      <c r="AW239" s="5">
        <f t="shared" si="193"/>
        <v>389.67507624149187</v>
      </c>
      <c r="AX239" s="2">
        <f>(AW239/AW$5)^(12/COUNT(AW$6:AW239))-1</f>
        <v>7.2241081223883175E-2</v>
      </c>
      <c r="AZ239" s="3">
        <f t="shared" ca="1" si="194"/>
        <v>1</v>
      </c>
      <c r="BA239" s="3">
        <f t="shared" ca="1" si="195"/>
        <v>0</v>
      </c>
      <c r="BB239" s="2">
        <f t="shared" ca="1" si="196"/>
        <v>6.7499999999999999E-3</v>
      </c>
      <c r="BC239" s="5">
        <f t="shared" ca="1" si="197"/>
        <v>628.13223991277118</v>
      </c>
      <c r="BD239" s="2">
        <f ca="1">(BC239/BC$5)^(12/COUNT(BC$6:BC239))-1</f>
        <v>9.8817826865181591E-2</v>
      </c>
      <c r="BF239" s="3">
        <f t="shared" si="218"/>
        <v>0.45</v>
      </c>
      <c r="BG239" s="3">
        <f t="shared" si="198"/>
        <v>0.55000000000000004</v>
      </c>
      <c r="BH239" s="2">
        <f t="shared" si="199"/>
        <v>7.7171080105807935E-3</v>
      </c>
      <c r="BI239" s="5">
        <f t="shared" si="200"/>
        <v>438.96263624569258</v>
      </c>
      <c r="BJ239" s="2">
        <f>(BI239/BI$5)^(12/COUNT(BI$6:BI239))-1</f>
        <v>7.8810097774602017E-2</v>
      </c>
      <c r="BL239" s="3">
        <f t="shared" si="201"/>
        <v>1</v>
      </c>
      <c r="BM239" s="3">
        <f t="shared" si="202"/>
        <v>0</v>
      </c>
      <c r="BN239" s="2">
        <f t="shared" si="203"/>
        <v>6.7499999999999999E-3</v>
      </c>
      <c r="BO239" s="5">
        <f t="shared" si="204"/>
        <v>381.26988811095754</v>
      </c>
      <c r="BP239" s="2">
        <f>(BO239/BO$5)^(12/COUNT(BO$6:BO239))-1</f>
        <v>7.1042724004970914E-2</v>
      </c>
      <c r="BR239" s="3">
        <f t="shared" si="205"/>
        <v>1</v>
      </c>
      <c r="BS239" s="3">
        <f t="shared" si="206"/>
        <v>0</v>
      </c>
      <c r="BT239" s="2">
        <f t="shared" si="207"/>
        <v>6.7499999999999999E-3</v>
      </c>
      <c r="BU239" s="5">
        <f t="shared" si="208"/>
        <v>376.8959190819686</v>
      </c>
      <c r="BV239" s="2">
        <f>(BU239/BU$5)^(12/COUNT(BU$6:BU239))-1</f>
        <v>7.0409160686936145E-2</v>
      </c>
      <c r="BX239" s="3">
        <f t="shared" si="209"/>
        <v>0</v>
      </c>
      <c r="BY239" s="3">
        <f t="shared" si="210"/>
        <v>1</v>
      </c>
      <c r="BZ239" s="2">
        <f t="shared" si="211"/>
        <v>8.5083782010559883E-3</v>
      </c>
      <c r="CA239" s="5">
        <f t="shared" si="212"/>
        <v>288.34761825023156</v>
      </c>
      <c r="CB239" s="2">
        <f>(CA239/CA$5)^(12/COUNT(CA$6:CA239))-1</f>
        <v>5.5809231125477421E-2</v>
      </c>
      <c r="CD239" s="3">
        <f t="shared" si="219"/>
        <v>0.1</v>
      </c>
      <c r="CE239" s="3">
        <f t="shared" si="213"/>
        <v>0.9</v>
      </c>
      <c r="CF239" s="2">
        <f t="shared" si="214"/>
        <v>8.3325403809503887E-3</v>
      </c>
      <c r="CG239" s="5">
        <f t="shared" si="215"/>
        <v>358.6894717969833</v>
      </c>
      <c r="CH239" s="2">
        <f>(CG239/CG$5)^(12/COUNT(CG$6:CG239))-1</f>
        <v>6.769475482329157E-2</v>
      </c>
    </row>
    <row r="240" spans="1:86">
      <c r="A240" s="1">
        <v>33116</v>
      </c>
      <c r="B240" s="2">
        <f>data!M241/1200</f>
        <v>6.6666666666666671E-3</v>
      </c>
      <c r="C240" s="2">
        <f>data!K241/data!K240-1</f>
        <v>-0.10011014732204315</v>
      </c>
      <c r="D240" s="1">
        <f t="shared" si="166"/>
        <v>32874</v>
      </c>
      <c r="E240">
        <f>VLOOKUP(D240,'FRED Graph'!$A$13:$B$1993,2,FALSE)</f>
        <v>0</v>
      </c>
      <c r="F240" s="4">
        <f t="shared" si="167"/>
        <v>-0.10677681398870982</v>
      </c>
      <c r="G240" s="20" t="str">
        <f t="shared" si="220"/>
        <v>19903</v>
      </c>
      <c r="H240" s="21">
        <f>IF(VLOOKUP(G240,Median_Level!$A$2:$H$206,8,FALSE)="#N/A",0,VLOOKUP(G240,Median_Level!$A$2:$H$206,8,FALSE))</f>
        <v>25</v>
      </c>
      <c r="I240" s="4"/>
      <c r="J240" s="3">
        <f t="shared" si="216"/>
        <v>0</v>
      </c>
      <c r="K240" s="3">
        <f t="shared" si="168"/>
        <v>1</v>
      </c>
      <c r="L240" s="2">
        <f t="shared" si="169"/>
        <v>-0.10011014732204315</v>
      </c>
      <c r="M240" s="5">
        <f t="shared" si="170"/>
        <v>301.02014968336158</v>
      </c>
      <c r="N240" s="2">
        <f>(M240/M$5)^(12/COUNT(M$6:M240))-1</f>
        <v>5.7886128727826502E-2</v>
      </c>
      <c r="P240" s="3">
        <f t="shared" si="217"/>
        <v>1</v>
      </c>
      <c r="Q240" s="3">
        <f t="shared" si="171"/>
        <v>0</v>
      </c>
      <c r="R240" s="2">
        <f t="shared" si="172"/>
        <v>6.6666666666666671E-3</v>
      </c>
      <c r="S240" s="5">
        <f t="shared" si="173"/>
        <v>533.41654578668147</v>
      </c>
      <c r="T240" s="2">
        <f>(S240/S$5)^(12/COUNT(S$6:S240))-1</f>
        <v>8.9248070051843209E-2</v>
      </c>
      <c r="V240" s="3">
        <f t="shared" si="174"/>
        <v>1</v>
      </c>
      <c r="W240" s="3">
        <f t="shared" si="175"/>
        <v>0</v>
      </c>
      <c r="X240" s="2">
        <f t="shared" si="176"/>
        <v>6.6666666666666671E-3</v>
      </c>
      <c r="Y240" s="5">
        <f t="shared" si="177"/>
        <v>24339.536085899104</v>
      </c>
      <c r="Z240" s="2">
        <f>(Y240/Y$5)^(12/COUNT(Y$6:Y240))-1</f>
        <v>0.32389714289517224</v>
      </c>
      <c r="AB240" s="3">
        <f t="shared" si="178"/>
        <v>0</v>
      </c>
      <c r="AC240" s="3">
        <f t="shared" si="179"/>
        <v>1</v>
      </c>
      <c r="AD240" s="2">
        <f t="shared" si="180"/>
        <v>-0.10011014732204315</v>
      </c>
      <c r="AE240" s="5">
        <f t="shared" si="181"/>
        <v>331.45630275102349</v>
      </c>
      <c r="AF240" s="2">
        <f>(AE240/AE$5)^(12/COUNT(AE$6:AE240))-1</f>
        <v>6.3102058458110566E-2</v>
      </c>
      <c r="AH240" s="3">
        <f t="shared" ca="1" si="182"/>
        <v>1</v>
      </c>
      <c r="AI240" s="3">
        <f t="shared" ca="1" si="183"/>
        <v>0</v>
      </c>
      <c r="AJ240" s="2">
        <f t="shared" ca="1" si="184"/>
        <v>6.6666666666666671E-3</v>
      </c>
      <c r="AK240" s="5">
        <f t="shared" ca="1" si="185"/>
        <v>854.53964300086841</v>
      </c>
      <c r="AL240" s="2">
        <f ca="1">(AK240/AK$5)^(12/COUNT(AK$6:AK240))-1</f>
        <v>0.11577805429854471</v>
      </c>
      <c r="AN240" s="3">
        <f t="shared" ca="1" si="186"/>
        <v>0.92585931565018176</v>
      </c>
      <c r="AO240" s="3">
        <f t="shared" ca="1" si="187"/>
        <v>7.4140684349818242E-2</v>
      </c>
      <c r="AP240" s="2">
        <f t="shared" ca="1" si="188"/>
        <v>-1.2498393951495242E-3</v>
      </c>
      <c r="AQ240" s="5">
        <f t="shared" ca="1" si="189"/>
        <v>382.99556997304836</v>
      </c>
      <c r="AR240" s="2">
        <f ca="1">(AQ240/AQ$5)^(12/COUNT(AQ$6:AQ240))-1</f>
        <v>7.0976906951791152E-2</v>
      </c>
      <c r="AT240" s="3">
        <f t="shared" si="190"/>
        <v>1</v>
      </c>
      <c r="AU240" s="3">
        <f t="shared" si="191"/>
        <v>0</v>
      </c>
      <c r="AV240" s="2">
        <f t="shared" si="192"/>
        <v>6.6666666666666671E-3</v>
      </c>
      <c r="AW240" s="5">
        <f t="shared" si="193"/>
        <v>392.27291008310181</v>
      </c>
      <c r="AX240" s="2">
        <f>(AW240/AW$5)^(12/COUNT(AW$6:AW240))-1</f>
        <v>7.2286634579204145E-2</v>
      </c>
      <c r="AZ240" s="3">
        <f t="shared" ca="1" si="194"/>
        <v>1</v>
      </c>
      <c r="BA240" s="3">
        <f t="shared" ca="1" si="195"/>
        <v>0</v>
      </c>
      <c r="BB240" s="2">
        <f t="shared" ca="1" si="196"/>
        <v>6.6666666666666671E-3</v>
      </c>
      <c r="BC240" s="5">
        <f t="shared" ca="1" si="197"/>
        <v>632.31978817885624</v>
      </c>
      <c r="BD240" s="2">
        <f ca="1">(BC240/BC$5)^(12/COUNT(BC$6:BC240))-1</f>
        <v>9.8750027752259939E-2</v>
      </c>
      <c r="BF240" s="3">
        <f t="shared" si="218"/>
        <v>0.45</v>
      </c>
      <c r="BG240" s="3">
        <f t="shared" si="198"/>
        <v>0.55000000000000004</v>
      </c>
      <c r="BH240" s="2">
        <f t="shared" si="199"/>
        <v>-5.2060581027123735E-2</v>
      </c>
      <c r="BI240" s="5">
        <f t="shared" si="200"/>
        <v>416.10998635354383</v>
      </c>
      <c r="BJ240" s="2">
        <f>(BI240/BI$5)^(12/COUNT(BI$6:BI240))-1</f>
        <v>7.5521605271466896E-2</v>
      </c>
      <c r="BL240" s="3">
        <f t="shared" si="201"/>
        <v>1</v>
      </c>
      <c r="BM240" s="3">
        <f t="shared" si="202"/>
        <v>0</v>
      </c>
      <c r="BN240" s="2">
        <f t="shared" si="203"/>
        <v>6.6666666666666671E-3</v>
      </c>
      <c r="BO240" s="5">
        <f t="shared" si="204"/>
        <v>383.81168736503054</v>
      </c>
      <c r="BP240" s="2">
        <f>(BO240/BO$5)^(12/COUNT(BO$6:BO240))-1</f>
        <v>7.1093323219405757E-2</v>
      </c>
      <c r="BR240" s="3">
        <f t="shared" si="205"/>
        <v>1</v>
      </c>
      <c r="BS240" s="3">
        <f t="shared" si="206"/>
        <v>0</v>
      </c>
      <c r="BT240" s="2">
        <f t="shared" si="207"/>
        <v>6.6666666666666671E-3</v>
      </c>
      <c r="BU240" s="5">
        <f t="shared" si="208"/>
        <v>379.40855854251504</v>
      </c>
      <c r="BV240" s="2">
        <f>(BU240/BU$5)^(12/COUNT(BU$6:BU240))-1</f>
        <v>7.046242531725988E-2</v>
      </c>
      <c r="BX240" s="3">
        <f t="shared" si="209"/>
        <v>0</v>
      </c>
      <c r="BY240" s="3">
        <f t="shared" si="210"/>
        <v>1</v>
      </c>
      <c r="BZ240" s="2">
        <f t="shared" si="211"/>
        <v>-0.10011014732204315</v>
      </c>
      <c r="CA240" s="5">
        <f t="shared" si="212"/>
        <v>259.48109570724063</v>
      </c>
      <c r="CB240" s="2">
        <f>(CA240/CA$5)^(12/COUNT(CA$6:CA240))-1</f>
        <v>4.9894895349528845E-2</v>
      </c>
      <c r="CD240" s="3">
        <f t="shared" si="219"/>
        <v>0.1</v>
      </c>
      <c r="CE240" s="3">
        <f t="shared" si="213"/>
        <v>0.9</v>
      </c>
      <c r="CF240" s="2">
        <f t="shared" si="214"/>
        <v>-8.943246592317218E-2</v>
      </c>
      <c r="CG240" s="5">
        <f t="shared" si="215"/>
        <v>326.61098783349894</v>
      </c>
      <c r="CH240" s="2">
        <f>(CG240/CG$5)^(12/COUNT(CG$6:CG240))-1</f>
        <v>6.2302933651637193E-2</v>
      </c>
    </row>
    <row r="241" spans="1:86">
      <c r="A241" s="1">
        <v>33144</v>
      </c>
      <c r="B241" s="2">
        <f>data!M242/1200</f>
        <v>6.6666666666666671E-3</v>
      </c>
      <c r="C241" s="2">
        <f>data!K242/data!K241-1</f>
        <v>-6.1919552012729695E-2</v>
      </c>
      <c r="D241" s="1">
        <f t="shared" si="166"/>
        <v>32874</v>
      </c>
      <c r="E241">
        <f>VLOOKUP(D241,'FRED Graph'!$A$13:$B$1993,2,FALSE)</f>
        <v>0</v>
      </c>
      <c r="F241" s="4">
        <f t="shared" si="167"/>
        <v>-6.8586218679396363E-2</v>
      </c>
      <c r="G241" s="20" t="str">
        <f t="shared" si="220"/>
        <v>19903</v>
      </c>
      <c r="H241" s="21">
        <f>IF(VLOOKUP(G241,Median_Level!$A$2:$H$206,8,FALSE)="#N/A",0,VLOOKUP(G241,Median_Level!$A$2:$H$206,8,FALSE))</f>
        <v>25</v>
      </c>
      <c r="I241" s="4"/>
      <c r="J241" s="3">
        <f t="shared" si="216"/>
        <v>0</v>
      </c>
      <c r="K241" s="3">
        <f t="shared" si="168"/>
        <v>1</v>
      </c>
      <c r="L241" s="2">
        <f t="shared" si="169"/>
        <v>-6.1919552012729695E-2</v>
      </c>
      <c r="M241" s="5">
        <f t="shared" si="170"/>
        <v>282.38111686816302</v>
      </c>
      <c r="N241" s="2">
        <f>(M241/M$5)^(12/COUNT(M$6:M241))-1</f>
        <v>5.420202641456795E-2</v>
      </c>
      <c r="P241" s="3">
        <f t="shared" si="217"/>
        <v>1</v>
      </c>
      <c r="Q241" s="3">
        <f t="shared" si="171"/>
        <v>0</v>
      </c>
      <c r="R241" s="2">
        <f t="shared" si="172"/>
        <v>6.6666666666666671E-3</v>
      </c>
      <c r="S241" s="5">
        <f t="shared" si="173"/>
        <v>536.97265609192596</v>
      </c>
      <c r="T241" s="2">
        <f>(S241/S$5)^(12/COUNT(S$6:S241))-1</f>
        <v>8.9221517177235032E-2</v>
      </c>
      <c r="V241" s="3">
        <f t="shared" si="174"/>
        <v>1</v>
      </c>
      <c r="W241" s="3">
        <f t="shared" si="175"/>
        <v>0</v>
      </c>
      <c r="X241" s="2">
        <f t="shared" si="176"/>
        <v>6.6666666666666671E-3</v>
      </c>
      <c r="Y241" s="5">
        <f t="shared" si="177"/>
        <v>24501.799659805096</v>
      </c>
      <c r="Z241" s="2">
        <f>(Y241/Y$5)^(12/COUNT(Y$6:Y241))-1</f>
        <v>0.32277093379917532</v>
      </c>
      <c r="AB241" s="3">
        <f t="shared" si="178"/>
        <v>0</v>
      </c>
      <c r="AC241" s="3">
        <f t="shared" si="179"/>
        <v>1</v>
      </c>
      <c r="AD241" s="2">
        <f t="shared" si="180"/>
        <v>-6.1919552012729695E-2</v>
      </c>
      <c r="AE241" s="5">
        <f t="shared" si="181"/>
        <v>310.93267697288439</v>
      </c>
      <c r="AF241" s="2">
        <f>(AE241/AE$5)^(12/COUNT(AE$6:AE241))-1</f>
        <v>5.9377713195551518E-2</v>
      </c>
      <c r="AH241" s="3">
        <f t="shared" ca="1" si="182"/>
        <v>1</v>
      </c>
      <c r="AI241" s="3">
        <f t="shared" ca="1" si="183"/>
        <v>0</v>
      </c>
      <c r="AJ241" s="2">
        <f t="shared" ca="1" si="184"/>
        <v>6.6666666666666671E-3</v>
      </c>
      <c r="AK241" s="5">
        <f t="shared" ca="1" si="185"/>
        <v>860.23657395420753</v>
      </c>
      <c r="AL241" s="2">
        <f ca="1">(AK241/AK$5)^(12/COUNT(AK$6:AK241))-1</f>
        <v>0.11563709005779077</v>
      </c>
      <c r="AN241" s="3">
        <f t="shared" ca="1" si="186"/>
        <v>0.22995069604651774</v>
      </c>
      <c r="AO241" s="3">
        <f t="shared" ca="1" si="187"/>
        <v>0.77004930395348226</v>
      </c>
      <c r="AP241" s="2">
        <f t="shared" ca="1" si="188"/>
        <v>-4.6148103288203818E-2</v>
      </c>
      <c r="AQ241" s="5">
        <f t="shared" ca="1" si="189"/>
        <v>365.32105085100761</v>
      </c>
      <c r="AR241" s="2">
        <f ca="1">(AQ241/AQ$5)^(12/COUNT(AQ$6:AQ241))-1</f>
        <v>6.8096711331723903E-2</v>
      </c>
      <c r="AT241" s="3">
        <f t="shared" si="190"/>
        <v>1</v>
      </c>
      <c r="AU241" s="3">
        <f t="shared" si="191"/>
        <v>0</v>
      </c>
      <c r="AV241" s="2">
        <f t="shared" si="192"/>
        <v>6.6666666666666671E-3</v>
      </c>
      <c r="AW241" s="5">
        <f t="shared" si="193"/>
        <v>394.88806281698913</v>
      </c>
      <c r="AX241" s="2">
        <f>(AW241/AW$5)^(12/COUNT(AW$6:AW241))-1</f>
        <v>7.2331803799909E-2</v>
      </c>
      <c r="AZ241" s="3">
        <f t="shared" ca="1" si="194"/>
        <v>1</v>
      </c>
      <c r="BA241" s="3">
        <f t="shared" ca="1" si="195"/>
        <v>0</v>
      </c>
      <c r="BB241" s="2">
        <f t="shared" ca="1" si="196"/>
        <v>6.6666666666666671E-3</v>
      </c>
      <c r="BC241" s="5">
        <f t="shared" ca="1" si="197"/>
        <v>636.53525343338185</v>
      </c>
      <c r="BD241" s="2">
        <f ca="1">(BC241/BC$5)^(12/COUNT(BC$6:BC241))-1</f>
        <v>9.8682807338396739E-2</v>
      </c>
      <c r="BF241" s="3">
        <f t="shared" si="218"/>
        <v>0.45</v>
      </c>
      <c r="BG241" s="3">
        <f t="shared" si="198"/>
        <v>0.55000000000000004</v>
      </c>
      <c r="BH241" s="2">
        <f t="shared" si="199"/>
        <v>-3.1055753607001333E-2</v>
      </c>
      <c r="BI241" s="5">
        <f t="shared" si="200"/>
        <v>403.18737714393552</v>
      </c>
      <c r="BJ241" s="2">
        <f>(BI241/BI$5)^(12/COUNT(BI$6:BI241))-1</f>
        <v>7.3466480193111527E-2</v>
      </c>
      <c r="BL241" s="3">
        <f t="shared" si="201"/>
        <v>1</v>
      </c>
      <c r="BM241" s="3">
        <f t="shared" si="202"/>
        <v>0</v>
      </c>
      <c r="BN241" s="2">
        <f t="shared" si="203"/>
        <v>6.6666666666666671E-3</v>
      </c>
      <c r="BO241" s="5">
        <f t="shared" si="204"/>
        <v>386.37043194746406</v>
      </c>
      <c r="BP241" s="2">
        <f>(BO241/BO$5)^(12/COUNT(BO$6:BO241))-1</f>
        <v>7.114349598709313E-2</v>
      </c>
      <c r="BR241" s="3">
        <f t="shared" si="205"/>
        <v>1</v>
      </c>
      <c r="BS241" s="3">
        <f t="shared" si="206"/>
        <v>0</v>
      </c>
      <c r="BT241" s="2">
        <f t="shared" si="207"/>
        <v>6.6666666666666671E-3</v>
      </c>
      <c r="BU241" s="5">
        <f t="shared" si="208"/>
        <v>381.93794893279846</v>
      </c>
      <c r="BV241" s="2">
        <f>(BU241/BU$5)^(12/COUNT(BU$6:BU241))-1</f>
        <v>7.0515241169314624E-2</v>
      </c>
      <c r="BX241" s="3">
        <f t="shared" si="209"/>
        <v>0</v>
      </c>
      <c r="BY241" s="3">
        <f t="shared" si="210"/>
        <v>1</v>
      </c>
      <c r="BZ241" s="2">
        <f t="shared" si="211"/>
        <v>-6.1919552012729695E-2</v>
      </c>
      <c r="CA241" s="5">
        <f t="shared" si="212"/>
        <v>243.41414250527606</v>
      </c>
      <c r="CB241" s="2">
        <f>(CA241/CA$5)^(12/COUNT(CA$6:CA241))-1</f>
        <v>4.6272238618053185E-2</v>
      </c>
      <c r="CD241" s="3">
        <f t="shared" si="219"/>
        <v>0.1</v>
      </c>
      <c r="CE241" s="3">
        <f t="shared" si="213"/>
        <v>0.9</v>
      </c>
      <c r="CF241" s="2">
        <f t="shared" si="214"/>
        <v>-5.5060930144790056E-2</v>
      </c>
      <c r="CG241" s="5">
        <f t="shared" si="215"/>
        <v>308.62748304787777</v>
      </c>
      <c r="CH241" s="2">
        <f>(CG241/CG$5)^(12/COUNT(CG$6:CG241))-1</f>
        <v>5.8976944402107767E-2</v>
      </c>
    </row>
    <row r="242" spans="1:86">
      <c r="A242" s="1">
        <v>33177</v>
      </c>
      <c r="B242" s="2">
        <f>data!M243/1200</f>
        <v>6.6416666666666664E-3</v>
      </c>
      <c r="C242" s="2">
        <f>data!K243/data!K242-1</f>
        <v>-4.1386677974948327E-3</v>
      </c>
      <c r="D242" s="1">
        <f t="shared" si="166"/>
        <v>32874</v>
      </c>
      <c r="E242">
        <f>VLOOKUP(D242,'FRED Graph'!$A$13:$B$1993,2,FALSE)</f>
        <v>0</v>
      </c>
      <c r="F242" s="4">
        <f t="shared" si="167"/>
        <v>-1.07803344641615E-2</v>
      </c>
      <c r="G242" s="20" t="str">
        <f t="shared" si="220"/>
        <v>19904</v>
      </c>
      <c r="H242" s="21">
        <f>IF(VLOOKUP(G242,Median_Level!$A$2:$H$206,8,FALSE)="#N/A",0,VLOOKUP(G242,Median_Level!$A$2:$H$206,8,FALSE))</f>
        <v>20</v>
      </c>
      <c r="I242" s="4"/>
      <c r="J242" s="3">
        <f t="shared" si="216"/>
        <v>0</v>
      </c>
      <c r="K242" s="3">
        <f t="shared" si="168"/>
        <v>1</v>
      </c>
      <c r="L242" s="2">
        <f t="shared" si="169"/>
        <v>-4.1386677974948327E-3</v>
      </c>
      <c r="M242" s="5">
        <f t="shared" si="170"/>
        <v>281.21243523316014</v>
      </c>
      <c r="N242" s="2">
        <f>(M242/M$5)^(12/COUNT(M$6:M242))-1</f>
        <v>5.3745966194010286E-2</v>
      </c>
      <c r="P242" s="3">
        <f t="shared" si="217"/>
        <v>1</v>
      </c>
      <c r="Q242" s="3">
        <f t="shared" si="171"/>
        <v>0</v>
      </c>
      <c r="R242" s="2">
        <f t="shared" si="172"/>
        <v>6.6416666666666664E-3</v>
      </c>
      <c r="S242" s="5">
        <f t="shared" si="173"/>
        <v>540.53904948280319</v>
      </c>
      <c r="T242" s="2">
        <f>(S242/S$5)^(12/COUNT(S$6:S242))-1</f>
        <v>8.9193819403050156E-2</v>
      </c>
      <c r="V242" s="3">
        <f t="shared" si="174"/>
        <v>1</v>
      </c>
      <c r="W242" s="3">
        <f t="shared" si="175"/>
        <v>0</v>
      </c>
      <c r="X242" s="2">
        <f t="shared" si="176"/>
        <v>6.6416666666666664E-3</v>
      </c>
      <c r="Y242" s="5">
        <f t="shared" si="177"/>
        <v>24664.532445878969</v>
      </c>
      <c r="Z242" s="2">
        <f>(Y242/Y$5)^(12/COUNT(Y$6:Y242))-1</f>
        <v>0.32165351260559483</v>
      </c>
      <c r="AB242" s="3">
        <f t="shared" si="178"/>
        <v>0</v>
      </c>
      <c r="AC242" s="3">
        <f t="shared" si="179"/>
        <v>1</v>
      </c>
      <c r="AD242" s="2">
        <f t="shared" si="180"/>
        <v>-4.1386677974948327E-3</v>
      </c>
      <c r="AE242" s="5">
        <f t="shared" si="181"/>
        <v>309.64582991550787</v>
      </c>
      <c r="AF242" s="2">
        <f>(AE242/AE$5)^(12/COUNT(AE$6:AE242))-1</f>
        <v>5.8897531746822995E-2</v>
      </c>
      <c r="AH242" s="3">
        <f t="shared" ca="1" si="182"/>
        <v>1</v>
      </c>
      <c r="AI242" s="3">
        <f t="shared" ca="1" si="183"/>
        <v>0</v>
      </c>
      <c r="AJ242" s="2">
        <f t="shared" ca="1" si="184"/>
        <v>6.6416666666666664E-3</v>
      </c>
      <c r="AK242" s="5">
        <f t="shared" ca="1" si="185"/>
        <v>865.94997853288669</v>
      </c>
      <c r="AL242" s="2">
        <f ca="1">(AK242/AK$5)^(12/COUNT(AK$6:AK242))-1</f>
        <v>0.11549593028558425</v>
      </c>
      <c r="AN242" s="3">
        <f t="shared" ca="1" si="186"/>
        <v>0.52681526501793963</v>
      </c>
      <c r="AO242" s="3">
        <f t="shared" ca="1" si="187"/>
        <v>0.47318473498206037</v>
      </c>
      <c r="AP242" s="2">
        <f t="shared" ca="1" si="188"/>
        <v>1.5405769602244357E-3</v>
      </c>
      <c r="AQ242" s="5">
        <f t="shared" ca="1" si="189"/>
        <v>365.88385604503361</v>
      </c>
      <c r="AR242" s="2">
        <f ca="1">(AQ242/AQ$5)^(12/COUNT(AQ$6:AQ242))-1</f>
        <v>6.7883088152195459E-2</v>
      </c>
      <c r="AT242" s="3">
        <f t="shared" si="190"/>
        <v>0</v>
      </c>
      <c r="AU242" s="3">
        <f t="shared" si="191"/>
        <v>1</v>
      </c>
      <c r="AV242" s="2">
        <f t="shared" si="192"/>
        <v>-4.1386677974948327E-3</v>
      </c>
      <c r="AW242" s="5">
        <f t="shared" si="193"/>
        <v>393.25375230779332</v>
      </c>
      <c r="AX242" s="2">
        <f>(AW242/AW$5)^(12/COUNT(AW$6:AW242))-1</f>
        <v>7.1790785579062932E-2</v>
      </c>
      <c r="AZ242" s="3">
        <f t="shared" ca="1" si="194"/>
        <v>1</v>
      </c>
      <c r="BA242" s="3">
        <f t="shared" ca="1" si="195"/>
        <v>0</v>
      </c>
      <c r="BB242" s="2">
        <f t="shared" ca="1" si="196"/>
        <v>6.6416666666666664E-3</v>
      </c>
      <c r="BC242" s="5">
        <f t="shared" ca="1" si="197"/>
        <v>640.76290840826857</v>
      </c>
      <c r="BD242" s="2">
        <f ca="1">(BC242/BC$5)^(12/COUNT(BC$6:BC242))-1</f>
        <v>9.8614776785951985E-2</v>
      </c>
      <c r="BF242" s="3">
        <f t="shared" si="218"/>
        <v>0.45</v>
      </c>
      <c r="BG242" s="3">
        <f t="shared" si="198"/>
        <v>0.55000000000000004</v>
      </c>
      <c r="BH242" s="2">
        <f t="shared" si="199"/>
        <v>7.1248271137784201E-4</v>
      </c>
      <c r="BI242" s="5">
        <f t="shared" si="200"/>
        <v>403.47464117959635</v>
      </c>
      <c r="BJ242" s="2">
        <f>(BI242/BI$5)^(12/COUNT(BI$6:BI242))-1</f>
        <v>7.3184126055608534E-2</v>
      </c>
      <c r="BL242" s="3">
        <f t="shared" si="201"/>
        <v>1</v>
      </c>
      <c r="BM242" s="3">
        <f t="shared" si="202"/>
        <v>0</v>
      </c>
      <c r="BN242" s="2">
        <f t="shared" si="203"/>
        <v>6.6416666666666664E-3</v>
      </c>
      <c r="BO242" s="5">
        <f t="shared" si="204"/>
        <v>388.93657556631513</v>
      </c>
      <c r="BP242" s="2">
        <f>(BO242/BO$5)^(12/COUNT(BO$6:BO242))-1</f>
        <v>7.1191900699494104E-2</v>
      </c>
      <c r="BR242" s="3">
        <f t="shared" si="205"/>
        <v>1</v>
      </c>
      <c r="BS242" s="3">
        <f t="shared" si="206"/>
        <v>0</v>
      </c>
      <c r="BT242" s="2">
        <f t="shared" si="207"/>
        <v>6.6416666666666664E-3</v>
      </c>
      <c r="BU242" s="5">
        <f t="shared" si="208"/>
        <v>384.47465347696044</v>
      </c>
      <c r="BV242" s="2">
        <f>(BU242/BU$5)^(12/COUNT(BU$6:BU242))-1</f>
        <v>7.056626770072727E-2</v>
      </c>
      <c r="BX242" s="3">
        <f t="shared" si="209"/>
        <v>0</v>
      </c>
      <c r="BY242" s="3">
        <f t="shared" si="210"/>
        <v>1</v>
      </c>
      <c r="BZ242" s="2">
        <f t="shared" si="211"/>
        <v>-4.1386677974948327E-3</v>
      </c>
      <c r="CA242" s="5">
        <f t="shared" si="212"/>
        <v>242.40673223223465</v>
      </c>
      <c r="CB242" s="2">
        <f>(CA242/CA$5)^(12/COUNT(CA$6:CA242))-1</f>
        <v>4.5852927890579043E-2</v>
      </c>
      <c r="CD242" s="3">
        <f t="shared" si="219"/>
        <v>0.1</v>
      </c>
      <c r="CE242" s="3">
        <f t="shared" si="213"/>
        <v>0.9</v>
      </c>
      <c r="CF242" s="2">
        <f t="shared" si="214"/>
        <v>-3.0606343510786831E-3</v>
      </c>
      <c r="CG242" s="5">
        <f t="shared" si="215"/>
        <v>307.68288717157446</v>
      </c>
      <c r="CH242" s="2">
        <f>(CG242/CG$5)^(12/COUNT(CG$6:CG242))-1</f>
        <v>5.8556621913870677E-2</v>
      </c>
    </row>
    <row r="243" spans="1:86">
      <c r="A243" s="1">
        <v>33207</v>
      </c>
      <c r="B243" s="2">
        <f>data!M244/1200</f>
        <v>6.3416666666666673E-3</v>
      </c>
      <c r="C243" s="2">
        <f>data!K244/data!K243-1</f>
        <v>4.8036096678172102E-2</v>
      </c>
      <c r="D243" s="1">
        <f t="shared" si="166"/>
        <v>32874</v>
      </c>
      <c r="E243">
        <f>VLOOKUP(D243,'FRED Graph'!$A$13:$B$1993,2,FALSE)</f>
        <v>0</v>
      </c>
      <c r="F243" s="4">
        <f t="shared" si="167"/>
        <v>4.1694430011505433E-2</v>
      </c>
      <c r="G243" s="20" t="str">
        <f t="shared" si="220"/>
        <v>19904</v>
      </c>
      <c r="H243" s="21">
        <f>IF(VLOOKUP(G243,Median_Level!$A$2:$H$206,8,FALSE)="#N/A",0,VLOOKUP(G243,Median_Level!$A$2:$H$206,8,FALSE))</f>
        <v>20</v>
      </c>
      <c r="I243" s="4"/>
      <c r="J243" s="3">
        <f t="shared" si="216"/>
        <v>0</v>
      </c>
      <c r="K243" s="3">
        <f t="shared" si="168"/>
        <v>1</v>
      </c>
      <c r="L243" s="2">
        <f t="shared" si="169"/>
        <v>4.8036096678172102E-2</v>
      </c>
      <c r="M243" s="5">
        <f t="shared" si="170"/>
        <v>294.72078295912445</v>
      </c>
      <c r="N243" s="2">
        <f>(M243/M$5)^(12/COUNT(M$6:M243))-1</f>
        <v>5.6009364661673278E-2</v>
      </c>
      <c r="P243" s="3">
        <f t="shared" si="217"/>
        <v>1</v>
      </c>
      <c r="Q243" s="3">
        <f t="shared" si="171"/>
        <v>0</v>
      </c>
      <c r="R243" s="2">
        <f t="shared" si="172"/>
        <v>6.3416666666666673E-3</v>
      </c>
      <c r="S243" s="5">
        <f t="shared" si="173"/>
        <v>543.96696795493995</v>
      </c>
      <c r="T243" s="2">
        <f>(S243/S$5)^(12/COUNT(S$6:S243))-1</f>
        <v>8.9149986675431281E-2</v>
      </c>
      <c r="V243" s="3">
        <f t="shared" si="174"/>
        <v>0</v>
      </c>
      <c r="W243" s="3">
        <f t="shared" si="175"/>
        <v>1</v>
      </c>
      <c r="X243" s="2">
        <f t="shared" si="176"/>
        <v>4.8036096678172102E-2</v>
      </c>
      <c r="Y243" s="5">
        <f t="shared" si="177"/>
        <v>25849.320310971125</v>
      </c>
      <c r="Z243" s="2">
        <f>(Y243/Y$5)^(12/COUNT(Y$6:Y243))-1</f>
        <v>0.32323229104352147</v>
      </c>
      <c r="AB243" s="3">
        <f t="shared" si="178"/>
        <v>0</v>
      </c>
      <c r="AC243" s="3">
        <f t="shared" si="179"/>
        <v>1</v>
      </c>
      <c r="AD243" s="2">
        <f t="shared" si="180"/>
        <v>4.8036096678172102E-2</v>
      </c>
      <c r="AE243" s="5">
        <f t="shared" si="181"/>
        <v>324.52000693732202</v>
      </c>
      <c r="AF243" s="2">
        <f>(AE243/AE$5)^(12/COUNT(AE$6:AE243))-1</f>
        <v>6.115025110248351E-2</v>
      </c>
      <c r="AH243" s="3">
        <f t="shared" ca="1" si="182"/>
        <v>1</v>
      </c>
      <c r="AI243" s="3">
        <f t="shared" ca="1" si="183"/>
        <v>0</v>
      </c>
      <c r="AJ243" s="2">
        <f t="shared" ca="1" si="184"/>
        <v>6.3416666666666673E-3</v>
      </c>
      <c r="AK243" s="5">
        <f t="shared" ca="1" si="185"/>
        <v>871.44154464674943</v>
      </c>
      <c r="AL243" s="2">
        <f ca="1">(AK243/AK$5)^(12/COUNT(AK$6:AK243))-1</f>
        <v>0.11533921237537115</v>
      </c>
      <c r="AN243" s="3">
        <f t="shared" ca="1" si="186"/>
        <v>0.21835983609741638</v>
      </c>
      <c r="AO243" s="3">
        <f t="shared" ca="1" si="187"/>
        <v>0.78164016390258362</v>
      </c>
      <c r="AP243" s="2">
        <f t="shared" ca="1" si="188"/>
        <v>3.8931707774684576E-2</v>
      </c>
      <c r="AQ243" s="5">
        <f t="shared" ca="1" si="189"/>
        <v>380.12833940805359</v>
      </c>
      <c r="AR243" s="2">
        <f ca="1">(AQ243/AQ$5)^(12/COUNT(AQ$6:AQ243))-1</f>
        <v>6.9646268841762948E-2</v>
      </c>
      <c r="AT243" s="3">
        <f t="shared" si="190"/>
        <v>0</v>
      </c>
      <c r="AU243" s="3">
        <f t="shared" si="191"/>
        <v>1</v>
      </c>
      <c r="AV243" s="2">
        <f t="shared" si="192"/>
        <v>4.8036096678172102E-2</v>
      </c>
      <c r="AW243" s="5">
        <f t="shared" si="193"/>
        <v>412.14412757270441</v>
      </c>
      <c r="AX243" s="2">
        <f>(AW243/AW$5)^(12/COUNT(AW$6:AW243))-1</f>
        <v>7.4016317920785557E-2</v>
      </c>
      <c r="AZ243" s="3">
        <f t="shared" ca="1" si="194"/>
        <v>1</v>
      </c>
      <c r="BA243" s="3">
        <f t="shared" ca="1" si="195"/>
        <v>0</v>
      </c>
      <c r="BB243" s="2">
        <f t="shared" ca="1" si="196"/>
        <v>6.3416666666666673E-3</v>
      </c>
      <c r="BC243" s="5">
        <f t="shared" ca="1" si="197"/>
        <v>644.8264131857577</v>
      </c>
      <c r="BD243" s="2">
        <f ca="1">(BC243/BC$5)^(12/COUNT(BC$6:BC243))-1</f>
        <v>9.8530812694305414E-2</v>
      </c>
      <c r="BF243" s="3">
        <f t="shared" si="218"/>
        <v>0.45</v>
      </c>
      <c r="BG243" s="3">
        <f t="shared" si="198"/>
        <v>0.55000000000000004</v>
      </c>
      <c r="BH243" s="2">
        <f t="shared" si="199"/>
        <v>2.9273603172994656E-2</v>
      </c>
      <c r="BI243" s="5">
        <f t="shared" si="200"/>
        <v>415.28579771585419</v>
      </c>
      <c r="BJ243" s="2">
        <f>(BI243/BI$5)^(12/COUNT(BI$6:BI243))-1</f>
        <v>7.4427618912819682E-2</v>
      </c>
      <c r="BL243" s="3">
        <f t="shared" si="201"/>
        <v>1</v>
      </c>
      <c r="BM243" s="3">
        <f t="shared" si="202"/>
        <v>0</v>
      </c>
      <c r="BN243" s="2">
        <f t="shared" si="203"/>
        <v>6.3416666666666673E-3</v>
      </c>
      <c r="BO243" s="5">
        <f t="shared" si="204"/>
        <v>391.40308168303153</v>
      </c>
      <c r="BP243" s="2">
        <f>(BO243/BO$5)^(12/COUNT(BO$6:BO243))-1</f>
        <v>7.1223801811720833E-2</v>
      </c>
      <c r="BR243" s="3">
        <f t="shared" si="205"/>
        <v>1</v>
      </c>
      <c r="BS243" s="3">
        <f t="shared" si="206"/>
        <v>0</v>
      </c>
      <c r="BT243" s="2">
        <f t="shared" si="207"/>
        <v>6.3416666666666673E-3</v>
      </c>
      <c r="BU243" s="5">
        <f t="shared" si="208"/>
        <v>386.91286357109351</v>
      </c>
      <c r="BV243" s="2">
        <f>(BU243/BU$5)^(12/COUNT(BU$6:BU243))-1</f>
        <v>7.0600778204773507E-2</v>
      </c>
      <c r="BX243" s="3">
        <f t="shared" si="209"/>
        <v>0</v>
      </c>
      <c r="BY243" s="3">
        <f t="shared" si="210"/>
        <v>1</v>
      </c>
      <c r="BZ243" s="2">
        <f t="shared" si="211"/>
        <v>4.8036096678172102E-2</v>
      </c>
      <c r="CA243" s="5">
        <f t="shared" si="212"/>
        <v>254.05100545718204</v>
      </c>
      <c r="CB243" s="2">
        <f>(CA243/CA$5)^(12/COUNT(CA$6:CA243))-1</f>
        <v>4.8132483469229603E-2</v>
      </c>
      <c r="CD243" s="3">
        <f t="shared" si="219"/>
        <v>0.1</v>
      </c>
      <c r="CE243" s="3">
        <f t="shared" si="213"/>
        <v>0.9</v>
      </c>
      <c r="CF243" s="2">
        <f t="shared" si="214"/>
        <v>4.3866653677021555E-2</v>
      </c>
      <c r="CG243" s="5">
        <f t="shared" si="215"/>
        <v>321.17990582547606</v>
      </c>
      <c r="CH243" s="2">
        <f>(CG243/CG$5)^(12/COUNT(CG$6:CG243))-1</f>
        <v>6.0596861928100987E-2</v>
      </c>
    </row>
    <row r="244" spans="1:86">
      <c r="A244" s="1">
        <v>33238</v>
      </c>
      <c r="B244" s="2">
        <f>data!M245/1200</f>
        <v>6.0000000000000001E-3</v>
      </c>
      <c r="C244" s="2">
        <f>data!K245/data!K244-1</f>
        <v>2.8914109350887784E-2</v>
      </c>
      <c r="D244" s="1">
        <f t="shared" si="166"/>
        <v>32874</v>
      </c>
      <c r="E244">
        <f>VLOOKUP(D244,'FRED Graph'!$A$13:$B$1993,2,FALSE)</f>
        <v>0</v>
      </c>
      <c r="F244" s="4">
        <f t="shared" si="167"/>
        <v>2.2914109350887786E-2</v>
      </c>
      <c r="G244" s="20" t="str">
        <f t="shared" si="220"/>
        <v>19904</v>
      </c>
      <c r="H244" s="21">
        <f>IF(VLOOKUP(G244,Median_Level!$A$2:$H$206,8,FALSE)="#N/A",0,VLOOKUP(G244,Median_Level!$A$2:$H$206,8,FALSE))</f>
        <v>20</v>
      </c>
      <c r="I244" s="4"/>
      <c r="J244" s="3">
        <f t="shared" si="216"/>
        <v>0</v>
      </c>
      <c r="K244" s="3">
        <f t="shared" si="168"/>
        <v>1</v>
      </c>
      <c r="L244" s="2">
        <f t="shared" si="169"/>
        <v>2.8914109350887784E-2</v>
      </c>
      <c r="M244" s="5">
        <f t="shared" si="170"/>
        <v>303.24237190558387</v>
      </c>
      <c r="N244" s="2">
        <f>(M244/M$5)^(12/COUNT(M$6:M244))-1</f>
        <v>5.7280657655454092E-2</v>
      </c>
      <c r="P244" s="3">
        <f t="shared" si="217"/>
        <v>1</v>
      </c>
      <c r="Q244" s="3">
        <f t="shared" si="171"/>
        <v>0</v>
      </c>
      <c r="R244" s="2">
        <f t="shared" si="172"/>
        <v>6.0000000000000001E-3</v>
      </c>
      <c r="S244" s="5">
        <f t="shared" si="173"/>
        <v>547.23076976266964</v>
      </c>
      <c r="T244" s="2">
        <f>(S244/S$5)^(12/COUNT(S$6:S244))-1</f>
        <v>8.9087953816726184E-2</v>
      </c>
      <c r="V244" s="3">
        <f t="shared" si="174"/>
        <v>0</v>
      </c>
      <c r="W244" s="3">
        <f t="shared" si="175"/>
        <v>1</v>
      </c>
      <c r="X244" s="2">
        <f t="shared" si="176"/>
        <v>2.8914109350887784E-2</v>
      </c>
      <c r="Y244" s="5">
        <f t="shared" si="177"/>
        <v>26596.730385088667</v>
      </c>
      <c r="Z244" s="2">
        <f>(Y244/Y$5)^(12/COUNT(Y$6:Y244))-1</f>
        <v>0.32357543665899624</v>
      </c>
      <c r="AB244" s="3">
        <f t="shared" si="178"/>
        <v>0</v>
      </c>
      <c r="AC244" s="3">
        <f t="shared" si="179"/>
        <v>1</v>
      </c>
      <c r="AD244" s="2">
        <f t="shared" si="180"/>
        <v>2.8914109350887784E-2</v>
      </c>
      <c r="AE244" s="5">
        <f t="shared" si="181"/>
        <v>333.9032139044586</v>
      </c>
      <c r="AF244" s="2">
        <f>(AE244/AE$5)^(12/COUNT(AE$6:AE244))-1</f>
        <v>6.2406145034133997E-2</v>
      </c>
      <c r="AH244" s="3">
        <f t="shared" ca="1" si="182"/>
        <v>1</v>
      </c>
      <c r="AI244" s="3">
        <f t="shared" ca="1" si="183"/>
        <v>0</v>
      </c>
      <c r="AJ244" s="2">
        <f t="shared" ca="1" si="184"/>
        <v>6.0000000000000001E-3</v>
      </c>
      <c r="AK244" s="5">
        <f t="shared" ca="1" si="185"/>
        <v>876.67019391462998</v>
      </c>
      <c r="AL244" s="2">
        <f ca="1">(AK244/AK$5)^(12/COUNT(AK$6:AK244))-1</f>
        <v>0.115164814376157</v>
      </c>
      <c r="AN244" s="3">
        <f t="shared" ca="1" si="186"/>
        <v>0.71741585354491832</v>
      </c>
      <c r="AO244" s="3">
        <f t="shared" ca="1" si="187"/>
        <v>0.28258414645508168</v>
      </c>
      <c r="AP244" s="2">
        <f t="shared" ca="1" si="188"/>
        <v>1.247516403269903E-2</v>
      </c>
      <c r="AQ244" s="5">
        <f t="shared" ca="1" si="189"/>
        <v>384.87050279564653</v>
      </c>
      <c r="AR244" s="2">
        <f ca="1">(AQ244/AQ$5)^(12/COUNT(AQ$6:AQ244))-1</f>
        <v>7.0010851551308706E-2</v>
      </c>
      <c r="AT244" s="3">
        <f t="shared" si="190"/>
        <v>0</v>
      </c>
      <c r="AU244" s="3">
        <f t="shared" si="191"/>
        <v>1</v>
      </c>
      <c r="AV244" s="2">
        <f t="shared" si="192"/>
        <v>2.8914109350887784E-2</v>
      </c>
      <c r="AW244" s="5">
        <f t="shared" si="193"/>
        <v>424.06090794566785</v>
      </c>
      <c r="AX244" s="2">
        <f>(AW244/AW$5)^(12/COUNT(AW$6:AW244))-1</f>
        <v>7.523321842967956E-2</v>
      </c>
      <c r="AZ244" s="3">
        <f t="shared" ca="1" si="194"/>
        <v>1</v>
      </c>
      <c r="BA244" s="3">
        <f t="shared" ca="1" si="195"/>
        <v>0</v>
      </c>
      <c r="BB244" s="2">
        <f t="shared" ca="1" si="196"/>
        <v>6.0000000000000001E-3</v>
      </c>
      <c r="BC244" s="5">
        <f t="shared" ca="1" si="197"/>
        <v>648.69537166487225</v>
      </c>
      <c r="BD244" s="2">
        <f ca="1">(BC244/BC$5)^(12/COUNT(BC$6:BC244))-1</f>
        <v>9.8428829634244375E-2</v>
      </c>
      <c r="BF244" s="3">
        <f t="shared" si="218"/>
        <v>0.45</v>
      </c>
      <c r="BG244" s="3">
        <f t="shared" si="198"/>
        <v>0.55000000000000004</v>
      </c>
      <c r="BH244" s="2">
        <f t="shared" si="199"/>
        <v>1.8602760142988284E-2</v>
      </c>
      <c r="BI244" s="5">
        <f t="shared" si="200"/>
        <v>423.01125980155177</v>
      </c>
      <c r="BJ244" s="2">
        <f>(BI244/BI$5)^(12/COUNT(BI$6:BI244))-1</f>
        <v>7.5099431851542109E-2</v>
      </c>
      <c r="BL244" s="3">
        <f t="shared" si="201"/>
        <v>1</v>
      </c>
      <c r="BM244" s="3">
        <f t="shared" si="202"/>
        <v>0</v>
      </c>
      <c r="BN244" s="2">
        <f t="shared" si="203"/>
        <v>6.0000000000000001E-3</v>
      </c>
      <c r="BO244" s="5">
        <f t="shared" si="204"/>
        <v>393.75150017312973</v>
      </c>
      <c r="BP244" s="2">
        <f>(BO244/BO$5)^(12/COUNT(BO$6:BO244))-1</f>
        <v>7.123717258444362E-2</v>
      </c>
      <c r="BR244" s="3">
        <f t="shared" si="205"/>
        <v>1</v>
      </c>
      <c r="BS244" s="3">
        <f t="shared" si="206"/>
        <v>0</v>
      </c>
      <c r="BT244" s="2">
        <f t="shared" si="207"/>
        <v>6.0000000000000001E-3</v>
      </c>
      <c r="BU244" s="5">
        <f t="shared" si="208"/>
        <v>389.2343407525201</v>
      </c>
      <c r="BV244" s="2">
        <f>(BU244/BU$5)^(12/COUNT(BU$6:BU244))-1</f>
        <v>7.0616747271888602E-2</v>
      </c>
      <c r="BX244" s="3">
        <f t="shared" si="209"/>
        <v>0</v>
      </c>
      <c r="BY244" s="3">
        <f t="shared" si="210"/>
        <v>1</v>
      </c>
      <c r="BZ244" s="2">
        <f t="shared" si="211"/>
        <v>2.8914109350887784E-2</v>
      </c>
      <c r="CA244" s="5">
        <f t="shared" si="212"/>
        <v>261.396664009674</v>
      </c>
      <c r="CB244" s="2">
        <f>(CA244/CA$5)^(12/COUNT(CA$6:CA244))-1</f>
        <v>4.942716824036042E-2</v>
      </c>
      <c r="CD244" s="3">
        <f t="shared" si="219"/>
        <v>0.1</v>
      </c>
      <c r="CE244" s="3">
        <f t="shared" si="213"/>
        <v>0.9</v>
      </c>
      <c r="CF244" s="2">
        <f t="shared" si="214"/>
        <v>2.6622698415799007E-2</v>
      </c>
      <c r="CG244" s="5">
        <f t="shared" si="215"/>
        <v>329.73058159548248</v>
      </c>
      <c r="CH244" s="2">
        <f>(CG244/CG$5)^(12/COUNT(CG$6:CG244))-1</f>
        <v>6.1735559529069617E-2</v>
      </c>
    </row>
    <row r="245" spans="1:86">
      <c r="A245" s="1">
        <v>33269</v>
      </c>
      <c r="B245" s="2">
        <f>data!M246/1200</f>
        <v>5.6750000000000004E-3</v>
      </c>
      <c r="C245" s="2">
        <f>data!K246/data!K245-1</f>
        <v>3.9006553617399353E-2</v>
      </c>
      <c r="D245" s="1">
        <f t="shared" si="166"/>
        <v>33239</v>
      </c>
      <c r="E245">
        <f>VLOOKUP(D245,'FRED Graph'!$A$13:$B$1993,2,FALSE)</f>
        <v>1</v>
      </c>
      <c r="F245" s="4">
        <f t="shared" si="167"/>
        <v>3.3331553617399354E-2</v>
      </c>
      <c r="G245" s="20" t="str">
        <f t="shared" si="220"/>
        <v>19911</v>
      </c>
      <c r="H245" s="21">
        <f>IF(VLOOKUP(G245,Median_Level!$A$2:$H$206,8,FALSE)="#N/A",0,VLOOKUP(G245,Median_Level!$A$2:$H$206,8,FALSE))</f>
        <v>10</v>
      </c>
      <c r="I245" s="4"/>
      <c r="J245" s="3">
        <f t="shared" si="216"/>
        <v>0</v>
      </c>
      <c r="K245" s="3">
        <f t="shared" si="168"/>
        <v>1</v>
      </c>
      <c r="L245" s="2">
        <f t="shared" si="169"/>
        <v>3.9006553617399353E-2</v>
      </c>
      <c r="M245" s="5">
        <f t="shared" si="170"/>
        <v>315.07081174438639</v>
      </c>
      <c r="N245" s="2">
        <f>(M245/M$5)^(12/COUNT(M$6:M245))-1</f>
        <v>5.9059617785336638E-2</v>
      </c>
      <c r="P245" s="3">
        <f t="shared" si="217"/>
        <v>1</v>
      </c>
      <c r="Q245" s="3">
        <f t="shared" si="171"/>
        <v>0</v>
      </c>
      <c r="R245" s="2">
        <f t="shared" si="172"/>
        <v>5.6750000000000004E-3</v>
      </c>
      <c r="S245" s="5">
        <f t="shared" si="173"/>
        <v>550.33630438107286</v>
      </c>
      <c r="T245" s="2">
        <f>(S245/S$5)^(12/COUNT(S$6:S245))-1</f>
        <v>8.9008847554692627E-2</v>
      </c>
      <c r="V245" s="3">
        <f t="shared" si="174"/>
        <v>0</v>
      </c>
      <c r="W245" s="3">
        <f t="shared" si="175"/>
        <v>1</v>
      </c>
      <c r="X245" s="2">
        <f t="shared" si="176"/>
        <v>3.9006553617399353E-2</v>
      </c>
      <c r="Y245" s="5">
        <f t="shared" si="177"/>
        <v>27634.177174902143</v>
      </c>
      <c r="Z245" s="2">
        <f>(Y245/Y$5)^(12/COUNT(Y$6:Y245))-1</f>
        <v>0.32456210782340533</v>
      </c>
      <c r="AB245" s="3">
        <f t="shared" si="178"/>
        <v>1</v>
      </c>
      <c r="AC245" s="3">
        <f t="shared" si="179"/>
        <v>0</v>
      </c>
      <c r="AD245" s="2">
        <f t="shared" si="180"/>
        <v>5.6750000000000004E-3</v>
      </c>
      <c r="AE245" s="5">
        <f t="shared" si="181"/>
        <v>335.79811464336643</v>
      </c>
      <c r="AF245" s="2">
        <f>(AE245/AE$5)^(12/COUNT(AE$6:AE245))-1</f>
        <v>6.2438775615294428E-2</v>
      </c>
      <c r="AH245" s="3">
        <f t="shared" ca="1" si="182"/>
        <v>0</v>
      </c>
      <c r="AI245" s="3">
        <f t="shared" ca="1" si="183"/>
        <v>1</v>
      </c>
      <c r="AJ245" s="2">
        <f t="shared" ca="1" si="184"/>
        <v>3.9006553617399353E-2</v>
      </c>
      <c r="AK245" s="5">
        <f t="shared" ca="1" si="185"/>
        <v>910.86607683833688</v>
      </c>
      <c r="AL245" s="2">
        <f ca="1">(AK245/AK$5)^(12/COUNT(AK$6:AK245))-1</f>
        <v>0.11679311121814395</v>
      </c>
      <c r="AN245" s="3">
        <f t="shared" ca="1" si="186"/>
        <v>0.72869222388731647</v>
      </c>
      <c r="AO245" s="3">
        <f t="shared" ca="1" si="187"/>
        <v>0.27130777611268353</v>
      </c>
      <c r="AP245" s="2">
        <f t="shared" ca="1" si="188"/>
        <v>1.4718109686317291E-2</v>
      </c>
      <c r="AQ245" s="5">
        <f t="shared" ca="1" si="189"/>
        <v>390.53506907082095</v>
      </c>
      <c r="AR245" s="2">
        <f ca="1">(AQ245/AQ$5)^(12/COUNT(AQ$6:AQ245))-1</f>
        <v>7.0490954520167737E-2</v>
      </c>
      <c r="AT245" s="3">
        <f t="shared" si="190"/>
        <v>0</v>
      </c>
      <c r="AU245" s="3">
        <f t="shared" si="191"/>
        <v>1</v>
      </c>
      <c r="AV245" s="2">
        <f t="shared" si="192"/>
        <v>3.9006553617399353E-2</v>
      </c>
      <c r="AW245" s="5">
        <f t="shared" si="193"/>
        <v>440.60206248849357</v>
      </c>
      <c r="AX245" s="2">
        <f>(AW245/AW$5)^(12/COUNT(AW$6:AW245))-1</f>
        <v>7.6966827078631894E-2</v>
      </c>
      <c r="AZ245" s="3">
        <f t="shared" ca="1" si="194"/>
        <v>0</v>
      </c>
      <c r="BA245" s="3">
        <f t="shared" ca="1" si="195"/>
        <v>1</v>
      </c>
      <c r="BB245" s="2">
        <f t="shared" ca="1" si="196"/>
        <v>3.9006553617399353E-2</v>
      </c>
      <c r="BC245" s="5">
        <f t="shared" ca="1" si="197"/>
        <v>673.99874246107686</v>
      </c>
      <c r="BD245" s="2">
        <f ca="1">(BC245/BC$5)^(12/COUNT(BC$6:BC245))-1</f>
        <v>0.10010200019663418</v>
      </c>
      <c r="BF245" s="3">
        <f t="shared" si="218"/>
        <v>0.45</v>
      </c>
      <c r="BG245" s="3">
        <f t="shared" si="198"/>
        <v>0.55000000000000004</v>
      </c>
      <c r="BH245" s="2">
        <f t="shared" si="199"/>
        <v>2.4007354489569647E-2</v>
      </c>
      <c r="BI245" s="5">
        <f t="shared" si="200"/>
        <v>433.16664106868706</v>
      </c>
      <c r="BJ245" s="2">
        <f>(BI245/BI$5)^(12/COUNT(BI$6:BI245))-1</f>
        <v>7.6050739198247008E-2</v>
      </c>
      <c r="BL245" s="3">
        <f t="shared" si="201"/>
        <v>1</v>
      </c>
      <c r="BM245" s="3">
        <f t="shared" si="202"/>
        <v>0</v>
      </c>
      <c r="BN245" s="2">
        <f t="shared" si="203"/>
        <v>5.6750000000000004E-3</v>
      </c>
      <c r="BO245" s="5">
        <f t="shared" si="204"/>
        <v>395.98603993661226</v>
      </c>
      <c r="BP245" s="2">
        <f>(BO245/BO$5)^(12/COUNT(BO$6:BO245))-1</f>
        <v>7.1233125447392798E-2</v>
      </c>
      <c r="BR245" s="3">
        <f t="shared" si="205"/>
        <v>0</v>
      </c>
      <c r="BS245" s="3">
        <f t="shared" si="206"/>
        <v>1</v>
      </c>
      <c r="BT245" s="2">
        <f t="shared" si="207"/>
        <v>3.9006553617399353E-2</v>
      </c>
      <c r="BU245" s="5">
        <f t="shared" si="208"/>
        <v>404.41703093481635</v>
      </c>
      <c r="BV245" s="2">
        <f>(BU245/BU$5)^(12/COUNT(BU$6:BU245))-1</f>
        <v>7.2362137804082183E-2</v>
      </c>
      <c r="BX245" s="3">
        <f t="shared" si="209"/>
        <v>0</v>
      </c>
      <c r="BY245" s="3">
        <f t="shared" si="210"/>
        <v>1</v>
      </c>
      <c r="BZ245" s="2">
        <f t="shared" si="211"/>
        <v>3.9006553617399353E-2</v>
      </c>
      <c r="CA245" s="5">
        <f t="shared" si="212"/>
        <v>271.59284699977667</v>
      </c>
      <c r="CB245" s="2">
        <f>(CA245/CA$5)^(12/COUNT(CA$6:CA245))-1</f>
        <v>5.1225570638539386E-2</v>
      </c>
      <c r="CD245" s="3">
        <f t="shared" si="219"/>
        <v>0.1</v>
      </c>
      <c r="CE245" s="3">
        <f t="shared" si="213"/>
        <v>0.9</v>
      </c>
      <c r="CF245" s="2">
        <f t="shared" si="214"/>
        <v>3.5673398255659419E-2</v>
      </c>
      <c r="CG245" s="5">
        <f t="shared" si="215"/>
        <v>341.49319194980831</v>
      </c>
      <c r="CH245" s="2">
        <f>(CG245/CG$5)^(12/COUNT(CG$6:CG245))-1</f>
        <v>6.3332535542590884E-2</v>
      </c>
    </row>
    <row r="246" spans="1:86">
      <c r="A246" s="1">
        <v>33297</v>
      </c>
      <c r="B246" s="2">
        <f>data!M247/1200</f>
        <v>5.208333333333333E-3</v>
      </c>
      <c r="C246" s="2">
        <f>data!K247/data!K246-1</f>
        <v>5.3278224229733384E-2</v>
      </c>
      <c r="D246" s="1">
        <f t="shared" si="166"/>
        <v>33239</v>
      </c>
      <c r="E246">
        <f>VLOOKUP(D246,'FRED Graph'!$A$13:$B$1993,2,FALSE)</f>
        <v>1</v>
      </c>
      <c r="F246" s="4">
        <f t="shared" si="167"/>
        <v>4.8069890896400048E-2</v>
      </c>
      <c r="G246" s="20" t="str">
        <f t="shared" si="220"/>
        <v>19911</v>
      </c>
      <c r="H246" s="21">
        <f>IF(VLOOKUP(G246,Median_Level!$A$2:$H$206,8,FALSE)="#N/A",0,VLOOKUP(G246,Median_Level!$A$2:$H$206,8,FALSE))</f>
        <v>10</v>
      </c>
      <c r="I246" s="4"/>
      <c r="J246" s="3">
        <f t="shared" si="216"/>
        <v>0</v>
      </c>
      <c r="K246" s="3">
        <f t="shared" si="168"/>
        <v>1</v>
      </c>
      <c r="L246" s="2">
        <f t="shared" si="169"/>
        <v>5.3278224229733384E-2</v>
      </c>
      <c r="M246" s="5">
        <f t="shared" si="170"/>
        <v>331.85722510074794</v>
      </c>
      <c r="N246" s="2">
        <f>(M246/M$5)^(12/COUNT(M$6:M246))-1</f>
        <v>6.1547624212318741E-2</v>
      </c>
      <c r="P246" s="3">
        <f t="shared" si="217"/>
        <v>1</v>
      </c>
      <c r="Q246" s="3">
        <f t="shared" si="171"/>
        <v>0</v>
      </c>
      <c r="R246" s="2">
        <f t="shared" si="172"/>
        <v>5.208333333333333E-3</v>
      </c>
      <c r="S246" s="5">
        <f t="shared" si="173"/>
        <v>553.2026392997243</v>
      </c>
      <c r="T246" s="2">
        <f>(S246/S$5)^(12/COUNT(S$6:S246))-1</f>
        <v>8.8905237738953424E-2</v>
      </c>
      <c r="V246" s="3">
        <f t="shared" si="174"/>
        <v>0</v>
      </c>
      <c r="W246" s="3">
        <f t="shared" si="175"/>
        <v>1</v>
      </c>
      <c r="X246" s="2">
        <f t="shared" si="176"/>
        <v>5.3278224229733384E-2</v>
      </c>
      <c r="Y246" s="5">
        <f t="shared" si="177"/>
        <v>29106.47706283076</v>
      </c>
      <c r="Z246" s="2">
        <f>(Y246/Y$5)^(12/COUNT(Y$6:Y246))-1</f>
        <v>0.3264420495359126</v>
      </c>
      <c r="AB246" s="3">
        <f t="shared" si="178"/>
        <v>1</v>
      </c>
      <c r="AC246" s="3">
        <f t="shared" si="179"/>
        <v>0</v>
      </c>
      <c r="AD246" s="2">
        <f t="shared" si="180"/>
        <v>5.208333333333333E-3</v>
      </c>
      <c r="AE246" s="5">
        <f t="shared" si="181"/>
        <v>337.54706315713395</v>
      </c>
      <c r="AF246" s="2">
        <f>(AE246/AE$5)^(12/COUNT(AE$6:AE246))-1</f>
        <v>6.2446582167772879E-2</v>
      </c>
      <c r="AH246" s="3">
        <f t="shared" ca="1" si="182"/>
        <v>0</v>
      </c>
      <c r="AI246" s="3">
        <f t="shared" ca="1" si="183"/>
        <v>1</v>
      </c>
      <c r="AJ246" s="2">
        <f t="shared" ca="1" si="184"/>
        <v>5.3278224229733384E-2</v>
      </c>
      <c r="AK246" s="5">
        <f t="shared" ca="1" si="185"/>
        <v>959.39540392338733</v>
      </c>
      <c r="AL246" s="2">
        <f ca="1">(AK246/AK$5)^(12/COUNT(AK$6:AK246))-1</f>
        <v>0.11917022576104519</v>
      </c>
      <c r="AN246" s="3">
        <f t="shared" ca="1" si="186"/>
        <v>0.61383304286430984</v>
      </c>
      <c r="AO246" s="3">
        <f t="shared" ca="1" si="187"/>
        <v>0.38616695713569016</v>
      </c>
      <c r="AP246" s="2">
        <f t="shared" ca="1" si="188"/>
        <v>2.3771336830640755E-2</v>
      </c>
      <c r="AQ246" s="5">
        <f t="shared" ca="1" si="189"/>
        <v>399.81860974188095</v>
      </c>
      <c r="AR246" s="2">
        <f ca="1">(AQ246/AQ$5)^(12/COUNT(AQ$6:AQ246))-1</f>
        <v>7.144105236874787E-2</v>
      </c>
      <c r="AT246" s="3">
        <f t="shared" si="190"/>
        <v>0</v>
      </c>
      <c r="AU246" s="3">
        <f t="shared" si="191"/>
        <v>1</v>
      </c>
      <c r="AV246" s="2">
        <f t="shared" si="192"/>
        <v>5.3278224229733384E-2</v>
      </c>
      <c r="AW246" s="5">
        <f t="shared" si="193"/>
        <v>464.07655796983852</v>
      </c>
      <c r="AX246" s="2">
        <f>(AW246/AW$5)^(12/COUNT(AW$6:AW246))-1</f>
        <v>7.9421800334564585E-2</v>
      </c>
      <c r="AZ246" s="3">
        <f t="shared" ca="1" si="194"/>
        <v>0</v>
      </c>
      <c r="BA246" s="3">
        <f t="shared" ca="1" si="195"/>
        <v>1</v>
      </c>
      <c r="BB246" s="2">
        <f t="shared" ca="1" si="196"/>
        <v>5.3278224229733384E-2</v>
      </c>
      <c r="BC246" s="5">
        <f t="shared" ca="1" si="197"/>
        <v>709.90819859247642</v>
      </c>
      <c r="BD246" s="2">
        <f ca="1">(BC246/BC$5)^(12/COUNT(BC$6:BC246))-1</f>
        <v>0.10251247344219405</v>
      </c>
      <c r="BF246" s="3">
        <f t="shared" si="218"/>
        <v>0.45</v>
      </c>
      <c r="BG246" s="3">
        <f t="shared" si="198"/>
        <v>0.55000000000000004</v>
      </c>
      <c r="BH246" s="2">
        <f t="shared" si="199"/>
        <v>3.1646773326353364E-2</v>
      </c>
      <c r="BI246" s="5">
        <f t="shared" si="200"/>
        <v>446.87496757112569</v>
      </c>
      <c r="BJ246" s="2">
        <f>(BI246/BI$5)^(12/COUNT(BI$6:BI246))-1</f>
        <v>7.7393641230829813E-2</v>
      </c>
      <c r="BL246" s="3">
        <f t="shared" si="201"/>
        <v>1</v>
      </c>
      <c r="BM246" s="3">
        <f t="shared" si="202"/>
        <v>0</v>
      </c>
      <c r="BN246" s="2">
        <f t="shared" si="203"/>
        <v>5.208333333333333E-3</v>
      </c>
      <c r="BO246" s="5">
        <f t="shared" si="204"/>
        <v>398.04846722794878</v>
      </c>
      <c r="BP246" s="2">
        <f>(BO246/BO$5)^(12/COUNT(BO$6:BO246))-1</f>
        <v>7.1204355285316989E-2</v>
      </c>
      <c r="BR246" s="3">
        <f t="shared" si="205"/>
        <v>0</v>
      </c>
      <c r="BS246" s="3">
        <f t="shared" si="206"/>
        <v>1</v>
      </c>
      <c r="BT246" s="2">
        <f t="shared" si="207"/>
        <v>5.3278224229733384E-2</v>
      </c>
      <c r="BU246" s="5">
        <f t="shared" si="208"/>
        <v>425.9636521912845</v>
      </c>
      <c r="BV246" s="2">
        <f>(BU246/BU$5)^(12/COUNT(BU$6:BU246))-1</f>
        <v>7.482572387436881E-2</v>
      </c>
      <c r="BX246" s="3">
        <f t="shared" si="209"/>
        <v>0</v>
      </c>
      <c r="BY246" s="3">
        <f t="shared" si="210"/>
        <v>1</v>
      </c>
      <c r="BZ246" s="2">
        <f t="shared" si="211"/>
        <v>5.3278224229733384E-2</v>
      </c>
      <c r="CA246" s="5">
        <f t="shared" si="212"/>
        <v>286.06283160142243</v>
      </c>
      <c r="CB246" s="2">
        <f>(CA246/CA$5)^(12/COUNT(CA$6:CA246))-1</f>
        <v>5.3727635328979506E-2</v>
      </c>
      <c r="CD246" s="3">
        <f t="shared" si="219"/>
        <v>0.1</v>
      </c>
      <c r="CE246" s="3">
        <f t="shared" si="213"/>
        <v>0.9</v>
      </c>
      <c r="CF246" s="2">
        <f t="shared" si="214"/>
        <v>4.8471235140093376E-2</v>
      </c>
      <c r="CG246" s="5">
        <f t="shared" si="215"/>
        <v>358.04578875554847</v>
      </c>
      <c r="CH246" s="2">
        <f>(CG246/CG$5)^(12/COUNT(CG$6:CG246))-1</f>
        <v>6.5570045616511363E-2</v>
      </c>
    </row>
    <row r="247" spans="1:86">
      <c r="A247" s="1">
        <v>33326</v>
      </c>
      <c r="B247" s="2">
        <f>data!M248/1200</f>
        <v>5.0499999999999998E-3</v>
      </c>
      <c r="C247" s="2">
        <f>data!K248/data!K247-1</f>
        <v>1.0991679908957996E-2</v>
      </c>
      <c r="D247" s="1">
        <f t="shared" si="166"/>
        <v>33239</v>
      </c>
      <c r="E247">
        <f>VLOOKUP(D247,'FRED Graph'!$A$13:$B$1993,2,FALSE)</f>
        <v>1</v>
      </c>
      <c r="F247" s="4">
        <f t="shared" si="167"/>
        <v>5.9416799089579966E-3</v>
      </c>
      <c r="G247" s="20" t="str">
        <f t="shared" si="220"/>
        <v>19911</v>
      </c>
      <c r="H247" s="21">
        <f>IF(VLOOKUP(G247,Median_Level!$A$2:$H$206,8,FALSE)="#N/A",0,VLOOKUP(G247,Median_Level!$A$2:$H$206,8,FALSE))</f>
        <v>10</v>
      </c>
      <c r="I247" s="4"/>
      <c r="J247" s="3">
        <f t="shared" si="216"/>
        <v>0</v>
      </c>
      <c r="K247" s="3">
        <f t="shared" si="168"/>
        <v>1</v>
      </c>
      <c r="L247" s="2">
        <f t="shared" si="169"/>
        <v>1.0991679908957996E-2</v>
      </c>
      <c r="M247" s="5">
        <f t="shared" si="170"/>
        <v>335.50489349453039</v>
      </c>
      <c r="N247" s="2">
        <f>(M247/M$5)^(12/COUNT(M$6:M247))-1</f>
        <v>6.1861101895632764E-2</v>
      </c>
      <c r="P247" s="3">
        <f t="shared" si="217"/>
        <v>1</v>
      </c>
      <c r="Q247" s="3">
        <f t="shared" si="171"/>
        <v>0</v>
      </c>
      <c r="R247" s="2">
        <f t="shared" si="172"/>
        <v>5.0499999999999998E-3</v>
      </c>
      <c r="S247" s="5">
        <f t="shared" si="173"/>
        <v>555.99631262818787</v>
      </c>
      <c r="T247" s="2">
        <f>(S247/S$5)^(12/COUNT(S$6:S247))-1</f>
        <v>8.879398914494252E-2</v>
      </c>
      <c r="V247" s="3">
        <f t="shared" si="174"/>
        <v>0</v>
      </c>
      <c r="W247" s="3">
        <f t="shared" si="175"/>
        <v>1</v>
      </c>
      <c r="X247" s="2">
        <f t="shared" si="176"/>
        <v>1.0991679908957996E-2</v>
      </c>
      <c r="Y247" s="5">
        <f t="shared" si="177"/>
        <v>29426.406141982825</v>
      </c>
      <c r="Z247" s="2">
        <f>(Y247/Y$5)^(12/COUNT(Y$6:Y247))-1</f>
        <v>0.32561290057381886</v>
      </c>
      <c r="AB247" s="3">
        <f t="shared" si="178"/>
        <v>1</v>
      </c>
      <c r="AC247" s="3">
        <f t="shared" si="179"/>
        <v>0</v>
      </c>
      <c r="AD247" s="2">
        <f t="shared" si="180"/>
        <v>5.0499999999999998E-3</v>
      </c>
      <c r="AE247" s="5">
        <f t="shared" si="181"/>
        <v>339.25167582607747</v>
      </c>
      <c r="AF247" s="2">
        <f>(AE247/AE$5)^(12/COUNT(AE$6:AE247))-1</f>
        <v>6.2446025275836758E-2</v>
      </c>
      <c r="AH247" s="3">
        <f t="shared" ca="1" si="182"/>
        <v>0</v>
      </c>
      <c r="AI247" s="3">
        <f t="shared" ca="1" si="183"/>
        <v>1</v>
      </c>
      <c r="AJ247" s="2">
        <f t="shared" ca="1" si="184"/>
        <v>1.0991679908957996E-2</v>
      </c>
      <c r="AK247" s="5">
        <f t="shared" ca="1" si="185"/>
        <v>969.94077110943863</v>
      </c>
      <c r="AL247" s="2">
        <f ca="1">(AK247/AK$5)^(12/COUNT(AK$6:AK247))-1</f>
        <v>0.119256215488041</v>
      </c>
      <c r="AN247" s="3">
        <f t="shared" ca="1" si="186"/>
        <v>7.3729406606765413E-2</v>
      </c>
      <c r="AO247" s="3">
        <f t="shared" ca="1" si="187"/>
        <v>0.92627059339323459</v>
      </c>
      <c r="AP247" s="2">
        <f t="shared" ca="1" si="188"/>
        <v>1.0553603375023183E-2</v>
      </c>
      <c r="AQ247" s="5">
        <f t="shared" ca="1" si="189"/>
        <v>404.03813677104989</v>
      </c>
      <c r="AR247" s="2">
        <f ca="1">(AQ247/AQ$5)^(12/COUNT(AQ$6:AQ247))-1</f>
        <v>7.1693336098372473E-2</v>
      </c>
      <c r="AT247" s="3">
        <f t="shared" si="190"/>
        <v>0</v>
      </c>
      <c r="AU247" s="3">
        <f t="shared" si="191"/>
        <v>1</v>
      </c>
      <c r="AV247" s="2">
        <f t="shared" si="192"/>
        <v>1.0991679908957996E-2</v>
      </c>
      <c r="AW247" s="5">
        <f t="shared" si="193"/>
        <v>469.177538948294</v>
      </c>
      <c r="AX247" s="2">
        <f>(AW247/AW$5)^(12/COUNT(AW$6:AW247))-1</f>
        <v>7.9666058288913488E-2</v>
      </c>
      <c r="AZ247" s="3">
        <f t="shared" ca="1" si="194"/>
        <v>0</v>
      </c>
      <c r="BA247" s="3">
        <f t="shared" ca="1" si="195"/>
        <v>1</v>
      </c>
      <c r="BB247" s="2">
        <f t="shared" ca="1" si="196"/>
        <v>1.0991679908957996E-2</v>
      </c>
      <c r="BC247" s="5">
        <f t="shared" ca="1" si="197"/>
        <v>717.71128227614986</v>
      </c>
      <c r="BD247" s="2">
        <f ca="1">(BC247/BC$5)^(12/COUNT(BC$6:BC247))-1</f>
        <v>0.10266550952815812</v>
      </c>
      <c r="BF247" s="3">
        <f t="shared" si="218"/>
        <v>0.45</v>
      </c>
      <c r="BG247" s="3">
        <f t="shared" si="198"/>
        <v>0.55000000000000004</v>
      </c>
      <c r="BH247" s="2">
        <f t="shared" si="199"/>
        <v>8.3179239499268989E-3</v>
      </c>
      <c r="BI247" s="5">
        <f t="shared" si="200"/>
        <v>450.59203956650839</v>
      </c>
      <c r="BJ247" s="2">
        <f>(BI247/BI$5)^(12/COUNT(BI$6:BI247))-1</f>
        <v>7.7504313132968461E-2</v>
      </c>
      <c r="BL247" s="3">
        <f t="shared" si="201"/>
        <v>1</v>
      </c>
      <c r="BM247" s="3">
        <f t="shared" si="202"/>
        <v>0</v>
      </c>
      <c r="BN247" s="2">
        <f t="shared" si="203"/>
        <v>5.0499999999999998E-3</v>
      </c>
      <c r="BO247" s="5">
        <f t="shared" si="204"/>
        <v>400.05861198744992</v>
      </c>
      <c r="BP247" s="2">
        <f>(BO247/BO$5)^(12/COUNT(BO$6:BO247))-1</f>
        <v>7.1167456547310826E-2</v>
      </c>
      <c r="BR247" s="3">
        <f t="shared" si="205"/>
        <v>0</v>
      </c>
      <c r="BS247" s="3">
        <f t="shared" si="206"/>
        <v>1</v>
      </c>
      <c r="BT247" s="2">
        <f t="shared" si="207"/>
        <v>1.0991679908957996E-2</v>
      </c>
      <c r="BU247" s="5">
        <f t="shared" si="208"/>
        <v>430.64570830902181</v>
      </c>
      <c r="BV247" s="2">
        <f>(BU247/BU$5)^(12/COUNT(BU$6:BU247))-1</f>
        <v>7.5087897817714966E-2</v>
      </c>
      <c r="BX247" s="3">
        <f t="shared" si="209"/>
        <v>0</v>
      </c>
      <c r="BY247" s="3">
        <f t="shared" si="210"/>
        <v>1</v>
      </c>
      <c r="BZ247" s="2">
        <f t="shared" si="211"/>
        <v>1.0991679908957996E-2</v>
      </c>
      <c r="CA247" s="5">
        <f t="shared" si="212"/>
        <v>289.20714268023539</v>
      </c>
      <c r="CB247" s="2">
        <f>(CA247/CA$5)^(12/COUNT(CA$6:CA247))-1</f>
        <v>5.4071008437311718E-2</v>
      </c>
      <c r="CD247" s="3">
        <f t="shared" si="219"/>
        <v>0.1</v>
      </c>
      <c r="CE247" s="3">
        <f t="shared" si="213"/>
        <v>0.9</v>
      </c>
      <c r="CF247" s="2">
        <f t="shared" si="214"/>
        <v>1.0397511918062197E-2</v>
      </c>
      <c r="CG247" s="5">
        <f t="shared" si="215"/>
        <v>361.76857411134625</v>
      </c>
      <c r="CH247" s="2">
        <f>(CG247/CG$5)^(12/COUNT(CG$6:CG247))-1</f>
        <v>6.5836982524373644E-2</v>
      </c>
    </row>
    <row r="248" spans="1:86">
      <c r="A248" s="1">
        <v>33358</v>
      </c>
      <c r="B248" s="2">
        <f>data!M249/1200</f>
        <v>4.9916666666666668E-3</v>
      </c>
      <c r="C248" s="2">
        <f>data!K249/data!K248-1</f>
        <v>-8.9194401927341627E-3</v>
      </c>
      <c r="D248" s="1">
        <f t="shared" si="166"/>
        <v>33239</v>
      </c>
      <c r="E248">
        <f>VLOOKUP(D248,'FRED Graph'!$A$13:$B$1993,2,FALSE)</f>
        <v>1</v>
      </c>
      <c r="F248" s="4">
        <f t="shared" si="167"/>
        <v>-1.3911106859400829E-2</v>
      </c>
      <c r="G248" s="20" t="str">
        <f t="shared" si="220"/>
        <v>19912</v>
      </c>
      <c r="H248" s="21">
        <f>IF(VLOOKUP(G248,Median_Level!$A$2:$H$206,8,FALSE)="#N/A",0,VLOOKUP(G248,Median_Level!$A$2:$H$206,8,FALSE))</f>
        <v>5</v>
      </c>
      <c r="I248" s="4"/>
      <c r="J248" s="3">
        <f t="shared" si="216"/>
        <v>0</v>
      </c>
      <c r="K248" s="3">
        <f t="shared" si="168"/>
        <v>1</v>
      </c>
      <c r="L248" s="2">
        <f t="shared" si="169"/>
        <v>-8.9194401927341627E-3</v>
      </c>
      <c r="M248" s="5">
        <f t="shared" si="170"/>
        <v>332.51237766263631</v>
      </c>
      <c r="N248" s="2">
        <f>(M248/M$5)^(12/COUNT(M$6:M248))-1</f>
        <v>6.1129252967606629E-2</v>
      </c>
      <c r="P248" s="3">
        <f t="shared" si="217"/>
        <v>1</v>
      </c>
      <c r="Q248" s="3">
        <f t="shared" si="171"/>
        <v>0</v>
      </c>
      <c r="R248" s="2">
        <f t="shared" si="172"/>
        <v>4.9916666666666668E-3</v>
      </c>
      <c r="S248" s="5">
        <f t="shared" si="173"/>
        <v>558.77166088872366</v>
      </c>
      <c r="T248" s="2">
        <f>(S248/S$5)^(12/COUNT(S$6:S248))-1</f>
        <v>8.8680546949044814E-2</v>
      </c>
      <c r="V248" s="3">
        <f t="shared" si="174"/>
        <v>1</v>
      </c>
      <c r="W248" s="3">
        <f t="shared" si="175"/>
        <v>0</v>
      </c>
      <c r="X248" s="2">
        <f t="shared" si="176"/>
        <v>4.9916666666666668E-3</v>
      </c>
      <c r="Y248" s="5">
        <f t="shared" si="177"/>
        <v>29573.292952641557</v>
      </c>
      <c r="Z248" s="2">
        <f>(Y248/Y$5)^(12/COUNT(Y$6:Y248))-1</f>
        <v>0.32440172443091719</v>
      </c>
      <c r="AB248" s="3">
        <f t="shared" si="178"/>
        <v>1</v>
      </c>
      <c r="AC248" s="3">
        <f t="shared" si="179"/>
        <v>0</v>
      </c>
      <c r="AD248" s="2">
        <f t="shared" si="180"/>
        <v>4.9916666666666668E-3</v>
      </c>
      <c r="AE248" s="5">
        <f t="shared" si="181"/>
        <v>340.94510710790934</v>
      </c>
      <c r="AF248" s="2">
        <f>(AE248/AE$5)^(12/COUNT(AE$6:AE248))-1</f>
        <v>6.2442427719217264E-2</v>
      </c>
      <c r="AH248" s="3">
        <f t="shared" ca="1" si="182"/>
        <v>0</v>
      </c>
      <c r="AI248" s="3">
        <f t="shared" ca="1" si="183"/>
        <v>1</v>
      </c>
      <c r="AJ248" s="2">
        <f t="shared" ca="1" si="184"/>
        <v>-8.9194401927341627E-3</v>
      </c>
      <c r="AK248" s="5">
        <f t="shared" ca="1" si="185"/>
        <v>961.28944241103352</v>
      </c>
      <c r="AL248" s="2">
        <f ca="1">(AK248/AK$5)^(12/COUNT(AK$6:AK248))-1</f>
        <v>0.11824253723625144</v>
      </c>
      <c r="AN248" s="3">
        <f t="shared" ca="1" si="186"/>
        <v>0.80508637716492204</v>
      </c>
      <c r="AO248" s="3">
        <f t="shared" ca="1" si="187"/>
        <v>0.19491362283507796</v>
      </c>
      <c r="AP248" s="2">
        <f t="shared" ca="1" si="188"/>
        <v>2.2802024310549476E-3</v>
      </c>
      <c r="AQ248" s="5">
        <f t="shared" ca="1" si="189"/>
        <v>404.95942551275414</v>
      </c>
      <c r="AR248" s="2">
        <f ca="1">(AQ248/AQ$5)^(12/COUNT(AQ$6:AQ248))-1</f>
        <v>7.1508523859677098E-2</v>
      </c>
      <c r="AT248" s="3">
        <f t="shared" si="190"/>
        <v>0</v>
      </c>
      <c r="AU248" s="3">
        <f t="shared" si="191"/>
        <v>1</v>
      </c>
      <c r="AV248" s="2">
        <f t="shared" si="192"/>
        <v>-8.9194401927341627E-3</v>
      </c>
      <c r="AW248" s="5">
        <f t="shared" si="193"/>
        <v>464.9927379498705</v>
      </c>
      <c r="AX248" s="2">
        <f>(AW248/AW$5)^(12/COUNT(AW$6:AW248))-1</f>
        <v>7.8848109075915884E-2</v>
      </c>
      <c r="AZ248" s="3">
        <f t="shared" ca="1" si="194"/>
        <v>0</v>
      </c>
      <c r="BA248" s="3">
        <f t="shared" ca="1" si="195"/>
        <v>1</v>
      </c>
      <c r="BB248" s="2">
        <f t="shared" ca="1" si="196"/>
        <v>-8.9194401927341627E-3</v>
      </c>
      <c r="BC248" s="5">
        <f t="shared" ca="1" si="197"/>
        <v>711.30969941823719</v>
      </c>
      <c r="BD248" s="2">
        <f ca="1">(BC248/BC$5)^(12/COUNT(BC$6:BC248))-1</f>
        <v>0.10173456368524514</v>
      </c>
      <c r="BF248" s="3">
        <f t="shared" si="218"/>
        <v>0.45</v>
      </c>
      <c r="BG248" s="3">
        <f t="shared" si="198"/>
        <v>0.55000000000000004</v>
      </c>
      <c r="BH248" s="2">
        <f t="shared" si="199"/>
        <v>-2.6594421060037897E-3</v>
      </c>
      <c r="BI248" s="5">
        <f t="shared" si="200"/>
        <v>449.39371612385509</v>
      </c>
      <c r="BJ248" s="2">
        <f>(BI248/BI$5)^(12/COUNT(BI$6:BI248))-1</f>
        <v>7.703171893207128E-2</v>
      </c>
      <c r="BL248" s="3">
        <f t="shared" si="201"/>
        <v>1</v>
      </c>
      <c r="BM248" s="3">
        <f t="shared" si="202"/>
        <v>0</v>
      </c>
      <c r="BN248" s="2">
        <f t="shared" si="203"/>
        <v>4.9916666666666668E-3</v>
      </c>
      <c r="BO248" s="5">
        <f t="shared" si="204"/>
        <v>402.05557122562061</v>
      </c>
      <c r="BP248" s="2">
        <f>(BO248/BO$5)^(12/COUNT(BO$6:BO248))-1</f>
        <v>7.1127792614929852E-2</v>
      </c>
      <c r="BR248" s="3">
        <f t="shared" si="205"/>
        <v>0</v>
      </c>
      <c r="BS248" s="3">
        <f t="shared" si="206"/>
        <v>1</v>
      </c>
      <c r="BT248" s="2">
        <f t="shared" si="207"/>
        <v>-8.9194401927341627E-3</v>
      </c>
      <c r="BU248" s="5">
        <f t="shared" si="208"/>
        <v>426.80458966950187</v>
      </c>
      <c r="BV248" s="2">
        <f>(BU248/BU$5)^(12/COUNT(BU$6:BU248))-1</f>
        <v>7.4292203081410602E-2</v>
      </c>
      <c r="BX248" s="3">
        <f t="shared" si="209"/>
        <v>0</v>
      </c>
      <c r="BY248" s="3">
        <f t="shared" si="210"/>
        <v>1</v>
      </c>
      <c r="BZ248" s="2">
        <f t="shared" si="211"/>
        <v>-8.9194401927341627E-3</v>
      </c>
      <c r="CA248" s="5">
        <f t="shared" si="212"/>
        <v>286.62757686778752</v>
      </c>
      <c r="CB248" s="2">
        <f>(CA248/CA$5)^(12/COUNT(CA$6:CA248))-1</f>
        <v>5.3376447132499338E-2</v>
      </c>
      <c r="CD248" s="3">
        <f t="shared" si="219"/>
        <v>0.1</v>
      </c>
      <c r="CE248" s="3">
        <f t="shared" si="213"/>
        <v>0.9</v>
      </c>
      <c r="CF248" s="2">
        <f t="shared" si="214"/>
        <v>-7.5283295067940792E-3</v>
      </c>
      <c r="CG248" s="5">
        <f t="shared" si="215"/>
        <v>359.04506108023298</v>
      </c>
      <c r="CH248" s="2">
        <f>(CG248/CG$5)^(12/COUNT(CG$6:CG248))-1</f>
        <v>6.515978985666715E-2</v>
      </c>
    </row>
    <row r="249" spans="1:86">
      <c r="A249" s="1">
        <v>33389</v>
      </c>
      <c r="B249" s="2">
        <f>data!M250/1200</f>
        <v>4.7916666666666663E-3</v>
      </c>
      <c r="C249" s="2">
        <f>data!K250/data!K249-1</f>
        <v>4.8350514392961008E-2</v>
      </c>
      <c r="D249" s="1">
        <f t="shared" si="166"/>
        <v>33239</v>
      </c>
      <c r="E249">
        <f>VLOOKUP(D249,'FRED Graph'!$A$13:$B$1993,2,FALSE)</f>
        <v>1</v>
      </c>
      <c r="F249" s="4">
        <f t="shared" si="167"/>
        <v>4.3558847726294342E-2</v>
      </c>
      <c r="G249" s="20" t="str">
        <f t="shared" si="220"/>
        <v>19912</v>
      </c>
      <c r="H249" s="21">
        <f>IF(VLOOKUP(G249,Median_Level!$A$2:$H$206,8,FALSE)="#N/A",0,VLOOKUP(G249,Median_Level!$A$2:$H$206,8,FALSE))</f>
        <v>5</v>
      </c>
      <c r="I249" s="4"/>
      <c r="J249" s="3">
        <f t="shared" si="216"/>
        <v>0</v>
      </c>
      <c r="K249" s="3">
        <f t="shared" si="168"/>
        <v>1</v>
      </c>
      <c r="L249" s="2">
        <f t="shared" si="169"/>
        <v>4.8350514392961008E-2</v>
      </c>
      <c r="M249" s="5">
        <f t="shared" si="170"/>
        <v>348.58952216465127</v>
      </c>
      <c r="N249" s="2">
        <f>(M249/M$5)^(12/COUNT(M$6:M249))-1</f>
        <v>6.3337662562459318E-2</v>
      </c>
      <c r="P249" s="3">
        <f t="shared" si="217"/>
        <v>1</v>
      </c>
      <c r="Q249" s="3">
        <f t="shared" si="171"/>
        <v>0</v>
      </c>
      <c r="R249" s="2">
        <f t="shared" si="172"/>
        <v>4.7916666666666663E-3</v>
      </c>
      <c r="S249" s="5">
        <f t="shared" si="173"/>
        <v>561.44910843048217</v>
      </c>
      <c r="T249" s="2">
        <f>(S249/S$5)^(12/COUNT(S$6:S249))-1</f>
        <v>8.8557391228560656E-2</v>
      </c>
      <c r="V249" s="3">
        <f t="shared" si="174"/>
        <v>0</v>
      </c>
      <c r="W249" s="3">
        <f t="shared" si="175"/>
        <v>1</v>
      </c>
      <c r="X249" s="2">
        <f t="shared" si="176"/>
        <v>4.8350514392961008E-2</v>
      </c>
      <c r="Y249" s="5">
        <f t="shared" si="177"/>
        <v>31003.176879195504</v>
      </c>
      <c r="Z249" s="2">
        <f>(Y249/Y$5)^(12/COUNT(Y$6:Y249))-1</f>
        <v>0.32595313257624015</v>
      </c>
      <c r="AB249" s="3">
        <f t="shared" si="178"/>
        <v>1</v>
      </c>
      <c r="AC249" s="3">
        <f t="shared" si="179"/>
        <v>0</v>
      </c>
      <c r="AD249" s="2">
        <f t="shared" si="180"/>
        <v>4.7916666666666663E-3</v>
      </c>
      <c r="AE249" s="5">
        <f t="shared" si="181"/>
        <v>342.57880241280145</v>
      </c>
      <c r="AF249" s="2">
        <f>(AE249/AE$5)^(12/COUNT(AE$6:AE249))-1</f>
        <v>6.2428460365512972E-2</v>
      </c>
      <c r="AH249" s="3">
        <f t="shared" ca="1" si="182"/>
        <v>0</v>
      </c>
      <c r="AI249" s="3">
        <f t="shared" ca="1" si="183"/>
        <v>1</v>
      </c>
      <c r="AJ249" s="2">
        <f t="shared" ca="1" si="184"/>
        <v>4.8350514392961008E-2</v>
      </c>
      <c r="AK249" s="5">
        <f t="shared" ca="1" si="185"/>
        <v>1007.7682814321297</v>
      </c>
      <c r="AL249" s="2">
        <f ca="1">(AK249/AK$5)^(12/COUNT(AK$6:AK249))-1</f>
        <v>0.12032907617557353</v>
      </c>
      <c r="AN249" s="3">
        <f t="shared" ca="1" si="186"/>
        <v>0.51510098871539778</v>
      </c>
      <c r="AO249" s="3">
        <f t="shared" ca="1" si="187"/>
        <v>0.48489901128460222</v>
      </c>
      <c r="AP249" s="2">
        <f t="shared" ca="1" si="188"/>
        <v>2.5913308861843336E-2</v>
      </c>
      <c r="AQ249" s="5">
        <f t="shared" ca="1" si="189"/>
        <v>415.45326418258077</v>
      </c>
      <c r="AR249" s="2">
        <f ca="1">(AQ249/AQ$5)^(12/COUNT(AQ$6:AQ249))-1</f>
        <v>7.255389258358047E-2</v>
      </c>
      <c r="AT249" s="3">
        <f t="shared" si="190"/>
        <v>0</v>
      </c>
      <c r="AU249" s="3">
        <f t="shared" si="191"/>
        <v>1</v>
      </c>
      <c r="AV249" s="2">
        <f t="shared" si="192"/>
        <v>4.8350514392961008E-2</v>
      </c>
      <c r="AW249" s="5">
        <f t="shared" si="193"/>
        <v>487.47537601873807</v>
      </c>
      <c r="AX249" s="2">
        <f>(AW249/AW$5)^(12/COUNT(AW$6:AW249))-1</f>
        <v>8.1020023836398947E-2</v>
      </c>
      <c r="AZ249" s="3">
        <f t="shared" ca="1" si="194"/>
        <v>0</v>
      </c>
      <c r="BA249" s="3">
        <f t="shared" ca="1" si="195"/>
        <v>1</v>
      </c>
      <c r="BB249" s="2">
        <f t="shared" ca="1" si="196"/>
        <v>4.8350514392961008E-2</v>
      </c>
      <c r="BC249" s="5">
        <f t="shared" ca="1" si="197"/>
        <v>745.70188927781146</v>
      </c>
      <c r="BD249" s="2">
        <f ca="1">(BC249/BC$5)^(12/COUNT(BC$6:BC249))-1</f>
        <v>0.10385758137261814</v>
      </c>
      <c r="BF249" s="3">
        <f t="shared" si="218"/>
        <v>0.45</v>
      </c>
      <c r="BG249" s="3">
        <f t="shared" si="198"/>
        <v>0.55000000000000004</v>
      </c>
      <c r="BH249" s="2">
        <f t="shared" si="199"/>
        <v>2.8749032916128556E-2</v>
      </c>
      <c r="BI249" s="5">
        <f t="shared" si="200"/>
        <v>462.31335086100114</v>
      </c>
      <c r="BJ249" s="2">
        <f>(BI249/BI$5)^(12/COUNT(BI$6:BI249))-1</f>
        <v>7.820611827652213E-2</v>
      </c>
      <c r="BL249" s="3">
        <f t="shared" si="201"/>
        <v>1</v>
      </c>
      <c r="BM249" s="3">
        <f t="shared" si="202"/>
        <v>0</v>
      </c>
      <c r="BN249" s="2">
        <f t="shared" si="203"/>
        <v>4.7916666666666663E-3</v>
      </c>
      <c r="BO249" s="5">
        <f t="shared" si="204"/>
        <v>403.98208750441006</v>
      </c>
      <c r="BP249" s="2">
        <f>(BO249/BO$5)^(12/COUNT(BO$6:BO249))-1</f>
        <v>7.1077971286729991E-2</v>
      </c>
      <c r="BR249" s="3">
        <f t="shared" si="205"/>
        <v>0</v>
      </c>
      <c r="BS249" s="3">
        <f t="shared" si="206"/>
        <v>1</v>
      </c>
      <c r="BT249" s="2">
        <f t="shared" si="207"/>
        <v>4.8350514392961008E-2</v>
      </c>
      <c r="BU249" s="5">
        <f t="shared" si="208"/>
        <v>447.44081112529892</v>
      </c>
      <c r="BV249" s="2">
        <f>(BU249/BU$5)^(12/COUNT(BU$6:BU249))-1</f>
        <v>7.6473615923388971E-2</v>
      </c>
      <c r="BX249" s="3">
        <f t="shared" si="209"/>
        <v>0</v>
      </c>
      <c r="BY249" s="3">
        <f t="shared" si="210"/>
        <v>1</v>
      </c>
      <c r="BZ249" s="2">
        <f t="shared" si="211"/>
        <v>4.8350514392961008E-2</v>
      </c>
      <c r="CA249" s="5">
        <f t="shared" si="212"/>
        <v>300.48616764855302</v>
      </c>
      <c r="CB249" s="2">
        <f>(CA249/CA$5)^(12/COUNT(CA$6:CA249))-1</f>
        <v>5.5600445479825344E-2</v>
      </c>
      <c r="CD249" s="3">
        <f t="shared" si="219"/>
        <v>0.1</v>
      </c>
      <c r="CE249" s="3">
        <f t="shared" si="213"/>
        <v>0.9</v>
      </c>
      <c r="CF249" s="2">
        <f t="shared" si="214"/>
        <v>4.3994629620331578E-2</v>
      </c>
      <c r="CG249" s="5">
        <f t="shared" si="215"/>
        <v>374.84111555946714</v>
      </c>
      <c r="CH249" s="2">
        <f>(CG249/CG$5)^(12/COUNT(CG$6:CG249))-1</f>
        <v>6.7141463203635121E-2</v>
      </c>
    </row>
    <row r="250" spans="1:86">
      <c r="A250" s="1">
        <v>33417</v>
      </c>
      <c r="B250" s="2">
        <f>data!M251/1200</f>
        <v>4.7916666666666663E-3</v>
      </c>
      <c r="C250" s="2">
        <f>data!K251/data!K250-1</f>
        <v>-3.9884393063583823E-2</v>
      </c>
      <c r="D250" s="1">
        <f t="shared" si="166"/>
        <v>33239</v>
      </c>
      <c r="E250">
        <f>VLOOKUP(D250,'FRED Graph'!$A$13:$B$1993,2,FALSE)</f>
        <v>1</v>
      </c>
      <c r="F250" s="4">
        <f t="shared" si="167"/>
        <v>-4.4676059730250489E-2</v>
      </c>
      <c r="G250" s="20" t="str">
        <f t="shared" si="220"/>
        <v>19912</v>
      </c>
      <c r="H250" s="21">
        <f>IF(VLOOKUP(G250,Median_Level!$A$2:$H$206,8,FALSE)="#N/A",0,VLOOKUP(G250,Median_Level!$A$2:$H$206,8,FALSE))</f>
        <v>5</v>
      </c>
      <c r="I250" s="4"/>
      <c r="J250" s="3">
        <f t="shared" si="216"/>
        <v>0</v>
      </c>
      <c r="K250" s="3">
        <f t="shared" si="168"/>
        <v>1</v>
      </c>
      <c r="L250" s="2">
        <f t="shared" si="169"/>
        <v>-3.9884393063583823E-2</v>
      </c>
      <c r="M250" s="5">
        <f t="shared" si="170"/>
        <v>334.68624064478945</v>
      </c>
      <c r="N250" s="2">
        <f>(M250/M$5)^(12/COUNT(M$6:M250))-1</f>
        <v>6.0953984486435298E-2</v>
      </c>
      <c r="P250" s="3">
        <f t="shared" si="217"/>
        <v>1</v>
      </c>
      <c r="Q250" s="3">
        <f t="shared" si="171"/>
        <v>0</v>
      </c>
      <c r="R250" s="2">
        <f t="shared" si="172"/>
        <v>4.7916666666666663E-3</v>
      </c>
      <c r="S250" s="5">
        <f t="shared" si="173"/>
        <v>564.1393854083783</v>
      </c>
      <c r="T250" s="2">
        <f>(S250/S$5)^(12/COUNT(S$6:S250))-1</f>
        <v>8.8435254622618809E-2</v>
      </c>
      <c r="V250" s="3">
        <f t="shared" si="174"/>
        <v>1</v>
      </c>
      <c r="W250" s="3">
        <f t="shared" si="175"/>
        <v>0</v>
      </c>
      <c r="X250" s="2">
        <f t="shared" si="176"/>
        <v>4.7916666666666663E-3</v>
      </c>
      <c r="Y250" s="5">
        <f t="shared" si="177"/>
        <v>31151.733768408318</v>
      </c>
      <c r="Z250" s="2">
        <f>(Y250/Y$5)^(12/COUNT(Y$6:Y250))-1</f>
        <v>0.32473722924865367</v>
      </c>
      <c r="AB250" s="3">
        <f t="shared" si="178"/>
        <v>1</v>
      </c>
      <c r="AC250" s="3">
        <f t="shared" si="179"/>
        <v>0</v>
      </c>
      <c r="AD250" s="2">
        <f t="shared" si="180"/>
        <v>4.7916666666666663E-3</v>
      </c>
      <c r="AE250" s="5">
        <f t="shared" si="181"/>
        <v>344.22032584102948</v>
      </c>
      <c r="AF250" s="2">
        <f>(AE250/AE$5)^(12/COUNT(AE$6:AE250))-1</f>
        <v>6.2414607212401441E-2</v>
      </c>
      <c r="AH250" s="3">
        <f t="shared" ca="1" si="182"/>
        <v>0</v>
      </c>
      <c r="AI250" s="3">
        <f t="shared" ca="1" si="183"/>
        <v>1</v>
      </c>
      <c r="AJ250" s="2">
        <f t="shared" ca="1" si="184"/>
        <v>-3.9884393063583823E-2</v>
      </c>
      <c r="AK250" s="5">
        <f t="shared" ca="1" si="185"/>
        <v>967.57405517847826</v>
      </c>
      <c r="AL250" s="2">
        <f ca="1">(AK250/AK$5)^(12/COUNT(AK$6:AK250))-1</f>
        <v>0.11757945801804826</v>
      </c>
      <c r="AN250" s="3">
        <f t="shared" ca="1" si="186"/>
        <v>0.94794113279664804</v>
      </c>
      <c r="AO250" s="3">
        <f t="shared" ca="1" si="187"/>
        <v>5.2058867203351955E-2</v>
      </c>
      <c r="AP250" s="2">
        <f t="shared" ca="1" si="188"/>
        <v>2.4658816060005363E-3</v>
      </c>
      <c r="AQ250" s="5">
        <f t="shared" ca="1" si="189"/>
        <v>416.47772274488148</v>
      </c>
      <c r="AR250" s="2">
        <f ca="1">(AQ250/AQ$5)^(12/COUNT(AQ$6:AQ250))-1</f>
        <v>7.2376658004133398E-2</v>
      </c>
      <c r="AT250" s="3">
        <f t="shared" si="190"/>
        <v>0</v>
      </c>
      <c r="AU250" s="3">
        <f t="shared" si="191"/>
        <v>1</v>
      </c>
      <c r="AV250" s="2">
        <f t="shared" si="192"/>
        <v>-3.9884393063583823E-2</v>
      </c>
      <c r="AW250" s="5">
        <f t="shared" si="193"/>
        <v>468.0327165127884</v>
      </c>
      <c r="AX250" s="2">
        <f>(AW250/AW$5)^(12/COUNT(AW$6:AW250))-1</f>
        <v>7.8524103191489392E-2</v>
      </c>
      <c r="AZ250" s="3">
        <f t="shared" ca="1" si="194"/>
        <v>0</v>
      </c>
      <c r="BA250" s="3">
        <f t="shared" ca="1" si="195"/>
        <v>1</v>
      </c>
      <c r="BB250" s="2">
        <f t="shared" ca="1" si="196"/>
        <v>-3.9884393063583823E-2</v>
      </c>
      <c r="BC250" s="5">
        <f t="shared" ca="1" si="197"/>
        <v>715.96002201759813</v>
      </c>
      <c r="BD250" s="2">
        <f ca="1">(BC250/BC$5)^(12/COUNT(BC$6:BC250))-1</f>
        <v>0.10121496127795782</v>
      </c>
      <c r="BF250" s="3">
        <f t="shared" si="218"/>
        <v>0.45</v>
      </c>
      <c r="BG250" s="3">
        <f t="shared" si="198"/>
        <v>0.55000000000000004</v>
      </c>
      <c r="BH250" s="2">
        <f t="shared" si="199"/>
        <v>-1.9780166184971106E-2</v>
      </c>
      <c r="BI250" s="5">
        <f t="shared" si="200"/>
        <v>453.16871595143965</v>
      </c>
      <c r="BJ250" s="2">
        <f>(BI250/BI$5)^(12/COUNT(BI$6:BI250))-1</f>
        <v>7.682056998188469E-2</v>
      </c>
      <c r="BL250" s="3">
        <f t="shared" si="201"/>
        <v>1</v>
      </c>
      <c r="BM250" s="3">
        <f t="shared" si="202"/>
        <v>0</v>
      </c>
      <c r="BN250" s="2">
        <f t="shared" si="203"/>
        <v>4.7916666666666663E-3</v>
      </c>
      <c r="BO250" s="5">
        <f t="shared" si="204"/>
        <v>405.91783500703536</v>
      </c>
      <c r="BP250" s="2">
        <f>(BO250/BO$5)^(12/COUNT(BO$6:BO250))-1</f>
        <v>7.1028558952289433E-2</v>
      </c>
      <c r="BR250" s="3">
        <f t="shared" si="205"/>
        <v>0</v>
      </c>
      <c r="BS250" s="3">
        <f t="shared" si="206"/>
        <v>1</v>
      </c>
      <c r="BT250" s="2">
        <f t="shared" si="207"/>
        <v>-3.9884393063583823E-2</v>
      </c>
      <c r="BU250" s="5">
        <f t="shared" si="208"/>
        <v>429.59490594168875</v>
      </c>
      <c r="BV250" s="2">
        <f>(BU250/BU$5)^(12/COUNT(BU$6:BU250))-1</f>
        <v>7.4006667378803792E-2</v>
      </c>
      <c r="BX250" s="3">
        <f t="shared" si="209"/>
        <v>0</v>
      </c>
      <c r="BY250" s="3">
        <f t="shared" si="210"/>
        <v>1</v>
      </c>
      <c r="BZ250" s="2">
        <f t="shared" si="211"/>
        <v>-3.9884393063583823E-2</v>
      </c>
      <c r="CA250" s="5">
        <f t="shared" si="212"/>
        <v>288.50145922788818</v>
      </c>
      <c r="CB250" s="2">
        <f>(CA250/CA$5)^(12/COUNT(CA$6:CA250))-1</f>
        <v>5.3265507115162203E-2</v>
      </c>
      <c r="CD250" s="3">
        <f t="shared" si="219"/>
        <v>0.1</v>
      </c>
      <c r="CE250" s="3">
        <f t="shared" si="213"/>
        <v>0.9</v>
      </c>
      <c r="CF250" s="2">
        <f t="shared" si="214"/>
        <v>-3.5416787090558774E-2</v>
      </c>
      <c r="CG250" s="5">
        <f t="shared" si="215"/>
        <v>361.56544757690995</v>
      </c>
      <c r="CH250" s="2">
        <f>(CG250/CG$5)^(12/COUNT(CG$6:CG250))-1</f>
        <v>6.4975869589543045E-2</v>
      </c>
    </row>
    <row r="251" spans="1:86">
      <c r="A251" s="1">
        <v>33450</v>
      </c>
      <c r="B251" s="2">
        <f>data!M252/1200</f>
        <v>4.7916666666666663E-3</v>
      </c>
      <c r="C251" s="2">
        <f>data!K252/data!K251-1</f>
        <v>4.061924830136765E-2</v>
      </c>
      <c r="D251" s="1">
        <f t="shared" si="166"/>
        <v>33239</v>
      </c>
      <c r="E251">
        <f>VLOOKUP(D251,'FRED Graph'!$A$13:$B$1993,2,FALSE)</f>
        <v>1</v>
      </c>
      <c r="F251" s="4">
        <f t="shared" si="167"/>
        <v>3.5827581634700983E-2</v>
      </c>
      <c r="G251" s="20" t="str">
        <f t="shared" si="220"/>
        <v>19913</v>
      </c>
      <c r="H251" s="21">
        <f>IF(VLOOKUP(G251,Median_Level!$A$2:$H$206,8,FALSE)="#N/A",0,VLOOKUP(G251,Median_Level!$A$2:$H$206,8,FALSE))</f>
        <v>12.5</v>
      </c>
      <c r="I251" s="4"/>
      <c r="J251" s="3">
        <f t="shared" si="216"/>
        <v>0</v>
      </c>
      <c r="K251" s="3">
        <f t="shared" si="168"/>
        <v>1</v>
      </c>
      <c r="L251" s="2">
        <f t="shared" si="169"/>
        <v>4.061924830136765E-2</v>
      </c>
      <c r="M251" s="5">
        <f t="shared" si="170"/>
        <v>348.28094415659143</v>
      </c>
      <c r="N251" s="2">
        <f>(M251/M$5)^(12/COUNT(M$6:M251))-1</f>
        <v>6.2760968135182171E-2</v>
      </c>
      <c r="P251" s="3">
        <f t="shared" si="217"/>
        <v>1</v>
      </c>
      <c r="Q251" s="3">
        <f t="shared" si="171"/>
        <v>0</v>
      </c>
      <c r="R251" s="2">
        <f t="shared" si="172"/>
        <v>4.7916666666666663E-3</v>
      </c>
      <c r="S251" s="5">
        <f t="shared" si="173"/>
        <v>566.84255329679354</v>
      </c>
      <c r="T251" s="2">
        <f>(S251/S$5)^(12/COUNT(S$6:S251))-1</f>
        <v>8.8314124534330407E-2</v>
      </c>
      <c r="V251" s="3">
        <f t="shared" si="174"/>
        <v>0</v>
      </c>
      <c r="W251" s="3">
        <f t="shared" si="175"/>
        <v>1</v>
      </c>
      <c r="X251" s="2">
        <f t="shared" si="176"/>
        <v>4.061924830136765E-2</v>
      </c>
      <c r="Y251" s="5">
        <f t="shared" si="177"/>
        <v>32417.093777365393</v>
      </c>
      <c r="Z251" s="2">
        <f>(Y251/Y$5)^(12/COUNT(Y$6:Y251))-1</f>
        <v>0.32579624381818162</v>
      </c>
      <c r="AB251" s="3">
        <f t="shared" si="178"/>
        <v>1</v>
      </c>
      <c r="AC251" s="3">
        <f t="shared" si="179"/>
        <v>0</v>
      </c>
      <c r="AD251" s="2">
        <f t="shared" si="180"/>
        <v>4.7916666666666663E-3</v>
      </c>
      <c r="AE251" s="5">
        <f t="shared" si="181"/>
        <v>345.86971490235112</v>
      </c>
      <c r="AF251" s="2">
        <f>(AE251/AE$5)^(12/COUNT(AE$6:AE251))-1</f>
        <v>6.2400866864987359E-2</v>
      </c>
      <c r="AH251" s="3">
        <f t="shared" ca="1" si="182"/>
        <v>0</v>
      </c>
      <c r="AI251" s="3">
        <f t="shared" ca="1" si="183"/>
        <v>1</v>
      </c>
      <c r="AJ251" s="2">
        <f t="shared" ca="1" si="184"/>
        <v>4.061924830136765E-2</v>
      </c>
      <c r="AK251" s="5">
        <f t="shared" ca="1" si="185"/>
        <v>1006.8761859757341</v>
      </c>
      <c r="AL251" s="2">
        <f ca="1">(AK251/AK$5)^(12/COUNT(AK$6:AK251))-1</f>
        <v>0.11924628595095332</v>
      </c>
      <c r="AN251" s="3">
        <f t="shared" ca="1" si="186"/>
        <v>0.29326825463790529</v>
      </c>
      <c r="AO251" s="3">
        <f t="shared" ca="1" si="187"/>
        <v>0.70673174536209471</v>
      </c>
      <c r="AP251" s="2">
        <f t="shared" ca="1" si="188"/>
        <v>3.0112155967461821E-2</v>
      </c>
      <c r="AQ251" s="5">
        <f t="shared" ca="1" si="189"/>
        <v>429.01876488914866</v>
      </c>
      <c r="AR251" s="2">
        <f ca="1">(AQ251/AQ$5)^(12/COUNT(AQ$6:AQ251))-1</f>
        <v>7.3624718466574146E-2</v>
      </c>
      <c r="AT251" s="3">
        <f t="shared" si="190"/>
        <v>0</v>
      </c>
      <c r="AU251" s="3">
        <f t="shared" si="191"/>
        <v>1</v>
      </c>
      <c r="AV251" s="2">
        <f t="shared" si="192"/>
        <v>4.061924830136765E-2</v>
      </c>
      <c r="AW251" s="5">
        <f t="shared" si="193"/>
        <v>487.04385363798497</v>
      </c>
      <c r="AX251" s="2">
        <f>(AW251/AW$5)^(12/COUNT(AW$6:AW251))-1</f>
        <v>8.0288880059895318E-2</v>
      </c>
      <c r="AZ251" s="3">
        <f t="shared" ca="1" si="194"/>
        <v>0</v>
      </c>
      <c r="BA251" s="3">
        <f t="shared" ca="1" si="195"/>
        <v>1</v>
      </c>
      <c r="BB251" s="2">
        <f t="shared" ca="1" si="196"/>
        <v>4.061924830136765E-2</v>
      </c>
      <c r="BC251" s="5">
        <f t="shared" ca="1" si="197"/>
        <v>745.04177992578366</v>
      </c>
      <c r="BD251" s="2">
        <f ca="1">(BC251/BC$5)^(12/COUNT(BC$6:BC251))-1</f>
        <v>0.1029235155577628</v>
      </c>
      <c r="BF251" s="3">
        <f t="shared" si="218"/>
        <v>0.45</v>
      </c>
      <c r="BG251" s="3">
        <f t="shared" si="198"/>
        <v>0.55000000000000004</v>
      </c>
      <c r="BH251" s="2">
        <f t="shared" si="199"/>
        <v>2.4496836565752206E-2</v>
      </c>
      <c r="BI251" s="5">
        <f t="shared" si="200"/>
        <v>464.26991592281388</v>
      </c>
      <c r="BJ251" s="2">
        <f>(BI251/BI$5)^(12/COUNT(BI$6:BI251))-1</f>
        <v>7.7768266820397614E-2</v>
      </c>
      <c r="BL251" s="3">
        <f t="shared" si="201"/>
        <v>1</v>
      </c>
      <c r="BM251" s="3">
        <f t="shared" si="202"/>
        <v>0</v>
      </c>
      <c r="BN251" s="2">
        <f t="shared" si="203"/>
        <v>4.7916666666666663E-3</v>
      </c>
      <c r="BO251" s="5">
        <f t="shared" si="204"/>
        <v>407.8628579664441</v>
      </c>
      <c r="BP251" s="2">
        <f>(BO251/BO$5)^(12/COUNT(BO$6:BO251))-1</f>
        <v>7.0979550595974494E-2</v>
      </c>
      <c r="BR251" s="3">
        <f t="shared" si="205"/>
        <v>1</v>
      </c>
      <c r="BS251" s="3">
        <f t="shared" si="206"/>
        <v>0</v>
      </c>
      <c r="BT251" s="2">
        <f t="shared" si="207"/>
        <v>4.7916666666666663E-3</v>
      </c>
      <c r="BU251" s="5">
        <f t="shared" si="208"/>
        <v>431.65338153265935</v>
      </c>
      <c r="BV251" s="2">
        <f>(BU251/BU$5)^(12/COUNT(BU$6:BU251))-1</f>
        <v>7.3945400425272201E-2</v>
      </c>
      <c r="BX251" s="3">
        <f t="shared" si="209"/>
        <v>0</v>
      </c>
      <c r="BY251" s="3">
        <f t="shared" si="210"/>
        <v>1</v>
      </c>
      <c r="BZ251" s="2">
        <f t="shared" si="211"/>
        <v>4.061924830136765E-2</v>
      </c>
      <c r="CA251" s="5">
        <f t="shared" si="212"/>
        <v>300.22017163557268</v>
      </c>
      <c r="CB251" s="2">
        <f>(CA251/CA$5)^(12/COUNT(CA$6:CA251))-1</f>
        <v>5.509058994176641E-2</v>
      </c>
      <c r="CD251" s="3">
        <f t="shared" si="219"/>
        <v>0.1</v>
      </c>
      <c r="CE251" s="3">
        <f t="shared" si="213"/>
        <v>0.9</v>
      </c>
      <c r="CF251" s="2">
        <f t="shared" si="214"/>
        <v>3.7036490137897553E-2</v>
      </c>
      <c r="CG251" s="5">
        <f t="shared" si="215"/>
        <v>374.95656271029662</v>
      </c>
      <c r="CH251" s="2">
        <f>(CG251/CG$5)^(12/COUNT(CG$6:CG251))-1</f>
        <v>6.659384012813363E-2</v>
      </c>
    </row>
    <row r="252" spans="1:86">
      <c r="A252" s="1">
        <v>33480</v>
      </c>
      <c r="B252" s="2">
        <f>data!M253/1200</f>
        <v>4.6083333333333332E-3</v>
      </c>
      <c r="C252" s="2">
        <f>data!K253/data!K252-1</f>
        <v>6.2086339021825143E-3</v>
      </c>
      <c r="D252" s="1">
        <f t="shared" si="166"/>
        <v>33239</v>
      </c>
      <c r="E252">
        <f>VLOOKUP(D252,'FRED Graph'!$A$13:$B$1993,2,FALSE)</f>
        <v>1</v>
      </c>
      <c r="F252" s="4">
        <f t="shared" si="167"/>
        <v>1.6003005688491811E-3</v>
      </c>
      <c r="G252" s="20" t="str">
        <f t="shared" si="220"/>
        <v>19913</v>
      </c>
      <c r="H252" s="21">
        <f>IF(VLOOKUP(G252,Median_Level!$A$2:$H$206,8,FALSE)="#N/A",0,VLOOKUP(G252,Median_Level!$A$2:$H$206,8,FALSE))</f>
        <v>12.5</v>
      </c>
      <c r="I252" s="4"/>
      <c r="J252" s="3">
        <f t="shared" si="216"/>
        <v>0</v>
      </c>
      <c r="K252" s="3">
        <f t="shared" si="168"/>
        <v>1</v>
      </c>
      <c r="L252" s="2">
        <f t="shared" si="169"/>
        <v>6.2086339021825143E-3</v>
      </c>
      <c r="M252" s="5">
        <f t="shared" si="170"/>
        <v>350.4432930339662</v>
      </c>
      <c r="N252" s="2">
        <f>(M252/M$5)^(12/COUNT(M$6:M252))-1</f>
        <v>6.2818638759339462E-2</v>
      </c>
      <c r="P252" s="3">
        <f t="shared" si="217"/>
        <v>1</v>
      </c>
      <c r="Q252" s="3">
        <f t="shared" si="171"/>
        <v>0</v>
      </c>
      <c r="R252" s="2">
        <f t="shared" si="172"/>
        <v>4.6083333333333332E-3</v>
      </c>
      <c r="S252" s="5">
        <f t="shared" si="173"/>
        <v>569.45475272990291</v>
      </c>
      <c r="T252" s="2">
        <f>(S252/S$5)^(12/COUNT(S$6:S252))-1</f>
        <v>8.8184341541443612E-2</v>
      </c>
      <c r="V252" s="3">
        <f t="shared" si="174"/>
        <v>0</v>
      </c>
      <c r="W252" s="3">
        <f t="shared" si="175"/>
        <v>1</v>
      </c>
      <c r="X252" s="2">
        <f t="shared" si="176"/>
        <v>6.2086339021825143E-3</v>
      </c>
      <c r="Y252" s="5">
        <f t="shared" si="177"/>
        <v>32618.359644801774</v>
      </c>
      <c r="Z252" s="2">
        <f>(Y252/Y$5)^(12/COUNT(Y$6:Y252))-1</f>
        <v>0.32468164849839476</v>
      </c>
      <c r="AB252" s="3">
        <f t="shared" si="178"/>
        <v>1</v>
      </c>
      <c r="AC252" s="3">
        <f t="shared" si="179"/>
        <v>0</v>
      </c>
      <c r="AD252" s="2">
        <f t="shared" si="180"/>
        <v>4.6083333333333332E-3</v>
      </c>
      <c r="AE252" s="5">
        <f t="shared" si="181"/>
        <v>347.46359783852614</v>
      </c>
      <c r="AF252" s="2">
        <f>(AE252/AE$5)^(12/COUNT(AE$6:AE252))-1</f>
        <v>6.2377819700301096E-2</v>
      </c>
      <c r="AH252" s="3">
        <f t="shared" ca="1" si="182"/>
        <v>0</v>
      </c>
      <c r="AI252" s="3">
        <f t="shared" ca="1" si="183"/>
        <v>1</v>
      </c>
      <c r="AJ252" s="2">
        <f t="shared" ca="1" si="184"/>
        <v>6.2086339021825143E-3</v>
      </c>
      <c r="AK252" s="5">
        <f t="shared" ca="1" si="185"/>
        <v>1013.1275115992833</v>
      </c>
      <c r="AL252" s="2">
        <f ca="1">(AK252/AK$5)^(12/COUNT(AK$6:AK252))-1</f>
        <v>0.11907237573707752</v>
      </c>
      <c r="AN252" s="3">
        <f t="shared" ca="1" si="186"/>
        <v>0.43364688738698909</v>
      </c>
      <c r="AO252" s="3">
        <f t="shared" ca="1" si="187"/>
        <v>0.56635311261301091</v>
      </c>
      <c r="AP252" s="2">
        <f t="shared" ca="1" si="188"/>
        <v>5.5146685416174387E-3</v>
      </c>
      <c r="AQ252" s="5">
        <f t="shared" ca="1" si="189"/>
        <v>431.38466117564639</v>
      </c>
      <c r="AR252" s="2">
        <f ca="1">(AQ252/AQ$5)^(12/COUNT(AQ$6:AQ252))-1</f>
        <v>7.3602784191140191E-2</v>
      </c>
      <c r="AT252" s="3">
        <f t="shared" si="190"/>
        <v>0</v>
      </c>
      <c r="AU252" s="3">
        <f t="shared" si="191"/>
        <v>1</v>
      </c>
      <c r="AV252" s="2">
        <f t="shared" si="192"/>
        <v>6.2086339021825143E-3</v>
      </c>
      <c r="AW252" s="5">
        <f t="shared" si="193"/>
        <v>490.0677306195314</v>
      </c>
      <c r="AX252" s="2">
        <f>(AW252/AW$5)^(12/COUNT(AW$6:AW252))-1</f>
        <v>8.0275955114833319E-2</v>
      </c>
      <c r="AZ252" s="3">
        <f t="shared" ca="1" si="194"/>
        <v>0</v>
      </c>
      <c r="BA252" s="3">
        <f t="shared" ca="1" si="195"/>
        <v>1</v>
      </c>
      <c r="BB252" s="2">
        <f t="shared" ca="1" si="196"/>
        <v>6.2086339021825143E-3</v>
      </c>
      <c r="BC252" s="5">
        <f t="shared" ca="1" si="197"/>
        <v>749.66747157917325</v>
      </c>
      <c r="BD252" s="2">
        <f ca="1">(BC252/BC$5)^(12/COUNT(BC$6:BC252))-1</f>
        <v>0.10281773321382714</v>
      </c>
      <c r="BF252" s="3">
        <f t="shared" si="218"/>
        <v>0.45</v>
      </c>
      <c r="BG252" s="3">
        <f t="shared" si="198"/>
        <v>0.55000000000000004</v>
      </c>
      <c r="BH252" s="2">
        <f t="shared" si="199"/>
        <v>5.4884986462003828E-3</v>
      </c>
      <c r="BI252" s="5">
        <f t="shared" si="200"/>
        <v>466.81806072782786</v>
      </c>
      <c r="BJ252" s="2">
        <f>(BI252/BI$5)^(12/COUNT(BI$6:BI252))-1</f>
        <v>7.7728077796740402E-2</v>
      </c>
      <c r="BL252" s="3">
        <f t="shared" si="201"/>
        <v>1</v>
      </c>
      <c r="BM252" s="3">
        <f t="shared" si="202"/>
        <v>0</v>
      </c>
      <c r="BN252" s="2">
        <f t="shared" si="203"/>
        <v>4.6083333333333332E-3</v>
      </c>
      <c r="BO252" s="5">
        <f t="shared" si="204"/>
        <v>409.74242597023948</v>
      </c>
      <c r="BP252" s="2">
        <f>(BO252/BO$5)^(12/COUNT(BO$6:BO252))-1</f>
        <v>7.0921447291687256E-2</v>
      </c>
      <c r="BR252" s="3">
        <f t="shared" si="205"/>
        <v>1</v>
      </c>
      <c r="BS252" s="3">
        <f t="shared" si="206"/>
        <v>0</v>
      </c>
      <c r="BT252" s="2">
        <f t="shared" si="207"/>
        <v>4.6083333333333332E-3</v>
      </c>
      <c r="BU252" s="5">
        <f t="shared" si="208"/>
        <v>433.64258419922237</v>
      </c>
      <c r="BV252" s="2">
        <f>(BU252/BU$5)^(12/COUNT(BU$6:BU252))-1</f>
        <v>7.3875112835947387E-2</v>
      </c>
      <c r="BX252" s="3">
        <f t="shared" si="209"/>
        <v>0</v>
      </c>
      <c r="BY252" s="3">
        <f t="shared" si="210"/>
        <v>1</v>
      </c>
      <c r="BZ252" s="2">
        <f t="shared" si="211"/>
        <v>6.2086339021825143E-3</v>
      </c>
      <c r="CA252" s="5">
        <f t="shared" si="212"/>
        <v>302.08412877130837</v>
      </c>
      <c r="CB252" s="2">
        <f>(CA252/CA$5)^(12/COUNT(CA$6:CA252))-1</f>
        <v>5.51787882932393E-2</v>
      </c>
      <c r="CD252" s="3">
        <f t="shared" si="219"/>
        <v>0.1</v>
      </c>
      <c r="CE252" s="3">
        <f t="shared" si="213"/>
        <v>0.9</v>
      </c>
      <c r="CF252" s="2">
        <f t="shared" si="214"/>
        <v>6.0486038452975963E-3</v>
      </c>
      <c r="CG252" s="5">
        <f t="shared" si="215"/>
        <v>377.22452641732571</v>
      </c>
      <c r="CH252" s="2">
        <f>(CG252/CG$5)^(12/COUNT(CG$6:CG252))-1</f>
        <v>6.6627930090448872E-2</v>
      </c>
    </row>
    <row r="253" spans="1:86">
      <c r="A253" s="1">
        <v>33511</v>
      </c>
      <c r="B253" s="2">
        <f>data!M254/1200</f>
        <v>4.4583333333333332E-3</v>
      </c>
      <c r="C253" s="2">
        <f>data!K254/data!K253-1</f>
        <v>-8.8152188198186154E-3</v>
      </c>
      <c r="D253" s="1">
        <f t="shared" si="166"/>
        <v>33239</v>
      </c>
      <c r="E253">
        <f>VLOOKUP(D253,'FRED Graph'!$A$13:$B$1993,2,FALSE)</f>
        <v>1</v>
      </c>
      <c r="F253" s="4">
        <f t="shared" si="167"/>
        <v>-1.3273552153151949E-2</v>
      </c>
      <c r="G253" s="20" t="str">
        <f t="shared" si="220"/>
        <v>19913</v>
      </c>
      <c r="H253" s="21">
        <f>IF(VLOOKUP(G253,Median_Level!$A$2:$H$206,8,FALSE)="#N/A",0,VLOOKUP(G253,Median_Level!$A$2:$H$206,8,FALSE))</f>
        <v>12.5</v>
      </c>
      <c r="I253" s="4"/>
      <c r="J253" s="3">
        <f t="shared" si="216"/>
        <v>0</v>
      </c>
      <c r="K253" s="3">
        <f t="shared" si="168"/>
        <v>1</v>
      </c>
      <c r="L253" s="2">
        <f t="shared" si="169"/>
        <v>-8.8152188198186154E-3</v>
      </c>
      <c r="M253" s="5">
        <f t="shared" si="170"/>
        <v>347.354058721934</v>
      </c>
      <c r="N253" s="2">
        <f>(M253/M$5)^(12/COUNT(M$6:M253))-1</f>
        <v>6.210243711617891E-2</v>
      </c>
      <c r="P253" s="3">
        <f t="shared" si="217"/>
        <v>1</v>
      </c>
      <c r="Q253" s="3">
        <f t="shared" si="171"/>
        <v>0</v>
      </c>
      <c r="R253" s="2">
        <f t="shared" si="172"/>
        <v>4.4583333333333332E-3</v>
      </c>
      <c r="S253" s="5">
        <f t="shared" si="173"/>
        <v>571.99357183582367</v>
      </c>
      <c r="T253" s="2">
        <f>(S253/S$5)^(12/COUNT(S$6:S253))-1</f>
        <v>8.8047758965162037E-2</v>
      </c>
      <c r="V253" s="3">
        <f t="shared" si="174"/>
        <v>1</v>
      </c>
      <c r="W253" s="3">
        <f t="shared" si="175"/>
        <v>0</v>
      </c>
      <c r="X253" s="2">
        <f t="shared" si="176"/>
        <v>4.4583333333333332E-3</v>
      </c>
      <c r="Y253" s="5">
        <f t="shared" si="177"/>
        <v>32763.783164884844</v>
      </c>
      <c r="Z253" s="2">
        <f>(Y253/Y$5)^(12/COUNT(Y$6:Y253))-1</f>
        <v>0.32346547061580289</v>
      </c>
      <c r="AB253" s="3">
        <f t="shared" si="178"/>
        <v>1</v>
      </c>
      <c r="AC253" s="3">
        <f t="shared" si="179"/>
        <v>0</v>
      </c>
      <c r="AD253" s="2">
        <f t="shared" si="180"/>
        <v>4.4583333333333332E-3</v>
      </c>
      <c r="AE253" s="5">
        <f t="shared" si="181"/>
        <v>349.01270637888956</v>
      </c>
      <c r="AF253" s="2">
        <f>(AE253/AE$5)^(12/COUNT(AE$6:AE253))-1</f>
        <v>6.2347283077830884E-2</v>
      </c>
      <c r="AH253" s="3">
        <f t="shared" ca="1" si="182"/>
        <v>0</v>
      </c>
      <c r="AI253" s="3">
        <f t="shared" ca="1" si="183"/>
        <v>1</v>
      </c>
      <c r="AJ253" s="2">
        <f t="shared" ca="1" si="184"/>
        <v>-8.8152188198186154E-3</v>
      </c>
      <c r="AK253" s="5">
        <f t="shared" ca="1" si="185"/>
        <v>1004.1965708921573</v>
      </c>
      <c r="AL253" s="2">
        <f ca="1">(AK253/AK$5)^(12/COUNT(AK$6:AK253))-1</f>
        <v>0.1180857180933268</v>
      </c>
      <c r="AN253" s="3">
        <f t="shared" ca="1" si="186"/>
        <v>0.65080526737787248</v>
      </c>
      <c r="AO253" s="3">
        <f t="shared" ca="1" si="187"/>
        <v>0.34919473262212752</v>
      </c>
      <c r="AP253" s="2">
        <f t="shared" ca="1" si="188"/>
        <v>-1.7672116173242641E-4</v>
      </c>
      <c r="AQ253" s="5">
        <f t="shared" ca="1" si="189"/>
        <v>431.30842637716989</v>
      </c>
      <c r="AR253" s="2">
        <f ca="1">(AQ253/AQ$5)^(12/COUNT(AQ$6:AQ253))-1</f>
        <v>7.3286200645920507E-2</v>
      </c>
      <c r="AT253" s="3">
        <f t="shared" si="190"/>
        <v>0</v>
      </c>
      <c r="AU253" s="3">
        <f t="shared" si="191"/>
        <v>1</v>
      </c>
      <c r="AV253" s="2">
        <f t="shared" si="192"/>
        <v>-8.8152188198186154E-3</v>
      </c>
      <c r="AW253" s="5">
        <f t="shared" si="193"/>
        <v>485.7476763375883</v>
      </c>
      <c r="AX253" s="2">
        <f>(AW253/AW$5)^(12/COUNT(AW$6:AW253))-1</f>
        <v>7.9477072281374683E-2</v>
      </c>
      <c r="AZ253" s="3">
        <f t="shared" ca="1" si="194"/>
        <v>0</v>
      </c>
      <c r="BA253" s="3">
        <f t="shared" ca="1" si="195"/>
        <v>1</v>
      </c>
      <c r="BB253" s="2">
        <f t="shared" ca="1" si="196"/>
        <v>-8.8152188198186154E-3</v>
      </c>
      <c r="BC253" s="5">
        <f t="shared" ca="1" si="197"/>
        <v>743.05898877510265</v>
      </c>
      <c r="BD253" s="2">
        <f ca="1">(BC253/BC$5)^(12/COUNT(BC$6:BC253))-1</f>
        <v>0.10191041600978346</v>
      </c>
      <c r="BF253" s="3">
        <f t="shared" si="218"/>
        <v>0.45</v>
      </c>
      <c r="BG253" s="3">
        <f t="shared" si="198"/>
        <v>0.55000000000000004</v>
      </c>
      <c r="BH253" s="2">
        <f t="shared" si="199"/>
        <v>-2.8421203509002386E-3</v>
      </c>
      <c r="BI253" s="5">
        <f t="shared" si="200"/>
        <v>465.49130761726548</v>
      </c>
      <c r="BJ253" s="2">
        <f>(BI253/BI$5)^(12/COUNT(BI$6:BI253))-1</f>
        <v>7.72544630586951E-2</v>
      </c>
      <c r="BL253" s="3">
        <f t="shared" si="201"/>
        <v>1</v>
      </c>
      <c r="BM253" s="3">
        <f t="shared" si="202"/>
        <v>0</v>
      </c>
      <c r="BN253" s="2">
        <f t="shared" si="203"/>
        <v>4.4583333333333332E-3</v>
      </c>
      <c r="BO253" s="5">
        <f t="shared" si="204"/>
        <v>411.56919428602345</v>
      </c>
      <c r="BP253" s="2">
        <f>(BO253/BO$5)^(12/COUNT(BO$6:BO253))-1</f>
        <v>7.0856078381793308E-2</v>
      </c>
      <c r="BR253" s="3">
        <f t="shared" si="205"/>
        <v>1</v>
      </c>
      <c r="BS253" s="3">
        <f t="shared" si="206"/>
        <v>0</v>
      </c>
      <c r="BT253" s="2">
        <f t="shared" si="207"/>
        <v>4.4583333333333332E-3</v>
      </c>
      <c r="BU253" s="5">
        <f t="shared" si="208"/>
        <v>435.57590738711053</v>
      </c>
      <c r="BV253" s="2">
        <f>(BU253/BU$5)^(12/COUNT(BU$6:BU253))-1</f>
        <v>7.3797638078088257E-2</v>
      </c>
      <c r="BX253" s="3">
        <f t="shared" si="209"/>
        <v>0</v>
      </c>
      <c r="BY253" s="3">
        <f t="shared" si="210"/>
        <v>1</v>
      </c>
      <c r="BZ253" s="2">
        <f t="shared" si="211"/>
        <v>-8.8152188198186154E-3</v>
      </c>
      <c r="CA253" s="5">
        <f t="shared" si="212"/>
        <v>299.42119107419501</v>
      </c>
      <c r="CB253" s="2">
        <f>(CA253/CA$5)^(12/COUNT(CA$6:CA253))-1</f>
        <v>5.4498409539943227E-2</v>
      </c>
      <c r="CD253" s="3">
        <f t="shared" si="219"/>
        <v>0.1</v>
      </c>
      <c r="CE253" s="3">
        <f t="shared" si="213"/>
        <v>0.9</v>
      </c>
      <c r="CF253" s="2">
        <f t="shared" si="214"/>
        <v>-7.4878636045034213E-3</v>
      </c>
      <c r="CG253" s="5">
        <f t="shared" si="215"/>
        <v>374.39992061523941</v>
      </c>
      <c r="CH253" s="2">
        <f>(CG253/CG$5)^(12/COUNT(CG$6:CG253))-1</f>
        <v>6.5962808315324084E-2</v>
      </c>
    </row>
    <row r="254" spans="1:86">
      <c r="A254" s="1">
        <v>33542</v>
      </c>
      <c r="B254" s="2">
        <f>data!M255/1200</f>
        <v>4.3666666666666671E-3</v>
      </c>
      <c r="C254" s="2">
        <f>data!K255/data!K254-1</f>
        <v>1.7346367141015007E-2</v>
      </c>
      <c r="D254" s="1">
        <f t="shared" si="166"/>
        <v>33239</v>
      </c>
      <c r="E254">
        <f>VLOOKUP(D254,'FRED Graph'!$A$13:$B$1993,2,FALSE)</f>
        <v>1</v>
      </c>
      <c r="F254" s="4">
        <f t="shared" si="167"/>
        <v>1.2979700474348339E-2</v>
      </c>
      <c r="G254" s="20" t="str">
        <f t="shared" si="220"/>
        <v>19914</v>
      </c>
      <c r="H254" s="21">
        <f>IF(VLOOKUP(G254,Median_Level!$A$2:$H$206,8,FALSE)="#N/A",0,VLOOKUP(G254,Median_Level!$A$2:$H$206,8,FALSE))</f>
        <v>10</v>
      </c>
      <c r="I254" s="4"/>
      <c r="J254" s="3">
        <f t="shared" si="216"/>
        <v>0</v>
      </c>
      <c r="K254" s="3">
        <f t="shared" si="168"/>
        <v>1</v>
      </c>
      <c r="L254" s="2">
        <f t="shared" si="169"/>
        <v>1.7346367141015007E-2</v>
      </c>
      <c r="M254" s="5">
        <f t="shared" si="170"/>
        <v>353.37938975244634</v>
      </c>
      <c r="N254" s="2">
        <f>(M254/M$5)^(12/COUNT(M$6:M254))-1</f>
        <v>6.2725896129382397E-2</v>
      </c>
      <c r="P254" s="3">
        <f t="shared" si="217"/>
        <v>1</v>
      </c>
      <c r="Q254" s="3">
        <f t="shared" si="171"/>
        <v>0</v>
      </c>
      <c r="R254" s="2">
        <f t="shared" si="172"/>
        <v>4.3666666666666671E-3</v>
      </c>
      <c r="S254" s="5">
        <f t="shared" si="173"/>
        <v>574.49127709950676</v>
      </c>
      <c r="T254" s="2">
        <f>(S254/S$5)^(12/COUNT(S$6:S254))-1</f>
        <v>8.7907505460522506E-2</v>
      </c>
      <c r="V254" s="3">
        <f t="shared" si="174"/>
        <v>0</v>
      </c>
      <c r="W254" s="3">
        <f t="shared" si="175"/>
        <v>1</v>
      </c>
      <c r="X254" s="2">
        <f t="shared" si="176"/>
        <v>1.7346367141015007E-2</v>
      </c>
      <c r="Y254" s="5">
        <f t="shared" si="177"/>
        <v>33332.115776591541</v>
      </c>
      <c r="Z254" s="2">
        <f>(Y254/Y$5)^(12/COUNT(Y$6:Y254))-1</f>
        <v>0.32307283691279398</v>
      </c>
      <c r="AB254" s="3">
        <f t="shared" si="178"/>
        <v>1</v>
      </c>
      <c r="AC254" s="3">
        <f t="shared" si="179"/>
        <v>0</v>
      </c>
      <c r="AD254" s="2">
        <f t="shared" si="180"/>
        <v>4.3666666666666671E-3</v>
      </c>
      <c r="AE254" s="5">
        <f t="shared" si="181"/>
        <v>350.53672853007737</v>
      </c>
      <c r="AF254" s="2">
        <f>(AE254/AE$5)^(12/COUNT(AE$6:AE254))-1</f>
        <v>6.2312320257005727E-2</v>
      </c>
      <c r="AH254" s="3">
        <f t="shared" ca="1" si="182"/>
        <v>0</v>
      </c>
      <c r="AI254" s="3">
        <f t="shared" ca="1" si="183"/>
        <v>1</v>
      </c>
      <c r="AJ254" s="2">
        <f t="shared" ca="1" si="184"/>
        <v>1.7346367141015007E-2</v>
      </c>
      <c r="AK254" s="5">
        <f t="shared" ca="1" si="185"/>
        <v>1021.6157332926009</v>
      </c>
      <c r="AL254" s="2">
        <f ca="1">(AK254/AK$5)^(12/COUNT(AK$6:AK254))-1</f>
        <v>0.11851127150894469</v>
      </c>
      <c r="AN254" s="3">
        <f t="shared" ca="1" si="186"/>
        <v>0.28148922316074154</v>
      </c>
      <c r="AO254" s="3">
        <f t="shared" ca="1" si="187"/>
        <v>0.71851077683925846</v>
      </c>
      <c r="AP254" s="2">
        <f t="shared" ca="1" si="188"/>
        <v>1.3692721337631584E-2</v>
      </c>
      <c r="AQ254" s="5">
        <f t="shared" ca="1" si="189"/>
        <v>437.21421247012489</v>
      </c>
      <c r="AR254" s="2">
        <f ca="1">(AQ254/AQ$5)^(12/COUNT(AQ$6:AQ254))-1</f>
        <v>7.3684867817139121E-2</v>
      </c>
      <c r="AT254" s="3">
        <f t="shared" si="190"/>
        <v>0</v>
      </c>
      <c r="AU254" s="3">
        <f t="shared" si="191"/>
        <v>1</v>
      </c>
      <c r="AV254" s="2">
        <f t="shared" si="192"/>
        <v>1.7346367141015007E-2</v>
      </c>
      <c r="AW254" s="5">
        <f t="shared" si="193"/>
        <v>494.17363386923506</v>
      </c>
      <c r="AX254" s="2">
        <f>(AW254/AW$5)^(12/COUNT(AW$6:AW254))-1</f>
        <v>8.0040345984846883E-2</v>
      </c>
      <c r="AZ254" s="3">
        <f t="shared" ca="1" si="194"/>
        <v>0</v>
      </c>
      <c r="BA254" s="3">
        <f t="shared" ca="1" si="195"/>
        <v>1</v>
      </c>
      <c r="BB254" s="2">
        <f t="shared" ca="1" si="196"/>
        <v>1.7346367141015007E-2</v>
      </c>
      <c r="BC254" s="5">
        <f t="shared" ca="1" si="197"/>
        <v>755.94836280182687</v>
      </c>
      <c r="BD254" s="2">
        <f ca="1">(BC254/BC$5)^(12/COUNT(BC$6:BC254))-1</f>
        <v>0.10239432826930761</v>
      </c>
      <c r="BF254" s="3">
        <f t="shared" si="218"/>
        <v>0.45</v>
      </c>
      <c r="BG254" s="3">
        <f t="shared" si="198"/>
        <v>0.55000000000000004</v>
      </c>
      <c r="BH254" s="2">
        <f t="shared" si="199"/>
        <v>1.1505501927558254E-2</v>
      </c>
      <c r="BI254" s="5">
        <f t="shared" si="200"/>
        <v>470.84701875431756</v>
      </c>
      <c r="BJ254" s="2">
        <f>(BI254/BI$5)^(12/COUNT(BI$6:BI254))-1</f>
        <v>7.752645942321168E-2</v>
      </c>
      <c r="BL254" s="3">
        <f t="shared" si="201"/>
        <v>1</v>
      </c>
      <c r="BM254" s="3">
        <f t="shared" si="202"/>
        <v>0</v>
      </c>
      <c r="BN254" s="2">
        <f t="shared" si="203"/>
        <v>4.3666666666666671E-3</v>
      </c>
      <c r="BO254" s="5">
        <f t="shared" si="204"/>
        <v>413.36637976773909</v>
      </c>
      <c r="BP254" s="2">
        <f>(BO254/BO$5)^(12/COUNT(BO$6:BO254))-1</f>
        <v>7.0786528854049013E-2</v>
      </c>
      <c r="BR254" s="3">
        <f t="shared" si="205"/>
        <v>0</v>
      </c>
      <c r="BS254" s="3">
        <f t="shared" si="206"/>
        <v>1</v>
      </c>
      <c r="BT254" s="2">
        <f t="shared" si="207"/>
        <v>1.7346367141015007E-2</v>
      </c>
      <c r="BU254" s="5">
        <f t="shared" si="208"/>
        <v>443.13156699442811</v>
      </c>
      <c r="BV254" s="2">
        <f>(BU254/BU$5)^(12/COUNT(BU$6:BU254))-1</f>
        <v>7.4380709215766672E-2</v>
      </c>
      <c r="BX254" s="3">
        <f t="shared" si="209"/>
        <v>0</v>
      </c>
      <c r="BY254" s="3">
        <f t="shared" si="210"/>
        <v>1</v>
      </c>
      <c r="BZ254" s="2">
        <f t="shared" si="211"/>
        <v>1.7346367141015007E-2</v>
      </c>
      <c r="CA254" s="5">
        <f t="shared" si="212"/>
        <v>304.61506098436797</v>
      </c>
      <c r="CB254" s="2">
        <f>(CA254/CA$5)^(12/COUNT(CA$6:CA254))-1</f>
        <v>5.5147851938619485E-2</v>
      </c>
      <c r="CD254" s="3">
        <f t="shared" si="219"/>
        <v>0.1</v>
      </c>
      <c r="CE254" s="3">
        <f t="shared" si="213"/>
        <v>0.9</v>
      </c>
      <c r="CF254" s="2">
        <f t="shared" si="214"/>
        <v>1.6048397093580174E-2</v>
      </c>
      <c r="CG254" s="5">
        <f t="shared" si="215"/>
        <v>380.40843921307766</v>
      </c>
      <c r="CH254" s="2">
        <f>(CG254/CG$5)^(12/COUNT(CG$6:CG254))-1</f>
        <v>6.6507373357143074E-2</v>
      </c>
    </row>
    <row r="255" spans="1:86">
      <c r="A255" s="1">
        <v>33571</v>
      </c>
      <c r="B255" s="2">
        <f>data!M256/1200</f>
        <v>3.9916666666666668E-3</v>
      </c>
      <c r="C255" s="2">
        <f>data!K256/data!K255-1</f>
        <v>-5.6830992799192015E-2</v>
      </c>
      <c r="D255" s="1">
        <f t="shared" si="166"/>
        <v>33239</v>
      </c>
      <c r="E255">
        <f>VLOOKUP(D255,'FRED Graph'!$A$13:$B$1993,2,FALSE)</f>
        <v>1</v>
      </c>
      <c r="F255" s="4">
        <f t="shared" si="167"/>
        <v>-6.0822659465858679E-2</v>
      </c>
      <c r="G255" s="20" t="str">
        <f t="shared" si="220"/>
        <v>19914</v>
      </c>
      <c r="H255" s="21">
        <f>IF(VLOOKUP(G255,Median_Level!$A$2:$H$206,8,FALSE)="#N/A",0,VLOOKUP(G255,Median_Level!$A$2:$H$206,8,FALSE))</f>
        <v>10</v>
      </c>
      <c r="I255" s="4"/>
      <c r="J255" s="3">
        <f t="shared" si="216"/>
        <v>0</v>
      </c>
      <c r="K255" s="3">
        <f t="shared" si="168"/>
        <v>1</v>
      </c>
      <c r="L255" s="2">
        <f t="shared" si="169"/>
        <v>-5.6830992799192015E-2</v>
      </c>
      <c r="M255" s="5">
        <f t="shared" si="170"/>
        <v>333.2964881980422</v>
      </c>
      <c r="N255" s="2">
        <f>(M255/M$5)^(12/COUNT(M$6:M255))-1</f>
        <v>5.9487593209710532E-2</v>
      </c>
      <c r="P255" s="3">
        <f t="shared" si="217"/>
        <v>1</v>
      </c>
      <c r="Q255" s="3">
        <f t="shared" si="171"/>
        <v>0</v>
      </c>
      <c r="R255" s="2">
        <f t="shared" si="172"/>
        <v>3.9916666666666668E-3</v>
      </c>
      <c r="S255" s="5">
        <f t="shared" si="173"/>
        <v>576.78445478059564</v>
      </c>
      <c r="T255" s="2">
        <f>(S255/S$5)^(12/COUNT(S$6:S255))-1</f>
        <v>8.7748893677069839E-2</v>
      </c>
      <c r="V255" s="3">
        <f t="shared" si="174"/>
        <v>1</v>
      </c>
      <c r="W255" s="3">
        <f t="shared" si="175"/>
        <v>0</v>
      </c>
      <c r="X255" s="2">
        <f t="shared" si="176"/>
        <v>3.9916666666666668E-3</v>
      </c>
      <c r="Y255" s="5">
        <f t="shared" si="177"/>
        <v>33465.166472066434</v>
      </c>
      <c r="Z255" s="2">
        <f>(Y255/Y$5)^(12/COUNT(Y$6:Y255))-1</f>
        <v>0.32184478966109387</v>
      </c>
      <c r="AB255" s="3">
        <f t="shared" si="178"/>
        <v>1</v>
      </c>
      <c r="AC255" s="3">
        <f t="shared" si="179"/>
        <v>0</v>
      </c>
      <c r="AD255" s="2">
        <f t="shared" si="180"/>
        <v>3.9916666666666668E-3</v>
      </c>
      <c r="AE255" s="5">
        <f t="shared" si="181"/>
        <v>351.93595430479326</v>
      </c>
      <c r="AF255" s="2">
        <f>(AE255/AE$5)^(12/COUNT(AE$6:AE255))-1</f>
        <v>6.225859702585157E-2</v>
      </c>
      <c r="AH255" s="3">
        <f t="shared" ca="1" si="182"/>
        <v>0</v>
      </c>
      <c r="AI255" s="3">
        <f t="shared" ca="1" si="183"/>
        <v>1</v>
      </c>
      <c r="AJ255" s="2">
        <f t="shared" ca="1" si="184"/>
        <v>-5.6830992799192015E-2</v>
      </c>
      <c r="AK255" s="5">
        <f t="shared" ca="1" si="185"/>
        <v>963.55629691030788</v>
      </c>
      <c r="AL255" s="2">
        <f ca="1">(AK255/AK$5)^(12/COUNT(AK$6:AK255))-1</f>
        <v>0.11487480380849924</v>
      </c>
      <c r="AN255" s="3">
        <f t="shared" ca="1" si="186"/>
        <v>0.96647330051128821</v>
      </c>
      <c r="AO255" s="3">
        <f t="shared" ca="1" si="187"/>
        <v>3.3526699488711786E-2</v>
      </c>
      <c r="AP255" s="2">
        <f t="shared" ca="1" si="188"/>
        <v>1.9524836406505713E-3</v>
      </c>
      <c r="AQ255" s="5">
        <f t="shared" ca="1" si="189"/>
        <v>438.06786606743276</v>
      </c>
      <c r="AR255" s="2">
        <f ca="1">(AQ255/AQ$5)^(12/COUNT(AQ$6:AQ255))-1</f>
        <v>7.3480073056788386E-2</v>
      </c>
      <c r="AT255" s="3">
        <f t="shared" si="190"/>
        <v>0</v>
      </c>
      <c r="AU255" s="3">
        <f t="shared" si="191"/>
        <v>1</v>
      </c>
      <c r="AV255" s="2">
        <f t="shared" si="192"/>
        <v>-5.6830992799192015E-2</v>
      </c>
      <c r="AW255" s="5">
        <f t="shared" si="193"/>
        <v>466.08925564126201</v>
      </c>
      <c r="AX255" s="2">
        <f>(AW255/AW$5)^(12/COUNT(AW$6:AW255))-1</f>
        <v>7.6679679099525E-2</v>
      </c>
      <c r="AZ255" s="3">
        <f t="shared" ca="1" si="194"/>
        <v>0</v>
      </c>
      <c r="BA255" s="3">
        <f t="shared" ca="1" si="195"/>
        <v>1</v>
      </c>
      <c r="BB255" s="2">
        <f t="shared" ca="1" si="196"/>
        <v>-5.6830992799192015E-2</v>
      </c>
      <c r="BC255" s="5">
        <f t="shared" ca="1" si="197"/>
        <v>712.98706683887531</v>
      </c>
      <c r="BD255" s="2">
        <f ca="1">(BC255/BC$5)^(12/COUNT(BC$6:BC255))-1</f>
        <v>9.8874054286287594E-2</v>
      </c>
      <c r="BF255" s="3">
        <f t="shared" si="218"/>
        <v>0.45</v>
      </c>
      <c r="BG255" s="3">
        <f t="shared" si="198"/>
        <v>0.55000000000000004</v>
      </c>
      <c r="BH255" s="2">
        <f t="shared" si="199"/>
        <v>-2.9460796039555613E-2</v>
      </c>
      <c r="BI255" s="5">
        <f t="shared" si="200"/>
        <v>456.97549076896377</v>
      </c>
      <c r="BJ255" s="2">
        <f>(BI255/BI$5)^(12/COUNT(BI$6:BI255))-1</f>
        <v>7.5659605036093591E-2</v>
      </c>
      <c r="BL255" s="3">
        <f t="shared" si="201"/>
        <v>1</v>
      </c>
      <c r="BM255" s="3">
        <f t="shared" si="202"/>
        <v>0</v>
      </c>
      <c r="BN255" s="2">
        <f t="shared" si="203"/>
        <v>3.9916666666666668E-3</v>
      </c>
      <c r="BO255" s="5">
        <f t="shared" si="204"/>
        <v>415.01640056697863</v>
      </c>
      <c r="BP255" s="2">
        <f>(BO255/BO$5)^(12/COUNT(BO$6:BO255))-1</f>
        <v>7.0698347651127813E-2</v>
      </c>
      <c r="BR255" s="3">
        <f t="shared" si="205"/>
        <v>0</v>
      </c>
      <c r="BS255" s="3">
        <f t="shared" si="206"/>
        <v>1</v>
      </c>
      <c r="BT255" s="2">
        <f t="shared" si="207"/>
        <v>-5.6830992799192015E-2</v>
      </c>
      <c r="BU255" s="5">
        <f t="shared" si="208"/>
        <v>417.94796010147309</v>
      </c>
      <c r="BV255" s="2">
        <f>(BU255/BU$5)^(12/COUNT(BU$6:BU255))-1</f>
        <v>7.1060162033016239E-2</v>
      </c>
      <c r="BX255" s="3">
        <f t="shared" si="209"/>
        <v>0</v>
      </c>
      <c r="BY255" s="3">
        <f t="shared" si="210"/>
        <v>1</v>
      </c>
      <c r="BZ255" s="2">
        <f t="shared" si="211"/>
        <v>-5.6830992799192015E-2</v>
      </c>
      <c r="CA255" s="5">
        <f t="shared" si="212"/>
        <v>287.30348464703991</v>
      </c>
      <c r="CB255" s="2">
        <f>(CA255/CA$5)^(12/COUNT(CA$6:CA255))-1</f>
        <v>5.1962752821907765E-2</v>
      </c>
      <c r="CD255" s="3">
        <f t="shared" si="219"/>
        <v>0.1</v>
      </c>
      <c r="CE255" s="3">
        <f t="shared" si="213"/>
        <v>0.9</v>
      </c>
      <c r="CF255" s="2">
        <f t="shared" si="214"/>
        <v>-5.0748726852606146E-2</v>
      </c>
      <c r="CG255" s="5">
        <f t="shared" si="215"/>
        <v>361.10319523902695</v>
      </c>
      <c r="CH255" s="2">
        <f>(CG255/CG$5)^(12/COUNT(CG$6:CG255))-1</f>
        <v>6.357055142497936E-2</v>
      </c>
    </row>
    <row r="256" spans="1:86">
      <c r="A256" s="1">
        <v>33603</v>
      </c>
      <c r="B256" s="2">
        <f>data!M257/1200</f>
        <v>3.65E-3</v>
      </c>
      <c r="C256" s="2">
        <f>data!K257/data!K256-1</f>
        <v>9.4708223361476884E-2</v>
      </c>
      <c r="D256" s="1">
        <f t="shared" si="166"/>
        <v>33239</v>
      </c>
      <c r="E256">
        <f>VLOOKUP(D256,'FRED Graph'!$A$13:$B$1993,2,FALSE)</f>
        <v>1</v>
      </c>
      <c r="F256" s="4">
        <f t="shared" si="167"/>
        <v>9.1058223361476884E-2</v>
      </c>
      <c r="G256" s="20" t="str">
        <f t="shared" si="220"/>
        <v>19914</v>
      </c>
      <c r="H256" s="21">
        <f>IF(VLOOKUP(G256,Median_Level!$A$2:$H$206,8,FALSE)="#N/A",0,VLOOKUP(G256,Median_Level!$A$2:$H$206,8,FALSE))</f>
        <v>10</v>
      </c>
      <c r="I256" s="4"/>
      <c r="J256" s="3">
        <f t="shared" si="216"/>
        <v>0</v>
      </c>
      <c r="K256" s="3">
        <f t="shared" si="168"/>
        <v>1</v>
      </c>
      <c r="L256" s="2">
        <f t="shared" si="169"/>
        <v>9.4708223361476884E-2</v>
      </c>
      <c r="M256" s="5">
        <f t="shared" si="170"/>
        <v>364.86240644789819</v>
      </c>
      <c r="N256" s="2">
        <f>(M256/M$5)^(12/COUNT(M$6:M256))-1</f>
        <v>6.3836039695476687E-2</v>
      </c>
      <c r="P256" s="3">
        <f t="shared" si="217"/>
        <v>1</v>
      </c>
      <c r="Q256" s="3">
        <f t="shared" si="171"/>
        <v>0</v>
      </c>
      <c r="R256" s="2">
        <f t="shared" si="172"/>
        <v>3.65E-3</v>
      </c>
      <c r="S256" s="5">
        <f t="shared" si="173"/>
        <v>578.88971804054472</v>
      </c>
      <c r="T256" s="2">
        <f>(S256/S$5)^(12/COUNT(S$6:S256))-1</f>
        <v>8.7573870906005435E-2</v>
      </c>
      <c r="V256" s="3">
        <f t="shared" si="174"/>
        <v>0</v>
      </c>
      <c r="W256" s="3">
        <f t="shared" si="175"/>
        <v>1</v>
      </c>
      <c r="X256" s="2">
        <f t="shared" si="176"/>
        <v>9.4708223361476884E-2</v>
      </c>
      <c r="Y256" s="5">
        <f t="shared" si="177"/>
        <v>36634.592933131906</v>
      </c>
      <c r="Z256" s="2">
        <f>(Y256/Y$5)^(12/COUNT(Y$6:Y256))-1</f>
        <v>0.32610062532992812</v>
      </c>
      <c r="AB256" s="3">
        <f t="shared" si="178"/>
        <v>1</v>
      </c>
      <c r="AC256" s="3">
        <f t="shared" si="179"/>
        <v>0</v>
      </c>
      <c r="AD256" s="2">
        <f t="shared" si="180"/>
        <v>3.65E-3</v>
      </c>
      <c r="AE256" s="5">
        <f t="shared" si="181"/>
        <v>353.2205205380057</v>
      </c>
      <c r="AF256" s="2">
        <f>(AE256/AE$5)^(12/COUNT(AE$6:AE256))-1</f>
        <v>6.218801997132406E-2</v>
      </c>
      <c r="AH256" s="3">
        <f t="shared" ca="1" si="182"/>
        <v>0</v>
      </c>
      <c r="AI256" s="3">
        <f t="shared" ca="1" si="183"/>
        <v>1</v>
      </c>
      <c r="AJ256" s="2">
        <f t="shared" ca="1" si="184"/>
        <v>9.4708223361476884E-2</v>
      </c>
      <c r="AK256" s="5">
        <f t="shared" ca="1" si="185"/>
        <v>1054.8130018994468</v>
      </c>
      <c r="AL256" s="2">
        <f ca="1">(AK256/AK$5)^(12/COUNT(AK$6:AK256))-1</f>
        <v>0.11922333356237269</v>
      </c>
      <c r="AN256" s="3">
        <f t="shared" ca="1" si="186"/>
        <v>0.1476178037188236</v>
      </c>
      <c r="AO256" s="3">
        <f t="shared" ca="1" si="187"/>
        <v>0.8523821962811764</v>
      </c>
      <c r="AP256" s="2">
        <f t="shared" ca="1" si="188"/>
        <v>8.1266408418317601E-2</v>
      </c>
      <c r="AQ256" s="5">
        <f t="shared" ca="1" si="189"/>
        <v>473.66806818620961</v>
      </c>
      <c r="AR256" s="2">
        <f ca="1">(AQ256/AQ$5)^(12/COUNT(AQ$6:AQ256))-1</f>
        <v>7.7193149617448942E-2</v>
      </c>
      <c r="AT256" s="3">
        <f t="shared" si="190"/>
        <v>0</v>
      </c>
      <c r="AU256" s="3">
        <f t="shared" si="191"/>
        <v>1</v>
      </c>
      <c r="AV256" s="2">
        <f t="shared" si="192"/>
        <v>9.4708223361476884E-2</v>
      </c>
      <c r="AW256" s="5">
        <f t="shared" si="193"/>
        <v>510.23174097091913</v>
      </c>
      <c r="AX256" s="2">
        <f>(AW256/AW$5)^(12/COUNT(AW$6:AW256))-1</f>
        <v>8.1029358653602834E-2</v>
      </c>
      <c r="AZ256" s="3">
        <f t="shared" ca="1" si="194"/>
        <v>0</v>
      </c>
      <c r="BA256" s="3">
        <f t="shared" ca="1" si="195"/>
        <v>1</v>
      </c>
      <c r="BB256" s="2">
        <f t="shared" ca="1" si="196"/>
        <v>9.4708223361476884E-2</v>
      </c>
      <c r="BC256" s="5">
        <f t="shared" ca="1" si="197"/>
        <v>780.51280521889578</v>
      </c>
      <c r="BD256" s="2">
        <f ca="1">(BC256/BC$5)^(12/COUNT(BC$6:BC256))-1</f>
        <v>0.10322371071013481</v>
      </c>
      <c r="BF256" s="3">
        <f t="shared" si="218"/>
        <v>0.45</v>
      </c>
      <c r="BG256" s="3">
        <f t="shared" si="198"/>
        <v>0.55000000000000004</v>
      </c>
      <c r="BH256" s="2">
        <f t="shared" si="199"/>
        <v>5.3732022848812289E-2</v>
      </c>
      <c r="BI256" s="5">
        <f t="shared" si="200"/>
        <v>481.52970828030891</v>
      </c>
      <c r="BJ256" s="2">
        <f>(BI256/BI$5)^(12/COUNT(BI$6:BI256))-1</f>
        <v>7.8041219553588226E-2</v>
      </c>
      <c r="BL256" s="3">
        <f t="shared" si="201"/>
        <v>1</v>
      </c>
      <c r="BM256" s="3">
        <f t="shared" si="202"/>
        <v>0</v>
      </c>
      <c r="BN256" s="2">
        <f t="shared" si="203"/>
        <v>3.65E-3</v>
      </c>
      <c r="BO256" s="5">
        <f t="shared" si="204"/>
        <v>416.53121042904809</v>
      </c>
      <c r="BP256" s="2">
        <f>(BO256/BO$5)^(12/COUNT(BO$6:BO256))-1</f>
        <v>7.0593454902715402E-2</v>
      </c>
      <c r="BR256" s="3">
        <f t="shared" si="205"/>
        <v>0</v>
      </c>
      <c r="BS256" s="3">
        <f t="shared" si="206"/>
        <v>1</v>
      </c>
      <c r="BT256" s="2">
        <f t="shared" si="207"/>
        <v>9.4708223361476884E-2</v>
      </c>
      <c r="BU256" s="5">
        <f t="shared" si="208"/>
        <v>457.53106886023704</v>
      </c>
      <c r="BV256" s="2">
        <f>(BU256/BU$5)^(12/COUNT(BU$6:BU256))-1</f>
        <v>7.5409559723948583E-2</v>
      </c>
      <c r="BX256" s="3">
        <f t="shared" si="209"/>
        <v>0</v>
      </c>
      <c r="BY256" s="3">
        <f t="shared" si="210"/>
        <v>1</v>
      </c>
      <c r="BZ256" s="2">
        <f t="shared" si="211"/>
        <v>9.4708223361476884E-2</v>
      </c>
      <c r="CA256" s="5">
        <f t="shared" si="212"/>
        <v>314.51348724352243</v>
      </c>
      <c r="CB256" s="2">
        <f>(CA256/CA$5)^(12/COUNT(CA$6:CA256))-1</f>
        <v>5.6310310926275697E-2</v>
      </c>
      <c r="CD256" s="3">
        <f t="shared" si="219"/>
        <v>0.1</v>
      </c>
      <c r="CE256" s="3">
        <f t="shared" si="213"/>
        <v>0.9</v>
      </c>
      <c r="CF256" s="2">
        <f t="shared" si="214"/>
        <v>8.5602401025329206E-2</v>
      </c>
      <c r="CG256" s="5">
        <f t="shared" si="215"/>
        <v>392.01449576940587</v>
      </c>
      <c r="CH256" s="2">
        <f>(CG256/CG$5)^(12/COUNT(CG$6:CG256))-1</f>
        <v>6.7493014869290935E-2</v>
      </c>
    </row>
    <row r="257" spans="1:86">
      <c r="A257" s="1">
        <v>33634</v>
      </c>
      <c r="B257" s="2">
        <f>data!M258/1200</f>
        <v>3.3333333333333335E-3</v>
      </c>
      <c r="C257" s="2">
        <f>data!K258/data!K257-1</f>
        <v>1.7217711268827873E-2</v>
      </c>
      <c r="D257" s="1">
        <f t="shared" si="166"/>
        <v>33604</v>
      </c>
      <c r="E257">
        <f>VLOOKUP(D257,'FRED Graph'!$A$13:$B$1993,2,FALSE)</f>
        <v>0</v>
      </c>
      <c r="F257" s="4">
        <f t="shared" si="167"/>
        <v>1.3884377935494539E-2</v>
      </c>
      <c r="G257" s="20" t="str">
        <f t="shared" si="220"/>
        <v>19921</v>
      </c>
      <c r="H257" s="21">
        <f>IF(VLOOKUP(G257,Median_Level!$A$2:$H$206,8,FALSE)="#N/A",0,VLOOKUP(G257,Median_Level!$A$2:$H$206,8,FALSE))</f>
        <v>7.5</v>
      </c>
      <c r="I257" s="4"/>
      <c r="J257" s="3">
        <f t="shared" si="216"/>
        <v>0</v>
      </c>
      <c r="K257" s="3">
        <f t="shared" si="168"/>
        <v>1</v>
      </c>
      <c r="L257" s="2">
        <f t="shared" si="169"/>
        <v>1.7217711268827873E-2</v>
      </c>
      <c r="M257" s="5">
        <f t="shared" si="170"/>
        <v>371.14450201496783</v>
      </c>
      <c r="N257" s="2">
        <f>(M257/M$5)^(12/COUNT(M$6:M257))-1</f>
        <v>6.4439780490499254E-2</v>
      </c>
      <c r="P257" s="3">
        <f t="shared" si="217"/>
        <v>1</v>
      </c>
      <c r="Q257" s="3">
        <f t="shared" si="171"/>
        <v>0</v>
      </c>
      <c r="R257" s="2">
        <f t="shared" si="172"/>
        <v>3.3333333333333335E-3</v>
      </c>
      <c r="S257" s="5">
        <f t="shared" si="173"/>
        <v>580.81935043401324</v>
      </c>
      <c r="T257" s="2">
        <f>(S257/S$5)^(12/COUNT(S$6:S257))-1</f>
        <v>8.7383924903756238E-2</v>
      </c>
      <c r="V257" s="3">
        <f t="shared" si="174"/>
        <v>0</v>
      </c>
      <c r="W257" s="3">
        <f t="shared" si="175"/>
        <v>1</v>
      </c>
      <c r="X257" s="2">
        <f t="shared" si="176"/>
        <v>1.7217711268827873E-2</v>
      </c>
      <c r="Y257" s="5">
        <f t="shared" si="177"/>
        <v>37265.356776705616</v>
      </c>
      <c r="Z257" s="2">
        <f>(Y257/Y$5)^(12/COUNT(Y$6:Y257))-1</f>
        <v>0.32569344455903848</v>
      </c>
      <c r="AB257" s="3">
        <f t="shared" si="178"/>
        <v>0</v>
      </c>
      <c r="AC257" s="3">
        <f t="shared" si="179"/>
        <v>1</v>
      </c>
      <c r="AD257" s="2">
        <f t="shared" si="180"/>
        <v>1.7217711268827873E-2</v>
      </c>
      <c r="AE257" s="5">
        <f t="shared" si="181"/>
        <v>359.30216947485417</v>
      </c>
      <c r="AF257" s="2">
        <f>(AE257/AE$5)^(12/COUNT(AE$6:AE257))-1</f>
        <v>6.2797363915069404E-2</v>
      </c>
      <c r="AH257" s="3">
        <f t="shared" ca="1" si="182"/>
        <v>0</v>
      </c>
      <c r="AI257" s="3">
        <f t="shared" ca="1" si="183"/>
        <v>1</v>
      </c>
      <c r="AJ257" s="2">
        <f t="shared" ca="1" si="184"/>
        <v>1.7217711268827873E-2</v>
      </c>
      <c r="AK257" s="5">
        <f t="shared" ca="1" si="185"/>
        <v>1072.9744676087571</v>
      </c>
      <c r="AL257" s="2">
        <f ca="1">(AK257/AK$5)^(12/COUNT(AK$6:AK257))-1</f>
        <v>0.11963298652419607</v>
      </c>
      <c r="AN257" s="3">
        <f t="shared" ca="1" si="186"/>
        <v>0.93934223455950028</v>
      </c>
      <c r="AO257" s="3">
        <f t="shared" ca="1" si="187"/>
        <v>6.0657765440499722E-2</v>
      </c>
      <c r="AP257" s="2">
        <f t="shared" ca="1" si="188"/>
        <v>4.1755286734318116E-3</v>
      </c>
      <c r="AQ257" s="5">
        <f t="shared" ca="1" si="189"/>
        <v>475.64588278661017</v>
      </c>
      <c r="AR257" s="2">
        <f ca="1">(AQ257/AQ$5)^(12/COUNT(AQ$6:AQ257))-1</f>
        <v>7.7089040090769334E-2</v>
      </c>
      <c r="AT257" s="3">
        <f t="shared" si="190"/>
        <v>0</v>
      </c>
      <c r="AU257" s="3">
        <f t="shared" si="191"/>
        <v>1</v>
      </c>
      <c r="AV257" s="2">
        <f t="shared" si="192"/>
        <v>1.7217711268827873E-2</v>
      </c>
      <c r="AW257" s="5">
        <f t="shared" si="193"/>
        <v>519.01676376714784</v>
      </c>
      <c r="AX257" s="2">
        <f>(AW257/AW$5)^(12/COUNT(AW$6:AW257))-1</f>
        <v>8.1574044195562356E-2</v>
      </c>
      <c r="AZ257" s="3">
        <f t="shared" ca="1" si="194"/>
        <v>0</v>
      </c>
      <c r="BA257" s="3">
        <f t="shared" ca="1" si="195"/>
        <v>1</v>
      </c>
      <c r="BB257" s="2">
        <f t="shared" ca="1" si="196"/>
        <v>1.7217711268827873E-2</v>
      </c>
      <c r="BC257" s="5">
        <f t="shared" ca="1" si="197"/>
        <v>793.95144934077757</v>
      </c>
      <c r="BD257" s="2">
        <f ca="1">(BC257/BC$5)^(12/COUNT(BC$6:BC257))-1</f>
        <v>0.10369056701770996</v>
      </c>
      <c r="BF257" s="3">
        <f t="shared" si="218"/>
        <v>0.45</v>
      </c>
      <c r="BG257" s="3">
        <f t="shared" si="198"/>
        <v>0.55000000000000004</v>
      </c>
      <c r="BH257" s="2">
        <f t="shared" si="199"/>
        <v>1.0969741197855331E-2</v>
      </c>
      <c r="BI257" s="5">
        <f t="shared" si="200"/>
        <v>486.81196455922264</v>
      </c>
      <c r="BJ257" s="2">
        <f>(BI257/BI$5)^(12/COUNT(BI$6:BI257))-1</f>
        <v>7.8279845620235378E-2</v>
      </c>
      <c r="BL257" s="3">
        <f t="shared" si="201"/>
        <v>1</v>
      </c>
      <c r="BM257" s="3">
        <f t="shared" si="202"/>
        <v>0</v>
      </c>
      <c r="BN257" s="2">
        <f t="shared" si="203"/>
        <v>3.3333333333333335E-3</v>
      </c>
      <c r="BO257" s="5">
        <f t="shared" si="204"/>
        <v>417.91964779714493</v>
      </c>
      <c r="BP257" s="2">
        <f>(BO257/BO$5)^(12/COUNT(BO$6:BO257))-1</f>
        <v>7.0473318778013772E-2</v>
      </c>
      <c r="BR257" s="3">
        <f t="shared" si="205"/>
        <v>0</v>
      </c>
      <c r="BS257" s="3">
        <f t="shared" si="206"/>
        <v>1</v>
      </c>
      <c r="BT257" s="2">
        <f t="shared" si="207"/>
        <v>1.7217711268827873E-2</v>
      </c>
      <c r="BU257" s="5">
        <f t="shared" si="208"/>
        <v>465.40870670039078</v>
      </c>
      <c r="BV257" s="2">
        <f>(BU257/BU$5)^(12/COUNT(BU$6:BU257))-1</f>
        <v>7.5973667843940662E-2</v>
      </c>
      <c r="BX257" s="3">
        <f t="shared" si="209"/>
        <v>0</v>
      </c>
      <c r="BY257" s="3">
        <f t="shared" si="210"/>
        <v>1</v>
      </c>
      <c r="BZ257" s="2">
        <f t="shared" si="211"/>
        <v>1.7217711268827873E-2</v>
      </c>
      <c r="CA257" s="5">
        <f t="shared" si="212"/>
        <v>319.9286896570336</v>
      </c>
      <c r="CB257" s="2">
        <f>(CA257/CA$5)^(12/COUNT(CA$6:CA257))-1</f>
        <v>5.6939556201794028E-2</v>
      </c>
      <c r="CD257" s="3">
        <f t="shared" si="219"/>
        <v>0.1</v>
      </c>
      <c r="CE257" s="3">
        <f t="shared" si="213"/>
        <v>0.9</v>
      </c>
      <c r="CF257" s="2">
        <f t="shared" si="214"/>
        <v>1.5829273475278419E-2</v>
      </c>
      <c r="CG257" s="5">
        <f t="shared" si="215"/>
        <v>398.21980042921319</v>
      </c>
      <c r="CH257" s="2">
        <f>(CG257/CG$5)^(12/COUNT(CG$6:CG257))-1</f>
        <v>6.8014818752452522E-2</v>
      </c>
    </row>
    <row r="258" spans="1:86">
      <c r="A258" s="1">
        <v>33662</v>
      </c>
      <c r="B258" s="2">
        <f>data!M259/1200</f>
        <v>3.3333333333333335E-3</v>
      </c>
      <c r="C258" s="2">
        <f>data!K259/data!K258-1</f>
        <v>1.3737090454459588E-2</v>
      </c>
      <c r="D258" s="1">
        <f t="shared" si="166"/>
        <v>33604</v>
      </c>
      <c r="E258">
        <f>VLOOKUP(D258,'FRED Graph'!$A$13:$B$1993,2,FALSE)</f>
        <v>0</v>
      </c>
      <c r="F258" s="4">
        <f t="shared" si="167"/>
        <v>1.0403757121126254E-2</v>
      </c>
      <c r="G258" s="20" t="str">
        <f t="shared" si="220"/>
        <v>19921</v>
      </c>
      <c r="H258" s="21">
        <f>IF(VLOOKUP(G258,Median_Level!$A$2:$H$206,8,FALSE)="#N/A",0,VLOOKUP(G258,Median_Level!$A$2:$H$206,8,FALSE))</f>
        <v>7.5</v>
      </c>
      <c r="I258" s="4"/>
      <c r="J258" s="3">
        <f t="shared" si="216"/>
        <v>0</v>
      </c>
      <c r="K258" s="3">
        <f t="shared" si="168"/>
        <v>1</v>
      </c>
      <c r="L258" s="2">
        <f t="shared" si="169"/>
        <v>1.3737090454459588E-2</v>
      </c>
      <c r="M258" s="5">
        <f t="shared" si="170"/>
        <v>376.2429476108228</v>
      </c>
      <c r="N258" s="2">
        <f>(M258/M$5)^(12/COUNT(M$6:M258))-1</f>
        <v>6.4865955010091181E-2</v>
      </c>
      <c r="P258" s="3">
        <f t="shared" si="217"/>
        <v>1</v>
      </c>
      <c r="Q258" s="3">
        <f t="shared" si="171"/>
        <v>0</v>
      </c>
      <c r="R258" s="2">
        <f t="shared" si="172"/>
        <v>3.3333333333333335E-3</v>
      </c>
      <c r="S258" s="5">
        <f t="shared" si="173"/>
        <v>582.75541493545995</v>
      </c>
      <c r="T258" s="2">
        <f>(S258/S$5)^(12/COUNT(S$6:S258))-1</f>
        <v>8.7195513232895872E-2</v>
      </c>
      <c r="V258" s="3">
        <f t="shared" si="174"/>
        <v>0</v>
      </c>
      <c r="W258" s="3">
        <f t="shared" si="175"/>
        <v>1</v>
      </c>
      <c r="X258" s="2">
        <f t="shared" si="176"/>
        <v>1.3737090454459588E-2</v>
      </c>
      <c r="Y258" s="5">
        <f t="shared" si="177"/>
        <v>37777.274353564928</v>
      </c>
      <c r="Z258" s="2">
        <f>(Y258/Y$5)^(12/COUNT(Y$6:Y258))-1</f>
        <v>0.32507416776748466</v>
      </c>
      <c r="AB258" s="3">
        <f t="shared" si="178"/>
        <v>0</v>
      </c>
      <c r="AC258" s="3">
        <f t="shared" si="179"/>
        <v>1</v>
      </c>
      <c r="AD258" s="2">
        <f t="shared" si="180"/>
        <v>1.3737090454459588E-2</v>
      </c>
      <c r="AE258" s="5">
        <f t="shared" si="181"/>
        <v>364.2379358774138</v>
      </c>
      <c r="AF258" s="2">
        <f>(AE258/AE$5)^(12/COUNT(AE$6:AE258))-1</f>
        <v>6.3229370224108239E-2</v>
      </c>
      <c r="AH258" s="3">
        <f t="shared" ca="1" si="182"/>
        <v>0</v>
      </c>
      <c r="AI258" s="3">
        <f t="shared" ca="1" si="183"/>
        <v>1</v>
      </c>
      <c r="AJ258" s="2">
        <f t="shared" ca="1" si="184"/>
        <v>1.3737090454459588E-2</v>
      </c>
      <c r="AK258" s="5">
        <f t="shared" ca="1" si="185"/>
        <v>1087.7140149256243</v>
      </c>
      <c r="AL258" s="2">
        <f ca="1">(AK258/AK$5)^(12/COUNT(AK$6:AK258))-1</f>
        <v>0.11985747624305554</v>
      </c>
      <c r="AN258" s="3">
        <f t="shared" ca="1" si="186"/>
        <v>0.43295394406484011</v>
      </c>
      <c r="AO258" s="3">
        <f t="shared" ca="1" si="187"/>
        <v>0.56704605593515989</v>
      </c>
      <c r="AP258" s="2">
        <f t="shared" ca="1" si="188"/>
        <v>9.2327427757753107E-3</v>
      </c>
      <c r="AQ258" s="5">
        <f t="shared" ca="1" si="189"/>
        <v>480.03739887473546</v>
      </c>
      <c r="AR258" s="2">
        <f ca="1">(AQ258/AQ$5)^(12/COUNT(AQ$6:AQ258))-1</f>
        <v>7.7242408520044048E-2</v>
      </c>
      <c r="AT258" s="3">
        <f t="shared" si="190"/>
        <v>0</v>
      </c>
      <c r="AU258" s="3">
        <f t="shared" si="191"/>
        <v>1</v>
      </c>
      <c r="AV258" s="2">
        <f t="shared" si="192"/>
        <v>1.3737090454459588E-2</v>
      </c>
      <c r="AW258" s="5">
        <f t="shared" si="193"/>
        <v>526.14654399839799</v>
      </c>
      <c r="AX258" s="2">
        <f>(AW258/AW$5)^(12/COUNT(AW$6:AW258))-1</f>
        <v>8.1938787120199974E-2</v>
      </c>
      <c r="AZ258" s="3">
        <f t="shared" ca="1" si="194"/>
        <v>0</v>
      </c>
      <c r="BA258" s="3">
        <f t="shared" ca="1" si="195"/>
        <v>1</v>
      </c>
      <c r="BB258" s="2">
        <f t="shared" ca="1" si="196"/>
        <v>1.3737090454459588E-2</v>
      </c>
      <c r="BC258" s="5">
        <f t="shared" ca="1" si="197"/>
        <v>804.85803221682113</v>
      </c>
      <c r="BD258" s="2">
        <f ca="1">(BC258/BC$5)^(12/COUNT(BC$6:BC258))-1</f>
        <v>0.10397443729946776</v>
      </c>
      <c r="BF258" s="3">
        <f t="shared" si="218"/>
        <v>0.45</v>
      </c>
      <c r="BG258" s="3">
        <f t="shared" si="198"/>
        <v>0.55000000000000004</v>
      </c>
      <c r="BH258" s="2">
        <f t="shared" si="199"/>
        <v>9.0553997499527739E-3</v>
      </c>
      <c r="BI258" s="5">
        <f t="shared" si="200"/>
        <v>491.22024150136622</v>
      </c>
      <c r="BJ258" s="2">
        <f>(BI258/BI$5)^(12/COUNT(BI$6:BI258))-1</f>
        <v>7.841968460983284E-2</v>
      </c>
      <c r="BL258" s="3">
        <f t="shared" si="201"/>
        <v>1</v>
      </c>
      <c r="BM258" s="3">
        <f t="shared" si="202"/>
        <v>0</v>
      </c>
      <c r="BN258" s="2">
        <f t="shared" si="203"/>
        <v>3.3333333333333335E-3</v>
      </c>
      <c r="BO258" s="5">
        <f t="shared" si="204"/>
        <v>419.3127132898021</v>
      </c>
      <c r="BP258" s="2">
        <f>(BO258/BO$5)^(12/COUNT(BO$6:BO258))-1</f>
        <v>7.0354145667585577E-2</v>
      </c>
      <c r="BR258" s="3">
        <f t="shared" si="205"/>
        <v>0</v>
      </c>
      <c r="BS258" s="3">
        <f t="shared" si="206"/>
        <v>1</v>
      </c>
      <c r="BT258" s="2">
        <f t="shared" si="207"/>
        <v>1.3737090454459588E-2</v>
      </c>
      <c r="BU258" s="5">
        <f t="shared" si="208"/>
        <v>471.80206820262708</v>
      </c>
      <c r="BV258" s="2">
        <f>(BU258/BU$5)^(12/COUNT(BU$6:BU258))-1</f>
        <v>7.6358608272744988E-2</v>
      </c>
      <c r="BX258" s="3">
        <f t="shared" si="209"/>
        <v>0</v>
      </c>
      <c r="BY258" s="3">
        <f t="shared" si="210"/>
        <v>1</v>
      </c>
      <c r="BZ258" s="2">
        <f t="shared" si="211"/>
        <v>1.3737090454459588E-2</v>
      </c>
      <c r="CA258" s="5">
        <f t="shared" si="212"/>
        <v>324.323579005829</v>
      </c>
      <c r="CB258" s="2">
        <f>(CA258/CA$5)^(12/COUNT(CA$6:CA258))-1</f>
        <v>5.7392280529953155E-2</v>
      </c>
      <c r="CD258" s="3">
        <f t="shared" si="219"/>
        <v>0.1</v>
      </c>
      <c r="CE258" s="3">
        <f t="shared" si="213"/>
        <v>0.9</v>
      </c>
      <c r="CF258" s="2">
        <f t="shared" si="214"/>
        <v>1.2696714742346963E-2</v>
      </c>
      <c r="CG258" s="5">
        <f t="shared" si="215"/>
        <v>403.27588364001724</v>
      </c>
      <c r="CH258" s="2">
        <f>(CG258/CG$5)^(12/COUNT(CG$6:CG258))-1</f>
        <v>6.8376231228473694E-2</v>
      </c>
    </row>
    <row r="259" spans="1:86">
      <c r="A259" s="1">
        <v>33694</v>
      </c>
      <c r="B259" s="2">
        <f>data!M260/1200</f>
        <v>3.3333333333333335E-3</v>
      </c>
      <c r="C259" s="2">
        <f>data!K260/data!K259-1</f>
        <v>-9.854116235727628E-3</v>
      </c>
      <c r="D259" s="1">
        <f t="shared" si="166"/>
        <v>33604</v>
      </c>
      <c r="E259">
        <f>VLOOKUP(D259,'FRED Graph'!$A$13:$B$1993,2,FALSE)</f>
        <v>0</v>
      </c>
      <c r="F259" s="4">
        <f t="shared" si="167"/>
        <v>-1.3187449569060962E-2</v>
      </c>
      <c r="G259" s="20" t="str">
        <f t="shared" si="220"/>
        <v>19921</v>
      </c>
      <c r="H259" s="21">
        <f>IF(VLOOKUP(G259,Median_Level!$A$2:$H$206,8,FALSE)="#N/A",0,VLOOKUP(G259,Median_Level!$A$2:$H$206,8,FALSE))</f>
        <v>7.5</v>
      </c>
      <c r="I259" s="4"/>
      <c r="J259" s="3">
        <f t="shared" si="216"/>
        <v>0</v>
      </c>
      <c r="K259" s="3">
        <f t="shared" si="168"/>
        <v>1</v>
      </c>
      <c r="L259" s="2">
        <f t="shared" si="169"/>
        <v>-9.854116235727628E-3</v>
      </c>
      <c r="M259" s="5">
        <f t="shared" si="170"/>
        <v>372.535405872193</v>
      </c>
      <c r="N259" s="2">
        <f>(M259/M$5)^(12/COUNT(M$6:M259))-1</f>
        <v>6.4104534614761066E-2</v>
      </c>
      <c r="P259" s="3">
        <f t="shared" si="217"/>
        <v>1</v>
      </c>
      <c r="Q259" s="3">
        <f t="shared" si="171"/>
        <v>0</v>
      </c>
      <c r="R259" s="2">
        <f t="shared" si="172"/>
        <v>3.3333333333333335E-3</v>
      </c>
      <c r="S259" s="5">
        <f t="shared" si="173"/>
        <v>584.69793298524485</v>
      </c>
      <c r="T259" s="2">
        <f>(S259/S$5)^(12/COUNT(S$6:S259))-1</f>
        <v>8.7008617380144981E-2</v>
      </c>
      <c r="V259" s="3">
        <f t="shared" si="174"/>
        <v>1</v>
      </c>
      <c r="W259" s="3">
        <f t="shared" si="175"/>
        <v>0</v>
      </c>
      <c r="X259" s="2">
        <f t="shared" si="176"/>
        <v>3.3333333333333335E-3</v>
      </c>
      <c r="Y259" s="5">
        <f t="shared" si="177"/>
        <v>37903.198601410149</v>
      </c>
      <c r="Z259" s="2">
        <f>(Y259/Y$5)^(12/COUNT(Y$6:Y259))-1</f>
        <v>0.32381472051665727</v>
      </c>
      <c r="AB259" s="3">
        <f t="shared" si="178"/>
        <v>0</v>
      </c>
      <c r="AC259" s="3">
        <f t="shared" si="179"/>
        <v>1</v>
      </c>
      <c r="AD259" s="2">
        <f t="shared" si="180"/>
        <v>-9.854116235727628E-3</v>
      </c>
      <c r="AE259" s="5">
        <f t="shared" si="181"/>
        <v>360.64869291981626</v>
      </c>
      <c r="AF259" s="2">
        <f>(AE259/AE$5)^(12/COUNT(AE$6:AE259))-1</f>
        <v>6.2475553759488323E-2</v>
      </c>
      <c r="AH259" s="3">
        <f t="shared" ca="1" si="182"/>
        <v>0</v>
      </c>
      <c r="AI259" s="3">
        <f t="shared" ca="1" si="183"/>
        <v>1</v>
      </c>
      <c r="AJ259" s="2">
        <f t="shared" ca="1" si="184"/>
        <v>-9.854116235727628E-3</v>
      </c>
      <c r="AK259" s="5">
        <f t="shared" ca="1" si="185"/>
        <v>1076.9955545913172</v>
      </c>
      <c r="AL259" s="2">
        <f ca="1">(AK259/AK$5)^(12/COUNT(AK$6:AK259))-1</f>
        <v>0.11883491700272097</v>
      </c>
      <c r="AN259" s="3">
        <f t="shared" ca="1" si="186"/>
        <v>0.21568152175495403</v>
      </c>
      <c r="AO259" s="3">
        <f t="shared" ca="1" si="187"/>
        <v>0.78431847824504597</v>
      </c>
      <c r="AP259" s="2">
        <f t="shared" ca="1" si="188"/>
        <v>-7.0098270446058474E-3</v>
      </c>
      <c r="AQ259" s="5">
        <f t="shared" ca="1" si="189"/>
        <v>476.67241973368107</v>
      </c>
      <c r="AR259" s="2">
        <f ca="1">(AQ259/AQ$5)^(12/COUNT(AQ$6:AQ259))-1</f>
        <v>7.6569051670457355E-2</v>
      </c>
      <c r="AT259" s="3">
        <f t="shared" si="190"/>
        <v>0</v>
      </c>
      <c r="AU259" s="3">
        <f t="shared" si="191"/>
        <v>1</v>
      </c>
      <c r="AV259" s="2">
        <f t="shared" si="192"/>
        <v>-9.854116235727628E-3</v>
      </c>
      <c r="AW259" s="5">
        <f t="shared" si="193"/>
        <v>520.96183479681144</v>
      </c>
      <c r="AX259" s="2">
        <f>(AW259/AW$5)^(12/COUNT(AW$6:AW259))-1</f>
        <v>8.1097457705188392E-2</v>
      </c>
      <c r="AZ259" s="3">
        <f t="shared" ca="1" si="194"/>
        <v>0</v>
      </c>
      <c r="BA259" s="3">
        <f t="shared" ca="1" si="195"/>
        <v>1</v>
      </c>
      <c r="BB259" s="2">
        <f t="shared" ca="1" si="196"/>
        <v>-9.854116235727628E-3</v>
      </c>
      <c r="BC259" s="5">
        <f t="shared" ca="1" si="197"/>
        <v>796.92686761409755</v>
      </c>
      <c r="BD259" s="2">
        <f ca="1">(BC259/BC$5)^(12/COUNT(BC$6:BC259))-1</f>
        <v>0.1030284122528804</v>
      </c>
      <c r="BF259" s="3">
        <f t="shared" si="218"/>
        <v>0.45</v>
      </c>
      <c r="BG259" s="3">
        <f t="shared" si="198"/>
        <v>0.55000000000000004</v>
      </c>
      <c r="BH259" s="2">
        <f t="shared" si="199"/>
        <v>-3.9197639296501951E-3</v>
      </c>
      <c r="BI259" s="5">
        <f t="shared" si="200"/>
        <v>489.29477411721507</v>
      </c>
      <c r="BJ259" s="2">
        <f>(BI259/BI$5)^(12/COUNT(BI$6:BI259))-1</f>
        <v>7.7899170002560192E-2</v>
      </c>
      <c r="BL259" s="3">
        <f t="shared" si="201"/>
        <v>1</v>
      </c>
      <c r="BM259" s="3">
        <f t="shared" si="202"/>
        <v>0</v>
      </c>
      <c r="BN259" s="2">
        <f t="shared" si="203"/>
        <v>3.3333333333333335E-3</v>
      </c>
      <c r="BO259" s="5">
        <f t="shared" si="204"/>
        <v>420.71042233410145</v>
      </c>
      <c r="BP259" s="2">
        <f>(BO259/BO$5)^(12/COUNT(BO$6:BO259))-1</f>
        <v>7.0235924039064868E-2</v>
      </c>
      <c r="BR259" s="3">
        <f t="shared" si="205"/>
        <v>0</v>
      </c>
      <c r="BS259" s="3">
        <f t="shared" si="206"/>
        <v>1</v>
      </c>
      <c r="BT259" s="2">
        <f t="shared" si="207"/>
        <v>-9.854116235727628E-3</v>
      </c>
      <c r="BU259" s="5">
        <f t="shared" si="208"/>
        <v>467.15287578230169</v>
      </c>
      <c r="BV259" s="2">
        <f>(BU259/BU$5)^(12/COUNT(BU$6:BU259))-1</f>
        <v>7.5543513716028077E-2</v>
      </c>
      <c r="BX259" s="3">
        <f t="shared" si="209"/>
        <v>0</v>
      </c>
      <c r="BY259" s="3">
        <f t="shared" si="210"/>
        <v>1</v>
      </c>
      <c r="BZ259" s="2">
        <f t="shared" si="211"/>
        <v>-9.854116235727628E-3</v>
      </c>
      <c r="CA259" s="5">
        <f t="shared" si="212"/>
        <v>321.12765676031836</v>
      </c>
      <c r="CB259" s="2">
        <f>(CA259/CA$5)^(12/COUNT(CA$6:CA259))-1</f>
        <v>5.666550396048331E-2</v>
      </c>
      <c r="CD259" s="3">
        <f t="shared" si="219"/>
        <v>0.1</v>
      </c>
      <c r="CE259" s="3">
        <f t="shared" si="213"/>
        <v>0.9</v>
      </c>
      <c r="CF259" s="2">
        <f t="shared" si="214"/>
        <v>-8.5353712788215318E-3</v>
      </c>
      <c r="CG259" s="5">
        <f t="shared" si="215"/>
        <v>399.83377424535485</v>
      </c>
      <c r="CH259" s="2">
        <f>(CG259/CG$5)^(12/COUNT(CG$6:CG259))-1</f>
        <v>6.7665601971444111E-2</v>
      </c>
    </row>
    <row r="260" spans="1:86">
      <c r="A260" s="1">
        <v>33724</v>
      </c>
      <c r="B260" s="2">
        <f>data!M261/1200</f>
        <v>3.1833333333333332E-3</v>
      </c>
      <c r="C260" s="2">
        <f>data!K261/data!K260-1</f>
        <v>3.8217013293277313E-2</v>
      </c>
      <c r="D260" s="1">
        <f t="shared" si="166"/>
        <v>33604</v>
      </c>
      <c r="E260">
        <f>VLOOKUP(D260,'FRED Graph'!$A$13:$B$1993,2,FALSE)</f>
        <v>0</v>
      </c>
      <c r="F260" s="4">
        <f t="shared" si="167"/>
        <v>3.5033679959943984E-2</v>
      </c>
      <c r="G260" s="20" t="str">
        <f t="shared" si="220"/>
        <v>19922</v>
      </c>
      <c r="H260" s="21">
        <f>IF(VLOOKUP(G260,Median_Level!$A$2:$H$206,8,FALSE)="#N/A",0,VLOOKUP(G260,Median_Level!$A$2:$H$206,8,FALSE))</f>
        <v>10</v>
      </c>
      <c r="I260" s="4"/>
      <c r="J260" s="3">
        <f t="shared" si="216"/>
        <v>0</v>
      </c>
      <c r="K260" s="3">
        <f t="shared" si="168"/>
        <v>1</v>
      </c>
      <c r="L260" s="2">
        <f t="shared" si="169"/>
        <v>3.8217013293277313E-2</v>
      </c>
      <c r="M260" s="5">
        <f t="shared" si="170"/>
        <v>386.77259643062706</v>
      </c>
      <c r="N260" s="2">
        <f>(M260/M$5)^(12/COUNT(M$6:M260))-1</f>
        <v>6.5724558926218757E-2</v>
      </c>
      <c r="P260" s="3">
        <f t="shared" si="217"/>
        <v>1</v>
      </c>
      <c r="Q260" s="3">
        <f t="shared" si="171"/>
        <v>0</v>
      </c>
      <c r="R260" s="2">
        <f t="shared" si="172"/>
        <v>3.1833333333333332E-3</v>
      </c>
      <c r="S260" s="5">
        <f t="shared" si="173"/>
        <v>586.55922140524785</v>
      </c>
      <c r="T260" s="2">
        <f>(S260/S$5)^(12/COUNT(S$6:S260))-1</f>
        <v>8.6815572378154737E-2</v>
      </c>
      <c r="V260" s="3">
        <f t="shared" si="174"/>
        <v>0</v>
      </c>
      <c r="W260" s="3">
        <f t="shared" si="175"/>
        <v>1</v>
      </c>
      <c r="X260" s="2">
        <f t="shared" si="176"/>
        <v>3.8217013293277313E-2</v>
      </c>
      <c r="Y260" s="5">
        <f t="shared" si="177"/>
        <v>39351.745646217969</v>
      </c>
      <c r="Z260" s="2">
        <f>(Y260/Y$5)^(12/COUNT(Y$6:Y260))-1</f>
        <v>0.32469517070526099</v>
      </c>
      <c r="AB260" s="3">
        <f t="shared" si="178"/>
        <v>0</v>
      </c>
      <c r="AC260" s="3">
        <f t="shared" si="179"/>
        <v>1</v>
      </c>
      <c r="AD260" s="2">
        <f t="shared" si="180"/>
        <v>3.8217013293277313E-2</v>
      </c>
      <c r="AE260" s="5">
        <f t="shared" si="181"/>
        <v>374.43160881133593</v>
      </c>
      <c r="AF260" s="2">
        <f>(AE260/AE$5)^(12/COUNT(AE$6:AE260))-1</f>
        <v>6.4099491067520331E-2</v>
      </c>
      <c r="AH260" s="3">
        <f t="shared" ca="1" si="182"/>
        <v>0</v>
      </c>
      <c r="AI260" s="3">
        <f t="shared" ca="1" si="183"/>
        <v>1</v>
      </c>
      <c r="AJ260" s="2">
        <f t="shared" ca="1" si="184"/>
        <v>3.8217013293277313E-2</v>
      </c>
      <c r="AK260" s="5">
        <f t="shared" ca="1" si="185"/>
        <v>1118.155108017934</v>
      </c>
      <c r="AL260" s="2">
        <f ca="1">(AK260/AK$5)^(12/COUNT(AK$6:AK260))-1</f>
        <v>0.12031789490682332</v>
      </c>
      <c r="AN260" s="3">
        <f t="shared" ca="1" si="186"/>
        <v>0.2058343187356001</v>
      </c>
      <c r="AO260" s="3">
        <f t="shared" ca="1" si="187"/>
        <v>0.7941656812643999</v>
      </c>
      <c r="AP260" s="2">
        <f t="shared" ca="1" si="188"/>
        <v>3.1005879645921199E-2</v>
      </c>
      <c r="AQ260" s="5">
        <f t="shared" ca="1" si="189"/>
        <v>491.4520674104736</v>
      </c>
      <c r="AR260" s="2">
        <f ca="1">(AQ260/AQ$5)^(12/COUNT(AQ$6:AQ260))-1</f>
        <v>7.7805238743594574E-2</v>
      </c>
      <c r="AT260" s="3">
        <f t="shared" si="190"/>
        <v>0</v>
      </c>
      <c r="AU260" s="3">
        <f t="shared" si="191"/>
        <v>1</v>
      </c>
      <c r="AV260" s="2">
        <f t="shared" si="192"/>
        <v>3.8217013293277313E-2</v>
      </c>
      <c r="AW260" s="5">
        <f t="shared" si="193"/>
        <v>540.87144016253137</v>
      </c>
      <c r="AX260" s="2">
        <f>(AW260/AW$5)^(12/COUNT(AW$6:AW260))-1</f>
        <v>8.2676084187727872E-2</v>
      </c>
      <c r="AZ260" s="3">
        <f t="shared" ca="1" si="194"/>
        <v>0</v>
      </c>
      <c r="BA260" s="3">
        <f t="shared" ca="1" si="195"/>
        <v>1</v>
      </c>
      <c r="BB260" s="2">
        <f t="shared" ca="1" si="196"/>
        <v>3.8217013293277313E-2</v>
      </c>
      <c r="BC260" s="5">
        <f t="shared" ca="1" si="197"/>
        <v>827.38303230747533</v>
      </c>
      <c r="BD260" s="2">
        <f ca="1">(BC260/BC$5)^(12/COUNT(BC$6:BC260))-1</f>
        <v>0.1045520688218855</v>
      </c>
      <c r="BF260" s="3">
        <f t="shared" si="218"/>
        <v>0.45</v>
      </c>
      <c r="BG260" s="3">
        <f t="shared" si="198"/>
        <v>0.55000000000000004</v>
      </c>
      <c r="BH260" s="2">
        <f t="shared" si="199"/>
        <v>2.2451857311302524E-2</v>
      </c>
      <c r="BI260" s="5">
        <f t="shared" si="200"/>
        <v>500.28035056886085</v>
      </c>
      <c r="BJ260" s="2">
        <f>(BI260/BI$5)^(12/COUNT(BI$6:BI260))-1</f>
        <v>7.8708652120070166E-2</v>
      </c>
      <c r="BL260" s="3">
        <f t="shared" si="201"/>
        <v>1</v>
      </c>
      <c r="BM260" s="3">
        <f t="shared" si="202"/>
        <v>0</v>
      </c>
      <c r="BN260" s="2">
        <f t="shared" si="203"/>
        <v>3.1833333333333332E-3</v>
      </c>
      <c r="BO260" s="5">
        <f t="shared" si="204"/>
        <v>422.04968384519833</v>
      </c>
      <c r="BP260" s="2">
        <f>(BO260/BO$5)^(12/COUNT(BO$6:BO260))-1</f>
        <v>7.0111113324092145E-2</v>
      </c>
      <c r="BR260" s="3">
        <f t="shared" si="205"/>
        <v>0</v>
      </c>
      <c r="BS260" s="3">
        <f t="shared" si="206"/>
        <v>1</v>
      </c>
      <c r="BT260" s="2">
        <f t="shared" si="207"/>
        <v>3.8217013293277313E-2</v>
      </c>
      <c r="BU260" s="5">
        <f t="shared" si="208"/>
        <v>485.00606344606666</v>
      </c>
      <c r="BV260" s="2">
        <f>(BU260/BU$5)^(12/COUNT(BU$6:BU260))-1</f>
        <v>7.7135786360631897E-2</v>
      </c>
      <c r="BX260" s="3">
        <f t="shared" si="209"/>
        <v>0</v>
      </c>
      <c r="BY260" s="3">
        <f t="shared" si="210"/>
        <v>1</v>
      </c>
      <c r="BZ260" s="2">
        <f t="shared" si="211"/>
        <v>3.8217013293277313E-2</v>
      </c>
      <c r="CA260" s="5">
        <f t="shared" si="212"/>
        <v>333.40019668756645</v>
      </c>
      <c r="CB260" s="2">
        <f>(CA260/CA$5)^(12/COUNT(CA$6:CA260))-1</f>
        <v>5.8303317988625203E-2</v>
      </c>
      <c r="CD260" s="3">
        <f t="shared" si="219"/>
        <v>0.1</v>
      </c>
      <c r="CE260" s="3">
        <f t="shared" si="213"/>
        <v>0.9</v>
      </c>
      <c r="CF260" s="2">
        <f t="shared" si="214"/>
        <v>3.4713645297282915E-2</v>
      </c>
      <c r="CG260" s="5">
        <f t="shared" si="215"/>
        <v>413.71346206238201</v>
      </c>
      <c r="CH260" s="2">
        <f>(CG260/CG$5)^(12/COUNT(CG$6:CG260))-1</f>
        <v>6.9106968066643848E-2</v>
      </c>
    </row>
    <row r="261" spans="1:86">
      <c r="A261" s="1">
        <v>33753</v>
      </c>
      <c r="B261" s="2">
        <f>data!M262/1200</f>
        <v>3.1250000000000002E-3</v>
      </c>
      <c r="C261" s="2">
        <f>data!K262/data!K261-1</f>
        <v>1.1241039319821899E-2</v>
      </c>
      <c r="D261" s="1">
        <f t="shared" si="166"/>
        <v>33604</v>
      </c>
      <c r="E261">
        <f>VLOOKUP(D261,'FRED Graph'!$A$13:$B$1993,2,FALSE)</f>
        <v>0</v>
      </c>
      <c r="F261" s="4">
        <f t="shared" si="167"/>
        <v>8.1160393198219001E-3</v>
      </c>
      <c r="G261" s="20" t="str">
        <f t="shared" si="220"/>
        <v>19922</v>
      </c>
      <c r="H261" s="21">
        <f>IF(VLOOKUP(G261,Median_Level!$A$2:$H$206,8,FALSE)="#N/A",0,VLOOKUP(G261,Median_Level!$A$2:$H$206,8,FALSE))</f>
        <v>10</v>
      </c>
      <c r="I261" s="4"/>
      <c r="J261" s="3">
        <f t="shared" si="216"/>
        <v>0</v>
      </c>
      <c r="K261" s="3">
        <f t="shared" si="168"/>
        <v>1</v>
      </c>
      <c r="L261" s="2">
        <f t="shared" si="169"/>
        <v>1.1241039319821899E-2</v>
      </c>
      <c r="M261" s="5">
        <f t="shared" si="170"/>
        <v>391.12032239493334</v>
      </c>
      <c r="N261" s="2">
        <f>(M261/M$5)^(12/COUNT(M$6:M261))-1</f>
        <v>6.6018027580105221E-2</v>
      </c>
      <c r="P261" s="3">
        <f t="shared" si="217"/>
        <v>1</v>
      </c>
      <c r="Q261" s="3">
        <f t="shared" si="171"/>
        <v>0</v>
      </c>
      <c r="R261" s="2">
        <f t="shared" si="172"/>
        <v>3.1250000000000002E-3</v>
      </c>
      <c r="S261" s="5">
        <f t="shared" si="173"/>
        <v>588.39221897213929</v>
      </c>
      <c r="T261" s="2">
        <f>(S261/S$5)^(12/COUNT(S$6:S261))-1</f>
        <v>8.662110753162322E-2</v>
      </c>
      <c r="V261" s="3">
        <f t="shared" si="174"/>
        <v>0</v>
      </c>
      <c r="W261" s="3">
        <f t="shared" si="175"/>
        <v>1</v>
      </c>
      <c r="X261" s="2">
        <f t="shared" si="176"/>
        <v>1.1241039319821899E-2</v>
      </c>
      <c r="Y261" s="5">
        <f t="shared" si="177"/>
        <v>39794.100166330732</v>
      </c>
      <c r="Z261" s="2">
        <f>(Y261/Y$5)^(12/COUNT(Y$6:Y261))-1</f>
        <v>0.32393450480591457</v>
      </c>
      <c r="AB261" s="3">
        <f t="shared" si="178"/>
        <v>0</v>
      </c>
      <c r="AC261" s="3">
        <f t="shared" si="179"/>
        <v>1</v>
      </c>
      <c r="AD261" s="2">
        <f t="shared" si="180"/>
        <v>1.1241039319821899E-2</v>
      </c>
      <c r="AE261" s="5">
        <f t="shared" si="181"/>
        <v>378.64060924856835</v>
      </c>
      <c r="AF261" s="2">
        <f>(AE261/AE$5)^(12/COUNT(AE$6:AE261))-1</f>
        <v>6.4398857071004123E-2</v>
      </c>
      <c r="AH261" s="3">
        <f t="shared" ca="1" si="182"/>
        <v>0</v>
      </c>
      <c r="AI261" s="3">
        <f t="shared" ca="1" si="183"/>
        <v>1</v>
      </c>
      <c r="AJ261" s="2">
        <f t="shared" ca="1" si="184"/>
        <v>1.1241039319821899E-2</v>
      </c>
      <c r="AK261" s="5">
        <f t="shared" ca="1" si="185"/>
        <v>1130.7243335528233</v>
      </c>
      <c r="AL261" s="2">
        <f ca="1">(AK261/AK$5)^(12/COUNT(AK$6:AK261))-1</f>
        <v>0.12040773163885699</v>
      </c>
      <c r="AN261" s="3">
        <f t="shared" ca="1" si="186"/>
        <v>0.85075243657442523</v>
      </c>
      <c r="AO261" s="3">
        <f t="shared" ca="1" si="187"/>
        <v>0.14924756342557477</v>
      </c>
      <c r="AP261" s="2">
        <f t="shared" ca="1" si="188"/>
        <v>4.3362990931495775E-3</v>
      </c>
      <c r="AQ261" s="5">
        <f t="shared" ca="1" si="189"/>
        <v>493.58315056471207</v>
      </c>
      <c r="AR261" s="2">
        <f ca="1">(AQ261/AQ$5)^(12/COUNT(AQ$6:AQ261))-1</f>
        <v>7.7708393478762794E-2</v>
      </c>
      <c r="AT261" s="3">
        <f t="shared" si="190"/>
        <v>0</v>
      </c>
      <c r="AU261" s="3">
        <f t="shared" si="191"/>
        <v>1</v>
      </c>
      <c r="AV261" s="2">
        <f t="shared" si="192"/>
        <v>1.1241039319821899E-2</v>
      </c>
      <c r="AW261" s="5">
        <f t="shared" si="193"/>
        <v>546.95139728836705</v>
      </c>
      <c r="AX261" s="2">
        <f>(AW261/AW$5)^(12/COUNT(AW$6:AW261))-1</f>
        <v>8.2907463711882068E-2</v>
      </c>
      <c r="AZ261" s="3">
        <f t="shared" ca="1" si="194"/>
        <v>0</v>
      </c>
      <c r="BA261" s="3">
        <f t="shared" ca="1" si="195"/>
        <v>1</v>
      </c>
      <c r="BB261" s="2">
        <f t="shared" ca="1" si="196"/>
        <v>1.1241039319821899E-2</v>
      </c>
      <c r="BC261" s="5">
        <f t="shared" ca="1" si="197"/>
        <v>836.68367750619711</v>
      </c>
      <c r="BD261" s="2">
        <f ca="1">(BC261/BC$5)^(12/COUNT(BC$6:BC261))-1</f>
        <v>0.10470179778818989</v>
      </c>
      <c r="BF261" s="3">
        <f t="shared" si="218"/>
        <v>0.45</v>
      </c>
      <c r="BG261" s="3">
        <f t="shared" si="198"/>
        <v>0.55000000000000004</v>
      </c>
      <c r="BH261" s="2">
        <f t="shared" si="199"/>
        <v>7.5888216259020454E-3</v>
      </c>
      <c r="BI261" s="5">
        <f t="shared" si="200"/>
        <v>504.07688891227173</v>
      </c>
      <c r="BJ261" s="2">
        <f>(BI261/BI$5)^(12/COUNT(BI$6:BI261))-1</f>
        <v>7.877168014057867E-2</v>
      </c>
      <c r="BL261" s="3">
        <f t="shared" si="201"/>
        <v>1</v>
      </c>
      <c r="BM261" s="3">
        <f t="shared" si="202"/>
        <v>0</v>
      </c>
      <c r="BN261" s="2">
        <f t="shared" si="203"/>
        <v>3.1250000000000002E-3</v>
      </c>
      <c r="BO261" s="5">
        <f t="shared" si="204"/>
        <v>423.36858910721458</v>
      </c>
      <c r="BP261" s="2">
        <f>(BO261/BO$5)^(12/COUNT(BO$6:BO261))-1</f>
        <v>6.9984375534858367E-2</v>
      </c>
      <c r="BR261" s="3">
        <f t="shared" si="205"/>
        <v>0</v>
      </c>
      <c r="BS261" s="3">
        <f t="shared" si="206"/>
        <v>1</v>
      </c>
      <c r="BT261" s="2">
        <f t="shared" si="207"/>
        <v>1.1241039319821899E-2</v>
      </c>
      <c r="BU261" s="5">
        <f t="shared" si="208"/>
        <v>490.45803567561592</v>
      </c>
      <c r="BV261" s="2">
        <f>(BU261/BU$5)^(12/COUNT(BU$6:BU261))-1</f>
        <v>7.7387573013862898E-2</v>
      </c>
      <c r="BX261" s="3">
        <f t="shared" si="209"/>
        <v>0</v>
      </c>
      <c r="BY261" s="3">
        <f t="shared" si="210"/>
        <v>1</v>
      </c>
      <c r="BZ261" s="2">
        <f t="shared" si="211"/>
        <v>1.1241039319821899E-2</v>
      </c>
      <c r="CA261" s="5">
        <f t="shared" si="212"/>
        <v>337.14796140776775</v>
      </c>
      <c r="CB261" s="2">
        <f>(CA261/CA$5)^(12/COUNT(CA$6:CA261))-1</f>
        <v>5.862363945726945E-2</v>
      </c>
      <c r="CD261" s="3">
        <f t="shared" si="219"/>
        <v>0.1</v>
      </c>
      <c r="CE261" s="3">
        <f t="shared" si="213"/>
        <v>0.9</v>
      </c>
      <c r="CF261" s="2">
        <f t="shared" si="214"/>
        <v>1.0429435387839711E-2</v>
      </c>
      <c r="CG261" s="5">
        <f t="shared" si="215"/>
        <v>418.02825988404112</v>
      </c>
      <c r="CH261" s="2">
        <f>(CG261/CG$5)^(12/COUNT(CG$6:CG261))-1</f>
        <v>6.9347884208127875E-2</v>
      </c>
    </row>
    <row r="262" spans="1:86">
      <c r="A262" s="1">
        <v>33785</v>
      </c>
      <c r="B262" s="2">
        <f>data!M263/1200</f>
        <v>3.1250000000000002E-3</v>
      </c>
      <c r="C262" s="2">
        <f>data!K263/data!K262-1</f>
        <v>-2.3068227314476886E-2</v>
      </c>
      <c r="D262" s="1">
        <f t="shared" ref="D262:D325" si="221">DATE(YEAR(A262),MONTH(B262),1)</f>
        <v>33604</v>
      </c>
      <c r="E262">
        <f>VLOOKUP(D262,'FRED Graph'!$A$13:$B$1993,2,FALSE)</f>
        <v>0</v>
      </c>
      <c r="F262" s="4">
        <f t="shared" si="167"/>
        <v>-2.6193227314476885E-2</v>
      </c>
      <c r="G262" s="20" t="str">
        <f t="shared" si="220"/>
        <v>19922</v>
      </c>
      <c r="H262" s="21">
        <f>IF(VLOOKUP(G262,Median_Level!$A$2:$H$206,8,FALSE)="#N/A",0,VLOOKUP(G262,Median_Level!$A$2:$H$206,8,FALSE))</f>
        <v>10</v>
      </c>
      <c r="I262" s="4"/>
      <c r="J262" s="3">
        <f t="shared" si="216"/>
        <v>0</v>
      </c>
      <c r="K262" s="3">
        <f t="shared" si="168"/>
        <v>1</v>
      </c>
      <c r="L262" s="2">
        <f t="shared" si="169"/>
        <v>-2.3068227314476886E-2</v>
      </c>
      <c r="M262" s="5">
        <f t="shared" si="170"/>
        <v>382.09786989061553</v>
      </c>
      <c r="N262" s="2">
        <f>(M262/M$5)^(12/COUNT(M$6:M262))-1</f>
        <v>6.4592128173917018E-2</v>
      </c>
      <c r="P262" s="3">
        <f t="shared" si="217"/>
        <v>1</v>
      </c>
      <c r="Q262" s="3">
        <f t="shared" si="171"/>
        <v>0</v>
      </c>
      <c r="R262" s="2">
        <f t="shared" si="172"/>
        <v>3.1250000000000002E-3</v>
      </c>
      <c r="S262" s="5">
        <f t="shared" si="173"/>
        <v>590.23094465642725</v>
      </c>
      <c r="T262" s="2">
        <f>(S262/S$5)^(12/COUNT(S$6:S262))-1</f>
        <v>8.642819042085681E-2</v>
      </c>
      <c r="V262" s="3">
        <f t="shared" si="174"/>
        <v>1</v>
      </c>
      <c r="W262" s="3">
        <f t="shared" si="175"/>
        <v>0</v>
      </c>
      <c r="X262" s="2">
        <f t="shared" si="176"/>
        <v>3.1250000000000002E-3</v>
      </c>
      <c r="Y262" s="5">
        <f t="shared" si="177"/>
        <v>39918.456729350517</v>
      </c>
      <c r="Z262" s="2">
        <f>(Y262/Y$5)^(12/COUNT(Y$6:Y262))-1</f>
        <v>0.32268242616073839</v>
      </c>
      <c r="AB262" s="3">
        <f t="shared" si="178"/>
        <v>0</v>
      </c>
      <c r="AC262" s="3">
        <f t="shared" si="179"/>
        <v>1</v>
      </c>
      <c r="AD262" s="2">
        <f t="shared" si="180"/>
        <v>-2.3068227314476886E-2</v>
      </c>
      <c r="AE262" s="5">
        <f t="shared" si="181"/>
        <v>369.90604160393036</v>
      </c>
      <c r="AF262" s="2">
        <f>(AE262/AE$5)^(12/COUNT(AE$6:AE262))-1</f>
        <v>6.2981410542694016E-2</v>
      </c>
      <c r="AH262" s="3">
        <f t="shared" ca="1" si="182"/>
        <v>0</v>
      </c>
      <c r="AI262" s="3">
        <f t="shared" ca="1" si="183"/>
        <v>1</v>
      </c>
      <c r="AJ262" s="2">
        <f t="shared" ca="1" si="184"/>
        <v>-2.3068227314476886E-2</v>
      </c>
      <c r="AK262" s="5">
        <f t="shared" ca="1" si="185"/>
        <v>1104.6405275964164</v>
      </c>
      <c r="AL262" s="2">
        <f ca="1">(AK262/AK$5)^(12/COUNT(AK$6:AK262))-1</f>
        <v>0.11869244959253655</v>
      </c>
      <c r="AN262" s="3">
        <f t="shared" ca="1" si="186"/>
        <v>0.35173953065589669</v>
      </c>
      <c r="AO262" s="3">
        <f t="shared" ca="1" si="187"/>
        <v>0.64826046934410331</v>
      </c>
      <c r="AP262" s="2">
        <f t="shared" ca="1" si="188"/>
        <v>-1.3855033832519572E-2</v>
      </c>
      <c r="AQ262" s="5">
        <f t="shared" ca="1" si="189"/>
        <v>486.74453931447636</v>
      </c>
      <c r="AR262" s="2">
        <f ca="1">(AQ262/AQ$5)^(12/COUNT(AQ$6:AQ262))-1</f>
        <v>7.6692975329076374E-2</v>
      </c>
      <c r="AT262" s="3">
        <f t="shared" si="190"/>
        <v>0</v>
      </c>
      <c r="AU262" s="3">
        <f t="shared" si="191"/>
        <v>1</v>
      </c>
      <c r="AV262" s="2">
        <f t="shared" si="192"/>
        <v>-2.3068227314476886E-2</v>
      </c>
      <c r="AW262" s="5">
        <f t="shared" si="193"/>
        <v>534.33419812574823</v>
      </c>
      <c r="AX262" s="2">
        <f>(AW262/AW$5)^(12/COUNT(AW$6:AW262))-1</f>
        <v>8.1392828194283062E-2</v>
      </c>
      <c r="AZ262" s="3">
        <f t="shared" ca="1" si="194"/>
        <v>0</v>
      </c>
      <c r="BA262" s="3">
        <f t="shared" ca="1" si="195"/>
        <v>1</v>
      </c>
      <c r="BB262" s="2">
        <f t="shared" ca="1" si="196"/>
        <v>-2.3068227314476886E-2</v>
      </c>
      <c r="BC262" s="5">
        <f t="shared" ca="1" si="197"/>
        <v>817.38286824317174</v>
      </c>
      <c r="BD262" s="2">
        <f ca="1">(BC262/BC$5)^(12/COUNT(BC$6:BC262))-1</f>
        <v>0.10307115164556979</v>
      </c>
      <c r="BF262" s="3">
        <f t="shared" si="218"/>
        <v>0.45</v>
      </c>
      <c r="BG262" s="3">
        <f t="shared" si="198"/>
        <v>0.55000000000000004</v>
      </c>
      <c r="BH262" s="2">
        <f t="shared" si="199"/>
        <v>-1.1281275022962289E-2</v>
      </c>
      <c r="BI262" s="5">
        <f t="shared" si="200"/>
        <v>498.39025889573321</v>
      </c>
      <c r="BJ262" s="2">
        <f>(BI262/BI$5)^(12/COUNT(BI$6:BI262))-1</f>
        <v>7.7882300610035982E-2</v>
      </c>
      <c r="BL262" s="3">
        <f t="shared" si="201"/>
        <v>1</v>
      </c>
      <c r="BM262" s="3">
        <f t="shared" si="202"/>
        <v>0</v>
      </c>
      <c r="BN262" s="2">
        <f t="shared" si="203"/>
        <v>3.1250000000000002E-3</v>
      </c>
      <c r="BO262" s="5">
        <f t="shared" si="204"/>
        <v>424.69161594817461</v>
      </c>
      <c r="BP262" s="2">
        <f>(BO262/BO$5)^(12/COUNT(BO$6:BO262))-1</f>
        <v>6.9858638867259071E-2</v>
      </c>
      <c r="BR262" s="3">
        <f t="shared" si="205"/>
        <v>0</v>
      </c>
      <c r="BS262" s="3">
        <f t="shared" si="206"/>
        <v>1</v>
      </c>
      <c r="BT262" s="2">
        <f t="shared" si="207"/>
        <v>-2.3068227314476886E-2</v>
      </c>
      <c r="BU262" s="5">
        <f t="shared" si="208"/>
        <v>479.14403822043897</v>
      </c>
      <c r="BV262" s="2">
        <f>(BU262/BU$5)^(12/COUNT(BU$6:BU262))-1</f>
        <v>7.5902051617854793E-2</v>
      </c>
      <c r="BX262" s="3">
        <f t="shared" si="209"/>
        <v>0</v>
      </c>
      <c r="BY262" s="3">
        <f t="shared" si="210"/>
        <v>1</v>
      </c>
      <c r="BZ262" s="2">
        <f t="shared" si="211"/>
        <v>-2.3068227314476886E-2</v>
      </c>
      <c r="CA262" s="5">
        <f t="shared" si="212"/>
        <v>329.3705555954009</v>
      </c>
      <c r="CB262" s="2">
        <f>(CA262/CA$5)^(12/COUNT(CA$6:CA262))-1</f>
        <v>5.7236264696292949E-2</v>
      </c>
      <c r="CD262" s="3">
        <f t="shared" si="219"/>
        <v>0.1</v>
      </c>
      <c r="CE262" s="3">
        <f t="shared" si="213"/>
        <v>0.9</v>
      </c>
      <c r="CF262" s="2">
        <f t="shared" si="214"/>
        <v>-2.0448904583029198E-2</v>
      </c>
      <c r="CG262" s="5">
        <f t="shared" si="215"/>
        <v>409.48003988466263</v>
      </c>
      <c r="CH262" s="2">
        <f>(CG262/CG$5)^(12/COUNT(CG$6:CG262))-1</f>
        <v>6.8038092803988981E-2</v>
      </c>
    </row>
    <row r="263" spans="1:86">
      <c r="A263" s="1">
        <v>33816</v>
      </c>
      <c r="B263" s="2">
        <f>data!M264/1200</f>
        <v>2.725E-3</v>
      </c>
      <c r="C263" s="2">
        <f>data!K264/data!K263-1</f>
        <v>2.2678784518399775E-2</v>
      </c>
      <c r="D263" s="1">
        <f t="shared" si="221"/>
        <v>33604</v>
      </c>
      <c r="E263">
        <f>VLOOKUP(D263,'FRED Graph'!$A$13:$B$1993,2,FALSE)</f>
        <v>0</v>
      </c>
      <c r="F263" s="4">
        <f t="shared" ref="F263:F326" si="222">C263-B263</f>
        <v>1.9953784518399777E-2</v>
      </c>
      <c r="G263" s="20" t="str">
        <f t="shared" si="220"/>
        <v>19923</v>
      </c>
      <c r="H263" s="21">
        <f>IF(VLOOKUP(G263,Median_Level!$A$2:$H$206,8,FALSE)="#N/A",0,VLOOKUP(G263,Median_Level!$A$2:$H$206,8,FALSE))</f>
        <v>10</v>
      </c>
      <c r="I263" s="4"/>
      <c r="J263" s="3">
        <f t="shared" si="216"/>
        <v>0</v>
      </c>
      <c r="K263" s="3">
        <f t="shared" ref="K263:K326" si="223">1-J263</f>
        <v>1</v>
      </c>
      <c r="L263" s="2">
        <f t="shared" ref="L263:L326" si="224">J263*$B263+K263*$C263</f>
        <v>2.2678784518399775E-2</v>
      </c>
      <c r="M263" s="5">
        <f t="shared" ref="M263:M326" si="225">M262*(1+L263)</f>
        <v>390.76338514680435</v>
      </c>
      <c r="N263" s="2">
        <f>(M263/M$5)^(12/COUNT(M$6:M263))-1</f>
        <v>6.5444611683631582E-2</v>
      </c>
      <c r="P263" s="3">
        <f t="shared" si="217"/>
        <v>1</v>
      </c>
      <c r="Q263" s="3">
        <f t="shared" ref="Q263:Q326" si="226">1-P263</f>
        <v>0</v>
      </c>
      <c r="R263" s="2">
        <f t="shared" ref="R263:R326" si="227">P263*$B263+Q263*$C263</f>
        <v>2.725E-3</v>
      </c>
      <c r="S263" s="5">
        <f t="shared" ref="S263:S326" si="228">S262*(1+R263)</f>
        <v>591.83932398061609</v>
      </c>
      <c r="T263" s="2">
        <f>(S263/S$5)^(12/COUNT(S$6:S263))-1</f>
        <v>8.6216652713503983E-2</v>
      </c>
      <c r="V263" s="3">
        <f t="shared" ref="V263:V326" si="229">IF($B263&gt;$C263,1,0)</f>
        <v>0</v>
      </c>
      <c r="W263" s="3">
        <f t="shared" ref="W263:W326" si="230">1-V263</f>
        <v>1</v>
      </c>
      <c r="X263" s="2">
        <f t="shared" ref="X263:X326" si="231">V263*$B263+W263*$C263</f>
        <v>2.2678784518399775E-2</v>
      </c>
      <c r="Y263" s="5">
        <f t="shared" ref="Y263:Y326" si="232">Y262*(1+X263)</f>
        <v>40823.758807822524</v>
      </c>
      <c r="Z263" s="2">
        <f>(Y263/Y$5)^(12/COUNT(Y$6:Y263))-1</f>
        <v>0.32262830757758754</v>
      </c>
      <c r="AB263" s="3">
        <f t="shared" ref="AB263:AB326" si="233">$E263</f>
        <v>0</v>
      </c>
      <c r="AC263" s="3">
        <f t="shared" ref="AC263:AC326" si="234">1-AB263</f>
        <v>1</v>
      </c>
      <c r="AD263" s="2">
        <f t="shared" ref="AD263:AD326" si="235">AB263*$B263+AC263*$C263</f>
        <v>2.2678784518399775E-2</v>
      </c>
      <c r="AE263" s="5">
        <f t="shared" ref="AE263:AE326" si="236">AE262*(1+AD263)</f>
        <v>378.29506101352013</v>
      </c>
      <c r="AF263" s="2">
        <f>(AE263/AE$5)^(12/COUNT(AE$6:AE263))-1</f>
        <v>6.383884763317349E-2</v>
      </c>
      <c r="AH263" s="3">
        <f t="shared" ref="AH263:AH326" ca="1" si="237">OFFSET($E263,AI$2,0)</f>
        <v>0</v>
      </c>
      <c r="AI263" s="3">
        <f t="shared" ref="AI263:AI326" ca="1" si="238">1-AH263</f>
        <v>1</v>
      </c>
      <c r="AJ263" s="2">
        <f t="shared" ref="AJ263:AJ326" ca="1" si="239">AH263*$B263+AI263*$C263</f>
        <v>2.2678784518399775E-2</v>
      </c>
      <c r="AK263" s="5">
        <f t="shared" ref="AK263:AK326" ca="1" si="240">AK262*(1+AJ263)</f>
        <v>1129.6924320920671</v>
      </c>
      <c r="AL263" s="2">
        <f ca="1">(AK263/AK$5)^(12/COUNT(AK$6:AK263))-1</f>
        <v>0.11937317189416707</v>
      </c>
      <c r="AN263" s="3">
        <f t="shared" ref="AN263:AN326" ca="1" si="241">RAND()</f>
        <v>0.22699134272522459</v>
      </c>
      <c r="AO263" s="3">
        <f t="shared" ref="AO263:AO326" ca="1" si="242">1-AN263</f>
        <v>0.77300865727477541</v>
      </c>
      <c r="AP263" s="2">
        <f t="shared" ref="AP263:AP326" ca="1" si="243">AN263*$B263+AO263*$C263</f>
        <v>1.8149448178118414E-2</v>
      </c>
      <c r="AQ263" s="5">
        <f t="shared" ref="AQ263:AQ326" ca="1" si="244">AQ262*(1+AP263)</f>
        <v>495.57868410674655</v>
      </c>
      <c r="AR263" s="2">
        <f ca="1">(AQ263/AQ$5)^(12/COUNT(AQ$6:AQ263))-1</f>
        <v>7.7285512558384006E-2</v>
      </c>
      <c r="AT263" s="3">
        <f t="shared" ref="AT263:AT326" si="245">IF($H263&gt;AU$2,1,0)</f>
        <v>0</v>
      </c>
      <c r="AU263" s="3">
        <f t="shared" ref="AU263:AU326" si="246">1-AT263</f>
        <v>1</v>
      </c>
      <c r="AV263" s="2">
        <f t="shared" ref="AV263:AV326" si="247">AT263*$B263+AU263*$C263</f>
        <v>2.2678784518399775E-2</v>
      </c>
      <c r="AW263" s="5">
        <f t="shared" ref="AW263:AW326" si="248">AW262*(1+AV263)</f>
        <v>546.452248265854</v>
      </c>
      <c r="AX263" s="2">
        <f>(AW263/AW$5)^(12/COUNT(AW$6:AW263))-1</f>
        <v>8.2193084339700295E-2</v>
      </c>
      <c r="AZ263" s="3">
        <f t="shared" ref="AZ263:AZ326" ca="1" si="249">IF($H263&gt;BA$2,1,0)*OFFSET($E263,BA$3,0)</f>
        <v>0</v>
      </c>
      <c r="BA263" s="3">
        <f t="shared" ref="BA263:BA326" ca="1" si="250">1-AZ263</f>
        <v>1</v>
      </c>
      <c r="BB263" s="2">
        <f t="shared" ref="BB263:BB326" ca="1" si="251">AZ263*$B263+BA263*$C263</f>
        <v>2.2678784518399775E-2</v>
      </c>
      <c r="BC263" s="5">
        <f t="shared" ref="BC263:BC326" ca="1" si="252">BC262*(1+BB263)</f>
        <v>835.92011818109017</v>
      </c>
      <c r="BD263" s="2">
        <f ca="1">(BC263/BC$5)^(12/COUNT(BC$6:BC263))-1</f>
        <v>0.10380252958474956</v>
      </c>
      <c r="BF263" s="3">
        <f t="shared" si="218"/>
        <v>0.45</v>
      </c>
      <c r="BG263" s="3">
        <f t="shared" ref="BG263:BG326" si="253">1-BF263</f>
        <v>0.55000000000000004</v>
      </c>
      <c r="BH263" s="2">
        <f t="shared" ref="BH263:BH326" si="254">BF263*$B263+BG263*$C263</f>
        <v>1.3699581485119877E-2</v>
      </c>
      <c r="BI263" s="5">
        <f t="shared" ref="BI263:BI326" si="255">BI262*(1+BH263)</f>
        <v>505.21799685886532</v>
      </c>
      <c r="BJ263" s="2">
        <f>(BI263/BI$5)^(12/COUNT(BI$6:BI263))-1</f>
        <v>7.8251186645109216E-2</v>
      </c>
      <c r="BL263" s="3">
        <f t="shared" ref="BL263:BL326" si="256">IF($H263&gt;BM$2,1,0)</f>
        <v>1</v>
      </c>
      <c r="BM263" s="3">
        <f t="shared" ref="BM263:BM326" si="257">1-BL263</f>
        <v>0</v>
      </c>
      <c r="BN263" s="2">
        <f t="shared" ref="BN263:BN326" si="258">BL263*$B263+BM263*$C263</f>
        <v>2.725E-3</v>
      </c>
      <c r="BO263" s="5">
        <f t="shared" ref="BO263:BO326" si="259">BO262*(1+BN263)</f>
        <v>425.84890060163343</v>
      </c>
      <c r="BP263" s="2">
        <f>(BO263/BO$5)^(12/COUNT(BO$6:BO263))-1</f>
        <v>6.9714047708345328E-2</v>
      </c>
      <c r="BR263" s="3">
        <f t="shared" ref="BR263:BR326" si="260">IF($H263&gt;BS$2,1,0)</f>
        <v>0</v>
      </c>
      <c r="BS263" s="3">
        <f t="shared" ref="BS263:BS326" si="261">1-BR263</f>
        <v>1</v>
      </c>
      <c r="BT263" s="2">
        <f t="shared" ref="BT263:BT326" si="262">BR263*$B263+BS263*$C263</f>
        <v>2.2678784518399775E-2</v>
      </c>
      <c r="BU263" s="5">
        <f t="shared" ref="BU263:BU326" si="263">BU262*(1+BT263)</f>
        <v>490.01044261651623</v>
      </c>
      <c r="BV263" s="2">
        <f>(BU263/BU$5)^(12/COUNT(BU$6:BU263))-1</f>
        <v>7.6719488336283392E-2</v>
      </c>
      <c r="BX263" s="3">
        <f t="shared" ref="BX263:BX326" si="264">IF($H263&gt;BY$2,1,0)</f>
        <v>0</v>
      </c>
      <c r="BY263" s="3">
        <f t="shared" ref="BY263:BY326" si="265">1-BX263</f>
        <v>1</v>
      </c>
      <c r="BZ263" s="2">
        <f t="shared" ref="BZ263:BZ326" si="266">BX263*$B263+BY263*$C263</f>
        <v>2.2678784518399775E-2</v>
      </c>
      <c r="CA263" s="5">
        <f t="shared" ref="CA263:CA326" si="267">CA262*(1+BZ263)</f>
        <v>336.84027945245464</v>
      </c>
      <c r="CB263" s="2">
        <f>(CA263/CA$5)^(12/COUNT(CA$6:CA263))-1</f>
        <v>5.8111293424935484E-2</v>
      </c>
      <c r="CD263" s="3">
        <f t="shared" si="219"/>
        <v>0.1</v>
      </c>
      <c r="CE263" s="3">
        <f t="shared" ref="CE263:CE326" si="268">1-CD263</f>
        <v>0.9</v>
      </c>
      <c r="CF263" s="2">
        <f t="shared" ref="CF263:CF326" si="269">CD263*$B263+CE263*$C263</f>
        <v>2.0683406066559797E-2</v>
      </c>
      <c r="CG263" s="5">
        <f t="shared" ref="CG263:CG326" si="270">CG262*(1+CF263)</f>
        <v>417.94948182574819</v>
      </c>
      <c r="CH263" s="2">
        <f>(CG263/CG$5)^(12/COUNT(CG$6:CG263))-1</f>
        <v>6.8782855623657158E-2</v>
      </c>
    </row>
    <row r="264" spans="1:86">
      <c r="A264" s="1">
        <v>33847</v>
      </c>
      <c r="B264" s="2">
        <f>data!M265/1200</f>
        <v>2.7083333333333334E-3</v>
      </c>
      <c r="C264" s="2">
        <f>data!K265/data!K264-1</f>
        <v>-4.0200012964894727E-2</v>
      </c>
      <c r="D264" s="1">
        <f t="shared" si="221"/>
        <v>33604</v>
      </c>
      <c r="E264">
        <f>VLOOKUP(D264,'FRED Graph'!$A$13:$B$1993,2,FALSE)</f>
        <v>0</v>
      </c>
      <c r="F264" s="4">
        <f t="shared" si="222"/>
        <v>-4.290834629822806E-2</v>
      </c>
      <c r="G264" s="20" t="str">
        <f t="shared" si="220"/>
        <v>19923</v>
      </c>
      <c r="H264" s="21">
        <f>IF(VLOOKUP(G264,Median_Level!$A$2:$H$206,8,FALSE)="#N/A",0,VLOOKUP(G264,Median_Level!$A$2:$H$206,8,FALSE))</f>
        <v>10</v>
      </c>
      <c r="I264" s="4"/>
      <c r="J264" s="3">
        <f t="shared" ref="J264:J327" si="271">J263</f>
        <v>0</v>
      </c>
      <c r="K264" s="3">
        <f t="shared" si="223"/>
        <v>1</v>
      </c>
      <c r="L264" s="2">
        <f t="shared" si="224"/>
        <v>-4.0200012964894727E-2</v>
      </c>
      <c r="M264" s="5">
        <f t="shared" si="225"/>
        <v>375.05469199769669</v>
      </c>
      <c r="N264" s="2">
        <f>(M264/M$5)^(12/COUNT(M$6:M264))-1</f>
        <v>6.3160854994337878E-2</v>
      </c>
      <c r="P264" s="3">
        <f t="shared" ref="P264:P327" si="272">P263</f>
        <v>1</v>
      </c>
      <c r="Q264" s="3">
        <f t="shared" si="226"/>
        <v>0</v>
      </c>
      <c r="R264" s="2">
        <f t="shared" si="227"/>
        <v>2.7083333333333334E-3</v>
      </c>
      <c r="S264" s="5">
        <f t="shared" si="228"/>
        <v>593.44222214973024</v>
      </c>
      <c r="T264" s="2">
        <f>(S264/S$5)^(12/COUNT(S$6:S264))-1</f>
        <v>8.6005952871596181E-2</v>
      </c>
      <c r="V264" s="3">
        <f t="shared" si="229"/>
        <v>1</v>
      </c>
      <c r="W264" s="3">
        <f t="shared" si="230"/>
        <v>0</v>
      </c>
      <c r="X264" s="2">
        <f t="shared" si="231"/>
        <v>2.7083333333333334E-3</v>
      </c>
      <c r="Y264" s="5">
        <f t="shared" si="232"/>
        <v>40934.323154593709</v>
      </c>
      <c r="Z264" s="2">
        <f>(Y264/Y$5)^(12/COUNT(Y$6:Y264))-1</f>
        <v>0.32136671967767017</v>
      </c>
      <c r="AB264" s="3">
        <f t="shared" si="233"/>
        <v>0</v>
      </c>
      <c r="AC264" s="3">
        <f t="shared" si="234"/>
        <v>1</v>
      </c>
      <c r="AD264" s="2">
        <f t="shared" si="235"/>
        <v>-4.0200012964894727E-2</v>
      </c>
      <c r="AE264" s="5">
        <f t="shared" si="236"/>
        <v>363.08759465622097</v>
      </c>
      <c r="AF264" s="2">
        <f>(AE264/AE$5)^(12/COUNT(AE$6:AE264))-1</f>
        <v>6.1564714788803654E-2</v>
      </c>
      <c r="AH264" s="3">
        <f t="shared" ca="1" si="237"/>
        <v>0</v>
      </c>
      <c r="AI264" s="3">
        <f t="shared" ca="1" si="238"/>
        <v>1</v>
      </c>
      <c r="AJ264" s="2">
        <f t="shared" ca="1" si="239"/>
        <v>-4.0200012964894727E-2</v>
      </c>
      <c r="AK264" s="5">
        <f t="shared" ca="1" si="240"/>
        <v>1084.2787816756224</v>
      </c>
      <c r="AL264" s="2">
        <f ca="1">(AK264/AK$5)^(12/COUNT(AK$6:AK264))-1</f>
        <v>0.11676089701335379</v>
      </c>
      <c r="AN264" s="3">
        <f t="shared" ca="1" si="241"/>
        <v>0.9342771756815359</v>
      </c>
      <c r="AO264" s="3">
        <f t="shared" ca="1" si="242"/>
        <v>6.5722824318464101E-2</v>
      </c>
      <c r="AP264" s="2">
        <f t="shared" ca="1" si="243"/>
        <v>-1.117243722209291E-4</v>
      </c>
      <c r="AQ264" s="5">
        <f t="shared" ca="1" si="244"/>
        <v>495.52331588937864</v>
      </c>
      <c r="AR264" s="2">
        <f ca="1">(AQ264/AQ$5)^(12/COUNT(AQ$6:AQ264))-1</f>
        <v>7.697033731805214E-2</v>
      </c>
      <c r="AT264" s="3">
        <f t="shared" si="245"/>
        <v>0</v>
      </c>
      <c r="AU264" s="3">
        <f t="shared" si="246"/>
        <v>1</v>
      </c>
      <c r="AV264" s="2">
        <f t="shared" si="247"/>
        <v>-4.0200012964894727E-2</v>
      </c>
      <c r="AW264" s="5">
        <f t="shared" si="248"/>
        <v>524.48486080087082</v>
      </c>
      <c r="AX264" s="2">
        <f>(AW264/AW$5)^(12/COUNT(AW$6:AW264))-1</f>
        <v>7.9808397786247598E-2</v>
      </c>
      <c r="AZ264" s="3">
        <f t="shared" ca="1" si="249"/>
        <v>0</v>
      </c>
      <c r="BA264" s="3">
        <f t="shared" ca="1" si="250"/>
        <v>1</v>
      </c>
      <c r="BB264" s="2">
        <f t="shared" ca="1" si="251"/>
        <v>-4.0200012964894727E-2</v>
      </c>
      <c r="BC264" s="5">
        <f t="shared" ca="1" si="252"/>
        <v>802.31611859259397</v>
      </c>
      <c r="BD264" s="2">
        <f ca="1">(BC264/BC$5)^(12/COUNT(BC$6:BC264))-1</f>
        <v>0.10128615234815119</v>
      </c>
      <c r="BF264" s="3">
        <f t="shared" ref="BF264:BF327" si="273">BF263</f>
        <v>0.45</v>
      </c>
      <c r="BG264" s="3">
        <f t="shared" si="253"/>
        <v>0.55000000000000004</v>
      </c>
      <c r="BH264" s="2">
        <f t="shared" si="254"/>
        <v>-2.0891257130692099E-2</v>
      </c>
      <c r="BI264" s="5">
        <f t="shared" si="255"/>
        <v>494.66335777943357</v>
      </c>
      <c r="BJ264" s="2">
        <f>(BI264/BI$5)^(12/COUNT(BI$6:BI264))-1</f>
        <v>7.688366945811631E-2</v>
      </c>
      <c r="BL264" s="3">
        <f t="shared" si="256"/>
        <v>1</v>
      </c>
      <c r="BM264" s="3">
        <f t="shared" si="257"/>
        <v>0</v>
      </c>
      <c r="BN264" s="2">
        <f t="shared" si="258"/>
        <v>2.7083333333333334E-3</v>
      </c>
      <c r="BO264" s="5">
        <f t="shared" si="259"/>
        <v>427.00224137409617</v>
      </c>
      <c r="BP264" s="2">
        <f>(BO264/BO$5)^(12/COUNT(BO$6:BO264))-1</f>
        <v>6.9569768713939606E-2</v>
      </c>
      <c r="BR264" s="3">
        <f t="shared" si="260"/>
        <v>0</v>
      </c>
      <c r="BS264" s="3">
        <f t="shared" si="261"/>
        <v>1</v>
      </c>
      <c r="BT264" s="2">
        <f t="shared" si="262"/>
        <v>-4.0200012964894727E-2</v>
      </c>
      <c r="BU264" s="5">
        <f t="shared" si="263"/>
        <v>470.31201647039848</v>
      </c>
      <c r="BV264" s="2">
        <f>(BU264/BU$5)^(12/COUNT(BU$6:BU264))-1</f>
        <v>7.4367897020451545E-2</v>
      </c>
      <c r="BX264" s="3">
        <f t="shared" si="264"/>
        <v>0</v>
      </c>
      <c r="BY264" s="3">
        <f t="shared" si="265"/>
        <v>1</v>
      </c>
      <c r="BZ264" s="2">
        <f t="shared" si="266"/>
        <v>-4.0200012964894727E-2</v>
      </c>
      <c r="CA264" s="5">
        <f t="shared" si="267"/>
        <v>323.29929585136722</v>
      </c>
      <c r="CB264" s="2">
        <f>(CA264/CA$5)^(12/COUNT(CA$6:CA264))-1</f>
        <v>5.5871411738739329E-2</v>
      </c>
      <c r="CD264" s="3">
        <f t="shared" ref="CD264:CD327" si="274">CD263</f>
        <v>0.1</v>
      </c>
      <c r="CE264" s="3">
        <f t="shared" si="268"/>
        <v>0.9</v>
      </c>
      <c r="CF264" s="2">
        <f t="shared" si="269"/>
        <v>-3.5909178335071922E-2</v>
      </c>
      <c r="CG264" s="5">
        <f t="shared" si="270"/>
        <v>402.94125934781653</v>
      </c>
      <c r="CH264" s="2">
        <f>(CG264/CG$5)^(12/COUNT(CG$6:CG264))-1</f>
        <v>6.6699492121364834E-2</v>
      </c>
    </row>
    <row r="265" spans="1:86">
      <c r="A265" s="1">
        <v>33877</v>
      </c>
      <c r="B265" s="2">
        <f>data!M266/1200</f>
        <v>2.5333333333333332E-3</v>
      </c>
      <c r="C265" s="2">
        <f>data!K266/data!K265-1</f>
        <v>4.3931416642362109E-3</v>
      </c>
      <c r="D265" s="1">
        <f t="shared" si="221"/>
        <v>33604</v>
      </c>
      <c r="E265">
        <f>VLOOKUP(D265,'FRED Graph'!$A$13:$B$1993,2,FALSE)</f>
        <v>0</v>
      </c>
      <c r="F265" s="4">
        <f t="shared" si="222"/>
        <v>1.8598083309028777E-3</v>
      </c>
      <c r="G265" s="20" t="str">
        <f t="shared" si="220"/>
        <v>19923</v>
      </c>
      <c r="H265" s="21">
        <f>IF(VLOOKUP(G265,Median_Level!$A$2:$H$206,8,FALSE)="#N/A",0,VLOOKUP(G265,Median_Level!$A$2:$H$206,8,FALSE))</f>
        <v>10</v>
      </c>
      <c r="I265" s="4"/>
      <c r="J265" s="3">
        <f t="shared" si="271"/>
        <v>0</v>
      </c>
      <c r="K265" s="3">
        <f t="shared" si="223"/>
        <v>1</v>
      </c>
      <c r="L265" s="2">
        <f t="shared" si="224"/>
        <v>4.3931416642362109E-3</v>
      </c>
      <c r="M265" s="5">
        <f t="shared" si="225"/>
        <v>376.70236039147903</v>
      </c>
      <c r="N265" s="2">
        <f>(M265/M$5)^(12/COUNT(M$6:M265))-1</f>
        <v>6.3125508878251635E-2</v>
      </c>
      <c r="P265" s="3">
        <f t="shared" si="272"/>
        <v>1</v>
      </c>
      <c r="Q265" s="3">
        <f t="shared" si="226"/>
        <v>0</v>
      </c>
      <c r="R265" s="2">
        <f t="shared" si="227"/>
        <v>2.5333333333333332E-3</v>
      </c>
      <c r="S265" s="5">
        <f t="shared" si="228"/>
        <v>594.94560911250949</v>
      </c>
      <c r="T265" s="2">
        <f>(S265/S$5)^(12/COUNT(S$6:S265))-1</f>
        <v>8.5788167259453818E-2</v>
      </c>
      <c r="V265" s="3">
        <f t="shared" si="229"/>
        <v>0</v>
      </c>
      <c r="W265" s="3">
        <f t="shared" si="230"/>
        <v>1</v>
      </c>
      <c r="X265" s="2">
        <f t="shared" si="231"/>
        <v>4.3931416642362109E-3</v>
      </c>
      <c r="Y265" s="5">
        <f t="shared" si="232"/>
        <v>41114.153435141467</v>
      </c>
      <c r="Z265" s="2">
        <f>(Y265/Y$5)^(12/COUNT(Y$6:Y265))-1</f>
        <v>0.32021831933174894</v>
      </c>
      <c r="AB265" s="3">
        <f t="shared" si="233"/>
        <v>0</v>
      </c>
      <c r="AC265" s="3">
        <f t="shared" si="234"/>
        <v>1</v>
      </c>
      <c r="AD265" s="2">
        <f t="shared" si="235"/>
        <v>4.3931416642362109E-3</v>
      </c>
      <c r="AE265" s="5">
        <f t="shared" si="236"/>
        <v>364.68268989607253</v>
      </c>
      <c r="AF265" s="2">
        <f>(AE265/AE$5)^(12/COUNT(AE$6:AE265))-1</f>
        <v>6.1535555942371811E-2</v>
      </c>
      <c r="AH265" s="3">
        <f t="shared" ca="1" si="237"/>
        <v>0</v>
      </c>
      <c r="AI265" s="3">
        <f t="shared" ca="1" si="238"/>
        <v>1</v>
      </c>
      <c r="AJ265" s="2">
        <f t="shared" ca="1" si="239"/>
        <v>4.3931416642362109E-3</v>
      </c>
      <c r="AK265" s="5">
        <f t="shared" ca="1" si="240"/>
        <v>1089.0421719670489</v>
      </c>
      <c r="AL265" s="2">
        <f ca="1">(AK265/AK$5)^(12/COUNT(AK$6:AK265))-1</f>
        <v>0.11651253038539644</v>
      </c>
      <c r="AN265" s="3">
        <f t="shared" ca="1" si="241"/>
        <v>0.49906455911318515</v>
      </c>
      <c r="AO265" s="3">
        <f t="shared" ca="1" si="242"/>
        <v>0.50093544088681485</v>
      </c>
      <c r="AP265" s="2">
        <f t="shared" ca="1" si="243"/>
        <v>3.4649772395391378E-3</v>
      </c>
      <c r="AQ265" s="5">
        <f t="shared" ca="1" si="244"/>
        <v>497.24029290059633</v>
      </c>
      <c r="AR265" s="2">
        <f ca="1">(AQ265/AQ$5)^(12/COUNT(AQ$6:AQ265))-1</f>
        <v>7.6835128040690481E-2</v>
      </c>
      <c r="AT265" s="3">
        <f t="shared" si="245"/>
        <v>0</v>
      </c>
      <c r="AU265" s="3">
        <f t="shared" si="246"/>
        <v>1</v>
      </c>
      <c r="AV265" s="2">
        <f t="shared" si="247"/>
        <v>4.3931416642362109E-3</v>
      </c>
      <c r="AW265" s="5">
        <f t="shared" si="248"/>
        <v>526.7889970951162</v>
      </c>
      <c r="AX265" s="2">
        <f>(AW265/AW$5)^(12/COUNT(AW$6:AW265))-1</f>
        <v>7.970797456017964E-2</v>
      </c>
      <c r="AZ265" s="3">
        <f t="shared" ca="1" si="249"/>
        <v>0</v>
      </c>
      <c r="BA265" s="3">
        <f t="shared" ca="1" si="250"/>
        <v>1</v>
      </c>
      <c r="BB265" s="2">
        <f t="shared" ca="1" si="251"/>
        <v>4.3931416642362109E-3</v>
      </c>
      <c r="BC265" s="5">
        <f t="shared" ca="1" si="252"/>
        <v>805.84080696107139</v>
      </c>
      <c r="BD265" s="2">
        <f ca="1">(BC265/BC$5)^(12/COUNT(BC$6:BC265))-1</f>
        <v>0.10110031969476729</v>
      </c>
      <c r="BF265" s="3">
        <f t="shared" si="273"/>
        <v>0.45</v>
      </c>
      <c r="BG265" s="3">
        <f t="shared" si="253"/>
        <v>0.55000000000000004</v>
      </c>
      <c r="BH265" s="2">
        <f t="shared" si="254"/>
        <v>3.5562279153299159E-3</v>
      </c>
      <c r="BI265" s="5">
        <f t="shared" si="255"/>
        <v>496.42249342105958</v>
      </c>
      <c r="BJ265" s="2">
        <f>(BI265/BI$5)^(12/COUNT(BI$6:BI265))-1</f>
        <v>7.6753323292144904E-2</v>
      </c>
      <c r="BL265" s="3">
        <f t="shared" si="256"/>
        <v>1</v>
      </c>
      <c r="BM265" s="3">
        <f t="shared" si="257"/>
        <v>0</v>
      </c>
      <c r="BN265" s="2">
        <f t="shared" si="258"/>
        <v>2.5333333333333332E-3</v>
      </c>
      <c r="BO265" s="5">
        <f t="shared" si="259"/>
        <v>428.08398038557721</v>
      </c>
      <c r="BP265" s="2">
        <f>(BO265/BO$5)^(12/COUNT(BO$6:BO265))-1</f>
        <v>6.9418003730683076E-2</v>
      </c>
      <c r="BR265" s="3">
        <f t="shared" si="260"/>
        <v>0</v>
      </c>
      <c r="BS265" s="3">
        <f t="shared" si="261"/>
        <v>1</v>
      </c>
      <c r="BT265" s="2">
        <f t="shared" si="262"/>
        <v>4.3931416642362109E-3</v>
      </c>
      <c r="BU265" s="5">
        <f t="shared" si="263"/>
        <v>472.37816378514555</v>
      </c>
      <c r="BV265" s="2">
        <f>(BU265/BU$5)^(12/COUNT(BU$6:BU265))-1</f>
        <v>7.4288850227793635E-2</v>
      </c>
      <c r="BX265" s="3">
        <f t="shared" si="264"/>
        <v>0</v>
      </c>
      <c r="BY265" s="3">
        <f t="shared" si="265"/>
        <v>1</v>
      </c>
      <c r="BZ265" s="2">
        <f t="shared" si="266"/>
        <v>4.3931416642362109E-3</v>
      </c>
      <c r="CA265" s="5">
        <f t="shared" si="267"/>
        <v>324.71959545799007</v>
      </c>
      <c r="CB265" s="2">
        <f>(CA265/CA$5)^(12/COUNT(CA$6:CA265))-1</f>
        <v>5.5864247395944533E-2</v>
      </c>
      <c r="CD265" s="3">
        <f t="shared" si="274"/>
        <v>0.1</v>
      </c>
      <c r="CE265" s="3">
        <f t="shared" si="268"/>
        <v>0.9</v>
      </c>
      <c r="CF265" s="2">
        <f t="shared" si="269"/>
        <v>4.2071608311459235E-3</v>
      </c>
      <c r="CG265" s="5">
        <f t="shared" si="270"/>
        <v>404.63649803139731</v>
      </c>
      <c r="CH265" s="2">
        <f>(CG265/CG$5)^(12/COUNT(CG$6:CG265))-1</f>
        <v>6.6641279533449449E-2</v>
      </c>
    </row>
    <row r="266" spans="1:86">
      <c r="A266" s="1">
        <v>33907</v>
      </c>
      <c r="B266" s="2">
        <f>data!M267/1200</f>
        <v>2.5000000000000001E-3</v>
      </c>
      <c r="C266" s="2">
        <f>data!K267/data!K266-1</f>
        <v>-1.3870634479132837E-2</v>
      </c>
      <c r="D266" s="1">
        <f t="shared" si="221"/>
        <v>33604</v>
      </c>
      <c r="E266">
        <f>VLOOKUP(D266,'FRED Graph'!$A$13:$B$1993,2,FALSE)</f>
        <v>0</v>
      </c>
      <c r="F266" s="4">
        <f t="shared" si="222"/>
        <v>-1.6370634479132836E-2</v>
      </c>
      <c r="G266" s="20" t="str">
        <f t="shared" si="220"/>
        <v>19924</v>
      </c>
      <c r="H266" s="21">
        <f>IF(VLOOKUP(G266,Median_Level!$A$2:$H$206,8,FALSE)="#N/A",0,VLOOKUP(G266,Median_Level!$A$2:$H$206,8,FALSE))</f>
        <v>10</v>
      </c>
      <c r="I266" s="4"/>
      <c r="J266" s="3">
        <f t="shared" si="271"/>
        <v>0</v>
      </c>
      <c r="K266" s="3">
        <f t="shared" si="223"/>
        <v>1</v>
      </c>
      <c r="L266" s="2">
        <f t="shared" si="224"/>
        <v>-1.3870634479132837E-2</v>
      </c>
      <c r="M266" s="5">
        <f t="shared" si="225"/>
        <v>371.47725964306227</v>
      </c>
      <c r="N266" s="2">
        <f>(M266/M$5)^(12/COUNT(M$6:M266))-1</f>
        <v>6.2193845760242672E-2</v>
      </c>
      <c r="P266" s="3">
        <f t="shared" si="272"/>
        <v>1</v>
      </c>
      <c r="Q266" s="3">
        <f t="shared" si="226"/>
        <v>0</v>
      </c>
      <c r="R266" s="2">
        <f t="shared" si="227"/>
        <v>2.5000000000000001E-3</v>
      </c>
      <c r="S266" s="5">
        <f t="shared" si="228"/>
        <v>596.43297313529069</v>
      </c>
      <c r="T266" s="2">
        <f>(S266/S$5)^(12/COUNT(S$6:S266))-1</f>
        <v>8.5570434141943874E-2</v>
      </c>
      <c r="V266" s="3">
        <f t="shared" si="229"/>
        <v>1</v>
      </c>
      <c r="W266" s="3">
        <f t="shared" si="230"/>
        <v>0</v>
      </c>
      <c r="X266" s="2">
        <f t="shared" si="231"/>
        <v>2.5000000000000001E-3</v>
      </c>
      <c r="Y266" s="5">
        <f t="shared" si="232"/>
        <v>41216.938818729315</v>
      </c>
      <c r="Z266" s="2">
        <f>(Y266/Y$5)^(12/COUNT(Y$6:Y266))-1</f>
        <v>0.31896529089545522</v>
      </c>
      <c r="AB266" s="3">
        <f t="shared" si="233"/>
        <v>0</v>
      </c>
      <c r="AC266" s="3">
        <f t="shared" si="234"/>
        <v>1</v>
      </c>
      <c r="AD266" s="2">
        <f t="shared" si="235"/>
        <v>-1.3870634479132837E-2</v>
      </c>
      <c r="AE266" s="5">
        <f t="shared" si="236"/>
        <v>359.62430960365714</v>
      </c>
      <c r="AF266" s="2">
        <f>(AE266/AE$5)^(12/COUNT(AE$6:AE266))-1</f>
        <v>6.0611368068376859E-2</v>
      </c>
      <c r="AH266" s="3">
        <f t="shared" ca="1" si="237"/>
        <v>0</v>
      </c>
      <c r="AI266" s="3">
        <f t="shared" ca="1" si="238"/>
        <v>1</v>
      </c>
      <c r="AJ266" s="2">
        <f t="shared" ca="1" si="239"/>
        <v>-1.3870634479132837E-2</v>
      </c>
      <c r="AK266" s="5">
        <f t="shared" ca="1" si="240"/>
        <v>1073.9364660673332</v>
      </c>
      <c r="AL266" s="2">
        <f ca="1">(AK266/AK$5)^(12/COUNT(AK$6:AK266))-1</f>
        <v>0.115324685237298</v>
      </c>
      <c r="AN266" s="3">
        <f t="shared" ca="1" si="241"/>
        <v>0.40133207105388291</v>
      </c>
      <c r="AO266" s="3">
        <f t="shared" ca="1" si="242"/>
        <v>0.59866792894611709</v>
      </c>
      <c r="AP266" s="2">
        <f t="shared" ca="1" si="243"/>
        <v>-7.3005738391563515E-3</v>
      </c>
      <c r="AQ266" s="5">
        <f t="shared" ca="1" si="244"/>
        <v>493.61015342647175</v>
      </c>
      <c r="AR266" s="2">
        <f ca="1">(AQ266/AQ$5)^(12/COUNT(AQ$6:AQ266))-1</f>
        <v>7.6167142430823231E-2</v>
      </c>
      <c r="AT266" s="3">
        <f t="shared" si="245"/>
        <v>0</v>
      </c>
      <c r="AU266" s="3">
        <f t="shared" si="246"/>
        <v>1</v>
      </c>
      <c r="AV266" s="2">
        <f t="shared" si="247"/>
        <v>-1.3870634479132837E-2</v>
      </c>
      <c r="AW266" s="5">
        <f t="shared" si="248"/>
        <v>519.48209946878092</v>
      </c>
      <c r="AX266" s="2">
        <f>(AW266/AW$5)^(12/COUNT(AW$6:AW266))-1</f>
        <v>7.8697810218580688E-2</v>
      </c>
      <c r="AZ266" s="3">
        <f t="shared" ca="1" si="249"/>
        <v>0</v>
      </c>
      <c r="BA266" s="3">
        <f t="shared" ca="1" si="250"/>
        <v>1</v>
      </c>
      <c r="BB266" s="2">
        <f t="shared" ca="1" si="251"/>
        <v>-1.3870634479132837E-2</v>
      </c>
      <c r="BC266" s="5">
        <f t="shared" ca="1" si="252"/>
        <v>794.66328367934489</v>
      </c>
      <c r="BD266" s="2">
        <f ca="1">(BC266/BC$5)^(12/COUNT(BC$6:BC266))-1</f>
        <v>9.9987451760174428E-2</v>
      </c>
      <c r="BF266" s="3">
        <f t="shared" si="273"/>
        <v>0.45</v>
      </c>
      <c r="BG266" s="3">
        <f t="shared" si="253"/>
        <v>0.55000000000000004</v>
      </c>
      <c r="BH266" s="2">
        <f t="shared" si="254"/>
        <v>-6.5038489635230613E-3</v>
      </c>
      <c r="BI266" s="5">
        <f t="shared" si="255"/>
        <v>493.19383650175348</v>
      </c>
      <c r="BJ266" s="2">
        <f>(BI266/BI$5)^(12/COUNT(BI$6:BI266))-1</f>
        <v>7.6125394473176344E-2</v>
      </c>
      <c r="BL266" s="3">
        <f t="shared" si="256"/>
        <v>1</v>
      </c>
      <c r="BM266" s="3">
        <f t="shared" si="257"/>
        <v>0</v>
      </c>
      <c r="BN266" s="2">
        <f t="shared" si="258"/>
        <v>2.5000000000000001E-3</v>
      </c>
      <c r="BO266" s="5">
        <f t="shared" si="259"/>
        <v>429.15419033654115</v>
      </c>
      <c r="BP266" s="2">
        <f>(BO266/BO$5)^(12/COUNT(BO$6:BO266))-1</f>
        <v>6.9265788376068116E-2</v>
      </c>
      <c r="BR266" s="3">
        <f t="shared" si="260"/>
        <v>0</v>
      </c>
      <c r="BS266" s="3">
        <f t="shared" si="261"/>
        <v>1</v>
      </c>
      <c r="BT266" s="2">
        <f t="shared" si="262"/>
        <v>-1.3870634479132837E-2</v>
      </c>
      <c r="BU266" s="5">
        <f t="shared" si="263"/>
        <v>465.82597893935787</v>
      </c>
      <c r="BV266" s="2">
        <f>(BU266/BU$5)^(12/COUNT(BU$6:BU266))-1</f>
        <v>7.3304447525053051E-2</v>
      </c>
      <c r="BX266" s="3">
        <f t="shared" si="264"/>
        <v>0</v>
      </c>
      <c r="BY266" s="3">
        <f t="shared" si="265"/>
        <v>1</v>
      </c>
      <c r="BZ266" s="2">
        <f t="shared" si="266"/>
        <v>-1.3870634479132837E-2</v>
      </c>
      <c r="CA266" s="5">
        <f t="shared" si="267"/>
        <v>320.21552864118041</v>
      </c>
      <c r="CB266" s="2">
        <f>(CA266/CA$5)^(12/COUNT(CA$6:CA266))-1</f>
        <v>5.4966649401843926E-2</v>
      </c>
      <c r="CD266" s="3">
        <f t="shared" si="274"/>
        <v>0.1</v>
      </c>
      <c r="CE266" s="3">
        <f t="shared" si="268"/>
        <v>0.9</v>
      </c>
      <c r="CF266" s="2">
        <f t="shared" si="269"/>
        <v>-1.2233571031219553E-2</v>
      </c>
      <c r="CG266" s="5">
        <f t="shared" si="270"/>
        <v>399.68634869090624</v>
      </c>
      <c r="CH266" s="2">
        <f>(CG266/CG$5)^(12/COUNT(CG$6:CG266))-1</f>
        <v>6.577433038656344E-2</v>
      </c>
    </row>
    <row r="267" spans="1:86">
      <c r="A267" s="1">
        <v>33938</v>
      </c>
      <c r="B267" s="2">
        <f>data!M268/1200</f>
        <v>2.5000000000000001E-3</v>
      </c>
      <c r="C267" s="2">
        <f>data!K268/data!K267-1</f>
        <v>2.4449210855846282E-2</v>
      </c>
      <c r="D267" s="1">
        <f t="shared" si="221"/>
        <v>33604</v>
      </c>
      <c r="E267">
        <f>VLOOKUP(D267,'FRED Graph'!$A$13:$B$1993,2,FALSE)</f>
        <v>0</v>
      </c>
      <c r="F267" s="4">
        <f t="shared" si="222"/>
        <v>2.1949210855846283E-2</v>
      </c>
      <c r="G267" s="20" t="str">
        <f t="shared" si="220"/>
        <v>19924</v>
      </c>
      <c r="H267" s="21">
        <f>IF(VLOOKUP(G267,Median_Level!$A$2:$H$206,8,FALSE)="#N/A",0,VLOOKUP(G267,Median_Level!$A$2:$H$206,8,FALSE))</f>
        <v>10</v>
      </c>
      <c r="I267" s="4"/>
      <c r="J267" s="3">
        <f t="shared" si="271"/>
        <v>0</v>
      </c>
      <c r="K267" s="3">
        <f t="shared" si="223"/>
        <v>1</v>
      </c>
      <c r="L267" s="2">
        <f t="shared" si="224"/>
        <v>2.4449210855846282E-2</v>
      </c>
      <c r="M267" s="5">
        <f t="shared" si="225"/>
        <v>380.55958549222743</v>
      </c>
      <c r="N267" s="2">
        <f>(M267/M$5)^(12/COUNT(M$6:M267))-1</f>
        <v>6.3124787663742854E-2</v>
      </c>
      <c r="P267" s="3">
        <f t="shared" si="272"/>
        <v>1</v>
      </c>
      <c r="Q267" s="3">
        <f t="shared" si="226"/>
        <v>0</v>
      </c>
      <c r="R267" s="2">
        <f t="shared" si="227"/>
        <v>2.5000000000000001E-3</v>
      </c>
      <c r="S267" s="5">
        <f t="shared" si="228"/>
        <v>597.92405556812889</v>
      </c>
      <c r="T267" s="2">
        <f>(S267/S$5)^(12/COUNT(S$6:S267))-1</f>
        <v>8.5354406272673211E-2</v>
      </c>
      <c r="V267" s="3">
        <f t="shared" si="229"/>
        <v>0</v>
      </c>
      <c r="W267" s="3">
        <f t="shared" si="230"/>
        <v>1</v>
      </c>
      <c r="X267" s="2">
        <f t="shared" si="231"/>
        <v>2.4449210855846282E-2</v>
      </c>
      <c r="Y267" s="5">
        <f t="shared" si="232"/>
        <v>42224.660446740942</v>
      </c>
      <c r="Z267" s="2">
        <f>(Y267/Y$5)^(12/COUNT(Y$6:Y267))-1</f>
        <v>0.31903080681798013</v>
      </c>
      <c r="AB267" s="3">
        <f t="shared" si="233"/>
        <v>0</v>
      </c>
      <c r="AC267" s="3">
        <f t="shared" si="234"/>
        <v>1</v>
      </c>
      <c r="AD267" s="2">
        <f t="shared" si="235"/>
        <v>2.4449210855846282E-2</v>
      </c>
      <c r="AE267" s="5">
        <f t="shared" si="236"/>
        <v>368.41684017804511</v>
      </c>
      <c r="AF267" s="2">
        <f>(AE267/AE$5)^(12/COUNT(AE$6:AE267))-1</f>
        <v>6.1546963832556312E-2</v>
      </c>
      <c r="AH267" s="3">
        <f t="shared" ca="1" si="237"/>
        <v>0</v>
      </c>
      <c r="AI267" s="3">
        <f t="shared" ca="1" si="238"/>
        <v>1</v>
      </c>
      <c r="AJ267" s="2">
        <f t="shared" ca="1" si="239"/>
        <v>2.4449210855846282E-2</v>
      </c>
      <c r="AK267" s="5">
        <f t="shared" ca="1" si="240"/>
        <v>1100.1933651719958</v>
      </c>
      <c r="AL267" s="2">
        <f ca="1">(AK267/AK$5)^(12/COUNT(AK$6:AK267))-1</f>
        <v>0.11609425132619977</v>
      </c>
      <c r="AN267" s="3">
        <f t="shared" ca="1" si="241"/>
        <v>0.81087737861551312</v>
      </c>
      <c r="AO267" s="3">
        <f t="shared" ca="1" si="242"/>
        <v>0.18912262138448688</v>
      </c>
      <c r="AP267" s="2">
        <f t="shared" ca="1" si="243"/>
        <v>6.6510922943784859E-3</v>
      </c>
      <c r="AQ267" s="5">
        <f t="shared" ca="1" si="244"/>
        <v>496.89320011435359</v>
      </c>
      <c r="AR267" s="2">
        <f ca="1">(AQ267/AQ$5)^(12/COUNT(AQ$6:AQ267))-1</f>
        <v>7.6192375436532567E-2</v>
      </c>
      <c r="AT267" s="3">
        <f t="shared" si="245"/>
        <v>0</v>
      </c>
      <c r="AU267" s="3">
        <f t="shared" si="246"/>
        <v>1</v>
      </c>
      <c r="AV267" s="2">
        <f t="shared" si="247"/>
        <v>2.4449210855846282E-2</v>
      </c>
      <c r="AW267" s="5">
        <f t="shared" si="248"/>
        <v>532.18302685453091</v>
      </c>
      <c r="AX267" s="2">
        <f>(AW267/AW$5)^(12/COUNT(AW$6:AW267))-1</f>
        <v>7.9579683887579078E-2</v>
      </c>
      <c r="AZ267" s="3">
        <f t="shared" ca="1" si="249"/>
        <v>0</v>
      </c>
      <c r="BA267" s="3">
        <f t="shared" ca="1" si="250"/>
        <v>1</v>
      </c>
      <c r="BB267" s="2">
        <f t="shared" ca="1" si="251"/>
        <v>2.4449210855846282E-2</v>
      </c>
      <c r="BC267" s="5">
        <f t="shared" ca="1" si="252"/>
        <v>814.09217386142041</v>
      </c>
      <c r="BD267" s="2">
        <f ca="1">(BC267/BC$5)^(12/COUNT(BC$6:BC267))-1</f>
        <v>0.10080461162248633</v>
      </c>
      <c r="BF267" s="3">
        <f t="shared" si="273"/>
        <v>0.45</v>
      </c>
      <c r="BG267" s="3">
        <f t="shared" si="253"/>
        <v>0.55000000000000004</v>
      </c>
      <c r="BH267" s="2">
        <f t="shared" si="254"/>
        <v>1.4572065970715455E-2</v>
      </c>
      <c r="BI267" s="5">
        <f t="shared" si="255"/>
        <v>500.38068962360722</v>
      </c>
      <c r="BJ267" s="2">
        <f>(BI267/BI$5)^(12/COUNT(BI$6:BI267))-1</f>
        <v>7.6537177340644691E-2</v>
      </c>
      <c r="BL267" s="3">
        <f t="shared" si="256"/>
        <v>1</v>
      </c>
      <c r="BM267" s="3">
        <f t="shared" si="257"/>
        <v>0</v>
      </c>
      <c r="BN267" s="2">
        <f t="shared" si="258"/>
        <v>2.5000000000000001E-3</v>
      </c>
      <c r="BO267" s="5">
        <f t="shared" si="259"/>
        <v>430.22707581238245</v>
      </c>
      <c r="BP267" s="2">
        <f>(BO267/BO$5)^(12/COUNT(BO$6:BO267))-1</f>
        <v>6.9114756388821252E-2</v>
      </c>
      <c r="BR267" s="3">
        <f t="shared" si="260"/>
        <v>0</v>
      </c>
      <c r="BS267" s="3">
        <f t="shared" si="261"/>
        <v>1</v>
      </c>
      <c r="BT267" s="2">
        <f t="shared" si="262"/>
        <v>2.4449210855846282E-2</v>
      </c>
      <c r="BU267" s="5">
        <f t="shared" si="263"/>
        <v>477.21505652057726</v>
      </c>
      <c r="BV267" s="2">
        <f>(BU267/BU$5)^(12/COUNT(BU$6:BU267))-1</f>
        <v>7.4202462718333306E-2</v>
      </c>
      <c r="BX267" s="3">
        <f t="shared" si="264"/>
        <v>0</v>
      </c>
      <c r="BY267" s="3">
        <f t="shared" si="265"/>
        <v>1</v>
      </c>
      <c r="BZ267" s="2">
        <f t="shared" si="266"/>
        <v>2.4449210855846282E-2</v>
      </c>
      <c r="CA267" s="5">
        <f t="shared" si="267"/>
        <v>328.04454562024489</v>
      </c>
      <c r="CB267" s="2">
        <f>(CA267/CA$5)^(12/COUNT(CA$6:CA267))-1</f>
        <v>5.5918772264826444E-2</v>
      </c>
      <c r="CD267" s="3">
        <f t="shared" si="274"/>
        <v>0.1</v>
      </c>
      <c r="CE267" s="3">
        <f t="shared" si="268"/>
        <v>0.9</v>
      </c>
      <c r="CF267" s="2">
        <f t="shared" si="269"/>
        <v>2.2254289770261653E-2</v>
      </c>
      <c r="CG267" s="5">
        <f t="shared" si="270"/>
        <v>408.58108451189145</v>
      </c>
      <c r="CH267" s="2">
        <f>(CG267/CG$5)^(12/COUNT(CG$6:CG267))-1</f>
        <v>6.6589925956185514E-2</v>
      </c>
    </row>
    <row r="268" spans="1:86">
      <c r="A268" s="1">
        <v>33969</v>
      </c>
      <c r="B268" s="2">
        <f>data!M269/1200</f>
        <v>2.5000000000000001E-3</v>
      </c>
      <c r="C268" s="2">
        <f>data!K269/data!K268-1</f>
        <v>-1.2253567149547173E-3</v>
      </c>
      <c r="D268" s="1">
        <f t="shared" si="221"/>
        <v>33604</v>
      </c>
      <c r="E268">
        <f>VLOOKUP(D268,'FRED Graph'!$A$13:$B$1993,2,FALSE)</f>
        <v>0</v>
      </c>
      <c r="F268" s="4">
        <f t="shared" si="222"/>
        <v>-3.7253567149547174E-3</v>
      </c>
      <c r="G268" s="20" t="str">
        <f t="shared" si="220"/>
        <v>19924</v>
      </c>
      <c r="H268" s="21">
        <f>IF(VLOOKUP(G268,Median_Level!$A$2:$H$206,8,FALSE)="#N/A",0,VLOOKUP(G268,Median_Level!$A$2:$H$206,8,FALSE))</f>
        <v>10</v>
      </c>
      <c r="I268" s="4"/>
      <c r="J268" s="3">
        <f t="shared" si="271"/>
        <v>0</v>
      </c>
      <c r="K268" s="3">
        <f t="shared" si="223"/>
        <v>1</v>
      </c>
      <c r="L268" s="2">
        <f t="shared" si="224"/>
        <v>-1.2253567149547173E-3</v>
      </c>
      <c r="M268" s="5">
        <f t="shared" si="225"/>
        <v>380.09326424870414</v>
      </c>
      <c r="N268" s="2">
        <f>(M268/M$5)^(12/COUNT(M$6:M268))-1</f>
        <v>6.281791720763108E-2</v>
      </c>
      <c r="P268" s="3">
        <f t="shared" si="272"/>
        <v>1</v>
      </c>
      <c r="Q268" s="3">
        <f t="shared" si="226"/>
        <v>0</v>
      </c>
      <c r="R268" s="2">
        <f t="shared" si="227"/>
        <v>2.5000000000000001E-3</v>
      </c>
      <c r="S268" s="5">
        <f t="shared" si="228"/>
        <v>599.41886570704924</v>
      </c>
      <c r="T268" s="2">
        <f>(S268/S$5)^(12/COUNT(S$6:S268))-1</f>
        <v>8.5140063701195423E-2</v>
      </c>
      <c r="V268" s="3">
        <f t="shared" si="229"/>
        <v>1</v>
      </c>
      <c r="W268" s="3">
        <f t="shared" si="230"/>
        <v>0</v>
      </c>
      <c r="X268" s="2">
        <f t="shared" si="231"/>
        <v>2.5000000000000001E-3</v>
      </c>
      <c r="Y268" s="5">
        <f t="shared" si="232"/>
        <v>42330.22209785779</v>
      </c>
      <c r="Z268" s="2">
        <f>(Y268/Y$5)^(12/COUNT(Y$6:Y268))-1</f>
        <v>0.31779293011778775</v>
      </c>
      <c r="AB268" s="3">
        <f t="shared" si="233"/>
        <v>0</v>
      </c>
      <c r="AC268" s="3">
        <f t="shared" si="234"/>
        <v>1</v>
      </c>
      <c r="AD268" s="2">
        <f t="shared" si="235"/>
        <v>-1.2253567149547173E-3</v>
      </c>
      <c r="AE268" s="5">
        <f t="shared" si="236"/>
        <v>367.96539812903052</v>
      </c>
      <c r="AF268" s="2">
        <f>(AE268/AE$5)^(12/COUNT(AE$6:AE268))-1</f>
        <v>6.1246541977070912E-2</v>
      </c>
      <c r="AH268" s="3">
        <f t="shared" ca="1" si="237"/>
        <v>0</v>
      </c>
      <c r="AI268" s="3">
        <f t="shared" ca="1" si="238"/>
        <v>1</v>
      </c>
      <c r="AJ268" s="2">
        <f t="shared" ca="1" si="239"/>
        <v>-1.2253567149547173E-3</v>
      </c>
      <c r="AK268" s="5">
        <f t="shared" ca="1" si="240"/>
        <v>1098.8452358442337</v>
      </c>
      <c r="AL268" s="2">
        <f ca="1">(AK268/AK$5)^(12/COUNT(AK$6:AK268))-1</f>
        <v>0.11556582896859879</v>
      </c>
      <c r="AN268" s="3">
        <f t="shared" ca="1" si="241"/>
        <v>0.71074496430981138</v>
      </c>
      <c r="AO268" s="3">
        <f t="shared" ca="1" si="242"/>
        <v>0.28925503569018862</v>
      </c>
      <c r="AP268" s="2">
        <f t="shared" ca="1" si="243"/>
        <v>1.4224218104570893E-3</v>
      </c>
      <c r="AQ268" s="5">
        <f t="shared" ca="1" si="244"/>
        <v>497.59999183966403</v>
      </c>
      <c r="AR268" s="2">
        <f ca="1">(AQ268/AQ$5)^(12/COUNT(AQ$6:AQ268))-1</f>
        <v>7.5961725482605935E-2</v>
      </c>
      <c r="AT268" s="3">
        <f t="shared" si="245"/>
        <v>0</v>
      </c>
      <c r="AU268" s="3">
        <f t="shared" si="246"/>
        <v>1</v>
      </c>
      <c r="AV268" s="2">
        <f t="shared" si="247"/>
        <v>-1.2253567149547173E-3</v>
      </c>
      <c r="AW268" s="5">
        <f t="shared" si="248"/>
        <v>531.5309128089898</v>
      </c>
      <c r="AX268" s="2">
        <f>(AW268/AW$5)^(12/COUNT(AW$6:AW268))-1</f>
        <v>7.9205035911402932E-2</v>
      </c>
      <c r="AZ268" s="3">
        <f t="shared" ca="1" si="249"/>
        <v>0</v>
      </c>
      <c r="BA268" s="3">
        <f t="shared" ca="1" si="250"/>
        <v>1</v>
      </c>
      <c r="BB268" s="2">
        <f t="shared" ca="1" si="251"/>
        <v>-1.2253567149547173E-3</v>
      </c>
      <c r="BC268" s="5">
        <f t="shared" ca="1" si="252"/>
        <v>813.09462054958726</v>
      </c>
      <c r="BD268" s="2">
        <f ca="1">(BC268/BC$5)^(12/COUNT(BC$6:BC268))-1</f>
        <v>0.10034113790131327</v>
      </c>
      <c r="BF268" s="3">
        <f t="shared" si="273"/>
        <v>0.45</v>
      </c>
      <c r="BG268" s="3">
        <f t="shared" si="253"/>
        <v>0.55000000000000004</v>
      </c>
      <c r="BH268" s="2">
        <f t="shared" si="254"/>
        <v>4.5105380677490554E-4</v>
      </c>
      <c r="BI268" s="5">
        <f t="shared" si="255"/>
        <v>500.60638823849865</v>
      </c>
      <c r="BJ268" s="2">
        <f>(BI268/BI$5)^(12/COUNT(BI$6:BI268))-1</f>
        <v>7.6257485329527697E-2</v>
      </c>
      <c r="BL268" s="3">
        <f t="shared" si="256"/>
        <v>1</v>
      </c>
      <c r="BM268" s="3">
        <f t="shared" si="257"/>
        <v>0</v>
      </c>
      <c r="BN268" s="2">
        <f t="shared" si="258"/>
        <v>2.5000000000000001E-3</v>
      </c>
      <c r="BO268" s="5">
        <f t="shared" si="259"/>
        <v>431.30264350191339</v>
      </c>
      <c r="BP268" s="2">
        <f>(BO268/BO$5)^(12/COUNT(BO$6:BO268))-1</f>
        <v>6.8964894024092116E-2</v>
      </c>
      <c r="BR268" s="3">
        <f t="shared" si="260"/>
        <v>0</v>
      </c>
      <c r="BS268" s="3">
        <f t="shared" si="261"/>
        <v>1</v>
      </c>
      <c r="BT268" s="2">
        <f t="shared" si="262"/>
        <v>-1.2253567149547173E-3</v>
      </c>
      <c r="BU268" s="5">
        <f t="shared" si="263"/>
        <v>476.63029784659227</v>
      </c>
      <c r="BV268" s="2">
        <f>(BU268/BU$5)^(12/COUNT(BU$6:BU268))-1</f>
        <v>7.3850068626969856E-2</v>
      </c>
      <c r="BX268" s="3">
        <f t="shared" si="264"/>
        <v>0</v>
      </c>
      <c r="BY268" s="3">
        <f t="shared" si="265"/>
        <v>1</v>
      </c>
      <c r="BZ268" s="2">
        <f t="shared" si="266"/>
        <v>-1.2253567149547173E-3</v>
      </c>
      <c r="CA268" s="5">
        <f t="shared" si="267"/>
        <v>327.64257403346483</v>
      </c>
      <c r="CB268" s="2">
        <f>(CA268/CA$5)^(12/COUNT(CA$6:CA268))-1</f>
        <v>5.5641280521971925E-2</v>
      </c>
      <c r="CD268" s="3">
        <f t="shared" si="274"/>
        <v>0.1</v>
      </c>
      <c r="CE268" s="3">
        <f t="shared" si="268"/>
        <v>0.9</v>
      </c>
      <c r="CF268" s="2">
        <f t="shared" si="269"/>
        <v>-8.5282104345924567E-4</v>
      </c>
      <c r="CG268" s="5">
        <f t="shared" si="270"/>
        <v>408.23263796506029</v>
      </c>
      <c r="CH268" s="2">
        <f>(CG268/CG$5)^(12/COUNT(CG$6:CG268))-1</f>
        <v>6.6287005559785284E-2</v>
      </c>
    </row>
    <row r="269" spans="1:86">
      <c r="A269" s="1">
        <v>33998</v>
      </c>
      <c r="B269" s="2">
        <f>data!M270/1200</f>
        <v>2.5000000000000001E-3</v>
      </c>
      <c r="C269" s="2">
        <f>data!K270/data!K269-1</f>
        <v>2.7021214076476952E-3</v>
      </c>
      <c r="D269" s="1">
        <f t="shared" si="221"/>
        <v>33970</v>
      </c>
      <c r="E269">
        <f>VLOOKUP(D269,'FRED Graph'!$A$13:$B$1993,2,FALSE)</f>
        <v>0</v>
      </c>
      <c r="F269" s="4">
        <f t="shared" si="222"/>
        <v>2.021214076476951E-4</v>
      </c>
      <c r="G269" s="20" t="str">
        <f t="shared" si="220"/>
        <v>19931</v>
      </c>
      <c r="H269" s="21">
        <f>IF(VLOOKUP(G269,Median_Level!$A$2:$H$206,8,FALSE)="#N/A",0,VLOOKUP(G269,Median_Level!$A$2:$H$206,8,FALSE))</f>
        <v>10</v>
      </c>
      <c r="I269" s="4"/>
      <c r="J269" s="3">
        <f t="shared" si="271"/>
        <v>0</v>
      </c>
      <c r="K269" s="3">
        <f t="shared" si="223"/>
        <v>1</v>
      </c>
      <c r="L269" s="2">
        <f t="shared" si="224"/>
        <v>2.7021214076476952E-3</v>
      </c>
      <c r="M269" s="5">
        <f t="shared" si="225"/>
        <v>381.12032239493328</v>
      </c>
      <c r="N269" s="2">
        <f>(M269/M$5)^(12/COUNT(M$6:M269))-1</f>
        <v>6.2703018041839753E-2</v>
      </c>
      <c r="P269" s="3">
        <f t="shared" si="272"/>
        <v>1</v>
      </c>
      <c r="Q269" s="3">
        <f t="shared" si="226"/>
        <v>0</v>
      </c>
      <c r="R269" s="2">
        <f t="shared" si="227"/>
        <v>2.5000000000000001E-3</v>
      </c>
      <c r="S269" s="5">
        <f t="shared" si="228"/>
        <v>600.91741287131686</v>
      </c>
      <c r="T269" s="2">
        <f>(S269/S$5)^(12/COUNT(S$6:S269))-1</f>
        <v>8.4927386787004178E-2</v>
      </c>
      <c r="V269" s="3">
        <f t="shared" si="229"/>
        <v>0</v>
      </c>
      <c r="W269" s="3">
        <f t="shared" si="230"/>
        <v>1</v>
      </c>
      <c r="X269" s="2">
        <f t="shared" si="231"/>
        <v>2.7021214076476952E-3</v>
      </c>
      <c r="Y269" s="5">
        <f t="shared" si="232"/>
        <v>42444.60349717889</v>
      </c>
      <c r="Z269" s="2">
        <f>(Y269/Y$5)^(12/COUNT(Y$6:Y269))-1</f>
        <v>0.3165776442282664</v>
      </c>
      <c r="AB269" s="3">
        <f t="shared" si="233"/>
        <v>0</v>
      </c>
      <c r="AC269" s="3">
        <f t="shared" si="234"/>
        <v>1</v>
      </c>
      <c r="AD269" s="2">
        <f t="shared" si="235"/>
        <v>2.7021214076476952E-3</v>
      </c>
      <c r="AE269" s="5">
        <f t="shared" si="236"/>
        <v>368.95968530858858</v>
      </c>
      <c r="AF269" s="2">
        <f>(AE269/AE$5)^(12/COUNT(AE$6:AE269))-1</f>
        <v>6.1137759839832828E-2</v>
      </c>
      <c r="AH269" s="3">
        <f t="shared" ca="1" si="237"/>
        <v>0</v>
      </c>
      <c r="AI269" s="3">
        <f t="shared" ca="1" si="238"/>
        <v>1</v>
      </c>
      <c r="AJ269" s="2">
        <f t="shared" ca="1" si="239"/>
        <v>2.7021214076476952E-3</v>
      </c>
      <c r="AK269" s="5">
        <f t="shared" ca="1" si="240"/>
        <v>1101.8144490797001</v>
      </c>
      <c r="AL269" s="2">
        <f ca="1">(AK269/AK$5)^(12/COUNT(AK$6:AK269))-1</f>
        <v>0.1152405874541691</v>
      </c>
      <c r="AN269" s="3">
        <f t="shared" ca="1" si="241"/>
        <v>0.9232316694225019</v>
      </c>
      <c r="AO269" s="3">
        <f t="shared" ca="1" si="242"/>
        <v>7.6768330577498101E-2</v>
      </c>
      <c r="AP269" s="2">
        <f t="shared" ca="1" si="243"/>
        <v>2.5155165230390875E-3</v>
      </c>
      <c r="AQ269" s="5">
        <f t="shared" ca="1" si="244"/>
        <v>498.85171284100079</v>
      </c>
      <c r="AR269" s="2">
        <f ca="1">(AQ269/AQ$5)^(12/COUNT(AQ$6:AQ269))-1</f>
        <v>7.5786217040926029E-2</v>
      </c>
      <c r="AT269" s="3">
        <f t="shared" si="245"/>
        <v>0</v>
      </c>
      <c r="AU269" s="3">
        <f t="shared" si="246"/>
        <v>1</v>
      </c>
      <c r="AV269" s="2">
        <f t="shared" si="247"/>
        <v>2.7021214076476952E-3</v>
      </c>
      <c r="AW269" s="5">
        <f t="shared" si="248"/>
        <v>532.96717386731746</v>
      </c>
      <c r="AX269" s="2">
        <f>(AW269/AW$5)^(12/COUNT(AW$6:AW269))-1</f>
        <v>7.9025825228369095E-2</v>
      </c>
      <c r="AZ269" s="3">
        <f t="shared" ca="1" si="249"/>
        <v>0</v>
      </c>
      <c r="BA269" s="3">
        <f t="shared" ca="1" si="250"/>
        <v>1</v>
      </c>
      <c r="BB269" s="2">
        <f t="shared" ca="1" si="251"/>
        <v>2.7021214076476952E-3</v>
      </c>
      <c r="BC269" s="5">
        <f t="shared" ca="1" si="252"/>
        <v>815.29170093021753</v>
      </c>
      <c r="BD269" s="2">
        <f ca="1">(BC269/BC$5)^(12/COUNT(BC$6:BC269))-1</f>
        <v>0.10007759387525494</v>
      </c>
      <c r="BF269" s="3">
        <f t="shared" si="273"/>
        <v>0.45</v>
      </c>
      <c r="BG269" s="3">
        <f t="shared" si="253"/>
        <v>0.55000000000000004</v>
      </c>
      <c r="BH269" s="2">
        <f t="shared" si="254"/>
        <v>2.6111667742062328E-3</v>
      </c>
      <c r="BI269" s="5">
        <f t="shared" si="255"/>
        <v>501.91355500642237</v>
      </c>
      <c r="BJ269" s="2">
        <f>(BI269/BI$5)^(12/COUNT(BI$6:BI269))-1</f>
        <v>7.6085474937417574E-2</v>
      </c>
      <c r="BL269" s="3">
        <f t="shared" si="256"/>
        <v>1</v>
      </c>
      <c r="BM269" s="3">
        <f t="shared" si="257"/>
        <v>0</v>
      </c>
      <c r="BN269" s="2">
        <f t="shared" si="258"/>
        <v>2.5000000000000001E-3</v>
      </c>
      <c r="BO269" s="5">
        <f t="shared" si="259"/>
        <v>432.38090011066816</v>
      </c>
      <c r="BP269" s="2">
        <f>(BO269/BO$5)^(12/COUNT(BO$6:BO269))-1</f>
        <v>6.8816187749049407E-2</v>
      </c>
      <c r="BR269" s="3">
        <f t="shared" si="260"/>
        <v>0</v>
      </c>
      <c r="BS269" s="3">
        <f t="shared" si="261"/>
        <v>1</v>
      </c>
      <c r="BT269" s="2">
        <f t="shared" si="262"/>
        <v>2.7021214076476952E-3</v>
      </c>
      <c r="BU269" s="5">
        <f t="shared" si="263"/>
        <v>477.91821077793702</v>
      </c>
      <c r="BV269" s="2">
        <f>(BU269/BU$5)^(12/COUNT(BU$6:BU269))-1</f>
        <v>7.3691977569476208E-2</v>
      </c>
      <c r="BX269" s="3">
        <f t="shared" si="264"/>
        <v>0</v>
      </c>
      <c r="BY269" s="3">
        <f t="shared" si="265"/>
        <v>1</v>
      </c>
      <c r="BZ269" s="2">
        <f t="shared" si="266"/>
        <v>2.7021214076476952E-3</v>
      </c>
      <c r="CA269" s="5">
        <f t="shared" si="267"/>
        <v>328.52790404681747</v>
      </c>
      <c r="CB269" s="2">
        <f>(CA269/CA$5)^(12/COUNT(CA$6:CA269))-1</f>
        <v>5.5554246869420787E-2</v>
      </c>
      <c r="CD269" s="3">
        <f t="shared" si="274"/>
        <v>0.1</v>
      </c>
      <c r="CE269" s="3">
        <f t="shared" si="268"/>
        <v>0.9</v>
      </c>
      <c r="CF269" s="2">
        <f t="shared" si="269"/>
        <v>2.681909266882926E-3</v>
      </c>
      <c r="CG269" s="5">
        <f t="shared" si="270"/>
        <v>409.32748085986282</v>
      </c>
      <c r="CH269" s="2">
        <f>(CG269/CG$5)^(12/COUNT(CG$6:CG269))-1</f>
        <v>6.6157594067758785E-2</v>
      </c>
    </row>
    <row r="270" spans="1:86">
      <c r="A270" s="1">
        <v>34026</v>
      </c>
      <c r="B270" s="2">
        <f>data!M271/1200</f>
        <v>2.5000000000000001E-3</v>
      </c>
      <c r="C270" s="2">
        <f>data!K271/data!K270-1</f>
        <v>1.8362371338024097E-2</v>
      </c>
      <c r="D270" s="1">
        <f t="shared" si="221"/>
        <v>33970</v>
      </c>
      <c r="E270">
        <f>VLOOKUP(D270,'FRED Graph'!$A$13:$B$1993,2,FALSE)</f>
        <v>0</v>
      </c>
      <c r="F270" s="4">
        <f t="shared" si="222"/>
        <v>1.5862371338024098E-2</v>
      </c>
      <c r="G270" s="20" t="str">
        <f t="shared" si="220"/>
        <v>19931</v>
      </c>
      <c r="H270" s="21">
        <f>IF(VLOOKUP(G270,Median_Level!$A$2:$H$206,8,FALSE)="#N/A",0,VLOOKUP(G270,Median_Level!$A$2:$H$206,8,FALSE))</f>
        <v>10</v>
      </c>
      <c r="I270" s="4"/>
      <c r="J270" s="3">
        <f t="shared" si="271"/>
        <v>0</v>
      </c>
      <c r="K270" s="3">
        <f t="shared" si="223"/>
        <v>1</v>
      </c>
      <c r="L270" s="2">
        <f t="shared" si="224"/>
        <v>1.8362371338024097E-2</v>
      </c>
      <c r="M270" s="5">
        <f t="shared" si="225"/>
        <v>388.11859527921649</v>
      </c>
      <c r="N270" s="2">
        <f>(M270/M$5)^(12/COUNT(M$6:M270))-1</f>
        <v>6.3334949297550791E-2</v>
      </c>
      <c r="P270" s="3">
        <f t="shared" si="272"/>
        <v>1</v>
      </c>
      <c r="Q270" s="3">
        <f t="shared" si="226"/>
        <v>0</v>
      </c>
      <c r="R270" s="2">
        <f t="shared" si="227"/>
        <v>2.5000000000000001E-3</v>
      </c>
      <c r="S270" s="5">
        <f t="shared" si="228"/>
        <v>602.41970640349507</v>
      </c>
      <c r="T270" s="2">
        <f>(S270/S$5)^(12/COUNT(S$6:S270))-1</f>
        <v>8.471635619353779E-2</v>
      </c>
      <c r="V270" s="3">
        <f t="shared" si="229"/>
        <v>0</v>
      </c>
      <c r="W270" s="3">
        <f t="shared" si="230"/>
        <v>1</v>
      </c>
      <c r="X270" s="2">
        <f t="shared" si="231"/>
        <v>1.8362371338024097E-2</v>
      </c>
      <c r="Y270" s="5">
        <f t="shared" si="232"/>
        <v>43223.987067889284</v>
      </c>
      <c r="Z270" s="2">
        <f>(Y270/Y$5)^(12/COUNT(Y$6:Y270))-1</f>
        <v>0.31629604671061795</v>
      </c>
      <c r="AB270" s="3">
        <f t="shared" si="233"/>
        <v>0</v>
      </c>
      <c r="AC270" s="3">
        <f t="shared" si="234"/>
        <v>1</v>
      </c>
      <c r="AD270" s="2">
        <f t="shared" si="235"/>
        <v>1.8362371338024097E-2</v>
      </c>
      <c r="AE270" s="5">
        <f t="shared" si="236"/>
        <v>375.73466005898541</v>
      </c>
      <c r="AF270" s="2">
        <f>(AE270/AE$5)^(12/COUNT(AE$6:AE270))-1</f>
        <v>6.1774666131083622E-2</v>
      </c>
      <c r="AH270" s="3">
        <f t="shared" ca="1" si="237"/>
        <v>0</v>
      </c>
      <c r="AI270" s="3">
        <f t="shared" ca="1" si="238"/>
        <v>1</v>
      </c>
      <c r="AJ270" s="2">
        <f t="shared" ca="1" si="239"/>
        <v>1.8362371338024097E-2</v>
      </c>
      <c r="AK270" s="5">
        <f t="shared" ca="1" si="240"/>
        <v>1122.046375139302</v>
      </c>
      <c r="AL270" s="2">
        <f ca="1">(AK270/AK$5)^(12/COUNT(AK$6:AK270))-1</f>
        <v>0.11570058087220003</v>
      </c>
      <c r="AN270" s="3">
        <f t="shared" ca="1" si="241"/>
        <v>0.73731272744298759</v>
      </c>
      <c r="AO270" s="3">
        <f t="shared" ca="1" si="242"/>
        <v>0.26268727255701241</v>
      </c>
      <c r="AP270" s="2">
        <f t="shared" ca="1" si="243"/>
        <v>6.6668430630720775E-3</v>
      </c>
      <c r="AQ270" s="5">
        <f t="shared" ca="1" si="244"/>
        <v>502.17747892225646</v>
      </c>
      <c r="AR270" s="2">
        <f ca="1">(AQ270/AQ$5)^(12/COUNT(AQ$6:AQ270))-1</f>
        <v>7.5813355029966001E-2</v>
      </c>
      <c r="AT270" s="3">
        <f t="shared" si="245"/>
        <v>0</v>
      </c>
      <c r="AU270" s="3">
        <f t="shared" si="246"/>
        <v>1</v>
      </c>
      <c r="AV270" s="2">
        <f t="shared" si="247"/>
        <v>1.8362371338024097E-2</v>
      </c>
      <c r="AW270" s="5">
        <f t="shared" si="248"/>
        <v>542.75371502484643</v>
      </c>
      <c r="AX270" s="2">
        <f>(AW270/AW$5)^(12/COUNT(AW$6:AW270))-1</f>
        <v>7.96053615021457E-2</v>
      </c>
      <c r="AZ270" s="3">
        <f t="shared" ca="1" si="249"/>
        <v>0</v>
      </c>
      <c r="BA270" s="3">
        <f t="shared" ca="1" si="250"/>
        <v>1</v>
      </c>
      <c r="BB270" s="2">
        <f t="shared" ca="1" si="251"/>
        <v>1.8362371338024097E-2</v>
      </c>
      <c r="BC270" s="5">
        <f t="shared" ca="1" si="252"/>
        <v>830.2623898915075</v>
      </c>
      <c r="BD270" s="2">
        <f ca="1">(BC270/BC$5)^(12/COUNT(BC$6:BC270))-1</f>
        <v>0.10058818614566656</v>
      </c>
      <c r="BF270" s="3">
        <f t="shared" si="273"/>
        <v>0.45</v>
      </c>
      <c r="BG270" s="3">
        <f t="shared" si="253"/>
        <v>0.55000000000000004</v>
      </c>
      <c r="BH270" s="2">
        <f t="shared" si="254"/>
        <v>1.1224304235913255E-2</v>
      </c>
      <c r="BI270" s="5">
        <f t="shared" si="255"/>
        <v>507.54718544794326</v>
      </c>
      <c r="BJ270" s="2">
        <f>(BI270/BI$5)^(12/COUNT(BI$6:BI270))-1</f>
        <v>7.6331628011109265E-2</v>
      </c>
      <c r="BL270" s="3">
        <f t="shared" si="256"/>
        <v>1</v>
      </c>
      <c r="BM270" s="3">
        <f t="shared" si="257"/>
        <v>0</v>
      </c>
      <c r="BN270" s="2">
        <f t="shared" si="258"/>
        <v>2.5000000000000001E-3</v>
      </c>
      <c r="BO270" s="5">
        <f t="shared" si="259"/>
        <v>433.46185236094482</v>
      </c>
      <c r="BP270" s="2">
        <f>(BO270/BO$5)^(12/COUNT(BO$6:BO270))-1</f>
        <v>6.8668624238808595E-2</v>
      </c>
      <c r="BR270" s="3">
        <f t="shared" si="260"/>
        <v>0</v>
      </c>
      <c r="BS270" s="3">
        <f t="shared" si="261"/>
        <v>1</v>
      </c>
      <c r="BT270" s="2">
        <f t="shared" si="262"/>
        <v>1.8362371338024097E-2</v>
      </c>
      <c r="BU270" s="5">
        <f t="shared" si="263"/>
        <v>486.69392243344555</v>
      </c>
      <c r="BV270" s="2">
        <f>(BU270/BU$5)^(12/COUNT(BU$6:BU270))-1</f>
        <v>7.4288737944270267E-2</v>
      </c>
      <c r="BX270" s="3">
        <f t="shared" si="264"/>
        <v>0</v>
      </c>
      <c r="BY270" s="3">
        <f t="shared" si="265"/>
        <v>1</v>
      </c>
      <c r="BZ270" s="2">
        <f t="shared" si="266"/>
        <v>1.8362371338024097E-2</v>
      </c>
      <c r="CA270" s="5">
        <f t="shared" si="267"/>
        <v>334.5604554158279</v>
      </c>
      <c r="CB270" s="2">
        <f>(CA270/CA$5)^(12/COUNT(CA$6:CA270))-1</f>
        <v>5.6208829028401075E-2</v>
      </c>
      <c r="CD270" s="3">
        <f t="shared" si="274"/>
        <v>0.1</v>
      </c>
      <c r="CE270" s="3">
        <f t="shared" si="268"/>
        <v>0.9</v>
      </c>
      <c r="CF270" s="2">
        <f t="shared" si="269"/>
        <v>1.677613420422169E-2</v>
      </c>
      <c r="CG270" s="5">
        <f t="shared" si="270"/>
        <v>416.19441361224386</v>
      </c>
      <c r="CH270" s="2">
        <f>(CG270/CG$5)^(12/COUNT(CG$6:CG270))-1</f>
        <v>6.6703213968511754E-2</v>
      </c>
    </row>
    <row r="271" spans="1:86">
      <c r="A271" s="1">
        <v>34059</v>
      </c>
      <c r="B271" s="2">
        <f>data!M272/1200</f>
        <v>2.5000000000000001E-3</v>
      </c>
      <c r="C271" s="2">
        <f>data!K272/data!K271-1</f>
        <v>1.907553377378135E-2</v>
      </c>
      <c r="D271" s="1">
        <f t="shared" si="221"/>
        <v>33970</v>
      </c>
      <c r="E271">
        <f>VLOOKUP(D271,'FRED Graph'!$A$13:$B$1993,2,FALSE)</f>
        <v>0</v>
      </c>
      <c r="F271" s="4">
        <f t="shared" si="222"/>
        <v>1.6575533773781351E-2</v>
      </c>
      <c r="G271" s="20" t="str">
        <f t="shared" si="220"/>
        <v>19931</v>
      </c>
      <c r="H271" s="21">
        <f>IF(VLOOKUP(G271,Median_Level!$A$2:$H$206,8,FALSE)="#N/A",0,VLOOKUP(G271,Median_Level!$A$2:$H$206,8,FALSE))</f>
        <v>10</v>
      </c>
      <c r="I271" s="4"/>
      <c r="J271" s="3">
        <f t="shared" si="271"/>
        <v>0</v>
      </c>
      <c r="K271" s="3">
        <f t="shared" si="223"/>
        <v>1</v>
      </c>
      <c r="L271" s="2">
        <f t="shared" si="224"/>
        <v>1.907553377378135E-2</v>
      </c>
      <c r="M271" s="5">
        <f t="shared" si="225"/>
        <v>395.52216465169778</v>
      </c>
      <c r="N271" s="2">
        <f>(M271/M$5)^(12/COUNT(M$6:M271))-1</f>
        <v>6.3996102872945881E-2</v>
      </c>
      <c r="P271" s="3">
        <f t="shared" si="272"/>
        <v>1</v>
      </c>
      <c r="Q271" s="3">
        <f t="shared" si="226"/>
        <v>0</v>
      </c>
      <c r="R271" s="2">
        <f t="shared" si="227"/>
        <v>2.5000000000000001E-3</v>
      </c>
      <c r="S271" s="5">
        <f t="shared" si="228"/>
        <v>603.92575566950381</v>
      </c>
      <c r="T271" s="2">
        <f>(S271/S$5)^(12/COUNT(S$6:S271))-1</f>
        <v>8.4506952882324349E-2</v>
      </c>
      <c r="V271" s="3">
        <f t="shared" si="229"/>
        <v>0</v>
      </c>
      <c r="W271" s="3">
        <f t="shared" si="230"/>
        <v>1</v>
      </c>
      <c r="X271" s="2">
        <f t="shared" si="231"/>
        <v>1.907553377378135E-2</v>
      </c>
      <c r="Y271" s="5">
        <f t="shared" si="232"/>
        <v>44048.507693040294</v>
      </c>
      <c r="Z271" s="2">
        <f>(Y271/Y$5)^(12/COUNT(Y$6:Y271))-1</f>
        <v>0.31605818854578716</v>
      </c>
      <c r="AB271" s="3">
        <f t="shared" si="233"/>
        <v>0</v>
      </c>
      <c r="AC271" s="3">
        <f t="shared" si="234"/>
        <v>1</v>
      </c>
      <c r="AD271" s="2">
        <f t="shared" si="235"/>
        <v>1.907553377378135E-2</v>
      </c>
      <c r="AE271" s="5">
        <f t="shared" si="236"/>
        <v>382.90199925692082</v>
      </c>
      <c r="AF271" s="2">
        <f>(AE271/AE$5)^(12/COUNT(AE$6:AE271))-1</f>
        <v>6.2440714644848239E-2</v>
      </c>
      <c r="AH271" s="3">
        <f t="shared" ca="1" si="237"/>
        <v>0</v>
      </c>
      <c r="AI271" s="3">
        <f t="shared" ca="1" si="238"/>
        <v>1</v>
      </c>
      <c r="AJ271" s="2">
        <f t="shared" ca="1" si="239"/>
        <v>1.907553377378135E-2</v>
      </c>
      <c r="AK271" s="5">
        <f t="shared" ca="1" si="240"/>
        <v>1143.4500086640207</v>
      </c>
      <c r="AL271" s="2">
        <f ca="1">(AK271/AK$5)^(12/COUNT(AK$6:AK271))-1</f>
        <v>0.11619255384327531</v>
      </c>
      <c r="AN271" s="3">
        <f t="shared" ca="1" si="241"/>
        <v>0.20327005276989341</v>
      </c>
      <c r="AO271" s="3">
        <f t="shared" ca="1" si="242"/>
        <v>0.79672994723010659</v>
      </c>
      <c r="AP271" s="2">
        <f t="shared" ca="1" si="243"/>
        <v>1.5706224148895664E-2</v>
      </c>
      <c r="AQ271" s="5">
        <f t="shared" ca="1" si="244"/>
        <v>510.06479096873676</v>
      </c>
      <c r="AR271" s="2">
        <f ca="1">(AQ271/AQ$5)^(12/COUNT(AQ$6:AQ271))-1</f>
        <v>7.6274245253046935E-2</v>
      </c>
      <c r="AT271" s="3">
        <f t="shared" si="245"/>
        <v>0</v>
      </c>
      <c r="AU271" s="3">
        <f t="shared" si="246"/>
        <v>1</v>
      </c>
      <c r="AV271" s="2">
        <f t="shared" si="247"/>
        <v>1.907553377378135E-2</v>
      </c>
      <c r="AW271" s="5">
        <f t="shared" si="248"/>
        <v>553.10703184664817</v>
      </c>
      <c r="AX271" s="2">
        <f>(AW271/AW$5)^(12/COUNT(AW$6:AW271))-1</f>
        <v>8.0214962467137774E-2</v>
      </c>
      <c r="AZ271" s="3">
        <f t="shared" ca="1" si="249"/>
        <v>0</v>
      </c>
      <c r="BA271" s="3">
        <f t="shared" ca="1" si="250"/>
        <v>1</v>
      </c>
      <c r="BB271" s="2">
        <f t="shared" ca="1" si="251"/>
        <v>1.907553377378135E-2</v>
      </c>
      <c r="BC271" s="5">
        <f t="shared" ca="1" si="252"/>
        <v>846.10008815098331</v>
      </c>
      <c r="BD271" s="2">
        <f ca="1">(BC271/BC$5)^(12/COUNT(BC$6:BC271))-1</f>
        <v>0.10112994855962998</v>
      </c>
      <c r="BF271" s="3">
        <f t="shared" si="273"/>
        <v>0.45</v>
      </c>
      <c r="BG271" s="3">
        <f t="shared" si="253"/>
        <v>0.55000000000000004</v>
      </c>
      <c r="BH271" s="2">
        <f t="shared" si="254"/>
        <v>1.1616543575579744E-2</v>
      </c>
      <c r="BI271" s="5">
        <f t="shared" si="255"/>
        <v>513.44312944436217</v>
      </c>
      <c r="BJ271" s="2">
        <f>(BI271/BI$5)^(12/COUNT(BI$6:BI271))-1</f>
        <v>7.6594821066231278E-2</v>
      </c>
      <c r="BL271" s="3">
        <f t="shared" si="256"/>
        <v>1</v>
      </c>
      <c r="BM271" s="3">
        <f t="shared" si="257"/>
        <v>0</v>
      </c>
      <c r="BN271" s="2">
        <f t="shared" si="258"/>
        <v>2.5000000000000001E-3</v>
      </c>
      <c r="BO271" s="5">
        <f t="shared" si="259"/>
        <v>434.54550699184716</v>
      </c>
      <c r="BP271" s="2">
        <f>(BO271/BO$5)^(12/COUNT(BO$6:BO271))-1</f>
        <v>6.8522190372454661E-2</v>
      </c>
      <c r="BR271" s="3">
        <f t="shared" si="260"/>
        <v>0</v>
      </c>
      <c r="BS271" s="3">
        <f t="shared" si="261"/>
        <v>1</v>
      </c>
      <c r="BT271" s="2">
        <f t="shared" si="262"/>
        <v>1.907553377378135E-2</v>
      </c>
      <c r="BU271" s="5">
        <f t="shared" si="263"/>
        <v>495.97786878831886</v>
      </c>
      <c r="BV271" s="2">
        <f>(BU271/BU$5)^(12/COUNT(BU$6:BU271))-1</f>
        <v>7.4915286322957408E-2</v>
      </c>
      <c r="BX271" s="3">
        <f t="shared" si="264"/>
        <v>0</v>
      </c>
      <c r="BY271" s="3">
        <f t="shared" si="265"/>
        <v>1</v>
      </c>
      <c r="BZ271" s="2">
        <f t="shared" si="266"/>
        <v>1.907553377378135E-2</v>
      </c>
      <c r="CA271" s="5">
        <f t="shared" si="267"/>
        <v>340.94237468248417</v>
      </c>
      <c r="CB271" s="2">
        <f>(CA271/CA$5)^(12/COUNT(CA$6:CA271))-1</f>
        <v>5.6892268665508672E-2</v>
      </c>
      <c r="CD271" s="3">
        <f t="shared" si="274"/>
        <v>0.1</v>
      </c>
      <c r="CE271" s="3">
        <f t="shared" si="268"/>
        <v>0.9</v>
      </c>
      <c r="CF271" s="2">
        <f t="shared" si="269"/>
        <v>1.7417980396403215E-2</v>
      </c>
      <c r="CG271" s="5">
        <f t="shared" si="270"/>
        <v>423.44367974963444</v>
      </c>
      <c r="CH271" s="2">
        <f>(CG271/CG$5)^(12/COUNT(CG$6:CG271))-1</f>
        <v>6.7275391099923754E-2</v>
      </c>
    </row>
    <row r="272" spans="1:86">
      <c r="A272" s="1">
        <v>34089</v>
      </c>
      <c r="B272" s="2">
        <f>data!M273/1200</f>
        <v>2.5000000000000001E-3</v>
      </c>
      <c r="C272" s="2">
        <f>data!K273/data!K272-1</f>
        <v>-2.2008028854970663E-3</v>
      </c>
      <c r="D272" s="1">
        <f t="shared" si="221"/>
        <v>33970</v>
      </c>
      <c r="E272">
        <f>VLOOKUP(D272,'FRED Graph'!$A$13:$B$1993,2,FALSE)</f>
        <v>0</v>
      </c>
      <c r="F272" s="4">
        <f t="shared" si="222"/>
        <v>-4.7008028854970667E-3</v>
      </c>
      <c r="G272" s="20" t="str">
        <f t="shared" si="220"/>
        <v>19932</v>
      </c>
      <c r="H272" s="21">
        <f>IF(VLOOKUP(G272,Median_Level!$A$2:$H$206,8,FALSE)="#N/A",0,VLOOKUP(G272,Median_Level!$A$2:$H$206,8,FALSE))</f>
        <v>15</v>
      </c>
      <c r="I272" s="4"/>
      <c r="J272" s="3">
        <f t="shared" si="271"/>
        <v>0</v>
      </c>
      <c r="K272" s="3">
        <f t="shared" si="223"/>
        <v>1</v>
      </c>
      <c r="L272" s="2">
        <f t="shared" si="224"/>
        <v>-2.2008028854970663E-3</v>
      </c>
      <c r="M272" s="5">
        <f t="shared" si="225"/>
        <v>394.65169833045428</v>
      </c>
      <c r="N272" s="2">
        <f>(M272/M$5)^(12/COUNT(M$6:M272))-1</f>
        <v>6.3643606100710848E-2</v>
      </c>
      <c r="P272" s="3">
        <f t="shared" si="272"/>
        <v>1</v>
      </c>
      <c r="Q272" s="3">
        <f t="shared" si="226"/>
        <v>0</v>
      </c>
      <c r="R272" s="2">
        <f t="shared" si="227"/>
        <v>2.5000000000000001E-3</v>
      </c>
      <c r="S272" s="5">
        <f t="shared" si="228"/>
        <v>605.43557005867751</v>
      </c>
      <c r="T272" s="2">
        <f>(S272/S$5)^(12/COUNT(S$6:S272))-1</f>
        <v>8.4299158107260075E-2</v>
      </c>
      <c r="V272" s="3">
        <f t="shared" si="229"/>
        <v>1</v>
      </c>
      <c r="W272" s="3">
        <f t="shared" si="230"/>
        <v>0</v>
      </c>
      <c r="X272" s="2">
        <f t="shared" si="231"/>
        <v>2.5000000000000001E-3</v>
      </c>
      <c r="Y272" s="5">
        <f t="shared" si="232"/>
        <v>44158.628962272895</v>
      </c>
      <c r="Z272" s="2">
        <f>(Y272/Y$5)^(12/COUNT(Y$6:Y272))-1</f>
        <v>0.31485270680608313</v>
      </c>
      <c r="AB272" s="3">
        <f t="shared" si="233"/>
        <v>0</v>
      </c>
      <c r="AC272" s="3">
        <f t="shared" si="234"/>
        <v>1</v>
      </c>
      <c r="AD272" s="2">
        <f t="shared" si="235"/>
        <v>-2.2008028854970663E-3</v>
      </c>
      <c r="AE272" s="5">
        <f t="shared" si="236"/>
        <v>382.05930743209359</v>
      </c>
      <c r="AF272" s="2">
        <f>(AE272/AE$5)^(12/COUNT(AE$6:AE272))-1</f>
        <v>6.2094552416733118E-2</v>
      </c>
      <c r="AH272" s="3">
        <f t="shared" ca="1" si="237"/>
        <v>0</v>
      </c>
      <c r="AI272" s="3">
        <f t="shared" ca="1" si="238"/>
        <v>1</v>
      </c>
      <c r="AJ272" s="2">
        <f t="shared" ca="1" si="239"/>
        <v>-2.2008028854970663E-3</v>
      </c>
      <c r="AK272" s="5">
        <f t="shared" ca="1" si="240"/>
        <v>1140.9335005855314</v>
      </c>
      <c r="AL272" s="2">
        <f ca="1">(AK272/AK$5)^(12/COUNT(AK$6:AK272))-1</f>
        <v>0.11562263800097905</v>
      </c>
      <c r="AN272" s="3">
        <f t="shared" ca="1" si="241"/>
        <v>0.25449435797814046</v>
      </c>
      <c r="AO272" s="3">
        <f t="shared" ca="1" si="242"/>
        <v>0.74550564202185954</v>
      </c>
      <c r="AP272" s="2">
        <f t="shared" ca="1" si="243"/>
        <v>-1.0044750731707003E-3</v>
      </c>
      <c r="AQ272" s="5">
        <f t="shared" ca="1" si="244"/>
        <v>509.55244360050665</v>
      </c>
      <c r="AR272" s="2">
        <f ca="1">(AQ272/AQ$5)^(12/COUNT(AQ$6:AQ272))-1</f>
        <v>7.5929388628522165E-2</v>
      </c>
      <c r="AT272" s="3">
        <f t="shared" si="245"/>
        <v>0</v>
      </c>
      <c r="AU272" s="3">
        <f t="shared" si="246"/>
        <v>1</v>
      </c>
      <c r="AV272" s="2">
        <f t="shared" si="247"/>
        <v>-2.2008028854970663E-3</v>
      </c>
      <c r="AW272" s="5">
        <f t="shared" si="248"/>
        <v>551.88975229497134</v>
      </c>
      <c r="AX272" s="2">
        <f>(AW272/AW$5)^(12/COUNT(AW$6:AW272))-1</f>
        <v>7.9795909040711432E-2</v>
      </c>
      <c r="AZ272" s="3">
        <f t="shared" ca="1" si="249"/>
        <v>0</v>
      </c>
      <c r="BA272" s="3">
        <f t="shared" ca="1" si="250"/>
        <v>1</v>
      </c>
      <c r="BB272" s="2">
        <f t="shared" ca="1" si="251"/>
        <v>-2.2008028854970663E-3</v>
      </c>
      <c r="BC272" s="5">
        <f t="shared" ca="1" si="252"/>
        <v>844.23798863556135</v>
      </c>
      <c r="BD272" s="2">
        <f ca="1">(BC272/BC$5)^(12/COUNT(BC$6:BC272))-1</f>
        <v>0.1006237282196798</v>
      </c>
      <c r="BF272" s="3">
        <f t="shared" si="273"/>
        <v>0.45</v>
      </c>
      <c r="BG272" s="3">
        <f t="shared" si="253"/>
        <v>0.55000000000000004</v>
      </c>
      <c r="BH272" s="2">
        <f t="shared" si="254"/>
        <v>-8.54415870233864E-5</v>
      </c>
      <c r="BI272" s="5">
        <f t="shared" si="255"/>
        <v>513.39926004853623</v>
      </c>
      <c r="BJ272" s="2">
        <f>(BI272/BI$5)^(12/COUNT(BI$6:BI272))-1</f>
        <v>7.6293140750377963E-2</v>
      </c>
      <c r="BL272" s="3">
        <f t="shared" si="256"/>
        <v>1</v>
      </c>
      <c r="BM272" s="3">
        <f t="shared" si="257"/>
        <v>0</v>
      </c>
      <c r="BN272" s="2">
        <f t="shared" si="258"/>
        <v>2.5000000000000001E-3</v>
      </c>
      <c r="BO272" s="5">
        <f t="shared" si="259"/>
        <v>435.63187075932677</v>
      </c>
      <c r="BP272" s="2">
        <f>(BO272/BO$5)^(12/COUNT(BO$6:BO272))-1</f>
        <v>6.8376873229153201E-2</v>
      </c>
      <c r="BR272" s="3">
        <f t="shared" si="260"/>
        <v>1</v>
      </c>
      <c r="BS272" s="3">
        <f t="shared" si="261"/>
        <v>0</v>
      </c>
      <c r="BT272" s="2">
        <f t="shared" si="262"/>
        <v>2.5000000000000001E-3</v>
      </c>
      <c r="BU272" s="5">
        <f t="shared" si="263"/>
        <v>497.21781346028962</v>
      </c>
      <c r="BV272" s="2">
        <f>(BU272/BU$5)^(12/COUNT(BU$6:BU272))-1</f>
        <v>7.4745087596548965E-2</v>
      </c>
      <c r="BX272" s="3">
        <f t="shared" si="264"/>
        <v>0</v>
      </c>
      <c r="BY272" s="3">
        <f t="shared" si="265"/>
        <v>1</v>
      </c>
      <c r="BZ272" s="2">
        <f t="shared" si="266"/>
        <v>-2.2008028854970663E-3</v>
      </c>
      <c r="CA272" s="5">
        <f t="shared" si="267"/>
        <v>340.19202772049476</v>
      </c>
      <c r="CB272" s="2">
        <f>(CA272/CA$5)^(12/COUNT(CA$6:CA272))-1</f>
        <v>5.6568634010420116E-2</v>
      </c>
      <c r="CD272" s="3">
        <f t="shared" si="274"/>
        <v>0.1</v>
      </c>
      <c r="CE272" s="3">
        <f t="shared" si="268"/>
        <v>0.9</v>
      </c>
      <c r="CF272" s="2">
        <f t="shared" si="269"/>
        <v>-1.7307225969473599E-3</v>
      </c>
      <c r="CG272" s="5">
        <f t="shared" si="270"/>
        <v>422.7108162045572</v>
      </c>
      <c r="CH272" s="2">
        <f>(CG272/CG$5)^(12/COUNT(CG$6:CG272))-1</f>
        <v>6.6932096627132953E-2</v>
      </c>
    </row>
    <row r="273" spans="1:86">
      <c r="A273" s="1">
        <v>34120</v>
      </c>
      <c r="B273" s="2">
        <f>data!M274/1200</f>
        <v>2.5000000000000001E-3</v>
      </c>
      <c r="C273" s="2">
        <f>data!K274/data!K273-1</f>
        <v>2.91403480620267E-2</v>
      </c>
      <c r="D273" s="1">
        <f t="shared" si="221"/>
        <v>33970</v>
      </c>
      <c r="E273">
        <f>VLOOKUP(D273,'FRED Graph'!$A$13:$B$1993,2,FALSE)</f>
        <v>0</v>
      </c>
      <c r="F273" s="4">
        <f t="shared" si="222"/>
        <v>2.6640348062026701E-2</v>
      </c>
      <c r="G273" s="20" t="str">
        <f t="shared" si="220"/>
        <v>19932</v>
      </c>
      <c r="H273" s="21">
        <f>IF(VLOOKUP(G273,Median_Level!$A$2:$H$206,8,FALSE)="#N/A",0,VLOOKUP(G273,Median_Level!$A$2:$H$206,8,FALSE))</f>
        <v>15</v>
      </c>
      <c r="I273" s="4"/>
      <c r="J273" s="3">
        <f t="shared" si="271"/>
        <v>0</v>
      </c>
      <c r="K273" s="3">
        <f t="shared" si="223"/>
        <v>1</v>
      </c>
      <c r="L273" s="2">
        <f t="shared" si="224"/>
        <v>2.91403480620267E-2</v>
      </c>
      <c r="M273" s="5">
        <f t="shared" si="225"/>
        <v>406.15198618307369</v>
      </c>
      <c r="N273" s="2">
        <f>(M273/M$5)^(12/COUNT(M$6:M273))-1</f>
        <v>6.4767318431187215E-2</v>
      </c>
      <c r="P273" s="3">
        <f t="shared" si="272"/>
        <v>1</v>
      </c>
      <c r="Q273" s="3">
        <f t="shared" si="226"/>
        <v>0</v>
      </c>
      <c r="R273" s="2">
        <f t="shared" si="227"/>
        <v>2.5000000000000001E-3</v>
      </c>
      <c r="S273" s="5">
        <f t="shared" si="228"/>
        <v>606.94915898382419</v>
      </c>
      <c r="T273" s="2">
        <f>(S273/S$5)^(12/COUNT(S$6:S273))-1</f>
        <v>8.4092953409019788E-2</v>
      </c>
      <c r="V273" s="3">
        <f t="shared" si="229"/>
        <v>0</v>
      </c>
      <c r="W273" s="3">
        <f t="shared" si="230"/>
        <v>1</v>
      </c>
      <c r="X273" s="2">
        <f t="shared" si="231"/>
        <v>2.91403480620267E-2</v>
      </c>
      <c r="Y273" s="5">
        <f t="shared" si="232"/>
        <v>45445.426780175418</v>
      </c>
      <c r="Z273" s="2">
        <f>(Y273/Y$5)^(12/COUNT(Y$6:Y273))-1</f>
        <v>0.31520090153153046</v>
      </c>
      <c r="AB273" s="3">
        <f t="shared" si="233"/>
        <v>0</v>
      </c>
      <c r="AC273" s="3">
        <f t="shared" si="234"/>
        <v>1</v>
      </c>
      <c r="AD273" s="2">
        <f t="shared" si="235"/>
        <v>2.91403480620267E-2</v>
      </c>
      <c r="AE273" s="5">
        <f t="shared" si="236"/>
        <v>393.19264863100165</v>
      </c>
      <c r="AF273" s="2">
        <f>(AE273/AE$5)^(12/COUNT(AE$6:AE273))-1</f>
        <v>6.3222410169348375E-2</v>
      </c>
      <c r="AH273" s="3">
        <f t="shared" ca="1" si="237"/>
        <v>0</v>
      </c>
      <c r="AI273" s="3">
        <f t="shared" ca="1" si="238"/>
        <v>1</v>
      </c>
      <c r="AJ273" s="2">
        <f t="shared" ca="1" si="239"/>
        <v>2.91403480620267E-2</v>
      </c>
      <c r="AK273" s="5">
        <f t="shared" ca="1" si="240"/>
        <v>1174.1806999082203</v>
      </c>
      <c r="AL273" s="2">
        <f ca="1">(AK273/AK$5)^(12/COUNT(AK$6:AK273))-1</f>
        <v>0.11660245737617592</v>
      </c>
      <c r="AN273" s="3">
        <f t="shared" ca="1" si="241"/>
        <v>0.28024793496924771</v>
      </c>
      <c r="AO273" s="3">
        <f t="shared" ca="1" si="242"/>
        <v>0.71975206503075229</v>
      </c>
      <c r="AP273" s="2">
        <f t="shared" ca="1" si="243"/>
        <v>2.1674445530781718E-2</v>
      </c>
      <c r="AQ273" s="5">
        <f t="shared" ca="1" si="244"/>
        <v>520.59671028440255</v>
      </c>
      <c r="AR273" s="2">
        <f ca="1">(AQ273/AQ$5)^(12/COUNT(AQ$6:AQ273))-1</f>
        <v>7.6668861919121367E-2</v>
      </c>
      <c r="AT273" s="3">
        <f t="shared" si="245"/>
        <v>0</v>
      </c>
      <c r="AU273" s="3">
        <f t="shared" si="246"/>
        <v>1</v>
      </c>
      <c r="AV273" s="2">
        <f t="shared" si="247"/>
        <v>2.91403480620267E-2</v>
      </c>
      <c r="AW273" s="5">
        <f t="shared" si="248"/>
        <v>567.97201176871249</v>
      </c>
      <c r="AX273" s="2">
        <f>(AW273/AW$5)^(12/COUNT(AW$6:AW273))-1</f>
        <v>8.0875898310667438E-2</v>
      </c>
      <c r="AZ273" s="3">
        <f t="shared" ca="1" si="249"/>
        <v>0</v>
      </c>
      <c r="BA273" s="3">
        <f t="shared" ca="1" si="250"/>
        <v>1</v>
      </c>
      <c r="BB273" s="2">
        <f t="shared" ca="1" si="251"/>
        <v>2.91403480620267E-2</v>
      </c>
      <c r="BC273" s="5">
        <f t="shared" ca="1" si="252"/>
        <v>868.839377471587</v>
      </c>
      <c r="BD273" s="2">
        <f ca="1">(BC273/BC$5)^(12/COUNT(BC$6:BC273))-1</f>
        <v>0.10164601287682351</v>
      </c>
      <c r="BF273" s="3">
        <f t="shared" si="273"/>
        <v>0.45</v>
      </c>
      <c r="BG273" s="3">
        <f t="shared" si="253"/>
        <v>0.55000000000000004</v>
      </c>
      <c r="BH273" s="2">
        <f t="shared" si="254"/>
        <v>1.7152191434114686E-2</v>
      </c>
      <c r="BI273" s="5">
        <f t="shared" si="255"/>
        <v>522.20518243902154</v>
      </c>
      <c r="BJ273" s="2">
        <f>(BI273/BI$5)^(12/COUNT(BI$6:BI273))-1</f>
        <v>7.6817592637738796E-2</v>
      </c>
      <c r="BL273" s="3">
        <f t="shared" si="256"/>
        <v>1</v>
      </c>
      <c r="BM273" s="3">
        <f t="shared" si="257"/>
        <v>0</v>
      </c>
      <c r="BN273" s="2">
        <f t="shared" si="258"/>
        <v>2.5000000000000001E-3</v>
      </c>
      <c r="BO273" s="5">
        <f t="shared" si="259"/>
        <v>436.72095043622505</v>
      </c>
      <c r="BP273" s="2">
        <f>(BO273/BO$5)^(12/COUNT(BO$6:BO273))-1</f>
        <v>6.8232660084352137E-2</v>
      </c>
      <c r="BR273" s="3">
        <f t="shared" si="260"/>
        <v>1</v>
      </c>
      <c r="BS273" s="3">
        <f t="shared" si="261"/>
        <v>0</v>
      </c>
      <c r="BT273" s="2">
        <f t="shared" si="262"/>
        <v>2.5000000000000001E-3</v>
      </c>
      <c r="BU273" s="5">
        <f t="shared" si="263"/>
        <v>498.46085799394029</v>
      </c>
      <c r="BV273" s="2">
        <f>(BU273/BU$5)^(12/COUNT(BU$6:BU273))-1</f>
        <v>7.4576185657720062E-2</v>
      </c>
      <c r="BX273" s="3">
        <f t="shared" si="264"/>
        <v>0</v>
      </c>
      <c r="BY273" s="3">
        <f t="shared" si="265"/>
        <v>1</v>
      </c>
      <c r="BZ273" s="2">
        <f t="shared" si="266"/>
        <v>2.91403480620267E-2</v>
      </c>
      <c r="CA273" s="5">
        <f t="shared" si="267"/>
        <v>350.10534181619664</v>
      </c>
      <c r="CB273" s="2">
        <f>(CA273/CA$5)^(12/COUNT(CA$6:CA273))-1</f>
        <v>5.7711211093904202E-2</v>
      </c>
      <c r="CD273" s="3">
        <f t="shared" si="274"/>
        <v>0.1</v>
      </c>
      <c r="CE273" s="3">
        <f t="shared" si="268"/>
        <v>0.9</v>
      </c>
      <c r="CF273" s="2">
        <f t="shared" si="269"/>
        <v>2.647631325582403E-2</v>
      </c>
      <c r="CG273" s="5">
        <f t="shared" si="270"/>
        <v>433.90264019101414</v>
      </c>
      <c r="CH273" s="2">
        <f>(CG273/CG$5)^(12/COUNT(CG$6:CG273))-1</f>
        <v>6.7923032790150328E-2</v>
      </c>
    </row>
    <row r="274" spans="1:86">
      <c r="A274" s="1">
        <v>34150</v>
      </c>
      <c r="B274" s="2">
        <f>data!M275/1200</f>
        <v>2.5000000000000001E-3</v>
      </c>
      <c r="C274" s="2">
        <f>data!K275/data!K274-1</f>
        <v>-3.2176400382147863E-3</v>
      </c>
      <c r="D274" s="1">
        <f t="shared" si="221"/>
        <v>33970</v>
      </c>
      <c r="E274">
        <f>VLOOKUP(D274,'FRED Graph'!$A$13:$B$1993,2,FALSE)</f>
        <v>0</v>
      </c>
      <c r="F274" s="4">
        <f t="shared" si="222"/>
        <v>-5.7176400382147868E-3</v>
      </c>
      <c r="G274" s="20" t="str">
        <f t="shared" si="220"/>
        <v>19932</v>
      </c>
      <c r="H274" s="21">
        <f>IF(VLOOKUP(G274,Median_Level!$A$2:$H$206,8,FALSE)="#N/A",0,VLOOKUP(G274,Median_Level!$A$2:$H$206,8,FALSE))</f>
        <v>15</v>
      </c>
      <c r="I274" s="4"/>
      <c r="J274" s="3">
        <f t="shared" si="271"/>
        <v>0</v>
      </c>
      <c r="K274" s="3">
        <f t="shared" si="223"/>
        <v>1</v>
      </c>
      <c r="L274" s="2">
        <f t="shared" si="224"/>
        <v>-3.2176400382147863E-3</v>
      </c>
      <c r="M274" s="5">
        <f t="shared" si="225"/>
        <v>404.84513529073058</v>
      </c>
      <c r="N274" s="2">
        <f>(M274/M$5)^(12/COUNT(M$6:M274))-1</f>
        <v>6.4365908642008751E-2</v>
      </c>
      <c r="P274" s="3">
        <f t="shared" si="272"/>
        <v>1</v>
      </c>
      <c r="Q274" s="3">
        <f t="shared" si="226"/>
        <v>0</v>
      </c>
      <c r="R274" s="2">
        <f t="shared" si="227"/>
        <v>2.5000000000000001E-3</v>
      </c>
      <c r="S274" s="5">
        <f t="shared" si="228"/>
        <v>608.46653188128369</v>
      </c>
      <c r="T274" s="2">
        <f>(S274/S$5)^(12/COUNT(S$6:S274))-1</f>
        <v>8.3888320609595057E-2</v>
      </c>
      <c r="V274" s="3">
        <f t="shared" si="229"/>
        <v>1</v>
      </c>
      <c r="W274" s="3">
        <f t="shared" si="230"/>
        <v>0</v>
      </c>
      <c r="X274" s="2">
        <f t="shared" si="231"/>
        <v>2.5000000000000001E-3</v>
      </c>
      <c r="Y274" s="5">
        <f t="shared" si="232"/>
        <v>45559.040347125854</v>
      </c>
      <c r="Z274" s="2">
        <f>(Y274/Y$5)^(12/COUNT(Y$6:Y274))-1</f>
        <v>0.31400834083672868</v>
      </c>
      <c r="AB274" s="3">
        <f t="shared" si="233"/>
        <v>0</v>
      </c>
      <c r="AC274" s="3">
        <f t="shared" si="234"/>
        <v>1</v>
      </c>
      <c r="AD274" s="2">
        <f t="shared" si="235"/>
        <v>-3.2176400382147863E-3</v>
      </c>
      <c r="AE274" s="5">
        <f t="shared" si="236"/>
        <v>391.92749622203479</v>
      </c>
      <c r="AF274" s="2">
        <f>(AE274/AE$5)^(12/COUNT(AE$6:AE274))-1</f>
        <v>6.2827319636544976E-2</v>
      </c>
      <c r="AH274" s="3">
        <f t="shared" ca="1" si="237"/>
        <v>0</v>
      </c>
      <c r="AI274" s="3">
        <f t="shared" ca="1" si="238"/>
        <v>1</v>
      </c>
      <c r="AJ274" s="2">
        <f t="shared" ca="1" si="239"/>
        <v>-3.2176400382147863E-3</v>
      </c>
      <c r="AK274" s="5">
        <f t="shared" ca="1" si="240"/>
        <v>1170.4026090760965</v>
      </c>
      <c r="AL274" s="2">
        <f ca="1">(AK274/AK$5)^(12/COUNT(AK$6:AK274))-1</f>
        <v>0.11598428612614176</v>
      </c>
      <c r="AN274" s="3">
        <f t="shared" ca="1" si="241"/>
        <v>0.82828518891435188</v>
      </c>
      <c r="AO274" s="3">
        <f t="shared" ca="1" si="242"/>
        <v>0.17171481108564812</v>
      </c>
      <c r="AP274" s="2">
        <f t="shared" ca="1" si="243"/>
        <v>1.5181965209822099E-3</v>
      </c>
      <c r="AQ274" s="5">
        <f t="shared" ca="1" si="244"/>
        <v>521.38707839879112</v>
      </c>
      <c r="AR274" s="2">
        <f ca="1">(AQ274/AQ$5)^(12/COUNT(AQ$6:AQ274))-1</f>
        <v>7.6446077177005689E-2</v>
      </c>
      <c r="AT274" s="3">
        <f t="shared" si="245"/>
        <v>0</v>
      </c>
      <c r="AU274" s="3">
        <f t="shared" si="246"/>
        <v>1</v>
      </c>
      <c r="AV274" s="2">
        <f t="shared" si="247"/>
        <v>-3.2176400382147863E-3</v>
      </c>
      <c r="AW274" s="5">
        <f t="shared" si="248"/>
        <v>566.14448228306003</v>
      </c>
      <c r="AX274" s="2">
        <f>(AW274/AW$5)^(12/COUNT(AW$6:AW274))-1</f>
        <v>8.0408106221080411E-2</v>
      </c>
      <c r="AZ274" s="3">
        <f t="shared" ca="1" si="249"/>
        <v>0</v>
      </c>
      <c r="BA274" s="3">
        <f t="shared" ca="1" si="250"/>
        <v>1</v>
      </c>
      <c r="BB274" s="2">
        <f t="shared" ca="1" si="251"/>
        <v>-3.2176400382147863E-3</v>
      </c>
      <c r="BC274" s="5">
        <f t="shared" ca="1" si="252"/>
        <v>866.0437651038568</v>
      </c>
      <c r="BD274" s="2">
        <f ca="1">(BC274/BC$5)^(12/COUNT(BC$6:BC274))-1</f>
        <v>0.10109131871402588</v>
      </c>
      <c r="BF274" s="3">
        <f t="shared" si="273"/>
        <v>0.45</v>
      </c>
      <c r="BG274" s="3">
        <f t="shared" si="253"/>
        <v>0.55000000000000004</v>
      </c>
      <c r="BH274" s="2">
        <f t="shared" si="254"/>
        <v>-6.4470202101813237E-4</v>
      </c>
      <c r="BI274" s="5">
        <f t="shared" si="255"/>
        <v>521.8685157025169</v>
      </c>
      <c r="BJ274" s="2">
        <f>(BI274/BI$5)^(12/COUNT(BI$6:BI274))-1</f>
        <v>7.6490398144128058E-2</v>
      </c>
      <c r="BL274" s="3">
        <f t="shared" si="256"/>
        <v>1</v>
      </c>
      <c r="BM274" s="3">
        <f t="shared" si="257"/>
        <v>0</v>
      </c>
      <c r="BN274" s="2">
        <f t="shared" si="258"/>
        <v>2.5000000000000001E-3</v>
      </c>
      <c r="BO274" s="5">
        <f t="shared" si="259"/>
        <v>437.81275281231558</v>
      </c>
      <c r="BP274" s="2">
        <f>(BO274/BO$5)^(12/COUNT(BO$6:BO274))-1</f>
        <v>6.808953840606935E-2</v>
      </c>
      <c r="BR274" s="3">
        <f t="shared" si="260"/>
        <v>1</v>
      </c>
      <c r="BS274" s="3">
        <f t="shared" si="261"/>
        <v>0</v>
      </c>
      <c r="BT274" s="2">
        <f t="shared" si="262"/>
        <v>2.5000000000000001E-3</v>
      </c>
      <c r="BU274" s="5">
        <f t="shared" si="263"/>
        <v>499.70701013892511</v>
      </c>
      <c r="BV274" s="2">
        <f>(BU274/BU$5)^(12/COUNT(BU$6:BU274))-1</f>
        <v>7.4408565743947053E-2</v>
      </c>
      <c r="BX274" s="3">
        <f t="shared" si="264"/>
        <v>0</v>
      </c>
      <c r="BY274" s="3">
        <f t="shared" si="265"/>
        <v>1</v>
      </c>
      <c r="BZ274" s="2">
        <f t="shared" si="266"/>
        <v>-3.2176400382147863E-3</v>
      </c>
      <c r="CA274" s="5">
        <f t="shared" si="267"/>
        <v>348.97882885077598</v>
      </c>
      <c r="CB274" s="2">
        <f>(CA274/CA$5)^(12/COUNT(CA$6:CA274))-1</f>
        <v>5.7338595649458313E-2</v>
      </c>
      <c r="CD274" s="3">
        <f t="shared" si="274"/>
        <v>0.1</v>
      </c>
      <c r="CE274" s="3">
        <f t="shared" si="268"/>
        <v>0.9</v>
      </c>
      <c r="CF274" s="2">
        <f t="shared" si="269"/>
        <v>-2.6458760343933078E-3</v>
      </c>
      <c r="CG274" s="5">
        <f t="shared" si="270"/>
        <v>432.7545875940728</v>
      </c>
      <c r="CH274" s="2">
        <f>(CG274/CG$5)^(12/COUNT(CG$6:CG274))-1</f>
        <v>6.7535997667308667E-2</v>
      </c>
    </row>
    <row r="275" spans="1:86">
      <c r="A275" s="1">
        <v>34180</v>
      </c>
      <c r="B275" s="2">
        <f>data!M276/1200</f>
        <v>2.5000000000000001E-3</v>
      </c>
      <c r="C275" s="2">
        <f>data!K276/data!K275-1</f>
        <v>6.6522946008054085E-3</v>
      </c>
      <c r="D275" s="1">
        <f t="shared" si="221"/>
        <v>33970</v>
      </c>
      <c r="E275">
        <f>VLOOKUP(D275,'FRED Graph'!$A$13:$B$1993,2,FALSE)</f>
        <v>0</v>
      </c>
      <c r="F275" s="4">
        <f t="shared" si="222"/>
        <v>4.152294600805408E-3</v>
      </c>
      <c r="G275" s="20" t="str">
        <f t="shared" si="220"/>
        <v>19933</v>
      </c>
      <c r="H275" s="21">
        <f>IF(VLOOKUP(G275,Median_Level!$A$2:$H$206,8,FALSE)="#N/A",0,VLOOKUP(G275,Median_Level!$A$2:$H$206,8,FALSE))</f>
        <v>13.5</v>
      </c>
      <c r="I275" s="4"/>
      <c r="J275" s="3">
        <f t="shared" si="271"/>
        <v>0</v>
      </c>
      <c r="K275" s="3">
        <f t="shared" si="223"/>
        <v>1</v>
      </c>
      <c r="L275" s="2">
        <f t="shared" si="224"/>
        <v>6.6522946008054085E-3</v>
      </c>
      <c r="M275" s="5">
        <f t="shared" si="225"/>
        <v>407.53828439838742</v>
      </c>
      <c r="N275" s="2">
        <f>(M275/M$5)^(12/COUNT(M$6:M275))-1</f>
        <v>6.4433651608542641E-2</v>
      </c>
      <c r="P275" s="3">
        <f t="shared" si="272"/>
        <v>1</v>
      </c>
      <c r="Q275" s="3">
        <f t="shared" si="226"/>
        <v>0</v>
      </c>
      <c r="R275" s="2">
        <f t="shared" si="227"/>
        <v>2.5000000000000001E-3</v>
      </c>
      <c r="S275" s="5">
        <f t="shared" si="228"/>
        <v>609.98769821098688</v>
      </c>
      <c r="T275" s="2">
        <f>(S275/S$5)^(12/COUNT(S$6:S275))-1</f>
        <v>8.3685241806956689E-2</v>
      </c>
      <c r="V275" s="3">
        <f t="shared" si="229"/>
        <v>0</v>
      </c>
      <c r="W275" s="3">
        <f t="shared" si="230"/>
        <v>1</v>
      </c>
      <c r="X275" s="2">
        <f t="shared" si="231"/>
        <v>6.6522946008054085E-3</v>
      </c>
      <c r="Y275" s="5">
        <f t="shared" si="232"/>
        <v>45862.112505244913</v>
      </c>
      <c r="Z275" s="2">
        <f>(Y275/Y$5)^(12/COUNT(Y$6:Y275))-1</f>
        <v>0.31306687943822031</v>
      </c>
      <c r="AB275" s="3">
        <f t="shared" si="233"/>
        <v>0</v>
      </c>
      <c r="AC275" s="3">
        <f t="shared" si="234"/>
        <v>1</v>
      </c>
      <c r="AD275" s="2">
        <f t="shared" si="235"/>
        <v>6.6522946008054085E-3</v>
      </c>
      <c r="AE275" s="5">
        <f t="shared" si="236"/>
        <v>394.53471338905979</v>
      </c>
      <c r="AF275" s="2">
        <f>(AE275/AE$5)^(12/COUNT(AE$6:AE275))-1</f>
        <v>6.2900659412349125E-2</v>
      </c>
      <c r="AH275" s="3">
        <f t="shared" ca="1" si="237"/>
        <v>0</v>
      </c>
      <c r="AI275" s="3">
        <f t="shared" ca="1" si="238"/>
        <v>1</v>
      </c>
      <c r="AJ275" s="2">
        <f t="shared" ca="1" si="239"/>
        <v>6.6522946008054085E-3</v>
      </c>
      <c r="AK275" s="5">
        <f t="shared" ca="1" si="240"/>
        <v>1178.1884720332221</v>
      </c>
      <c r="AL275" s="2">
        <f ca="1">(AK275/AK$5)^(12/COUNT(AK$6:AK275))-1</f>
        <v>0.11585957732651053</v>
      </c>
      <c r="AN275" s="3">
        <f t="shared" ca="1" si="241"/>
        <v>0.70316930826179669</v>
      </c>
      <c r="AO275" s="3">
        <f t="shared" ca="1" si="242"/>
        <v>0.29683069173820331</v>
      </c>
      <c r="AP275" s="2">
        <f t="shared" ca="1" si="243"/>
        <v>3.7325284786578761E-3</v>
      </c>
      <c r="AQ275" s="5">
        <f t="shared" ca="1" si="244"/>
        <v>523.33317051731876</v>
      </c>
      <c r="AR275" s="2">
        <f ca="1">(AQ275/AQ$5)^(12/COUNT(AQ$6:AQ275))-1</f>
        <v>7.633063258399897E-2</v>
      </c>
      <c r="AT275" s="3">
        <f t="shared" si="245"/>
        <v>0</v>
      </c>
      <c r="AU275" s="3">
        <f t="shared" si="246"/>
        <v>1</v>
      </c>
      <c r="AV275" s="2">
        <f t="shared" si="247"/>
        <v>6.6522946008054085E-3</v>
      </c>
      <c r="AW275" s="5">
        <f t="shared" si="248"/>
        <v>569.91064216582743</v>
      </c>
      <c r="AX275" s="2">
        <f>(AW275/AW$5)^(12/COUNT(AW$6:AW275))-1</f>
        <v>8.0417006991336581E-2</v>
      </c>
      <c r="AZ275" s="3">
        <f t="shared" ca="1" si="249"/>
        <v>0</v>
      </c>
      <c r="BA275" s="3">
        <f t="shared" ca="1" si="250"/>
        <v>1</v>
      </c>
      <c r="BB275" s="2">
        <f t="shared" ca="1" si="251"/>
        <v>6.6522946008054085E-3</v>
      </c>
      <c r="BC275" s="5">
        <f t="shared" ca="1" si="252"/>
        <v>871.80494336651839</v>
      </c>
      <c r="BD275" s="2">
        <f ca="1">(BC275/BC$5)^(12/COUNT(BC$6:BC275))-1</f>
        <v>0.10102305884836804</v>
      </c>
      <c r="BF275" s="3">
        <f t="shared" si="273"/>
        <v>0.45</v>
      </c>
      <c r="BG275" s="3">
        <f t="shared" si="253"/>
        <v>0.55000000000000004</v>
      </c>
      <c r="BH275" s="2">
        <f t="shared" si="254"/>
        <v>4.783762030442975E-3</v>
      </c>
      <c r="BI275" s="5">
        <f t="shared" si="255"/>
        <v>524.36501049281821</v>
      </c>
      <c r="BJ275" s="2">
        <f>(BI275/BI$5)^(12/COUNT(BI$6:BI275))-1</f>
        <v>7.6424862431413887E-2</v>
      </c>
      <c r="BL275" s="3">
        <f t="shared" si="256"/>
        <v>1</v>
      </c>
      <c r="BM275" s="3">
        <f t="shared" si="257"/>
        <v>0</v>
      </c>
      <c r="BN275" s="2">
        <f t="shared" si="258"/>
        <v>2.5000000000000001E-3</v>
      </c>
      <c r="BO275" s="5">
        <f t="shared" si="259"/>
        <v>438.90728469434634</v>
      </c>
      <c r="BP275" s="2">
        <f>(BO275/BO$5)^(12/COUNT(BO$6:BO275))-1</f>
        <v>6.7947495851262918E-2</v>
      </c>
      <c r="BR275" s="3">
        <f t="shared" si="260"/>
        <v>1</v>
      </c>
      <c r="BS275" s="3">
        <f t="shared" si="261"/>
        <v>0</v>
      </c>
      <c r="BT275" s="2">
        <f t="shared" si="262"/>
        <v>2.5000000000000001E-3</v>
      </c>
      <c r="BU275" s="5">
        <f t="shared" si="263"/>
        <v>500.95627766427242</v>
      </c>
      <c r="BV275" s="2">
        <f>(BU275/BU$5)^(12/COUNT(BU$6:BU275))-1</f>
        <v>7.4242213315902417E-2</v>
      </c>
      <c r="BX275" s="3">
        <f t="shared" si="264"/>
        <v>0</v>
      </c>
      <c r="BY275" s="3">
        <f t="shared" si="265"/>
        <v>1</v>
      </c>
      <c r="BZ275" s="2">
        <f t="shared" si="266"/>
        <v>6.6522946008054085E-3</v>
      </c>
      <c r="CA275" s="5">
        <f t="shared" si="267"/>
        <v>351.30033882973538</v>
      </c>
      <c r="CB275" s="2">
        <f>(CA275/CA$5)^(12/COUNT(CA$6:CA275))-1</f>
        <v>5.7431834298232953E-2</v>
      </c>
      <c r="CD275" s="3">
        <f t="shared" si="274"/>
        <v>0.1</v>
      </c>
      <c r="CE275" s="3">
        <f t="shared" si="268"/>
        <v>0.9</v>
      </c>
      <c r="CF275" s="2">
        <f t="shared" si="269"/>
        <v>6.2370651407248684E-3</v>
      </c>
      <c r="CG275" s="5">
        <f t="shared" si="270"/>
        <v>435.45370614684458</v>
      </c>
      <c r="CH275" s="2">
        <f>(CG275/CG$5)^(12/COUNT(CG$6:CG275))-1</f>
        <v>6.7572607484033487E-2</v>
      </c>
    </row>
    <row r="276" spans="1:86">
      <c r="A276" s="1">
        <v>34212</v>
      </c>
      <c r="B276" s="2">
        <f>data!M277/1200</f>
        <v>2.5000000000000001E-3</v>
      </c>
      <c r="C276" s="2">
        <f>data!K277/data!K276-1</f>
        <v>3.1580999415166788E-2</v>
      </c>
      <c r="D276" s="1">
        <f t="shared" si="221"/>
        <v>33970</v>
      </c>
      <c r="E276">
        <f>VLOOKUP(D276,'FRED Graph'!$A$13:$B$1993,2,FALSE)</f>
        <v>0</v>
      </c>
      <c r="F276" s="4">
        <f t="shared" si="222"/>
        <v>2.908099941516679E-2</v>
      </c>
      <c r="G276" s="20" t="str">
        <f t="shared" si="220"/>
        <v>19933</v>
      </c>
      <c r="H276" s="21">
        <f>IF(VLOOKUP(G276,Median_Level!$A$2:$H$206,8,FALSE)="#N/A",0,VLOOKUP(G276,Median_Level!$A$2:$H$206,8,FALSE))</f>
        <v>13.5</v>
      </c>
      <c r="I276" s="4"/>
      <c r="J276" s="3">
        <f t="shared" si="271"/>
        <v>0</v>
      </c>
      <c r="K276" s="3">
        <f t="shared" si="223"/>
        <v>1</v>
      </c>
      <c r="L276" s="2">
        <f t="shared" si="224"/>
        <v>3.1580999415166788E-2</v>
      </c>
      <c r="M276" s="5">
        <f t="shared" si="225"/>
        <v>420.40875071963097</v>
      </c>
      <c r="N276" s="2">
        <f>(M276/M$5)^(12/COUNT(M$6:M276))-1</f>
        <v>6.5654593063026345E-2</v>
      </c>
      <c r="P276" s="3">
        <f t="shared" si="272"/>
        <v>1</v>
      </c>
      <c r="Q276" s="3">
        <f t="shared" si="226"/>
        <v>0</v>
      </c>
      <c r="R276" s="2">
        <f t="shared" si="227"/>
        <v>2.5000000000000001E-3</v>
      </c>
      <c r="S276" s="5">
        <f t="shared" si="228"/>
        <v>611.51266745651435</v>
      </c>
      <c r="T276" s="2">
        <f>(S276/S$5)^(12/COUNT(S$6:S276))-1</f>
        <v>8.3483699369837794E-2</v>
      </c>
      <c r="V276" s="3">
        <f t="shared" si="229"/>
        <v>0</v>
      </c>
      <c r="W276" s="3">
        <f t="shared" si="230"/>
        <v>1</v>
      </c>
      <c r="X276" s="2">
        <f t="shared" si="231"/>
        <v>3.1580999415166788E-2</v>
      </c>
      <c r="Y276" s="5">
        <f t="shared" si="232"/>
        <v>47310.483853451369</v>
      </c>
      <c r="Z276" s="2">
        <f>(Y276/Y$5)^(12/COUNT(Y$6:Y276))-1</f>
        <v>0.31355510829585231</v>
      </c>
      <c r="AB276" s="3">
        <f t="shared" si="233"/>
        <v>0</v>
      </c>
      <c r="AC276" s="3">
        <f t="shared" si="234"/>
        <v>1</v>
      </c>
      <c r="AD276" s="2">
        <f t="shared" si="235"/>
        <v>3.1580999415166788E-2</v>
      </c>
      <c r="AE276" s="5">
        <f t="shared" si="236"/>
        <v>406.99451394186269</v>
      </c>
      <c r="AF276" s="2">
        <f>(AE276/AE$5)^(12/COUNT(AE$6:AE276))-1</f>
        <v>6.4125501694136888E-2</v>
      </c>
      <c r="AH276" s="3">
        <f t="shared" ca="1" si="237"/>
        <v>0</v>
      </c>
      <c r="AI276" s="3">
        <f t="shared" ca="1" si="238"/>
        <v>1</v>
      </c>
      <c r="AJ276" s="2">
        <f t="shared" ca="1" si="239"/>
        <v>3.1580999415166788E-2</v>
      </c>
      <c r="AK276" s="5">
        <f t="shared" ca="1" si="240"/>
        <v>1215.3968414794595</v>
      </c>
      <c r="AL276" s="2">
        <f ca="1">(AK276/AK$5)^(12/COUNT(AK$6:AK276))-1</f>
        <v>0.11694502465699452</v>
      </c>
      <c r="AN276" s="3">
        <f t="shared" ca="1" si="241"/>
        <v>0.91976153752249146</v>
      </c>
      <c r="AO276" s="3">
        <f t="shared" ca="1" si="242"/>
        <v>8.0238462477508543E-2</v>
      </c>
      <c r="AP276" s="2">
        <f t="shared" ca="1" si="243"/>
        <v>4.8334146803823081E-3</v>
      </c>
      <c r="AQ276" s="5">
        <f t="shared" ca="1" si="244"/>
        <v>525.86265674642823</v>
      </c>
      <c r="AR276" s="2">
        <f ca="1">(AQ276/AQ$5)^(12/COUNT(AQ$6:AQ276))-1</f>
        <v>7.6268292846229491E-2</v>
      </c>
      <c r="AT276" s="3">
        <f t="shared" si="245"/>
        <v>0</v>
      </c>
      <c r="AU276" s="3">
        <f t="shared" si="246"/>
        <v>1</v>
      </c>
      <c r="AV276" s="2">
        <f t="shared" si="247"/>
        <v>3.1580999415166788E-2</v>
      </c>
      <c r="AW276" s="5">
        <f t="shared" si="248"/>
        <v>587.90898982276371</v>
      </c>
      <c r="AX276" s="2">
        <f>(AW276/AW$5)^(12/COUNT(AW$6:AW276))-1</f>
        <v>8.1596795593277927E-2</v>
      </c>
      <c r="AZ276" s="3">
        <f t="shared" ca="1" si="249"/>
        <v>0</v>
      </c>
      <c r="BA276" s="3">
        <f t="shared" ca="1" si="250"/>
        <v>1</v>
      </c>
      <c r="BB276" s="2">
        <f t="shared" ca="1" si="251"/>
        <v>3.1580999415166788E-2</v>
      </c>
      <c r="BC276" s="5">
        <f t="shared" ca="1" si="252"/>
        <v>899.33741477311594</v>
      </c>
      <c r="BD276" s="2">
        <f ca="1">(BC276/BC$5)^(12/COUNT(BC$6:BC276))-1</f>
        <v>0.10214850998235891</v>
      </c>
      <c r="BF276" s="3">
        <f t="shared" si="273"/>
        <v>0.45</v>
      </c>
      <c r="BG276" s="3">
        <f t="shared" si="253"/>
        <v>0.55000000000000004</v>
      </c>
      <c r="BH276" s="2">
        <f t="shared" si="254"/>
        <v>1.8494549678341736E-2</v>
      </c>
      <c r="BI276" s="5">
        <f t="shared" si="255"/>
        <v>534.06290522896188</v>
      </c>
      <c r="BJ276" s="2">
        <f>(BI276/BI$5)^(12/COUNT(BI$6:BI276))-1</f>
        <v>7.7005978947676912E-2</v>
      </c>
      <c r="BL276" s="3">
        <f t="shared" si="256"/>
        <v>1</v>
      </c>
      <c r="BM276" s="3">
        <f t="shared" si="257"/>
        <v>0</v>
      </c>
      <c r="BN276" s="2">
        <f t="shared" si="258"/>
        <v>2.5000000000000001E-3</v>
      </c>
      <c r="BO276" s="5">
        <f t="shared" si="259"/>
        <v>440.00455290608221</v>
      </c>
      <c r="BP276" s="2">
        <f>(BO276/BO$5)^(12/COUNT(BO$6:BO276))-1</f>
        <v>6.7806520262285286E-2</v>
      </c>
      <c r="BR276" s="3">
        <f t="shared" si="260"/>
        <v>1</v>
      </c>
      <c r="BS276" s="3">
        <f t="shared" si="261"/>
        <v>0</v>
      </c>
      <c r="BT276" s="2">
        <f t="shared" si="262"/>
        <v>2.5000000000000001E-3</v>
      </c>
      <c r="BU276" s="5">
        <f t="shared" si="263"/>
        <v>502.2086683584331</v>
      </c>
      <c r="BV276" s="2">
        <f>(BU276/BU$5)^(12/COUNT(BU$6:BU276))-1</f>
        <v>7.4077114053253679E-2</v>
      </c>
      <c r="BX276" s="3">
        <f t="shared" si="264"/>
        <v>0</v>
      </c>
      <c r="BY276" s="3">
        <f t="shared" si="265"/>
        <v>1</v>
      </c>
      <c r="BZ276" s="2">
        <f t="shared" si="266"/>
        <v>3.1580999415166788E-2</v>
      </c>
      <c r="CA276" s="5">
        <f t="shared" si="267"/>
        <v>362.39475462486513</v>
      </c>
      <c r="CB276" s="2">
        <f>(CA276/CA$5)^(12/COUNT(CA$6:CA276))-1</f>
        <v>5.8670526083061558E-2</v>
      </c>
      <c r="CD276" s="3">
        <f t="shared" si="274"/>
        <v>0.1</v>
      </c>
      <c r="CE276" s="3">
        <f t="shared" si="268"/>
        <v>0.9</v>
      </c>
      <c r="CF276" s="2">
        <f t="shared" si="269"/>
        <v>2.867289947365011E-2</v>
      </c>
      <c r="CG276" s="5">
        <f t="shared" si="270"/>
        <v>447.93942648862139</v>
      </c>
      <c r="CH276" s="2">
        <f>(CG276/CG$5)^(12/COUNT(CG$6:CG276))-1</f>
        <v>6.8651940016752011E-2</v>
      </c>
    </row>
    <row r="277" spans="1:86">
      <c r="A277" s="1">
        <v>34242</v>
      </c>
      <c r="B277" s="2">
        <f>data!M278/1200</f>
        <v>2.5000000000000001E-3</v>
      </c>
      <c r="C277" s="2">
        <f>data!K278/data!K277-1</f>
        <v>-2.6327969873331081E-2</v>
      </c>
      <c r="D277" s="1">
        <f t="shared" si="221"/>
        <v>33970</v>
      </c>
      <c r="E277">
        <f>VLOOKUP(D277,'FRED Graph'!$A$13:$B$1993,2,FALSE)</f>
        <v>0</v>
      </c>
      <c r="F277" s="4">
        <f t="shared" si="222"/>
        <v>-2.8827969873331079E-2</v>
      </c>
      <c r="G277" s="20" t="str">
        <f t="shared" si="220"/>
        <v>19933</v>
      </c>
      <c r="H277" s="21">
        <f>IF(VLOOKUP(G277,Median_Level!$A$2:$H$206,8,FALSE)="#N/A",0,VLOOKUP(G277,Median_Level!$A$2:$H$206,8,FALSE))</f>
        <v>13.5</v>
      </c>
      <c r="I277" s="4"/>
      <c r="J277" s="3">
        <f t="shared" si="271"/>
        <v>0</v>
      </c>
      <c r="K277" s="3">
        <f t="shared" si="223"/>
        <v>1</v>
      </c>
      <c r="L277" s="2">
        <f t="shared" si="224"/>
        <v>-2.6327969873331081E-2</v>
      </c>
      <c r="M277" s="5">
        <f t="shared" si="225"/>
        <v>409.34024179619979</v>
      </c>
      <c r="N277" s="2">
        <f>(M277/M$5)^(12/COUNT(M$6:M277))-1</f>
        <v>6.4152146467334914E-2</v>
      </c>
      <c r="P277" s="3">
        <f t="shared" si="272"/>
        <v>1</v>
      </c>
      <c r="Q277" s="3">
        <f t="shared" si="226"/>
        <v>0</v>
      </c>
      <c r="R277" s="2">
        <f t="shared" si="227"/>
        <v>2.5000000000000001E-3</v>
      </c>
      <c r="S277" s="5">
        <f t="shared" si="228"/>
        <v>613.04144912515562</v>
      </c>
      <c r="T277" s="2">
        <f>(S277/S$5)^(12/COUNT(S$6:S277))-1</f>
        <v>8.3283675932635193E-2</v>
      </c>
      <c r="V277" s="3">
        <f t="shared" si="229"/>
        <v>1</v>
      </c>
      <c r="W277" s="3">
        <f t="shared" si="230"/>
        <v>0</v>
      </c>
      <c r="X277" s="2">
        <f t="shared" si="231"/>
        <v>2.5000000000000001E-3</v>
      </c>
      <c r="Y277" s="5">
        <f t="shared" si="232"/>
        <v>47428.760063084992</v>
      </c>
      <c r="Z277" s="2">
        <f>(Y277/Y$5)^(12/COUNT(Y$6:Y277))-1</f>
        <v>0.31238321233271105</v>
      </c>
      <c r="AB277" s="3">
        <f t="shared" si="233"/>
        <v>0</v>
      </c>
      <c r="AC277" s="3">
        <f t="shared" si="234"/>
        <v>1</v>
      </c>
      <c r="AD277" s="2">
        <f t="shared" si="235"/>
        <v>-2.6327969873331081E-2</v>
      </c>
      <c r="AE277" s="5">
        <f t="shared" si="236"/>
        <v>396.27917464019032</v>
      </c>
      <c r="AF277" s="2">
        <f>(AE277/AE$5)^(12/COUNT(AE$6:AE277))-1</f>
        <v>6.2630820654855146E-2</v>
      </c>
      <c r="AH277" s="3">
        <f t="shared" ca="1" si="237"/>
        <v>0</v>
      </c>
      <c r="AI277" s="3">
        <f t="shared" ca="1" si="238"/>
        <v>1</v>
      </c>
      <c r="AJ277" s="2">
        <f t="shared" ca="1" si="239"/>
        <v>-2.6327969873331081E-2</v>
      </c>
      <c r="AK277" s="5">
        <f t="shared" ca="1" si="240"/>
        <v>1183.3979100528466</v>
      </c>
      <c r="AL277" s="2">
        <f ca="1">(AK277/AK$5)^(12/COUNT(AK$6:AK277))-1</f>
        <v>0.11517751885993444</v>
      </c>
      <c r="AN277" s="3">
        <f t="shared" ca="1" si="241"/>
        <v>0.55169795977188418</v>
      </c>
      <c r="AO277" s="3">
        <f t="shared" ca="1" si="242"/>
        <v>0.44830204022811582</v>
      </c>
      <c r="AP277" s="2">
        <f t="shared" ca="1" si="243"/>
        <v>-1.0423637709848979E-2</v>
      </c>
      <c r="AQ277" s="5">
        <f t="shared" ca="1" si="244"/>
        <v>520.38125492736481</v>
      </c>
      <c r="AR277" s="2">
        <f ca="1">(AQ277/AQ$5)^(12/COUNT(AQ$6:AQ277))-1</f>
        <v>7.5480215365193448E-2</v>
      </c>
      <c r="AT277" s="3">
        <f t="shared" si="245"/>
        <v>0</v>
      </c>
      <c r="AU277" s="3">
        <f t="shared" si="246"/>
        <v>1</v>
      </c>
      <c r="AV277" s="2">
        <f t="shared" si="247"/>
        <v>-2.6327969873331081E-2</v>
      </c>
      <c r="AW277" s="5">
        <f t="shared" si="248"/>
        <v>572.43053965044953</v>
      </c>
      <c r="AX277" s="2">
        <f>(AW277/AW$5)^(12/COUNT(AW$6:AW277))-1</f>
        <v>8.0012909962256407E-2</v>
      </c>
      <c r="AZ277" s="3">
        <f t="shared" ca="1" si="249"/>
        <v>0</v>
      </c>
      <c r="BA277" s="3">
        <f t="shared" ca="1" si="250"/>
        <v>1</v>
      </c>
      <c r="BB277" s="2">
        <f t="shared" ca="1" si="251"/>
        <v>-2.6327969873331081E-2</v>
      </c>
      <c r="BC277" s="5">
        <f t="shared" ca="1" si="252"/>
        <v>875.65968641100983</v>
      </c>
      <c r="BD277" s="2">
        <f ca="1">(BC277/BC$5)^(12/COUNT(BC$6:BC277))-1</f>
        <v>0.10045837172021832</v>
      </c>
      <c r="BF277" s="3">
        <f t="shared" si="273"/>
        <v>0.45</v>
      </c>
      <c r="BG277" s="3">
        <f t="shared" si="253"/>
        <v>0.55000000000000004</v>
      </c>
      <c r="BH277" s="2">
        <f t="shared" si="254"/>
        <v>-1.3355383430332095E-2</v>
      </c>
      <c r="BI277" s="5">
        <f t="shared" si="255"/>
        <v>526.93029035371205</v>
      </c>
      <c r="BJ277" s="2">
        <f>(BI277/BI$5)^(12/COUNT(BI$6:BI277))-1</f>
        <v>7.6073785020887685E-2</v>
      </c>
      <c r="BL277" s="3">
        <f t="shared" si="256"/>
        <v>1</v>
      </c>
      <c r="BM277" s="3">
        <f t="shared" si="257"/>
        <v>0</v>
      </c>
      <c r="BN277" s="2">
        <f t="shared" si="258"/>
        <v>2.5000000000000001E-3</v>
      </c>
      <c r="BO277" s="5">
        <f t="shared" si="259"/>
        <v>441.10456428834738</v>
      </c>
      <c r="BP277" s="2">
        <f>(BO277/BO$5)^(12/COUNT(BO$6:BO277))-1</f>
        <v>6.7666599663414706E-2</v>
      </c>
      <c r="BR277" s="3">
        <f t="shared" si="260"/>
        <v>1</v>
      </c>
      <c r="BS277" s="3">
        <f t="shared" si="261"/>
        <v>0</v>
      </c>
      <c r="BT277" s="2">
        <f t="shared" si="262"/>
        <v>2.5000000000000001E-3</v>
      </c>
      <c r="BU277" s="5">
        <f t="shared" si="263"/>
        <v>503.46419002932913</v>
      </c>
      <c r="BV277" s="2">
        <f>(BU277/BU$5)^(12/COUNT(BU$6:BU277))-1</f>
        <v>7.3913253850555583E-2</v>
      </c>
      <c r="BX277" s="3">
        <f t="shared" si="264"/>
        <v>0</v>
      </c>
      <c r="BY277" s="3">
        <f t="shared" si="265"/>
        <v>1</v>
      </c>
      <c r="BZ277" s="2">
        <f t="shared" si="266"/>
        <v>-2.6327969873331081E-2</v>
      </c>
      <c r="CA277" s="5">
        <f t="shared" si="267"/>
        <v>352.85363644284848</v>
      </c>
      <c r="CB277" s="2">
        <f>(CA277/CA$5)^(12/COUNT(CA$6:CA277))-1</f>
        <v>5.7203482812836715E-2</v>
      </c>
      <c r="CD277" s="3">
        <f t="shared" si="274"/>
        <v>0.1</v>
      </c>
      <c r="CE277" s="3">
        <f t="shared" si="268"/>
        <v>0.9</v>
      </c>
      <c r="CF277" s="2">
        <f t="shared" si="269"/>
        <v>-2.3445172885997973E-2</v>
      </c>
      <c r="CG277" s="5">
        <f t="shared" si="270"/>
        <v>437.43740919214088</v>
      </c>
      <c r="CH277" s="2">
        <f>(CG277/CG$5)^(12/COUNT(CG$6:CG277))-1</f>
        <v>6.7273441493540309E-2</v>
      </c>
    </row>
    <row r="278" spans="1:86">
      <c r="A278" s="1">
        <v>34271</v>
      </c>
      <c r="B278" s="2">
        <f>data!M279/1200</f>
        <v>2.5000000000000001E-3</v>
      </c>
      <c r="C278" s="2">
        <f>data!K279/data!K278-1</f>
        <v>3.5292760863205874E-2</v>
      </c>
      <c r="D278" s="1">
        <f t="shared" si="221"/>
        <v>33970</v>
      </c>
      <c r="E278">
        <f>VLOOKUP(D278,'FRED Graph'!$A$13:$B$1993,2,FALSE)</f>
        <v>0</v>
      </c>
      <c r="F278" s="4">
        <f t="shared" si="222"/>
        <v>3.2792760863205872E-2</v>
      </c>
      <c r="G278" s="20" t="str">
        <f t="shared" si="220"/>
        <v>19934</v>
      </c>
      <c r="H278" s="21">
        <f>IF(VLOOKUP(G278,Median_Level!$A$2:$H$206,8,FALSE)="#N/A",0,VLOOKUP(G278,Median_Level!$A$2:$H$206,8,FALSE))</f>
        <v>10</v>
      </c>
      <c r="I278" s="4"/>
      <c r="J278" s="3">
        <f t="shared" si="271"/>
        <v>0</v>
      </c>
      <c r="K278" s="3">
        <f t="shared" si="223"/>
        <v>1</v>
      </c>
      <c r="L278" s="2">
        <f t="shared" si="224"/>
        <v>3.5292760863205874E-2</v>
      </c>
      <c r="M278" s="5">
        <f t="shared" si="225"/>
        <v>423.78698906159997</v>
      </c>
      <c r="N278" s="2">
        <f>(M278/M$5)^(12/COUNT(M$6:M278))-1</f>
        <v>6.5533058320384141E-2</v>
      </c>
      <c r="P278" s="3">
        <f t="shared" si="272"/>
        <v>1</v>
      </c>
      <c r="Q278" s="3">
        <f t="shared" si="226"/>
        <v>0</v>
      </c>
      <c r="R278" s="2">
        <f t="shared" si="227"/>
        <v>2.5000000000000001E-3</v>
      </c>
      <c r="S278" s="5">
        <f t="shared" si="228"/>
        <v>614.57405274796849</v>
      </c>
      <c r="T278" s="2">
        <f>(S278/S$5)^(12/COUNT(S$6:S278))-1</f>
        <v>8.3085154390424965E-2</v>
      </c>
      <c r="V278" s="3">
        <f t="shared" si="229"/>
        <v>0</v>
      </c>
      <c r="W278" s="3">
        <f t="shared" si="230"/>
        <v>1</v>
      </c>
      <c r="X278" s="2">
        <f t="shared" si="231"/>
        <v>3.5292760863205874E-2</v>
      </c>
      <c r="Y278" s="5">
        <f t="shared" si="232"/>
        <v>49102.651950029816</v>
      </c>
      <c r="Z278" s="2">
        <f>(Y278/Y$5)^(12/COUNT(Y$6:Y278))-1</f>
        <v>0.31307740256328054</v>
      </c>
      <c r="AB278" s="3">
        <f t="shared" si="233"/>
        <v>0</v>
      </c>
      <c r="AC278" s="3">
        <f t="shared" si="234"/>
        <v>1</v>
      </c>
      <c r="AD278" s="2">
        <f t="shared" si="235"/>
        <v>3.5292760863205874E-2</v>
      </c>
      <c r="AE278" s="5">
        <f t="shared" si="236"/>
        <v>410.26496078583517</v>
      </c>
      <c r="AF278" s="2">
        <f>(AE278/AE$5)^(12/COUNT(AE$6:AE278))-1</f>
        <v>6.4015334215883124E-2</v>
      </c>
      <c r="AH278" s="3">
        <f t="shared" ca="1" si="237"/>
        <v>0</v>
      </c>
      <c r="AI278" s="3">
        <f t="shared" ca="1" si="238"/>
        <v>1</v>
      </c>
      <c r="AJ278" s="2">
        <f t="shared" ca="1" si="239"/>
        <v>3.5292760863205874E-2</v>
      </c>
      <c r="AK278" s="5">
        <f t="shared" ca="1" si="240"/>
        <v>1225.1632894983593</v>
      </c>
      <c r="AL278" s="2">
        <f ca="1">(AK278/AK$5)^(12/COUNT(AK$6:AK278))-1</f>
        <v>0.11643309547840897</v>
      </c>
      <c r="AN278" s="3">
        <f t="shared" ca="1" si="241"/>
        <v>0.69247850727514226</v>
      </c>
      <c r="AO278" s="3">
        <f t="shared" ca="1" si="242"/>
        <v>0.30752149272485774</v>
      </c>
      <c r="AP278" s="2">
        <f t="shared" ca="1" si="243"/>
        <v>1.2584478771222365E-2</v>
      </c>
      <c r="AQ278" s="5">
        <f t="shared" ca="1" si="244"/>
        <v>526.92998178294033</v>
      </c>
      <c r="AR278" s="2">
        <f ca="1">(AQ278/AQ$5)^(12/COUNT(AQ$6:AQ278))-1</f>
        <v>7.5784797272440363E-2</v>
      </c>
      <c r="AT278" s="3">
        <f t="shared" si="245"/>
        <v>0</v>
      </c>
      <c r="AU278" s="3">
        <f t="shared" si="246"/>
        <v>1</v>
      </c>
      <c r="AV278" s="2">
        <f t="shared" si="247"/>
        <v>3.5292760863205874E-2</v>
      </c>
      <c r="AW278" s="5">
        <f t="shared" si="248"/>
        <v>592.63319379712868</v>
      </c>
      <c r="AX278" s="2">
        <f>(AW278/AW$5)^(12/COUNT(AW$6:AW278))-1</f>
        <v>8.1355800529458344E-2</v>
      </c>
      <c r="AZ278" s="3">
        <f t="shared" ca="1" si="249"/>
        <v>0</v>
      </c>
      <c r="BA278" s="3">
        <f t="shared" ca="1" si="250"/>
        <v>1</v>
      </c>
      <c r="BB278" s="2">
        <f t="shared" ca="1" si="251"/>
        <v>3.5292760863205874E-2</v>
      </c>
      <c r="BC278" s="5">
        <f t="shared" ca="1" si="252"/>
        <v>906.56413432106342</v>
      </c>
      <c r="BD278" s="2">
        <f ca="1">(BC278/BC$5)^(12/COUNT(BC$6:BC278))-1</f>
        <v>0.10175099657613895</v>
      </c>
      <c r="BF278" s="3">
        <f t="shared" si="273"/>
        <v>0.45</v>
      </c>
      <c r="BG278" s="3">
        <f t="shared" si="253"/>
        <v>0.55000000000000004</v>
      </c>
      <c r="BH278" s="2">
        <f t="shared" si="254"/>
        <v>2.0536018474763232E-2</v>
      </c>
      <c r="BI278" s="5">
        <f t="shared" si="255"/>
        <v>537.7513405313282</v>
      </c>
      <c r="BJ278" s="2">
        <f>(BI278/BI$5)^(12/COUNT(BI$6:BI278))-1</f>
        <v>7.6746509553651032E-2</v>
      </c>
      <c r="BL278" s="3">
        <f t="shared" si="256"/>
        <v>1</v>
      </c>
      <c r="BM278" s="3">
        <f t="shared" si="257"/>
        <v>0</v>
      </c>
      <c r="BN278" s="2">
        <f t="shared" si="258"/>
        <v>2.5000000000000001E-3</v>
      </c>
      <c r="BO278" s="5">
        <f t="shared" si="259"/>
        <v>442.20732569906824</v>
      </c>
      <c r="BP278" s="2">
        <f>(BO278/BO$5)^(12/COUNT(BO$6:BO278))-1</f>
        <v>6.7527722257466172E-2</v>
      </c>
      <c r="BR278" s="3">
        <f t="shared" si="260"/>
        <v>0</v>
      </c>
      <c r="BS278" s="3">
        <f t="shared" si="261"/>
        <v>1</v>
      </c>
      <c r="BT278" s="2">
        <f t="shared" si="262"/>
        <v>3.5292760863205874E-2</v>
      </c>
      <c r="BU278" s="5">
        <f t="shared" si="263"/>
        <v>521.23283129122183</v>
      </c>
      <c r="BV278" s="2">
        <f>(BU278/BU$5)^(12/COUNT(BU$6:BU278))-1</f>
        <v>7.5270867874774217E-2</v>
      </c>
      <c r="BX278" s="3">
        <f t="shared" si="264"/>
        <v>0</v>
      </c>
      <c r="BY278" s="3">
        <f t="shared" si="265"/>
        <v>1</v>
      </c>
      <c r="BZ278" s="2">
        <f t="shared" si="266"/>
        <v>3.5292760863205874E-2</v>
      </c>
      <c r="CA278" s="5">
        <f t="shared" si="267"/>
        <v>365.30681545353855</v>
      </c>
      <c r="CB278" s="2">
        <f>(CA278/CA$5)^(12/COUNT(CA$6:CA278))-1</f>
        <v>5.8600780559816767E-2</v>
      </c>
      <c r="CD278" s="3">
        <f t="shared" si="274"/>
        <v>0.1</v>
      </c>
      <c r="CE278" s="3">
        <f t="shared" si="268"/>
        <v>0.9</v>
      </c>
      <c r="CF278" s="2">
        <f t="shared" si="269"/>
        <v>3.2013484776885287E-2</v>
      </c>
      <c r="CG278" s="5">
        <f t="shared" si="270"/>
        <v>451.44130503215365</v>
      </c>
      <c r="CH278" s="2">
        <f>(CG278/CG$5)^(12/COUNT(CG$6:CG278))-1</f>
        <v>6.8497925212724242E-2</v>
      </c>
    </row>
    <row r="279" spans="1:86">
      <c r="A279" s="1">
        <v>34303</v>
      </c>
      <c r="B279" s="2">
        <f>data!M280/1200</f>
        <v>2.5000000000000001E-3</v>
      </c>
      <c r="C279" s="2">
        <f>data!K280/data!K279-1</f>
        <v>9.1289711703823606E-4</v>
      </c>
      <c r="D279" s="1">
        <f t="shared" si="221"/>
        <v>33970</v>
      </c>
      <c r="E279">
        <f>VLOOKUP(D279,'FRED Graph'!$A$13:$B$1993,2,FALSE)</f>
        <v>0</v>
      </c>
      <c r="F279" s="4">
        <f t="shared" si="222"/>
        <v>-1.587102882961764E-3</v>
      </c>
      <c r="G279" s="20" t="str">
        <f t="shared" si="220"/>
        <v>19934</v>
      </c>
      <c r="H279" s="21">
        <f>IF(VLOOKUP(G279,Median_Level!$A$2:$H$206,8,FALSE)="#N/A",0,VLOOKUP(G279,Median_Level!$A$2:$H$206,8,FALSE))</f>
        <v>10</v>
      </c>
      <c r="I279" s="4"/>
      <c r="J279" s="3">
        <f t="shared" si="271"/>
        <v>0</v>
      </c>
      <c r="K279" s="3">
        <f t="shared" si="223"/>
        <v>1</v>
      </c>
      <c r="L279" s="2">
        <f t="shared" si="224"/>
        <v>9.1289711703823606E-4</v>
      </c>
      <c r="M279" s="5">
        <f t="shared" si="225"/>
        <v>424.17386298215263</v>
      </c>
      <c r="N279" s="2">
        <f>(M279/M$5)^(12/COUNT(M$6:M279))-1</f>
        <v>6.5328816648910326E-2</v>
      </c>
      <c r="P279" s="3">
        <f t="shared" si="272"/>
        <v>1</v>
      </c>
      <c r="Q279" s="3">
        <f t="shared" si="226"/>
        <v>0</v>
      </c>
      <c r="R279" s="2">
        <f t="shared" si="227"/>
        <v>2.5000000000000001E-3</v>
      </c>
      <c r="S279" s="5">
        <f t="shared" si="228"/>
        <v>616.11048787983839</v>
      </c>
      <c r="T279" s="2">
        <f>(S279/S$5)^(12/COUNT(S$6:S279))-1</f>
        <v>8.2888117894091451E-2</v>
      </c>
      <c r="V279" s="3">
        <f t="shared" si="229"/>
        <v>1</v>
      </c>
      <c r="W279" s="3">
        <f t="shared" si="230"/>
        <v>0</v>
      </c>
      <c r="X279" s="2">
        <f t="shared" si="231"/>
        <v>2.5000000000000001E-3</v>
      </c>
      <c r="Y279" s="5">
        <f t="shared" si="232"/>
        <v>49225.408579904892</v>
      </c>
      <c r="Z279" s="2">
        <f>(Y279/Y$5)^(12/COUNT(Y$6:Y279))-1</f>
        <v>0.31191622146662823</v>
      </c>
      <c r="AB279" s="3">
        <f t="shared" si="233"/>
        <v>0</v>
      </c>
      <c r="AC279" s="3">
        <f t="shared" si="234"/>
        <v>1</v>
      </c>
      <c r="AD279" s="2">
        <f t="shared" si="235"/>
        <v>9.1289711703823606E-4</v>
      </c>
      <c r="AE279" s="5">
        <f t="shared" si="236"/>
        <v>410.63949048575836</v>
      </c>
      <c r="AF279" s="2">
        <f>(AE279/AE$5)^(12/COUNT(AE$6:AE279))-1</f>
        <v>6.3816917607866674E-2</v>
      </c>
      <c r="AH279" s="3">
        <f t="shared" ca="1" si="237"/>
        <v>0</v>
      </c>
      <c r="AI279" s="3">
        <f t="shared" ca="1" si="238"/>
        <v>1</v>
      </c>
      <c r="AJ279" s="2">
        <f t="shared" ca="1" si="239"/>
        <v>9.1289711703823606E-4</v>
      </c>
      <c r="AK279" s="5">
        <f t="shared" ca="1" si="240"/>
        <v>1226.2817375332434</v>
      </c>
      <c r="AL279" s="2">
        <f ca="1">(AK279/AK$5)^(12/COUNT(AK$6:AK279))-1</f>
        <v>0.11602901536400778</v>
      </c>
      <c r="AN279" s="3">
        <f t="shared" ca="1" si="241"/>
        <v>0.88344099333964132</v>
      </c>
      <c r="AO279" s="3">
        <f t="shared" ca="1" si="242"/>
        <v>0.11655900666035868</v>
      </c>
      <c r="AP279" s="2">
        <f t="shared" ca="1" si="243"/>
        <v>2.3150088644941853E-3</v>
      </c>
      <c r="AQ279" s="5">
        <f t="shared" ca="1" si="244"/>
        <v>528.14982936173556</v>
      </c>
      <c r="AR279" s="2">
        <f ca="1">(AQ279/AQ$5)^(12/COUNT(AQ$6:AQ279))-1</f>
        <v>7.560694454858119E-2</v>
      </c>
      <c r="AT279" s="3">
        <f t="shared" si="245"/>
        <v>0</v>
      </c>
      <c r="AU279" s="3">
        <f t="shared" si="246"/>
        <v>1</v>
      </c>
      <c r="AV279" s="2">
        <f t="shared" si="247"/>
        <v>9.1289711703823606E-4</v>
      </c>
      <c r="AW279" s="5">
        <f t="shared" si="248"/>
        <v>593.17420693120721</v>
      </c>
      <c r="AX279" s="2">
        <f>(AW279/AW$5)^(12/COUNT(AW$6:AW279))-1</f>
        <v>8.1090364776256196E-2</v>
      </c>
      <c r="AZ279" s="3">
        <f t="shared" ca="1" si="249"/>
        <v>0</v>
      </c>
      <c r="BA279" s="3">
        <f t="shared" ca="1" si="250"/>
        <v>1</v>
      </c>
      <c r="BB279" s="2">
        <f t="shared" ca="1" si="251"/>
        <v>9.1289711703823606E-4</v>
      </c>
      <c r="BC279" s="5">
        <f t="shared" ca="1" si="252"/>
        <v>907.39173410569538</v>
      </c>
      <c r="BD279" s="2">
        <f ca="1">(BC279/BC$5)^(12/COUNT(BC$6:BC279))-1</f>
        <v>0.10140544290475462</v>
      </c>
      <c r="BF279" s="3">
        <f t="shared" si="273"/>
        <v>0.45</v>
      </c>
      <c r="BG279" s="3">
        <f t="shared" si="253"/>
        <v>0.55000000000000004</v>
      </c>
      <c r="BH279" s="2">
        <f t="shared" si="254"/>
        <v>1.6270934143710301E-3</v>
      </c>
      <c r="BI279" s="5">
        <f t="shared" si="255"/>
        <v>538.6263121960759</v>
      </c>
      <c r="BJ279" s="2">
        <f>(BI279/BI$5)^(12/COUNT(BI$6:BI279))-1</f>
        <v>7.6532616834815714E-2</v>
      </c>
      <c r="BL279" s="3">
        <f t="shared" si="256"/>
        <v>1</v>
      </c>
      <c r="BM279" s="3">
        <f t="shared" si="257"/>
        <v>0</v>
      </c>
      <c r="BN279" s="2">
        <f t="shared" si="258"/>
        <v>2.5000000000000001E-3</v>
      </c>
      <c r="BO279" s="5">
        <f t="shared" si="259"/>
        <v>443.3128440133159</v>
      </c>
      <c r="BP279" s="2">
        <f>(BO279/BO$5)^(12/COUNT(BO$6:BO279))-1</f>
        <v>6.7389876422476291E-2</v>
      </c>
      <c r="BR279" s="3">
        <f t="shared" si="260"/>
        <v>0</v>
      </c>
      <c r="BS279" s="3">
        <f t="shared" si="261"/>
        <v>1</v>
      </c>
      <c r="BT279" s="2">
        <f t="shared" si="262"/>
        <v>9.1289711703823606E-4</v>
      </c>
      <c r="BU279" s="5">
        <f t="shared" si="263"/>
        <v>521.70866324021324</v>
      </c>
      <c r="BV279" s="2">
        <f>(BU279/BU$5)^(12/COUNT(BU$6:BU279))-1</f>
        <v>7.5029065738705603E-2</v>
      </c>
      <c r="BX279" s="3">
        <f t="shared" si="264"/>
        <v>0</v>
      </c>
      <c r="BY279" s="3">
        <f t="shared" si="265"/>
        <v>1</v>
      </c>
      <c r="BZ279" s="2">
        <f t="shared" si="266"/>
        <v>9.1289711703823606E-4</v>
      </c>
      <c r="CA279" s="5">
        <f t="shared" si="267"/>
        <v>365.64030299220047</v>
      </c>
      <c r="CB279" s="2">
        <f>(CA279/CA$5)^(12/COUNT(CA$6:CA279))-1</f>
        <v>5.8423080939682848E-2</v>
      </c>
      <c r="CD279" s="3">
        <f t="shared" si="274"/>
        <v>0.1</v>
      </c>
      <c r="CE279" s="3">
        <f t="shared" si="268"/>
        <v>0.9</v>
      </c>
      <c r="CF279" s="2">
        <f t="shared" si="269"/>
        <v>1.0716074053344123E-3</v>
      </c>
      <c r="CG279" s="5">
        <f t="shared" si="270"/>
        <v>451.92507287769996</v>
      </c>
      <c r="CH279" s="2">
        <f>(CG279/CG$5)^(12/COUNT(CG$6:CG279))-1</f>
        <v>6.8289699742406285E-2</v>
      </c>
    </row>
    <row r="280" spans="1:86">
      <c r="A280" s="1">
        <v>34334</v>
      </c>
      <c r="B280" s="2">
        <f>data!M281/1200</f>
        <v>2.5000000000000001E-3</v>
      </c>
      <c r="C280" s="2">
        <f>data!K281/data!K280-1</f>
        <v>1.9039346353777908E-2</v>
      </c>
      <c r="D280" s="1">
        <f t="shared" si="221"/>
        <v>33970</v>
      </c>
      <c r="E280">
        <f>VLOOKUP(D280,'FRED Graph'!$A$13:$B$1993,2,FALSE)</f>
        <v>0</v>
      </c>
      <c r="F280" s="4">
        <f t="shared" si="222"/>
        <v>1.653934635377791E-2</v>
      </c>
      <c r="G280" s="20" t="str">
        <f t="shared" si="220"/>
        <v>19934</v>
      </c>
      <c r="H280" s="21">
        <f>IF(VLOOKUP(G280,Median_Level!$A$2:$H$206,8,FALSE)="#N/A",0,VLOOKUP(G280,Median_Level!$A$2:$H$206,8,FALSE))</f>
        <v>10</v>
      </c>
      <c r="I280" s="4"/>
      <c r="J280" s="3">
        <f t="shared" si="271"/>
        <v>0</v>
      </c>
      <c r="K280" s="3">
        <f t="shared" si="223"/>
        <v>1</v>
      </c>
      <c r="L280" s="2">
        <f t="shared" si="224"/>
        <v>1.9039346353777908E-2</v>
      </c>
      <c r="M280" s="5">
        <f t="shared" si="225"/>
        <v>432.24985607368978</v>
      </c>
      <c r="N280" s="2">
        <f>(M280/M$5)^(12/COUNT(M$6:M280))-1</f>
        <v>6.5960611786432644E-2</v>
      </c>
      <c r="P280" s="3">
        <f t="shared" si="272"/>
        <v>1</v>
      </c>
      <c r="Q280" s="3">
        <f t="shared" si="226"/>
        <v>0</v>
      </c>
      <c r="R280" s="2">
        <f t="shared" si="227"/>
        <v>2.5000000000000001E-3</v>
      </c>
      <c r="S280" s="5">
        <f t="shared" si="228"/>
        <v>617.65076409953792</v>
      </c>
      <c r="T280" s="2">
        <f>(S280/S$5)^(12/COUNT(S$6:S280))-1</f>
        <v>8.2692549845562402E-2</v>
      </c>
      <c r="V280" s="3">
        <f t="shared" si="229"/>
        <v>0</v>
      </c>
      <c r="W280" s="3">
        <f t="shared" si="230"/>
        <v>1</v>
      </c>
      <c r="X280" s="2">
        <f t="shared" si="231"/>
        <v>1.9039346353777908E-2</v>
      </c>
      <c r="Y280" s="5">
        <f t="shared" si="232"/>
        <v>50162.628183263929</v>
      </c>
      <c r="Z280" s="2">
        <f>(Y280/Y$5)^(12/COUNT(Y$6:Y280))-1</f>
        <v>0.3117007774882985</v>
      </c>
      <c r="AB280" s="3">
        <f t="shared" si="233"/>
        <v>0</v>
      </c>
      <c r="AC280" s="3">
        <f t="shared" si="234"/>
        <v>1</v>
      </c>
      <c r="AD280" s="2">
        <f t="shared" si="235"/>
        <v>1.9039346353777908E-2</v>
      </c>
      <c r="AE280" s="5">
        <f t="shared" si="236"/>
        <v>418.45779797165562</v>
      </c>
      <c r="AF280" s="2">
        <f>(AE280/AE$5)^(12/COUNT(AE$6:AE280))-1</f>
        <v>6.4453313294998038E-2</v>
      </c>
      <c r="AH280" s="3">
        <f t="shared" ca="1" si="237"/>
        <v>0</v>
      </c>
      <c r="AI280" s="3">
        <f t="shared" ca="1" si="238"/>
        <v>1</v>
      </c>
      <c r="AJ280" s="2">
        <f t="shared" ca="1" si="239"/>
        <v>1.9039346353777908E-2</v>
      </c>
      <c r="AK280" s="5">
        <f t="shared" ca="1" si="240"/>
        <v>1249.6293402614513</v>
      </c>
      <c r="AL280" s="2">
        <f ca="1">(AK280/AK$5)^(12/COUNT(AK$6:AK280))-1</f>
        <v>0.11650209897553276</v>
      </c>
      <c r="AN280" s="3">
        <f t="shared" ca="1" si="241"/>
        <v>0.31353275272564707</v>
      </c>
      <c r="AO280" s="3">
        <f t="shared" ca="1" si="242"/>
        <v>0.68646724727435293</v>
      </c>
      <c r="AP280" s="2">
        <f t="shared" ca="1" si="243"/>
        <v>1.3853719563195026E-2</v>
      </c>
      <c r="AQ280" s="5">
        <f t="shared" ca="1" si="244"/>
        <v>535.46666898506226</v>
      </c>
      <c r="AR280" s="2">
        <f ca="1">(AQ280/AQ$5)^(12/COUNT(AQ$6:AQ280))-1</f>
        <v>7.5967699088724361E-2</v>
      </c>
      <c r="AT280" s="3">
        <f t="shared" si="245"/>
        <v>0</v>
      </c>
      <c r="AU280" s="3">
        <f t="shared" si="246"/>
        <v>1</v>
      </c>
      <c r="AV280" s="2">
        <f t="shared" si="247"/>
        <v>1.9039346353777908E-2</v>
      </c>
      <c r="AW280" s="5">
        <f t="shared" si="248"/>
        <v>604.46785610509801</v>
      </c>
      <c r="AX280" s="2">
        <f>(AW280/AW$5)^(12/COUNT(AW$6:AW280))-1</f>
        <v>8.1673737998862128E-2</v>
      </c>
      <c r="AZ280" s="3">
        <f t="shared" ca="1" si="249"/>
        <v>0</v>
      </c>
      <c r="BA280" s="3">
        <f t="shared" ca="1" si="250"/>
        <v>1</v>
      </c>
      <c r="BB280" s="2">
        <f t="shared" ca="1" si="251"/>
        <v>1.9039346353777908E-2</v>
      </c>
      <c r="BC280" s="5">
        <f t="shared" ca="1" si="252"/>
        <v>924.66787960988881</v>
      </c>
      <c r="BD280" s="2">
        <f ca="1">(BC280/BC$5)^(12/COUNT(BC$6:BC280))-1</f>
        <v>0.10192517796167611</v>
      </c>
      <c r="BF280" s="3">
        <f t="shared" si="273"/>
        <v>0.45</v>
      </c>
      <c r="BG280" s="3">
        <f t="shared" si="253"/>
        <v>0.55000000000000004</v>
      </c>
      <c r="BH280" s="2">
        <f t="shared" si="254"/>
        <v>1.1596640494577849E-2</v>
      </c>
      <c r="BI280" s="5">
        <f t="shared" si="255"/>
        <v>544.87256789953403</v>
      </c>
      <c r="BJ280" s="2">
        <f>(BI280/BI$5)^(12/COUNT(BI$6:BI280))-1</f>
        <v>7.6785587253033638E-2</v>
      </c>
      <c r="BL280" s="3">
        <f t="shared" si="256"/>
        <v>1</v>
      </c>
      <c r="BM280" s="3">
        <f t="shared" si="257"/>
        <v>0</v>
      </c>
      <c r="BN280" s="2">
        <f t="shared" si="258"/>
        <v>2.5000000000000001E-3</v>
      </c>
      <c r="BO280" s="5">
        <f t="shared" si="259"/>
        <v>444.42112612334915</v>
      </c>
      <c r="BP280" s="2">
        <f>(BO280/BO$5)^(12/COUNT(BO$6:BO280))-1</f>
        <v>6.7253050708463435E-2</v>
      </c>
      <c r="BR280" s="3">
        <f t="shared" si="260"/>
        <v>0</v>
      </c>
      <c r="BS280" s="3">
        <f t="shared" si="261"/>
        <v>1</v>
      </c>
      <c r="BT280" s="2">
        <f t="shared" si="262"/>
        <v>1.9039346353777908E-2</v>
      </c>
      <c r="BU280" s="5">
        <f t="shared" si="263"/>
        <v>531.64165517541016</v>
      </c>
      <c r="BV280" s="2">
        <f>(BU280/BU$5)^(12/COUNT(BU$6:BU280))-1</f>
        <v>7.5631159458169783E-2</v>
      </c>
      <c r="BX280" s="3">
        <f t="shared" si="264"/>
        <v>0</v>
      </c>
      <c r="BY280" s="3">
        <f t="shared" si="265"/>
        <v>1</v>
      </c>
      <c r="BZ280" s="2">
        <f t="shared" si="266"/>
        <v>1.9039346353777908E-2</v>
      </c>
      <c r="CA280" s="5">
        <f t="shared" si="267"/>
        <v>372.60185536176925</v>
      </c>
      <c r="CB280" s="2">
        <f>(CA280/CA$5)^(12/COUNT(CA$6:CA280))-1</f>
        <v>5.9075825958095018E-2</v>
      </c>
      <c r="CD280" s="3">
        <f t="shared" si="274"/>
        <v>0.1</v>
      </c>
      <c r="CE280" s="3">
        <f t="shared" si="268"/>
        <v>0.9</v>
      </c>
      <c r="CF280" s="2">
        <f t="shared" si="269"/>
        <v>1.7385411718400117E-2</v>
      </c>
      <c r="CG280" s="5">
        <f t="shared" si="270"/>
        <v>459.78197633554669</v>
      </c>
      <c r="CH280" s="2">
        <f>(CG280/CG$5)^(12/COUNT(CG$6:CG280))-1</f>
        <v>6.8836700014662577E-2</v>
      </c>
    </row>
    <row r="281" spans="1:86">
      <c r="A281" s="1">
        <v>34365</v>
      </c>
      <c r="B281" s="2">
        <f>data!M282/1200</f>
        <v>2.5000000000000001E-3</v>
      </c>
      <c r="C281" s="2">
        <f>data!K282/data!K281-1</f>
        <v>5.9740176713930726E-2</v>
      </c>
      <c r="D281" s="1">
        <f t="shared" si="221"/>
        <v>34335</v>
      </c>
      <c r="E281">
        <f>VLOOKUP(D281,'FRED Graph'!$A$13:$B$1993,2,FALSE)</f>
        <v>0</v>
      </c>
      <c r="F281" s="4">
        <f t="shared" si="222"/>
        <v>5.7240176713930724E-2</v>
      </c>
      <c r="G281" s="20" t="str">
        <f t="shared" si="220"/>
        <v>19941</v>
      </c>
      <c r="H281" s="21">
        <f>IF(VLOOKUP(G281,Median_Level!$A$2:$H$206,8,FALSE)="#N/A",0,VLOOKUP(G281,Median_Level!$A$2:$H$206,8,FALSE))</f>
        <v>5</v>
      </c>
      <c r="I281" s="4"/>
      <c r="J281" s="3">
        <f t="shared" si="271"/>
        <v>0</v>
      </c>
      <c r="K281" s="3">
        <f t="shared" si="223"/>
        <v>1</v>
      </c>
      <c r="L281" s="2">
        <f t="shared" si="224"/>
        <v>5.9740176713930726E-2</v>
      </c>
      <c r="M281" s="5">
        <f t="shared" si="225"/>
        <v>458.07253886010312</v>
      </c>
      <c r="N281" s="2">
        <f>(M281/M$5)^(12/COUNT(M$6:M281))-1</f>
        <v>6.8405886228574797E-2</v>
      </c>
      <c r="P281" s="3">
        <f t="shared" si="272"/>
        <v>1</v>
      </c>
      <c r="Q281" s="3">
        <f t="shared" si="226"/>
        <v>0</v>
      </c>
      <c r="R281" s="2">
        <f t="shared" si="227"/>
        <v>2.5000000000000001E-3</v>
      </c>
      <c r="S281" s="5">
        <f t="shared" si="228"/>
        <v>619.19489100978672</v>
      </c>
      <c r="T281" s="2">
        <f>(S281/S$5)^(12/COUNT(S$6:S281))-1</f>
        <v>8.2498433893152701E-2</v>
      </c>
      <c r="V281" s="3">
        <f t="shared" si="229"/>
        <v>0</v>
      </c>
      <c r="W281" s="3">
        <f t="shared" si="230"/>
        <v>1</v>
      </c>
      <c r="X281" s="2">
        <f t="shared" si="231"/>
        <v>5.9740176713930726E-2</v>
      </c>
      <c r="Y281" s="5">
        <f t="shared" si="232"/>
        <v>53159.35245536732</v>
      </c>
      <c r="Z281" s="2">
        <f>(Y281/Y$5)^(12/COUNT(Y$6:Y281))-1</f>
        <v>0.31372197469318386</v>
      </c>
      <c r="AB281" s="3">
        <f t="shared" si="233"/>
        <v>0</v>
      </c>
      <c r="AC281" s="3">
        <f t="shared" si="234"/>
        <v>1</v>
      </c>
      <c r="AD281" s="2">
        <f t="shared" si="235"/>
        <v>5.9740176713930726E-2</v>
      </c>
      <c r="AE281" s="5">
        <f t="shared" si="236"/>
        <v>443.45654076980463</v>
      </c>
      <c r="AF281" s="2">
        <f>(AE281/AE$5)^(12/COUNT(AE$6:AE281))-1</f>
        <v>6.6900599946278172E-2</v>
      </c>
      <c r="AH281" s="3">
        <f t="shared" ca="1" si="237"/>
        <v>0</v>
      </c>
      <c r="AI281" s="3">
        <f t="shared" ca="1" si="238"/>
        <v>1</v>
      </c>
      <c r="AJ281" s="2">
        <f t="shared" ca="1" si="239"/>
        <v>5.9740176713930726E-2</v>
      </c>
      <c r="AK281" s="5">
        <f t="shared" ca="1" si="240"/>
        <v>1324.282417875583</v>
      </c>
      <c r="AL281" s="2">
        <f ca="1">(AK281/AK$5)^(12/COUNT(AK$6:AK281))-1</f>
        <v>0.11887550405371905</v>
      </c>
      <c r="AN281" s="3">
        <f t="shared" ca="1" si="241"/>
        <v>0.74250567419240343</v>
      </c>
      <c r="AO281" s="3">
        <f t="shared" ca="1" si="242"/>
        <v>0.25749432580759657</v>
      </c>
      <c r="AP281" s="2">
        <f t="shared" ca="1" si="243"/>
        <v>1.7239020712061279E-2</v>
      </c>
      <c r="AQ281" s="5">
        <f t="shared" ca="1" si="244"/>
        <v>544.69758998231418</v>
      </c>
      <c r="AR281" s="2">
        <f ca="1">(AQ281/AQ$5)^(12/COUNT(AQ$6:AQ281))-1</f>
        <v>7.6481966622720332E-2</v>
      </c>
      <c r="AT281" s="3">
        <f t="shared" si="245"/>
        <v>0</v>
      </c>
      <c r="AU281" s="3">
        <f t="shared" si="246"/>
        <v>1</v>
      </c>
      <c r="AV281" s="2">
        <f t="shared" si="247"/>
        <v>5.9740176713930726E-2</v>
      </c>
      <c r="AW281" s="5">
        <f t="shared" si="248"/>
        <v>640.5788726467074</v>
      </c>
      <c r="AX281" s="2">
        <f>(AW281/AW$5)^(12/COUNT(AW$6:AW281))-1</f>
        <v>8.4097578562381425E-2</v>
      </c>
      <c r="AZ281" s="3">
        <f t="shared" ca="1" si="249"/>
        <v>0</v>
      </c>
      <c r="BA281" s="3">
        <f t="shared" ca="1" si="250"/>
        <v>1</v>
      </c>
      <c r="BB281" s="2">
        <f t="shared" ca="1" si="251"/>
        <v>5.9740176713930726E-2</v>
      </c>
      <c r="BC281" s="5">
        <f t="shared" ca="1" si="252"/>
        <v>979.90770213947917</v>
      </c>
      <c r="BD281" s="2">
        <f ca="1">(BC281/BC$5)^(12/COUNT(BC$6:BC281))-1</f>
        <v>0.10432017757554934</v>
      </c>
      <c r="BF281" s="3">
        <f t="shared" si="273"/>
        <v>0.45</v>
      </c>
      <c r="BG281" s="3">
        <f t="shared" si="253"/>
        <v>0.55000000000000004</v>
      </c>
      <c r="BH281" s="2">
        <f t="shared" si="254"/>
        <v>3.3982097192661903E-2</v>
      </c>
      <c r="BI281" s="5">
        <f t="shared" si="255"/>
        <v>563.38848045951124</v>
      </c>
      <c r="BJ281" s="2">
        <f>(BI281/BI$5)^(12/COUNT(BI$6:BI281))-1</f>
        <v>7.8062214374131189E-2</v>
      </c>
      <c r="BL281" s="3">
        <f t="shared" si="256"/>
        <v>1</v>
      </c>
      <c r="BM281" s="3">
        <f t="shared" si="257"/>
        <v>0</v>
      </c>
      <c r="BN281" s="2">
        <f t="shared" si="258"/>
        <v>2.5000000000000001E-3</v>
      </c>
      <c r="BO281" s="5">
        <f t="shared" si="259"/>
        <v>445.53217893865752</v>
      </c>
      <c r="BP281" s="2">
        <f>(BO281/BO$5)^(12/COUNT(BO$6:BO281))-1</f>
        <v>6.7117233834257606E-2</v>
      </c>
      <c r="BR281" s="3">
        <f t="shared" si="260"/>
        <v>0</v>
      </c>
      <c r="BS281" s="3">
        <f t="shared" si="261"/>
        <v>1</v>
      </c>
      <c r="BT281" s="2">
        <f t="shared" si="262"/>
        <v>5.9740176713930726E-2</v>
      </c>
      <c r="BU281" s="5">
        <f t="shared" si="263"/>
        <v>563.4020216040758</v>
      </c>
      <c r="BV281" s="2">
        <f>(BU281/BU$5)^(12/COUNT(BU$6:BU281))-1</f>
        <v>7.8063340944717563E-2</v>
      </c>
      <c r="BX281" s="3">
        <f t="shared" si="264"/>
        <v>0</v>
      </c>
      <c r="BY281" s="3">
        <f t="shared" si="265"/>
        <v>1</v>
      </c>
      <c r="BZ281" s="2">
        <f t="shared" si="266"/>
        <v>5.9740176713930726E-2</v>
      </c>
      <c r="CA281" s="5">
        <f t="shared" si="267"/>
        <v>394.86115604501981</v>
      </c>
      <c r="CB281" s="2">
        <f>(CA281/CA$5)^(12/COUNT(CA$6:CA281))-1</f>
        <v>6.153022843040401E-2</v>
      </c>
      <c r="CD281" s="3">
        <f t="shared" si="274"/>
        <v>0.1</v>
      </c>
      <c r="CE281" s="3">
        <f t="shared" si="268"/>
        <v>0.9</v>
      </c>
      <c r="CF281" s="2">
        <f t="shared" si="269"/>
        <v>5.4016159042537655E-2</v>
      </c>
      <c r="CG281" s="5">
        <f t="shared" si="270"/>
        <v>484.61763269417986</v>
      </c>
      <c r="CH281" s="2">
        <f>(CG281/CG$5)^(12/COUNT(CG$6:CG281))-1</f>
        <v>7.1025881451595829E-2</v>
      </c>
    </row>
    <row r="282" spans="1:86">
      <c r="A282" s="1">
        <v>34393</v>
      </c>
      <c r="B282" s="2">
        <f>data!M283/1200</f>
        <v>2.6749999999999999E-3</v>
      </c>
      <c r="C282" s="2">
        <f>data!K283/data!K282-1</f>
        <v>-3.6784001447832781E-2</v>
      </c>
      <c r="D282" s="1">
        <f t="shared" si="221"/>
        <v>34335</v>
      </c>
      <c r="E282">
        <f>VLOOKUP(D282,'FRED Graph'!$A$13:$B$1993,2,FALSE)</f>
        <v>0</v>
      </c>
      <c r="F282" s="4">
        <f t="shared" si="222"/>
        <v>-3.9459001447832778E-2</v>
      </c>
      <c r="G282" s="20" t="str">
        <f t="shared" si="220"/>
        <v>19941</v>
      </c>
      <c r="H282" s="21">
        <f>IF(VLOOKUP(G282,Median_Level!$A$2:$H$206,8,FALSE)="#N/A",0,VLOOKUP(G282,Median_Level!$A$2:$H$206,8,FALSE))</f>
        <v>5</v>
      </c>
      <c r="I282" s="4"/>
      <c r="J282" s="3">
        <f t="shared" si="271"/>
        <v>0</v>
      </c>
      <c r="K282" s="3">
        <f t="shared" si="223"/>
        <v>1</v>
      </c>
      <c r="L282" s="2">
        <f t="shared" si="224"/>
        <v>-3.6784001447832781E-2</v>
      </c>
      <c r="M282" s="5">
        <f t="shared" si="225"/>
        <v>441.22279792746065</v>
      </c>
      <c r="N282" s="2">
        <f>(M282/M$5)^(12/COUNT(M$6:M282))-1</f>
        <v>6.641788477061894E-2</v>
      </c>
      <c r="P282" s="3">
        <f t="shared" si="272"/>
        <v>1</v>
      </c>
      <c r="Q282" s="3">
        <f t="shared" si="226"/>
        <v>0</v>
      </c>
      <c r="R282" s="2">
        <f t="shared" si="227"/>
        <v>2.6749999999999999E-3</v>
      </c>
      <c r="S282" s="5">
        <f t="shared" si="228"/>
        <v>620.85123734323793</v>
      </c>
      <c r="T282" s="2">
        <f>(S282/S$5)^(12/COUNT(S$6:S282))-1</f>
        <v>8.2313937987872565E-2</v>
      </c>
      <c r="V282" s="3">
        <f t="shared" si="229"/>
        <v>1</v>
      </c>
      <c r="W282" s="3">
        <f t="shared" si="230"/>
        <v>0</v>
      </c>
      <c r="X282" s="2">
        <f t="shared" si="231"/>
        <v>2.6749999999999999E-3</v>
      </c>
      <c r="Y282" s="5">
        <f t="shared" si="232"/>
        <v>53301.553723185425</v>
      </c>
      <c r="Z282" s="2">
        <f>(Y282/Y$5)^(12/COUNT(Y$6:Y282))-1</f>
        <v>0.31258039996867137</v>
      </c>
      <c r="AB282" s="3">
        <f t="shared" si="233"/>
        <v>0</v>
      </c>
      <c r="AC282" s="3">
        <f t="shared" si="234"/>
        <v>1</v>
      </c>
      <c r="AD282" s="2">
        <f t="shared" si="235"/>
        <v>-3.6784001447832781E-2</v>
      </c>
      <c r="AE282" s="5">
        <f t="shared" si="236"/>
        <v>427.14443473207723</v>
      </c>
      <c r="AF282" s="2">
        <f>(AE282/AE$5)^(12/COUNT(AE$6:AE282))-1</f>
        <v>6.4920819726602019E-2</v>
      </c>
      <c r="AH282" s="3">
        <f t="shared" ca="1" si="237"/>
        <v>0</v>
      </c>
      <c r="AI282" s="3">
        <f t="shared" ca="1" si="238"/>
        <v>1</v>
      </c>
      <c r="AJ282" s="2">
        <f t="shared" ca="1" si="239"/>
        <v>-3.6784001447832781E-2</v>
      </c>
      <c r="AK282" s="5">
        <f t="shared" ca="1" si="240"/>
        <v>1275.570011499108</v>
      </c>
      <c r="AL282" s="2">
        <f ca="1">(AK282/AK$5)^(12/COUNT(AK$6:AK282))-1</f>
        <v>0.11660751730636387</v>
      </c>
      <c r="AN282" s="3">
        <f t="shared" ca="1" si="241"/>
        <v>0.58050162816790285</v>
      </c>
      <c r="AO282" s="3">
        <f t="shared" ca="1" si="242"/>
        <v>0.41949837183209715</v>
      </c>
      <c r="AP282" s="2">
        <f t="shared" ca="1" si="243"/>
        <v>-1.3877986861486216E-2</v>
      </c>
      <c r="AQ282" s="5">
        <f t="shared" ca="1" si="244"/>
        <v>537.13828398505643</v>
      </c>
      <c r="AR282" s="2">
        <f ca="1">(AQ282/AQ$5)^(12/COUNT(AQ$6:AQ282))-1</f>
        <v>7.5544240594278333E-2</v>
      </c>
      <c r="AT282" s="3">
        <f t="shared" si="245"/>
        <v>0</v>
      </c>
      <c r="AU282" s="3">
        <f t="shared" si="246"/>
        <v>1</v>
      </c>
      <c r="AV282" s="2">
        <f t="shared" si="247"/>
        <v>-3.6784001447832781E-2</v>
      </c>
      <c r="AW282" s="5">
        <f t="shared" si="248"/>
        <v>617.01581846781983</v>
      </c>
      <c r="AX282" s="2">
        <f>(AW282/AW$5)^(12/COUNT(AW$6:AW282))-1</f>
        <v>8.2023424288238944E-2</v>
      </c>
      <c r="AZ282" s="3">
        <f t="shared" ca="1" si="249"/>
        <v>0</v>
      </c>
      <c r="BA282" s="3">
        <f t="shared" ca="1" si="250"/>
        <v>1</v>
      </c>
      <c r="BB282" s="2">
        <f t="shared" ca="1" si="251"/>
        <v>-3.6784001447832781E-2</v>
      </c>
      <c r="BC282" s="5">
        <f t="shared" ca="1" si="252"/>
        <v>943.86277580523813</v>
      </c>
      <c r="BD282" s="2">
        <f ca="1">(BC282/BC$5)^(12/COUNT(BC$6:BC282))-1</f>
        <v>0.10213379325780259</v>
      </c>
      <c r="BF282" s="3">
        <f t="shared" si="273"/>
        <v>0.45</v>
      </c>
      <c r="BG282" s="3">
        <f t="shared" si="253"/>
        <v>0.55000000000000004</v>
      </c>
      <c r="BH282" s="2">
        <f t="shared" si="254"/>
        <v>-1.9027450796308031E-2</v>
      </c>
      <c r="BI282" s="5">
        <f t="shared" si="255"/>
        <v>552.6686338683611</v>
      </c>
      <c r="BJ282" s="2">
        <f>(BI282/BI$5)^(12/COUNT(BI$6:BI282))-1</f>
        <v>7.6873130464766071E-2</v>
      </c>
      <c r="BL282" s="3">
        <f t="shared" si="256"/>
        <v>1</v>
      </c>
      <c r="BM282" s="3">
        <f t="shared" si="257"/>
        <v>0</v>
      </c>
      <c r="BN282" s="2">
        <f t="shared" si="258"/>
        <v>2.6749999999999999E-3</v>
      </c>
      <c r="BO282" s="5">
        <f t="shared" si="259"/>
        <v>446.72397751731842</v>
      </c>
      <c r="BP282" s="2">
        <f>(BO282/BO$5)^(12/COUNT(BO$6:BO282))-1</f>
        <v>6.6990482874919044E-2</v>
      </c>
      <c r="BR282" s="3">
        <f t="shared" si="260"/>
        <v>0</v>
      </c>
      <c r="BS282" s="3">
        <f t="shared" si="261"/>
        <v>1</v>
      </c>
      <c r="BT282" s="2">
        <f t="shared" si="262"/>
        <v>-3.6784001447832781E-2</v>
      </c>
      <c r="BU282" s="5">
        <f t="shared" si="263"/>
        <v>542.6778408256796</v>
      </c>
      <c r="BV282" s="2">
        <f>(BU282/BU$5)^(12/COUNT(BU$6:BU282))-1</f>
        <v>7.6022413868496841E-2</v>
      </c>
      <c r="BX282" s="3">
        <f t="shared" si="264"/>
        <v>0</v>
      </c>
      <c r="BY282" s="3">
        <f t="shared" si="265"/>
        <v>1</v>
      </c>
      <c r="BZ282" s="2">
        <f t="shared" si="266"/>
        <v>-3.6784001447832781E-2</v>
      </c>
      <c r="CA282" s="5">
        <f t="shared" si="267"/>
        <v>380.33658270936689</v>
      </c>
      <c r="CB282" s="2">
        <f>(CA282/CA$5)^(12/COUNT(CA$6:CA282))-1</f>
        <v>5.9579716706674279E-2</v>
      </c>
      <c r="CD282" s="3">
        <f t="shared" si="274"/>
        <v>0.1</v>
      </c>
      <c r="CE282" s="3">
        <f t="shared" si="268"/>
        <v>0.9</v>
      </c>
      <c r="CF282" s="2">
        <f t="shared" si="269"/>
        <v>-3.2838101303049511E-2</v>
      </c>
      <c r="CG282" s="5">
        <f t="shared" si="270"/>
        <v>468.70370977852434</v>
      </c>
      <c r="CH282" s="2">
        <f>(CG282/CG$5)^(12/COUNT(CG$6:CG282))-1</f>
        <v>6.921290089867993E-2</v>
      </c>
    </row>
    <row r="283" spans="1:86">
      <c r="A283" s="1">
        <v>34424</v>
      </c>
      <c r="B283" s="2">
        <f>data!M284/1200</f>
        <v>2.7833333333333334E-3</v>
      </c>
      <c r="C283" s="2">
        <f>data!K284/data!K283-1</f>
        <v>-5.1163616056283612E-2</v>
      </c>
      <c r="D283" s="1">
        <f t="shared" si="221"/>
        <v>34335</v>
      </c>
      <c r="E283">
        <f>VLOOKUP(D283,'FRED Graph'!$A$13:$B$1993,2,FALSE)</f>
        <v>0</v>
      </c>
      <c r="F283" s="4">
        <f t="shared" si="222"/>
        <v>-5.3946949389616944E-2</v>
      </c>
      <c r="G283" s="20" t="str">
        <f t="shared" si="220"/>
        <v>19941</v>
      </c>
      <c r="H283" s="21">
        <f>IF(VLOOKUP(G283,Median_Level!$A$2:$H$206,8,FALSE)="#N/A",0,VLOOKUP(G283,Median_Level!$A$2:$H$206,8,FALSE))</f>
        <v>5</v>
      </c>
      <c r="I283" s="4"/>
      <c r="J283" s="3">
        <f t="shared" si="271"/>
        <v>0</v>
      </c>
      <c r="K283" s="3">
        <f t="shared" si="223"/>
        <v>1</v>
      </c>
      <c r="L283" s="2">
        <f t="shared" si="224"/>
        <v>-5.1163616056283612E-2</v>
      </c>
      <c r="M283" s="5">
        <f t="shared" si="225"/>
        <v>418.64824409902081</v>
      </c>
      <c r="N283" s="2">
        <f>(M283/M$5)^(12/COUNT(M$6:M283))-1</f>
        <v>6.3756960199297552E-2</v>
      </c>
      <c r="P283" s="3">
        <f t="shared" si="272"/>
        <v>1</v>
      </c>
      <c r="Q283" s="3">
        <f t="shared" si="226"/>
        <v>0</v>
      </c>
      <c r="R283" s="2">
        <f t="shared" si="227"/>
        <v>2.7833333333333334E-3</v>
      </c>
      <c r="S283" s="5">
        <f t="shared" si="228"/>
        <v>622.57927328717665</v>
      </c>
      <c r="T283" s="2">
        <f>(S283/S$5)^(12/COUNT(S$6:S283))-1</f>
        <v>8.2135847060148759E-2</v>
      </c>
      <c r="V283" s="3">
        <f t="shared" si="229"/>
        <v>1</v>
      </c>
      <c r="W283" s="3">
        <f t="shared" si="230"/>
        <v>0</v>
      </c>
      <c r="X283" s="2">
        <f t="shared" si="231"/>
        <v>2.7833333333333334E-3</v>
      </c>
      <c r="Y283" s="5">
        <f t="shared" si="232"/>
        <v>53449.909714381625</v>
      </c>
      <c r="Z283" s="2">
        <f>(Y283/Y$5)^(12/COUNT(Y$6:Y283))-1</f>
        <v>0.31145413531340838</v>
      </c>
      <c r="AB283" s="3">
        <f t="shared" si="233"/>
        <v>0</v>
      </c>
      <c r="AC283" s="3">
        <f t="shared" si="234"/>
        <v>1</v>
      </c>
      <c r="AD283" s="2">
        <f t="shared" si="235"/>
        <v>-5.1163616056283612E-2</v>
      </c>
      <c r="AE283" s="5">
        <f t="shared" si="236"/>
        <v>405.29018087286693</v>
      </c>
      <c r="AF283" s="2">
        <f>(AE283/AE$5)^(12/COUNT(AE$6:AE283))-1</f>
        <v>6.2268998560541799E-2</v>
      </c>
      <c r="AH283" s="3">
        <f t="shared" ca="1" si="237"/>
        <v>0</v>
      </c>
      <c r="AI283" s="3">
        <f t="shared" ca="1" si="238"/>
        <v>1</v>
      </c>
      <c r="AJ283" s="2">
        <f t="shared" ca="1" si="239"/>
        <v>-5.1163616056283612E-2</v>
      </c>
      <c r="AK283" s="5">
        <f t="shared" ca="1" si="240"/>
        <v>1210.3072371778583</v>
      </c>
      <c r="AL283" s="2">
        <f ca="1">(AK283/AK$5)^(12/COUNT(AK$6:AK283))-1</f>
        <v>0.11363711425660639</v>
      </c>
      <c r="AN283" s="3">
        <f t="shared" ca="1" si="241"/>
        <v>0.19767652795352941</v>
      </c>
      <c r="AO283" s="3">
        <f t="shared" ca="1" si="242"/>
        <v>0.80232347204647059</v>
      </c>
      <c r="AP283" s="2">
        <f t="shared" ca="1" si="243"/>
        <v>-4.0499570407259364E-2</v>
      </c>
      <c r="AQ283" s="5">
        <f t="shared" ca="1" si="244"/>
        <v>515.38441423436916</v>
      </c>
      <c r="AR283" s="2">
        <f ca="1">(AQ283/AQ$5)^(12/COUNT(AQ$6:AQ283))-1</f>
        <v>7.3345351462724473E-2</v>
      </c>
      <c r="AT283" s="3">
        <f t="shared" si="245"/>
        <v>0</v>
      </c>
      <c r="AU283" s="3">
        <f t="shared" si="246"/>
        <v>1</v>
      </c>
      <c r="AV283" s="2">
        <f t="shared" si="247"/>
        <v>-5.1163616056283612E-2</v>
      </c>
      <c r="AW283" s="5">
        <f t="shared" si="248"/>
        <v>585.44705803107865</v>
      </c>
      <c r="AX283" s="2">
        <f>(AW283/AW$5)^(12/COUNT(AW$6:AW283))-1</f>
        <v>7.9267159581622781E-2</v>
      </c>
      <c r="AZ283" s="3">
        <f t="shared" ca="1" si="249"/>
        <v>0</v>
      </c>
      <c r="BA283" s="3">
        <f t="shared" ca="1" si="250"/>
        <v>1</v>
      </c>
      <c r="BB283" s="2">
        <f t="shared" ca="1" si="251"/>
        <v>-5.1163616056283612E-2</v>
      </c>
      <c r="BC283" s="5">
        <f t="shared" ca="1" si="252"/>
        <v>895.57134313412087</v>
      </c>
      <c r="BD283" s="2">
        <f ca="1">(BC283/BC$5)^(12/COUNT(BC$6:BC283))-1</f>
        <v>9.925348172594628E-2</v>
      </c>
      <c r="BF283" s="3">
        <f t="shared" si="273"/>
        <v>0.45</v>
      </c>
      <c r="BG283" s="3">
        <f t="shared" si="253"/>
        <v>0.55000000000000004</v>
      </c>
      <c r="BH283" s="2">
        <f t="shared" si="254"/>
        <v>-2.6887488830955989E-2</v>
      </c>
      <c r="BI283" s="5">
        <f t="shared" si="255"/>
        <v>537.80876214800583</v>
      </c>
      <c r="BJ283" s="2">
        <f>(BI283/BI$5)^(12/COUNT(BI$6:BI283))-1</f>
        <v>7.532042204515732E-2</v>
      </c>
      <c r="BL283" s="3">
        <f t="shared" si="256"/>
        <v>1</v>
      </c>
      <c r="BM283" s="3">
        <f t="shared" si="257"/>
        <v>0</v>
      </c>
      <c r="BN283" s="2">
        <f t="shared" si="258"/>
        <v>2.7833333333333334E-3</v>
      </c>
      <c r="BO283" s="5">
        <f t="shared" si="259"/>
        <v>447.96735925474161</v>
      </c>
      <c r="BP283" s="2">
        <f>(BO283/BO$5)^(12/COUNT(BO$6:BO283))-1</f>
        <v>6.68696340547279E-2</v>
      </c>
      <c r="BR283" s="3">
        <f t="shared" si="260"/>
        <v>0</v>
      </c>
      <c r="BS283" s="3">
        <f t="shared" si="261"/>
        <v>1</v>
      </c>
      <c r="BT283" s="2">
        <f t="shared" si="262"/>
        <v>-5.1163616056283612E-2</v>
      </c>
      <c r="BU283" s="5">
        <f t="shared" si="263"/>
        <v>514.91248013542156</v>
      </c>
      <c r="BV283" s="2">
        <f>(BU283/BU$5)^(12/COUNT(BU$6:BU283))-1</f>
        <v>7.3302907459771971E-2</v>
      </c>
      <c r="BX283" s="3">
        <f t="shared" si="264"/>
        <v>0</v>
      </c>
      <c r="BY283" s="3">
        <f t="shared" si="265"/>
        <v>1</v>
      </c>
      <c r="BZ283" s="2">
        <f t="shared" si="266"/>
        <v>-5.1163616056283612E-2</v>
      </c>
      <c r="CA283" s="5">
        <f t="shared" si="267"/>
        <v>360.87718781946592</v>
      </c>
      <c r="CB283" s="2">
        <f>(CA283/CA$5)^(12/COUNT(CA$6:CA283))-1</f>
        <v>5.6960312521716627E-2</v>
      </c>
      <c r="CD283" s="3">
        <f t="shared" si="274"/>
        <v>0.1</v>
      </c>
      <c r="CE283" s="3">
        <f t="shared" si="268"/>
        <v>0.9</v>
      </c>
      <c r="CF283" s="2">
        <f t="shared" si="269"/>
        <v>-4.576892111732192E-2</v>
      </c>
      <c r="CG283" s="5">
        <f t="shared" si="270"/>
        <v>447.25164665827492</v>
      </c>
      <c r="CH283" s="2">
        <f>(CG283/CG$5)^(12/COUNT(CG$6:CG283))-1</f>
        <v>6.6796001092569224E-2</v>
      </c>
    </row>
    <row r="284" spans="1:86">
      <c r="A284" s="1">
        <v>34453</v>
      </c>
      <c r="B284" s="2">
        <f>data!M285/1200</f>
        <v>3.0166666666666666E-3</v>
      </c>
      <c r="C284" s="2">
        <f>data!K285/data!K284-1</f>
        <v>1.2577146063212918E-2</v>
      </c>
      <c r="D284" s="1">
        <f t="shared" si="221"/>
        <v>34335</v>
      </c>
      <c r="E284">
        <f>VLOOKUP(D284,'FRED Graph'!$A$13:$B$1993,2,FALSE)</f>
        <v>0</v>
      </c>
      <c r="F284" s="4">
        <f t="shared" si="222"/>
        <v>9.5604793965462509E-3</v>
      </c>
      <c r="G284" s="20" t="str">
        <f t="shared" si="220"/>
        <v>19942</v>
      </c>
      <c r="H284" s="21">
        <f>IF(VLOOKUP(G284,Median_Level!$A$2:$H$206,8,FALSE)="#N/A",0,VLOOKUP(G284,Median_Level!$A$2:$H$206,8,FALSE))</f>
        <v>15</v>
      </c>
      <c r="I284" s="4"/>
      <c r="J284" s="3">
        <f t="shared" si="271"/>
        <v>0</v>
      </c>
      <c r="K284" s="3">
        <f t="shared" si="223"/>
        <v>1</v>
      </c>
      <c r="L284" s="2">
        <f t="shared" si="224"/>
        <v>1.2577146063212918E-2</v>
      </c>
      <c r="M284" s="5">
        <f t="shared" si="225"/>
        <v>423.91364421416182</v>
      </c>
      <c r="N284" s="2">
        <f>(M284/M$5)^(12/COUNT(M$6:M284))-1</f>
        <v>6.4093212327763993E-2</v>
      </c>
      <c r="P284" s="3">
        <f t="shared" si="272"/>
        <v>1</v>
      </c>
      <c r="Q284" s="3">
        <f t="shared" si="226"/>
        <v>0</v>
      </c>
      <c r="R284" s="2">
        <f t="shared" si="227"/>
        <v>3.0166666666666666E-3</v>
      </c>
      <c r="S284" s="5">
        <f t="shared" si="228"/>
        <v>624.45738742825961</v>
      </c>
      <c r="T284" s="2">
        <f>(S284/S$5)^(12/COUNT(S$6:S284))-1</f>
        <v>8.1969888786309619E-2</v>
      </c>
      <c r="V284" s="3">
        <f t="shared" si="229"/>
        <v>0</v>
      </c>
      <c r="W284" s="3">
        <f t="shared" si="230"/>
        <v>1</v>
      </c>
      <c r="X284" s="2">
        <f t="shared" si="231"/>
        <v>1.2577146063212918E-2</v>
      </c>
      <c r="Y284" s="5">
        <f t="shared" si="232"/>
        <v>54122.157035924945</v>
      </c>
      <c r="Z284" s="2">
        <f>(Y284/Y$5)^(12/COUNT(Y$6:Y284))-1</f>
        <v>0.31088477751665744</v>
      </c>
      <c r="AB284" s="3">
        <f t="shared" si="233"/>
        <v>0</v>
      </c>
      <c r="AC284" s="3">
        <f t="shared" si="234"/>
        <v>1</v>
      </c>
      <c r="AD284" s="2">
        <f t="shared" si="235"/>
        <v>1.2577146063212918E-2</v>
      </c>
      <c r="AE284" s="5">
        <f t="shared" si="236"/>
        <v>410.38757467569098</v>
      </c>
      <c r="AF284" s="2">
        <f>(AE284/AE$5)^(12/COUNT(AE$6:AE284))-1</f>
        <v>6.2610111508481836E-2</v>
      </c>
      <c r="AH284" s="3">
        <f t="shared" ca="1" si="237"/>
        <v>0</v>
      </c>
      <c r="AI284" s="3">
        <f t="shared" ca="1" si="238"/>
        <v>1</v>
      </c>
      <c r="AJ284" s="2">
        <f t="shared" ca="1" si="239"/>
        <v>1.2577146063212918E-2</v>
      </c>
      <c r="AK284" s="5">
        <f t="shared" ca="1" si="240"/>
        <v>1225.5294480812079</v>
      </c>
      <c r="AL284" s="2">
        <f ca="1">(AK284/AK$5)^(12/COUNT(AK$6:AK284))-1</f>
        <v>0.11380618115689489</v>
      </c>
      <c r="AN284" s="3">
        <f t="shared" ca="1" si="241"/>
        <v>0.27258531046931167</v>
      </c>
      <c r="AO284" s="3">
        <f t="shared" ca="1" si="242"/>
        <v>0.72741468953068833</v>
      </c>
      <c r="AP284" s="2">
        <f t="shared" ca="1" si="243"/>
        <v>9.9710998186699016E-3</v>
      </c>
      <c r="AQ284" s="5">
        <f t="shared" ca="1" si="244"/>
        <v>520.52336367368684</v>
      </c>
      <c r="AR284" s="2">
        <f ca="1">(AQ284/AQ$5)^(12/COUNT(AQ$6:AQ284))-1</f>
        <v>7.3531107558588271E-2</v>
      </c>
      <c r="AT284" s="3">
        <f t="shared" si="245"/>
        <v>0</v>
      </c>
      <c r="AU284" s="3">
        <f t="shared" si="246"/>
        <v>1</v>
      </c>
      <c r="AV284" s="2">
        <f t="shared" si="247"/>
        <v>1.2577146063212918E-2</v>
      </c>
      <c r="AW284" s="5">
        <f t="shared" si="248"/>
        <v>592.81031119221382</v>
      </c>
      <c r="AX284" s="2">
        <f>(AW284/AW$5)^(12/COUNT(AW$6:AW284))-1</f>
        <v>7.9552302776233486E-2</v>
      </c>
      <c r="AZ284" s="3">
        <f t="shared" ca="1" si="249"/>
        <v>0</v>
      </c>
      <c r="BA284" s="3">
        <f t="shared" ca="1" si="250"/>
        <v>1</v>
      </c>
      <c r="BB284" s="2">
        <f t="shared" ca="1" si="251"/>
        <v>1.2577146063212918E-2</v>
      </c>
      <c r="BC284" s="5">
        <f t="shared" ca="1" si="252"/>
        <v>906.83507472674648</v>
      </c>
      <c r="BD284" s="2">
        <f ca="1">(BC284/BC$5)^(12/COUNT(BC$6:BC284))-1</f>
        <v>9.9471593804343117E-2</v>
      </c>
      <c r="BF284" s="3">
        <f t="shared" si="273"/>
        <v>0.45</v>
      </c>
      <c r="BG284" s="3">
        <f t="shared" si="253"/>
        <v>0.55000000000000004</v>
      </c>
      <c r="BH284" s="2">
        <f t="shared" si="254"/>
        <v>8.2749303347671062E-3</v>
      </c>
      <c r="BI284" s="5">
        <f t="shared" si="255"/>
        <v>542.25909218820789</v>
      </c>
      <c r="BJ284" s="2">
        <f>(BI284/BI$5)^(12/COUNT(BI$6:BI284))-1</f>
        <v>7.5421683784096638E-2</v>
      </c>
      <c r="BL284" s="3">
        <f t="shared" si="256"/>
        <v>1</v>
      </c>
      <c r="BM284" s="3">
        <f t="shared" si="257"/>
        <v>0</v>
      </c>
      <c r="BN284" s="2">
        <f t="shared" si="258"/>
        <v>3.0166666666666666E-3</v>
      </c>
      <c r="BO284" s="5">
        <f t="shared" si="259"/>
        <v>449.31872745516006</v>
      </c>
      <c r="BP284" s="2">
        <f>(BO284/BO$5)^(12/COUNT(BO$6:BO284))-1</f>
        <v>6.6760339903023658E-2</v>
      </c>
      <c r="BR284" s="3">
        <f t="shared" si="260"/>
        <v>1</v>
      </c>
      <c r="BS284" s="3">
        <f t="shared" si="261"/>
        <v>0</v>
      </c>
      <c r="BT284" s="2">
        <f t="shared" si="262"/>
        <v>3.0166666666666666E-3</v>
      </c>
      <c r="BU284" s="5">
        <f t="shared" si="263"/>
        <v>516.46579945049677</v>
      </c>
      <c r="BV284" s="2">
        <f>(BU284/BU$5)^(12/COUNT(BU$6:BU284))-1</f>
        <v>7.3169829168013178E-2</v>
      </c>
      <c r="BX284" s="3">
        <f t="shared" si="264"/>
        <v>0</v>
      </c>
      <c r="BY284" s="3">
        <f t="shared" si="265"/>
        <v>1</v>
      </c>
      <c r="BZ284" s="2">
        <f t="shared" si="266"/>
        <v>1.2577146063212918E-2</v>
      </c>
      <c r="CA284" s="5">
        <f t="shared" si="267"/>
        <v>365.41599292155286</v>
      </c>
      <c r="CB284" s="2">
        <f>(CA284/CA$5)^(12/COUNT(CA$6:CA284))-1</f>
        <v>5.7318706948070952E-2</v>
      </c>
      <c r="CD284" s="3">
        <f t="shared" si="274"/>
        <v>0.1</v>
      </c>
      <c r="CE284" s="3">
        <f t="shared" si="268"/>
        <v>0.9</v>
      </c>
      <c r="CF284" s="2">
        <f t="shared" si="269"/>
        <v>1.1621098123558294E-2</v>
      </c>
      <c r="CG284" s="5">
        <f t="shared" si="270"/>
        <v>452.44920193001377</v>
      </c>
      <c r="CH284" s="2">
        <f>(CG284/CG$5)^(12/COUNT(CG$6:CG284))-1</f>
        <v>6.7078947312976922E-2</v>
      </c>
    </row>
    <row r="285" spans="1:86">
      <c r="A285" s="1">
        <v>34485</v>
      </c>
      <c r="B285" s="2">
        <f>data!M286/1200</f>
        <v>3.3333333333333335E-3</v>
      </c>
      <c r="C285" s="2">
        <f>data!K286/data!K285-1</f>
        <v>2.0827391768454051E-2</v>
      </c>
      <c r="D285" s="1">
        <f t="shared" si="221"/>
        <v>34335</v>
      </c>
      <c r="E285">
        <f>VLOOKUP(D285,'FRED Graph'!$A$13:$B$1993,2,FALSE)</f>
        <v>0</v>
      </c>
      <c r="F285" s="4">
        <f t="shared" si="222"/>
        <v>1.7494058435120717E-2</v>
      </c>
      <c r="G285" s="20" t="str">
        <f t="shared" si="220"/>
        <v>19942</v>
      </c>
      <c r="H285" s="21">
        <f>IF(VLOOKUP(G285,Median_Level!$A$2:$H$206,8,FALSE)="#N/A",0,VLOOKUP(G285,Median_Level!$A$2:$H$206,8,FALSE))</f>
        <v>15</v>
      </c>
      <c r="I285" s="4"/>
      <c r="J285" s="3">
        <f t="shared" si="271"/>
        <v>0</v>
      </c>
      <c r="K285" s="3">
        <f t="shared" si="223"/>
        <v>1</v>
      </c>
      <c r="L285" s="2">
        <f t="shared" si="224"/>
        <v>2.0827391768454051E-2</v>
      </c>
      <c r="M285" s="5">
        <f t="shared" si="225"/>
        <v>432.74265975820322</v>
      </c>
      <c r="N285" s="2">
        <f>(M285/M$5)^(12/COUNT(M$6:M285))-1</f>
        <v>6.4797413623734146E-2</v>
      </c>
      <c r="P285" s="3">
        <f t="shared" si="272"/>
        <v>1</v>
      </c>
      <c r="Q285" s="3">
        <f t="shared" si="226"/>
        <v>0</v>
      </c>
      <c r="R285" s="2">
        <f t="shared" si="227"/>
        <v>3.3333333333333335E-3</v>
      </c>
      <c r="S285" s="5">
        <f t="shared" si="228"/>
        <v>626.53891205302057</v>
      </c>
      <c r="T285" s="2">
        <f>(S285/S$5)^(12/COUNT(S$6:S285))-1</f>
        <v>8.1819776381969467E-2</v>
      </c>
      <c r="V285" s="3">
        <f t="shared" si="229"/>
        <v>0</v>
      </c>
      <c r="W285" s="3">
        <f t="shared" si="230"/>
        <v>1</v>
      </c>
      <c r="X285" s="2">
        <f t="shared" si="231"/>
        <v>2.0827391768454051E-2</v>
      </c>
      <c r="Y285" s="5">
        <f t="shared" si="232"/>
        <v>55249.380403865944</v>
      </c>
      <c r="Z285" s="2">
        <f>(Y285/Y$5)^(12/COUNT(Y$6:Y285))-1</f>
        <v>0.31077550714026114</v>
      </c>
      <c r="AB285" s="3">
        <f t="shared" si="233"/>
        <v>0</v>
      </c>
      <c r="AC285" s="3">
        <f t="shared" si="234"/>
        <v>1</v>
      </c>
      <c r="AD285" s="2">
        <f t="shared" si="235"/>
        <v>2.0827391768454051E-2</v>
      </c>
      <c r="AE285" s="5">
        <f t="shared" si="236"/>
        <v>418.93487747036727</v>
      </c>
      <c r="AF285" s="2">
        <f>(AE285/AE$5)^(12/COUNT(AE$6:AE285))-1</f>
        <v>6.3318627921818971E-2</v>
      </c>
      <c r="AH285" s="3">
        <f t="shared" ca="1" si="237"/>
        <v>0</v>
      </c>
      <c r="AI285" s="3">
        <f t="shared" ca="1" si="238"/>
        <v>1</v>
      </c>
      <c r="AJ285" s="2">
        <f t="shared" ca="1" si="239"/>
        <v>2.0827391768454051E-2</v>
      </c>
      <c r="AK285" s="5">
        <f t="shared" ca="1" si="240"/>
        <v>1251.0540300201724</v>
      </c>
      <c r="AL285" s="2">
        <f ca="1">(AK285/AK$5)^(12/COUNT(AK$6:AK285))-1</f>
        <v>0.11436154582690361</v>
      </c>
      <c r="AN285" s="3">
        <f t="shared" ca="1" si="241"/>
        <v>0.94968362183148325</v>
      </c>
      <c r="AO285" s="3">
        <f t="shared" ca="1" si="242"/>
        <v>5.0316378168516751E-2</v>
      </c>
      <c r="AP285" s="2">
        <f t="shared" ca="1" si="243"/>
        <v>4.2135709932569982E-3</v>
      </c>
      <c r="AQ285" s="5">
        <f t="shared" ca="1" si="244"/>
        <v>522.71662582017484</v>
      </c>
      <c r="AR285" s="2">
        <f ca="1">(AQ285/AQ$5)^(12/COUNT(AQ$6:AQ285))-1</f>
        <v>7.3452525310402361E-2</v>
      </c>
      <c r="AT285" s="3">
        <f t="shared" si="245"/>
        <v>0</v>
      </c>
      <c r="AU285" s="3">
        <f t="shared" si="246"/>
        <v>1</v>
      </c>
      <c r="AV285" s="2">
        <f t="shared" si="247"/>
        <v>2.0827391768454051E-2</v>
      </c>
      <c r="AW285" s="5">
        <f t="shared" si="248"/>
        <v>605.1570037877932</v>
      </c>
      <c r="AX285" s="2">
        <f>(AW285/AW$5)^(12/COUNT(AW$6:AW285))-1</f>
        <v>8.021108914230024E-2</v>
      </c>
      <c r="AZ285" s="3">
        <f t="shared" ca="1" si="249"/>
        <v>0</v>
      </c>
      <c r="BA285" s="3">
        <f t="shared" ca="1" si="250"/>
        <v>1</v>
      </c>
      <c r="BB285" s="2">
        <f t="shared" ca="1" si="251"/>
        <v>2.0827391768454051E-2</v>
      </c>
      <c r="BC285" s="5">
        <f t="shared" ca="1" si="252"/>
        <v>925.72208409745576</v>
      </c>
      <c r="BD285" s="2">
        <f ca="1">(BC285/BC$5)^(12/COUNT(BC$6:BC285))-1</f>
        <v>0.10007070161406695</v>
      </c>
      <c r="BF285" s="3">
        <f t="shared" si="273"/>
        <v>0.45</v>
      </c>
      <c r="BG285" s="3">
        <f t="shared" si="253"/>
        <v>0.55000000000000004</v>
      </c>
      <c r="BH285" s="2">
        <f t="shared" si="254"/>
        <v>1.2955065472649728E-2</v>
      </c>
      <c r="BI285" s="5">
        <f t="shared" si="255"/>
        <v>549.28409423064579</v>
      </c>
      <c r="BJ285" s="2">
        <f>(BI285/BI$5)^(12/COUNT(BI$6:BI285))-1</f>
        <v>7.5735712612858386E-2</v>
      </c>
      <c r="BL285" s="3">
        <f t="shared" si="256"/>
        <v>1</v>
      </c>
      <c r="BM285" s="3">
        <f t="shared" si="257"/>
        <v>0</v>
      </c>
      <c r="BN285" s="2">
        <f t="shared" si="258"/>
        <v>3.3333333333333335E-3</v>
      </c>
      <c r="BO285" s="5">
        <f t="shared" si="259"/>
        <v>450.81645654667727</v>
      </c>
      <c r="BP285" s="2">
        <f>(BO285/BO$5)^(12/COUNT(BO$6:BO285))-1</f>
        <v>6.6666267771815058E-2</v>
      </c>
      <c r="BR285" s="3">
        <f t="shared" si="260"/>
        <v>1</v>
      </c>
      <c r="BS285" s="3">
        <f t="shared" si="261"/>
        <v>0</v>
      </c>
      <c r="BT285" s="2">
        <f t="shared" si="262"/>
        <v>3.3333333333333335E-3</v>
      </c>
      <c r="BU285" s="5">
        <f t="shared" si="263"/>
        <v>518.18735211533181</v>
      </c>
      <c r="BV285" s="2">
        <f>(BU285/BU$5)^(12/COUNT(BU$6:BU285))-1</f>
        <v>7.3052234422391615E-2</v>
      </c>
      <c r="BX285" s="3">
        <f t="shared" si="264"/>
        <v>0</v>
      </c>
      <c r="BY285" s="3">
        <f t="shared" si="265"/>
        <v>1</v>
      </c>
      <c r="BZ285" s="2">
        <f t="shared" si="266"/>
        <v>2.0827391768454051E-2</v>
      </c>
      <c r="CA285" s="5">
        <f t="shared" si="267"/>
        <v>373.02665496458866</v>
      </c>
      <c r="CB285" s="2">
        <f>(CA285/CA$5)^(12/COUNT(CA$6:CA285))-1</f>
        <v>5.8042558692435131E-2</v>
      </c>
      <c r="CD285" s="3">
        <f t="shared" si="274"/>
        <v>0.1</v>
      </c>
      <c r="CE285" s="3">
        <f t="shared" si="268"/>
        <v>0.9</v>
      </c>
      <c r="CF285" s="2">
        <f t="shared" si="269"/>
        <v>1.9077985924941983E-2</v>
      </c>
      <c r="CG285" s="5">
        <f t="shared" si="270"/>
        <v>461.08102143618578</v>
      </c>
      <c r="CH285" s="2">
        <f>(CG285/CG$5)^(12/COUNT(CG$6:CG285))-1</f>
        <v>6.7695952280941052E-2</v>
      </c>
    </row>
    <row r="286" spans="1:86">
      <c r="A286" s="1">
        <v>34515</v>
      </c>
      <c r="B286" s="2">
        <f>data!M287/1200</f>
        <v>3.5416666666666665E-3</v>
      </c>
      <c r="C286" s="2">
        <f>data!K287/data!K286-1</f>
        <v>-3.5496771206666722E-2</v>
      </c>
      <c r="D286" s="1">
        <f t="shared" si="221"/>
        <v>34335</v>
      </c>
      <c r="E286">
        <f>VLOOKUP(D286,'FRED Graph'!$A$13:$B$1993,2,FALSE)</f>
        <v>0</v>
      </c>
      <c r="F286" s="4">
        <f t="shared" si="222"/>
        <v>-3.9038437873333387E-2</v>
      </c>
      <c r="G286" s="20" t="str">
        <f t="shared" si="220"/>
        <v>19942</v>
      </c>
      <c r="H286" s="21">
        <f>IF(VLOOKUP(G286,Median_Level!$A$2:$H$206,8,FALSE)="#N/A",0,VLOOKUP(G286,Median_Level!$A$2:$H$206,8,FALSE))</f>
        <v>15</v>
      </c>
      <c r="I286" s="4"/>
      <c r="J286" s="3">
        <f t="shared" si="271"/>
        <v>0</v>
      </c>
      <c r="K286" s="3">
        <f t="shared" si="223"/>
        <v>1</v>
      </c>
      <c r="L286" s="2">
        <f t="shared" si="224"/>
        <v>-3.5496771206666722E-2</v>
      </c>
      <c r="M286" s="5">
        <f t="shared" si="225"/>
        <v>417.38169257340184</v>
      </c>
      <c r="N286" s="2">
        <f>(M286/M$5)^(12/COUNT(M$6:M286))-1</f>
        <v>6.2917718831166258E-2</v>
      </c>
      <c r="P286" s="3">
        <f t="shared" si="272"/>
        <v>1</v>
      </c>
      <c r="Q286" s="3">
        <f t="shared" si="226"/>
        <v>0</v>
      </c>
      <c r="R286" s="2">
        <f t="shared" si="227"/>
        <v>3.5416666666666665E-3</v>
      </c>
      <c r="S286" s="5">
        <f t="shared" si="228"/>
        <v>628.75790403320843</v>
      </c>
      <c r="T286" s="2">
        <f>(S286/S$5)^(12/COUNT(S$6:S286))-1</f>
        <v>8.1680343478781392E-2</v>
      </c>
      <c r="V286" s="3">
        <f t="shared" si="229"/>
        <v>1</v>
      </c>
      <c r="W286" s="3">
        <f t="shared" si="230"/>
        <v>0</v>
      </c>
      <c r="X286" s="2">
        <f t="shared" si="231"/>
        <v>3.5416666666666665E-3</v>
      </c>
      <c r="Y286" s="5">
        <f t="shared" si="232"/>
        <v>55445.055292796307</v>
      </c>
      <c r="Z286" s="2">
        <f>(Y286/Y$5)^(12/COUNT(Y$6:Y286))-1</f>
        <v>0.30971148673268578</v>
      </c>
      <c r="AB286" s="3">
        <f t="shared" si="233"/>
        <v>0</v>
      </c>
      <c r="AC286" s="3">
        <f t="shared" si="234"/>
        <v>1</v>
      </c>
      <c r="AD286" s="2">
        <f t="shared" si="235"/>
        <v>-3.5496771206666722E-2</v>
      </c>
      <c r="AE286" s="5">
        <f t="shared" si="236"/>
        <v>404.06404197430868</v>
      </c>
      <c r="AF286" s="2">
        <f>(AE286/AE$5)^(12/COUNT(AE$6:AE286))-1</f>
        <v>6.1446793296558111E-2</v>
      </c>
      <c r="AH286" s="3">
        <f t="shared" ca="1" si="237"/>
        <v>0</v>
      </c>
      <c r="AI286" s="3">
        <f t="shared" ca="1" si="238"/>
        <v>1</v>
      </c>
      <c r="AJ286" s="2">
        <f t="shared" ca="1" si="239"/>
        <v>-3.5496771206666722E-2</v>
      </c>
      <c r="AK286" s="5">
        <f t="shared" ca="1" si="240"/>
        <v>1206.6456513493679</v>
      </c>
      <c r="AL286" s="2">
        <f ca="1">(AK286/AK$5)^(12/COUNT(AK$6:AK286))-1</f>
        <v>0.11221426045976091</v>
      </c>
      <c r="AN286" s="3">
        <f t="shared" ca="1" si="241"/>
        <v>0.11784270885901094</v>
      </c>
      <c r="AO286" s="3">
        <f t="shared" ca="1" si="242"/>
        <v>0.88215729114098906</v>
      </c>
      <c r="AP286" s="2">
        <f t="shared" ca="1" si="243"/>
        <v>-3.0896375938048913E-2</v>
      </c>
      <c r="AQ286" s="5">
        <f t="shared" ca="1" si="244"/>
        <v>506.56657643976627</v>
      </c>
      <c r="AR286" s="2">
        <f ca="1">(AQ286/AQ$5)^(12/COUNT(AQ$6:AQ286))-1</f>
        <v>7.1744441532411107E-2</v>
      </c>
      <c r="AT286" s="3">
        <f t="shared" si="245"/>
        <v>0</v>
      </c>
      <c r="AU286" s="3">
        <f t="shared" si="246"/>
        <v>1</v>
      </c>
      <c r="AV286" s="2">
        <f t="shared" si="247"/>
        <v>-3.5496771206666722E-2</v>
      </c>
      <c r="AW286" s="5">
        <f t="shared" si="248"/>
        <v>583.67588408022596</v>
      </c>
      <c r="AX286" s="2">
        <f>(AW286/AW$5)^(12/COUNT(AW$6:AW286))-1</f>
        <v>7.8249035360991703E-2</v>
      </c>
      <c r="AZ286" s="3">
        <f t="shared" ca="1" si="249"/>
        <v>0</v>
      </c>
      <c r="BA286" s="3">
        <f t="shared" ca="1" si="250"/>
        <v>1</v>
      </c>
      <c r="BB286" s="2">
        <f t="shared" ca="1" si="251"/>
        <v>-3.5496771206666722E-2</v>
      </c>
      <c r="BC286" s="5">
        <f t="shared" ca="1" si="252"/>
        <v>892.86193907728966</v>
      </c>
      <c r="BD286" s="2">
        <f ca="1">(BC286/BC$5)^(12/COUNT(BC$6:BC286))-1</f>
        <v>9.8001386941834134E-2</v>
      </c>
      <c r="BF286" s="3">
        <f t="shared" si="273"/>
        <v>0.45</v>
      </c>
      <c r="BG286" s="3">
        <f t="shared" si="253"/>
        <v>0.55000000000000004</v>
      </c>
      <c r="BH286" s="2">
        <f t="shared" si="254"/>
        <v>-1.7929474163666696E-2</v>
      </c>
      <c r="BI286" s="5">
        <f t="shared" si="255"/>
        <v>539.43571925462436</v>
      </c>
      <c r="BJ286" s="2">
        <f>(BI286/BI$5)^(12/COUNT(BI$6:BI286))-1</f>
        <v>7.4625672185598457E-2</v>
      </c>
      <c r="BL286" s="3">
        <f t="shared" si="256"/>
        <v>1</v>
      </c>
      <c r="BM286" s="3">
        <f t="shared" si="257"/>
        <v>0</v>
      </c>
      <c r="BN286" s="2">
        <f t="shared" si="258"/>
        <v>3.5416666666666665E-3</v>
      </c>
      <c r="BO286" s="5">
        <f t="shared" si="259"/>
        <v>452.41309816361348</v>
      </c>
      <c r="BP286" s="2">
        <f>(BO286/BO$5)^(12/COUNT(BO$6:BO286))-1</f>
        <v>6.6582330018007951E-2</v>
      </c>
      <c r="BR286" s="3">
        <f t="shared" si="260"/>
        <v>1</v>
      </c>
      <c r="BS286" s="3">
        <f t="shared" si="261"/>
        <v>0</v>
      </c>
      <c r="BT286" s="2">
        <f t="shared" si="262"/>
        <v>3.5416666666666665E-3</v>
      </c>
      <c r="BU286" s="5">
        <f t="shared" si="263"/>
        <v>520.02259898740704</v>
      </c>
      <c r="BV286" s="2">
        <f>(BU286/BU$5)^(12/COUNT(BU$6:BU286))-1</f>
        <v>7.2945002429205985E-2</v>
      </c>
      <c r="BX286" s="3">
        <f t="shared" si="264"/>
        <v>0</v>
      </c>
      <c r="BY286" s="3">
        <f t="shared" si="265"/>
        <v>1</v>
      </c>
      <c r="BZ286" s="2">
        <f t="shared" si="266"/>
        <v>-3.5496771206666722E-2</v>
      </c>
      <c r="CA286" s="5">
        <f t="shared" si="267"/>
        <v>359.78541313932243</v>
      </c>
      <c r="CB286" s="2">
        <f>(CA286/CA$5)^(12/COUNT(CA$6:CA286))-1</f>
        <v>5.6198708485541982E-2</v>
      </c>
      <c r="CD286" s="3">
        <f t="shared" si="274"/>
        <v>0.1</v>
      </c>
      <c r="CE286" s="3">
        <f t="shared" si="268"/>
        <v>0.9</v>
      </c>
      <c r="CF286" s="2">
        <f t="shared" si="269"/>
        <v>-3.159292741933338E-2</v>
      </c>
      <c r="CG286" s="5">
        <f t="shared" si="270"/>
        <v>446.51412219152024</v>
      </c>
      <c r="CH286" s="2">
        <f>(CG286/CG$5)^(12/COUNT(CG$6:CG286))-1</f>
        <v>6.5984695141021676E-2</v>
      </c>
    </row>
    <row r="287" spans="1:86">
      <c r="A287" s="1">
        <v>34544</v>
      </c>
      <c r="B287" s="2">
        <f>data!M288/1200</f>
        <v>3.5416666666666665E-3</v>
      </c>
      <c r="C287" s="2">
        <f>data!K288/data!K287-1</f>
        <v>3.8494217867231617E-2</v>
      </c>
      <c r="D287" s="1">
        <f t="shared" si="221"/>
        <v>34335</v>
      </c>
      <c r="E287">
        <f>VLOOKUP(D287,'FRED Graph'!$A$13:$B$1993,2,FALSE)</f>
        <v>0</v>
      </c>
      <c r="F287" s="4">
        <f t="shared" si="222"/>
        <v>3.4952551200564952E-2</v>
      </c>
      <c r="G287" s="20" t="str">
        <f t="shared" si="220"/>
        <v>19943</v>
      </c>
      <c r="H287" s="21">
        <f>IF(VLOOKUP(G287,Median_Level!$A$2:$H$206,8,FALSE)="#N/A",0,VLOOKUP(G287,Median_Level!$A$2:$H$206,8,FALSE))</f>
        <v>15</v>
      </c>
      <c r="I287" s="4"/>
      <c r="J287" s="3">
        <f t="shared" si="271"/>
        <v>0</v>
      </c>
      <c r="K287" s="3">
        <f t="shared" si="223"/>
        <v>1</v>
      </c>
      <c r="L287" s="2">
        <f t="shared" si="224"/>
        <v>3.8494217867231617E-2</v>
      </c>
      <c r="M287" s="5">
        <f t="shared" si="225"/>
        <v>433.44847438111623</v>
      </c>
      <c r="N287" s="2">
        <f>(M287/M$5)^(12/COUNT(M$6:M287))-1</f>
        <v>6.4397197721854038E-2</v>
      </c>
      <c r="P287" s="3">
        <f t="shared" si="272"/>
        <v>1</v>
      </c>
      <c r="Q287" s="3">
        <f t="shared" si="226"/>
        <v>0</v>
      </c>
      <c r="R287" s="2">
        <f t="shared" si="227"/>
        <v>3.5416666666666665E-3</v>
      </c>
      <c r="S287" s="5">
        <f t="shared" si="228"/>
        <v>630.98475494332615</v>
      </c>
      <c r="T287" s="2">
        <f>(S287/S$5)^(12/COUNT(S$6:S287))-1</f>
        <v>8.1541917241846562E-2</v>
      </c>
      <c r="V287" s="3">
        <f t="shared" si="229"/>
        <v>0</v>
      </c>
      <c r="W287" s="3">
        <f t="shared" si="230"/>
        <v>1</v>
      </c>
      <c r="X287" s="2">
        <f t="shared" si="231"/>
        <v>3.8494217867231617E-2</v>
      </c>
      <c r="Y287" s="5">
        <f t="shared" si="232"/>
        <v>57579.369330897913</v>
      </c>
      <c r="Z287" s="2">
        <f>(Y287/Y$5)^(12/COUNT(Y$6:Y287))-1</f>
        <v>0.31056379481548735</v>
      </c>
      <c r="AB287" s="3">
        <f t="shared" si="233"/>
        <v>0</v>
      </c>
      <c r="AC287" s="3">
        <f t="shared" si="234"/>
        <v>1</v>
      </c>
      <c r="AD287" s="2">
        <f t="shared" si="235"/>
        <v>3.8494217867231617E-2</v>
      </c>
      <c r="AE287" s="5">
        <f t="shared" si="236"/>
        <v>419.61817123838193</v>
      </c>
      <c r="AF287" s="2">
        <f>(AE287/AE$5)^(12/COUNT(AE$6:AE287))-1</f>
        <v>6.2929444506073295E-2</v>
      </c>
      <c r="AH287" s="3">
        <f t="shared" ca="1" si="237"/>
        <v>0</v>
      </c>
      <c r="AI287" s="3">
        <f t="shared" ca="1" si="238"/>
        <v>1</v>
      </c>
      <c r="AJ287" s="2">
        <f t="shared" ca="1" si="239"/>
        <v>3.8494217867231617E-2</v>
      </c>
      <c r="AK287" s="5">
        <f t="shared" ca="1" si="240"/>
        <v>1253.0945319409579</v>
      </c>
      <c r="AL287" s="2">
        <f ca="1">(AK287/AK$5)^(12/COUNT(AK$6:AK287))-1</f>
        <v>0.11358331799391164</v>
      </c>
      <c r="AN287" s="3">
        <f t="shared" ca="1" si="241"/>
        <v>0.49477861001797474</v>
      </c>
      <c r="AO287" s="3">
        <f t="shared" ca="1" si="242"/>
        <v>0.50522138998202526</v>
      </c>
      <c r="AP287" s="2">
        <f t="shared" ca="1" si="243"/>
        <v>2.1200443167633996E-2</v>
      </c>
      <c r="AQ287" s="5">
        <f t="shared" ca="1" si="244"/>
        <v>517.30601235420045</v>
      </c>
      <c r="AR287" s="2">
        <f ca="1">(AQ287/AQ$5)^(12/COUNT(AQ$6:AQ287))-1</f>
        <v>7.2438101456176351E-2</v>
      </c>
      <c r="AT287" s="3">
        <f t="shared" si="245"/>
        <v>0</v>
      </c>
      <c r="AU287" s="3">
        <f t="shared" si="246"/>
        <v>1</v>
      </c>
      <c r="AV287" s="2">
        <f t="shared" si="247"/>
        <v>3.8494217867231617E-2</v>
      </c>
      <c r="AW287" s="5">
        <f t="shared" si="248"/>
        <v>606.14403072585924</v>
      </c>
      <c r="AX287" s="2">
        <f>(AW287/AW$5)^(12/COUNT(AW$6:AW287))-1</f>
        <v>7.9695022557199513E-2</v>
      </c>
      <c r="AZ287" s="3">
        <f t="shared" ca="1" si="249"/>
        <v>0</v>
      </c>
      <c r="BA287" s="3">
        <f t="shared" ca="1" si="250"/>
        <v>1</v>
      </c>
      <c r="BB287" s="2">
        <f t="shared" ca="1" si="251"/>
        <v>3.8494217867231617E-2</v>
      </c>
      <c r="BC287" s="5">
        <f t="shared" ca="1" si="252"/>
        <v>927.23196108548973</v>
      </c>
      <c r="BD287" s="2">
        <f ca="1">(BC287/BC$5)^(12/COUNT(BC$6:BC287))-1</f>
        <v>9.9403089062917838E-2</v>
      </c>
      <c r="BF287" s="3">
        <f t="shared" si="273"/>
        <v>0.45</v>
      </c>
      <c r="BG287" s="3">
        <f t="shared" si="253"/>
        <v>0.55000000000000004</v>
      </c>
      <c r="BH287" s="2">
        <f t="shared" si="254"/>
        <v>2.2765569826977392E-2</v>
      </c>
      <c r="BI287" s="5">
        <f t="shared" si="255"/>
        <v>551.71628078848119</v>
      </c>
      <c r="BJ287" s="2">
        <f>(BI287/BI$5)^(12/COUNT(BI$6:BI287))-1</f>
        <v>7.5381038226058461E-2</v>
      </c>
      <c r="BL287" s="3">
        <f t="shared" si="256"/>
        <v>1</v>
      </c>
      <c r="BM287" s="3">
        <f t="shared" si="257"/>
        <v>0</v>
      </c>
      <c r="BN287" s="2">
        <f t="shared" si="258"/>
        <v>3.5416666666666665E-3</v>
      </c>
      <c r="BO287" s="5">
        <f t="shared" si="259"/>
        <v>454.01539455294301</v>
      </c>
      <c r="BP287" s="2">
        <f>(BO287/BO$5)^(12/COUNT(BO$6:BO287))-1</f>
        <v>6.6498994102521136E-2</v>
      </c>
      <c r="BR287" s="3">
        <f t="shared" si="260"/>
        <v>1</v>
      </c>
      <c r="BS287" s="3">
        <f t="shared" si="261"/>
        <v>0</v>
      </c>
      <c r="BT287" s="2">
        <f t="shared" si="262"/>
        <v>3.5416666666666665E-3</v>
      </c>
      <c r="BU287" s="5">
        <f t="shared" si="263"/>
        <v>521.86434569215419</v>
      </c>
      <c r="BV287" s="2">
        <f>(BU287/BU$5)^(12/COUNT(BU$6:BU287))-1</f>
        <v>7.2838541548765123E-2</v>
      </c>
      <c r="BX287" s="3">
        <f t="shared" si="264"/>
        <v>0</v>
      </c>
      <c r="BY287" s="3">
        <f t="shared" si="265"/>
        <v>1</v>
      </c>
      <c r="BZ287" s="2">
        <f t="shared" si="266"/>
        <v>3.8494217867231617E-2</v>
      </c>
      <c r="CA287" s="5">
        <f t="shared" si="267"/>
        <v>373.63507121815945</v>
      </c>
      <c r="CB287" s="2">
        <f>(CA287/CA$5)^(12/COUNT(CA$6:CA287))-1</f>
        <v>5.7692619300726555E-2</v>
      </c>
      <c r="CD287" s="3">
        <f t="shared" si="274"/>
        <v>0.1</v>
      </c>
      <c r="CE287" s="3">
        <f t="shared" si="268"/>
        <v>0.9</v>
      </c>
      <c r="CF287" s="2">
        <f t="shared" si="269"/>
        <v>3.4998962747175129E-2</v>
      </c>
      <c r="CG287" s="5">
        <f t="shared" si="270"/>
        <v>462.14165332018888</v>
      </c>
      <c r="CH287" s="2">
        <f>(CG287/CG$5)^(12/COUNT(CG$6:CG287))-1</f>
        <v>6.7304407094222363E-2</v>
      </c>
    </row>
    <row r="288" spans="1:86">
      <c r="A288" s="1">
        <v>34577</v>
      </c>
      <c r="B288" s="2">
        <f>data!M289/1200</f>
        <v>3.7583333333333331E-3</v>
      </c>
      <c r="C288" s="2">
        <f>data!K289/data!K288-1</f>
        <v>3.9559038384911593E-2</v>
      </c>
      <c r="D288" s="1">
        <f t="shared" si="221"/>
        <v>34335</v>
      </c>
      <c r="E288">
        <f>VLOOKUP(D288,'FRED Graph'!$A$13:$B$1993,2,FALSE)</f>
        <v>0</v>
      </c>
      <c r="F288" s="4">
        <f t="shared" si="222"/>
        <v>3.5800705051578258E-2</v>
      </c>
      <c r="G288" s="20" t="str">
        <f t="shared" si="220"/>
        <v>19943</v>
      </c>
      <c r="H288" s="21">
        <f>IF(VLOOKUP(G288,Median_Level!$A$2:$H$206,8,FALSE)="#N/A",0,VLOOKUP(G288,Median_Level!$A$2:$H$206,8,FALSE))</f>
        <v>15</v>
      </c>
      <c r="I288" s="4"/>
      <c r="J288" s="3">
        <f t="shared" si="271"/>
        <v>0</v>
      </c>
      <c r="K288" s="3">
        <f t="shared" si="223"/>
        <v>1</v>
      </c>
      <c r="L288" s="2">
        <f t="shared" si="224"/>
        <v>3.9559038384911593E-2</v>
      </c>
      <c r="M288" s="5">
        <f t="shared" si="225"/>
        <v>450.59527921704017</v>
      </c>
      <c r="N288" s="2">
        <f>(M288/M$5)^(12/COUNT(M$6:M288))-1</f>
        <v>6.5914577264377217E-2</v>
      </c>
      <c r="P288" s="3">
        <f t="shared" si="272"/>
        <v>1</v>
      </c>
      <c r="Q288" s="3">
        <f t="shared" si="226"/>
        <v>0</v>
      </c>
      <c r="R288" s="2">
        <f t="shared" si="227"/>
        <v>3.7583333333333331E-3</v>
      </c>
      <c r="S288" s="5">
        <f t="shared" si="228"/>
        <v>633.35620598065475</v>
      </c>
      <c r="T288" s="2">
        <f>(S288/S$5)^(12/COUNT(S$6:S288))-1</f>
        <v>8.141438588849903E-2</v>
      </c>
      <c r="V288" s="3">
        <f t="shared" si="229"/>
        <v>0</v>
      </c>
      <c r="W288" s="3">
        <f t="shared" si="230"/>
        <v>1</v>
      </c>
      <c r="X288" s="2">
        <f t="shared" si="231"/>
        <v>3.9559038384911593E-2</v>
      </c>
      <c r="Y288" s="5">
        <f t="shared" si="232"/>
        <v>59857.153812437908</v>
      </c>
      <c r="Z288" s="2">
        <f>(Y288/Y$5)^(12/COUNT(Y$6:Y288))-1</f>
        <v>0.31146761752164753</v>
      </c>
      <c r="AB288" s="3">
        <f t="shared" si="233"/>
        <v>0</v>
      </c>
      <c r="AC288" s="3">
        <f t="shared" si="234"/>
        <v>1</v>
      </c>
      <c r="AD288" s="2">
        <f t="shared" si="235"/>
        <v>3.9559038384911593E-2</v>
      </c>
      <c r="AE288" s="5">
        <f t="shared" si="236"/>
        <v>436.21786258140747</v>
      </c>
      <c r="AF288" s="2">
        <f>(AE288/AE$5)^(12/COUNT(AE$6:AE288))-1</f>
        <v>6.4449921884974115E-2</v>
      </c>
      <c r="AH288" s="3">
        <f t="shared" ca="1" si="237"/>
        <v>0</v>
      </c>
      <c r="AI288" s="3">
        <f t="shared" ca="1" si="238"/>
        <v>1</v>
      </c>
      <c r="AJ288" s="2">
        <f t="shared" ca="1" si="239"/>
        <v>3.9559038384911593E-2</v>
      </c>
      <c r="AK288" s="5">
        <f t="shared" ca="1" si="240"/>
        <v>1302.6657466299332</v>
      </c>
      <c r="AL288" s="2">
        <f ca="1">(AK288/AK$5)^(12/COUNT(AK$6:AK288))-1</f>
        <v>0.11499281909490322</v>
      </c>
      <c r="AN288" s="3">
        <f t="shared" ca="1" si="241"/>
        <v>0.4348615031838915</v>
      </c>
      <c r="AO288" s="3">
        <f t="shared" ca="1" si="242"/>
        <v>0.5651384968161085</v>
      </c>
      <c r="AP288" s="2">
        <f t="shared" ca="1" si="243"/>
        <v>2.3990689971139133E-2</v>
      </c>
      <c r="AQ288" s="5">
        <f t="shared" ca="1" si="244"/>
        <v>529.71654051679627</v>
      </c>
      <c r="AR288" s="2">
        <f ca="1">(AQ288/AQ$5)^(12/COUNT(AQ$6:AQ288))-1</f>
        <v>7.3251471531395218E-2</v>
      </c>
      <c r="AT288" s="3">
        <f t="shared" si="245"/>
        <v>0</v>
      </c>
      <c r="AU288" s="3">
        <f t="shared" si="246"/>
        <v>1</v>
      </c>
      <c r="AV288" s="2">
        <f t="shared" si="247"/>
        <v>3.9559038384911593E-2</v>
      </c>
      <c r="AW288" s="5">
        <f t="shared" si="248"/>
        <v>630.12250570412857</v>
      </c>
      <c r="AX288" s="2">
        <f>(AW288/AW$5)^(12/COUNT(AW$6:AW288))-1</f>
        <v>8.1179691556514388E-2</v>
      </c>
      <c r="AZ288" s="3">
        <f t="shared" ca="1" si="249"/>
        <v>0</v>
      </c>
      <c r="BA288" s="3">
        <f t="shared" ca="1" si="250"/>
        <v>1</v>
      </c>
      <c r="BB288" s="2">
        <f t="shared" ca="1" si="251"/>
        <v>3.9559038384911593E-2</v>
      </c>
      <c r="BC288" s="5">
        <f t="shared" ca="1" si="252"/>
        <v>963.91236582578745</v>
      </c>
      <c r="BD288" s="2">
        <f ca="1">(BC288/BC$5)^(12/COUNT(BC$6:BC288))-1</f>
        <v>0.10084449232679926</v>
      </c>
      <c r="BF288" s="3">
        <f t="shared" si="273"/>
        <v>0.45</v>
      </c>
      <c r="BG288" s="3">
        <f t="shared" si="253"/>
        <v>0.55000000000000004</v>
      </c>
      <c r="BH288" s="2">
        <f t="shared" si="254"/>
        <v>2.3448721111701376E-2</v>
      </c>
      <c r="BI288" s="5">
        <f t="shared" si="255"/>
        <v>564.65332198947544</v>
      </c>
      <c r="BJ288" s="2">
        <f>(BI288/BI$5)^(12/COUNT(BI$6:BI288))-1</f>
        <v>7.6162060604962223E-2</v>
      </c>
      <c r="BL288" s="3">
        <f t="shared" si="256"/>
        <v>1</v>
      </c>
      <c r="BM288" s="3">
        <f t="shared" si="257"/>
        <v>0</v>
      </c>
      <c r="BN288" s="2">
        <f t="shared" si="258"/>
        <v>3.7583333333333331E-3</v>
      </c>
      <c r="BO288" s="5">
        <f t="shared" si="259"/>
        <v>455.72173574413779</v>
      </c>
      <c r="BP288" s="2">
        <f>(BO288/BO$5)^(12/COUNT(BO$6:BO288))-1</f>
        <v>6.6426015453747489E-2</v>
      </c>
      <c r="BR288" s="3">
        <f t="shared" si="260"/>
        <v>1</v>
      </c>
      <c r="BS288" s="3">
        <f t="shared" si="261"/>
        <v>0</v>
      </c>
      <c r="BT288" s="2">
        <f t="shared" si="262"/>
        <v>3.7583333333333331E-3</v>
      </c>
      <c r="BU288" s="5">
        <f t="shared" si="263"/>
        <v>523.82568585804722</v>
      </c>
      <c r="BV288" s="2">
        <f>(BU288/BU$5)^(12/COUNT(BU$6:BU288))-1</f>
        <v>7.2742663193030799E-2</v>
      </c>
      <c r="BX288" s="3">
        <f t="shared" si="264"/>
        <v>0</v>
      </c>
      <c r="BY288" s="3">
        <f t="shared" si="265"/>
        <v>1</v>
      </c>
      <c r="BZ288" s="2">
        <f t="shared" si="266"/>
        <v>3.9559038384911593E-2</v>
      </c>
      <c r="CA288" s="5">
        <f t="shared" si="267"/>
        <v>388.4157153424278</v>
      </c>
      <c r="CB288" s="2">
        <f>(CA288/CA$5)^(12/COUNT(CA$6:CA288))-1</f>
        <v>5.9224091203513796E-2</v>
      </c>
      <c r="CD288" s="3">
        <f t="shared" si="274"/>
        <v>0.1</v>
      </c>
      <c r="CE288" s="3">
        <f t="shared" si="268"/>
        <v>0.9</v>
      </c>
      <c r="CF288" s="2">
        <f t="shared" si="269"/>
        <v>3.597896787975377E-2</v>
      </c>
      <c r="CG288" s="5">
        <f t="shared" si="270"/>
        <v>478.76903302089227</v>
      </c>
      <c r="CH288" s="2">
        <f>(CG288/CG$5)^(12/COUNT(CG$6:CG288))-1</f>
        <v>6.8659294291320228E-2</v>
      </c>
    </row>
    <row r="289" spans="1:86">
      <c r="A289" s="1">
        <v>34607</v>
      </c>
      <c r="B289" s="2">
        <f>data!M290/1200</f>
        <v>3.9583333333333337E-3</v>
      </c>
      <c r="C289" s="2">
        <f>data!K290/data!K289-1</f>
        <v>-1.7948495178130686E-2</v>
      </c>
      <c r="D289" s="1">
        <f t="shared" si="221"/>
        <v>34335</v>
      </c>
      <c r="E289">
        <f>VLOOKUP(D289,'FRED Graph'!$A$13:$B$1993,2,FALSE)</f>
        <v>0</v>
      </c>
      <c r="F289" s="4">
        <f t="shared" si="222"/>
        <v>-2.190682851146402E-2</v>
      </c>
      <c r="G289" s="20" t="str">
        <f t="shared" ref="G289:G352" si="275">YEAR(A289)&amp;INT((MONTH(A289)-1)/3)+1</f>
        <v>19943</v>
      </c>
      <c r="H289" s="21">
        <f>IF(VLOOKUP(G289,Median_Level!$A$2:$H$206,8,FALSE)="#N/A",0,VLOOKUP(G289,Median_Level!$A$2:$H$206,8,FALSE))</f>
        <v>15</v>
      </c>
      <c r="I289" s="4"/>
      <c r="J289" s="3">
        <f t="shared" si="271"/>
        <v>0</v>
      </c>
      <c r="K289" s="3">
        <f t="shared" si="223"/>
        <v>1</v>
      </c>
      <c r="L289" s="2">
        <f t="shared" si="224"/>
        <v>-1.7948495178130686E-2</v>
      </c>
      <c r="M289" s="5">
        <f t="shared" si="225"/>
        <v>442.5077720207247</v>
      </c>
      <c r="N289" s="2">
        <f>(M289/M$5)^(12/COUNT(M$6:M289))-1</f>
        <v>6.485980102072797E-2</v>
      </c>
      <c r="P289" s="3">
        <f t="shared" si="272"/>
        <v>1</v>
      </c>
      <c r="Q289" s="3">
        <f t="shared" si="226"/>
        <v>0</v>
      </c>
      <c r="R289" s="2">
        <f t="shared" si="227"/>
        <v>3.9583333333333337E-3</v>
      </c>
      <c r="S289" s="5">
        <f t="shared" si="228"/>
        <v>635.86324096266151</v>
      </c>
      <c r="T289" s="2">
        <f>(S289/S$5)^(12/COUNT(S$6:S289))-1</f>
        <v>8.1296870083699124E-2</v>
      </c>
      <c r="V289" s="3">
        <f t="shared" si="229"/>
        <v>1</v>
      </c>
      <c r="W289" s="3">
        <f t="shared" si="230"/>
        <v>0</v>
      </c>
      <c r="X289" s="2">
        <f t="shared" si="231"/>
        <v>3.9583333333333337E-3</v>
      </c>
      <c r="Y289" s="5">
        <f t="shared" si="232"/>
        <v>60094.088379612142</v>
      </c>
      <c r="Z289" s="2">
        <f>(Y289/Y$5)^(12/COUNT(Y$6:Y289))-1</f>
        <v>0.3104348253136342</v>
      </c>
      <c r="AB289" s="3">
        <f t="shared" si="233"/>
        <v>0</v>
      </c>
      <c r="AC289" s="3">
        <f t="shared" si="234"/>
        <v>1</v>
      </c>
      <c r="AD289" s="2">
        <f t="shared" si="235"/>
        <v>-1.7948495178130686E-2</v>
      </c>
      <c r="AE289" s="5">
        <f t="shared" si="236"/>
        <v>428.38840837825063</v>
      </c>
      <c r="AF289" s="2">
        <f>(AE289/AE$5)^(12/COUNT(AE$6:AE289))-1</f>
        <v>6.340174359672246E-2</v>
      </c>
      <c r="AH289" s="3">
        <f t="shared" ca="1" si="237"/>
        <v>0</v>
      </c>
      <c r="AI289" s="3">
        <f t="shared" ca="1" si="238"/>
        <v>1</v>
      </c>
      <c r="AJ289" s="2">
        <f t="shared" ca="1" si="239"/>
        <v>-1.7948495178130686E-2</v>
      </c>
      <c r="AK289" s="5">
        <f t="shared" ca="1" si="240"/>
        <v>1279.2848567578299</v>
      </c>
      <c r="AL289" s="2">
        <f ca="1">(AK289/AK$5)^(12/COUNT(AK$6:AK289))-1</f>
        <v>0.1137129369209906</v>
      </c>
      <c r="AN289" s="3">
        <f t="shared" ca="1" si="241"/>
        <v>0.37996220559813654</v>
      </c>
      <c r="AO289" s="3">
        <f t="shared" ca="1" si="242"/>
        <v>0.62003779440186346</v>
      </c>
      <c r="AP289" s="2">
        <f t="shared" ca="1" si="243"/>
        <v>-9.6247282992546757E-3</v>
      </c>
      <c r="AQ289" s="5">
        <f t="shared" ca="1" si="244"/>
        <v>524.61816273870102</v>
      </c>
      <c r="AR289" s="2">
        <f ca="1">(AQ289/AQ$5)^(12/COUNT(AQ$6:AQ289))-1</f>
        <v>7.2545969083278594E-2</v>
      </c>
      <c r="AT289" s="3">
        <f t="shared" si="245"/>
        <v>0</v>
      </c>
      <c r="AU289" s="3">
        <f t="shared" si="246"/>
        <v>1</v>
      </c>
      <c r="AV289" s="2">
        <f t="shared" si="247"/>
        <v>-1.7948495178130686E-2</v>
      </c>
      <c r="AW289" s="5">
        <f t="shared" si="248"/>
        <v>618.81275494886643</v>
      </c>
      <c r="AX289" s="2">
        <f>(AW289/AW$5)^(12/COUNT(AW$6:AW289))-1</f>
        <v>8.0055731172124611E-2</v>
      </c>
      <c r="AZ289" s="3">
        <f t="shared" ca="1" si="249"/>
        <v>0</v>
      </c>
      <c r="BA289" s="3">
        <f t="shared" ca="1" si="250"/>
        <v>1</v>
      </c>
      <c r="BB289" s="2">
        <f t="shared" ca="1" si="251"/>
        <v>-1.7948495178130686E-2</v>
      </c>
      <c r="BC289" s="5">
        <f t="shared" ca="1" si="252"/>
        <v>946.61158937562277</v>
      </c>
      <c r="BD289" s="2">
        <f ca="1">(BC289/BC$5)^(12/COUNT(BC$6:BC289))-1</f>
        <v>9.9630295710243066E-2</v>
      </c>
      <c r="BF289" s="3">
        <f t="shared" si="273"/>
        <v>0.45</v>
      </c>
      <c r="BG289" s="3">
        <f t="shared" si="253"/>
        <v>0.55000000000000004</v>
      </c>
      <c r="BH289" s="2">
        <f t="shared" si="254"/>
        <v>-8.0904223479718786E-3</v>
      </c>
      <c r="BI289" s="5">
        <f t="shared" si="255"/>
        <v>560.08503813439529</v>
      </c>
      <c r="BJ289" s="2">
        <f>(BI289/BI$5)^(12/COUNT(BI$6:BI289))-1</f>
        <v>7.5514735504491615E-2</v>
      </c>
      <c r="BL289" s="3">
        <f t="shared" si="256"/>
        <v>1</v>
      </c>
      <c r="BM289" s="3">
        <f t="shared" si="257"/>
        <v>0</v>
      </c>
      <c r="BN289" s="2">
        <f t="shared" si="258"/>
        <v>3.9583333333333337E-3</v>
      </c>
      <c r="BO289" s="5">
        <f t="shared" si="259"/>
        <v>457.52563428145834</v>
      </c>
      <c r="BP289" s="2">
        <f>(BO289/BO$5)^(12/COUNT(BO$6:BO289))-1</f>
        <v>6.6362532521108575E-2</v>
      </c>
      <c r="BR289" s="3">
        <f t="shared" si="260"/>
        <v>1</v>
      </c>
      <c r="BS289" s="3">
        <f t="shared" si="261"/>
        <v>0</v>
      </c>
      <c r="BT289" s="2">
        <f t="shared" si="262"/>
        <v>3.9583333333333337E-3</v>
      </c>
      <c r="BU289" s="5">
        <f t="shared" si="263"/>
        <v>525.89916253123533</v>
      </c>
      <c r="BV289" s="2">
        <f>(BU289/BU$5)^(12/COUNT(BU$6:BU289))-1</f>
        <v>7.2656498339830566E-2</v>
      </c>
      <c r="BX289" s="3">
        <f t="shared" si="264"/>
        <v>0</v>
      </c>
      <c r="BY289" s="3">
        <f t="shared" si="265"/>
        <v>1</v>
      </c>
      <c r="BZ289" s="2">
        <f t="shared" si="266"/>
        <v>-1.7948495178130686E-2</v>
      </c>
      <c r="CA289" s="5">
        <f t="shared" si="267"/>
        <v>381.44423774849406</v>
      </c>
      <c r="CB289" s="2">
        <f>(CA289/CA$5)^(12/COUNT(CA$6:CA289))-1</f>
        <v>5.8199396515096646E-2</v>
      </c>
      <c r="CD289" s="3">
        <f t="shared" si="274"/>
        <v>0.1</v>
      </c>
      <c r="CE289" s="3">
        <f t="shared" si="268"/>
        <v>0.9</v>
      </c>
      <c r="CF289" s="2">
        <f t="shared" si="269"/>
        <v>-1.5757812326984283E-2</v>
      </c>
      <c r="CG289" s="5">
        <f t="shared" si="270"/>
        <v>471.2246804505773</v>
      </c>
      <c r="CH289" s="2">
        <f>(CG289/CG$5)^(12/COUNT(CG$6:CG289))-1</f>
        <v>6.7692654131689345E-2</v>
      </c>
    </row>
    <row r="290" spans="1:86">
      <c r="A290" s="1">
        <v>34638</v>
      </c>
      <c r="B290" s="2">
        <f>data!M291/1200</f>
        <v>3.9583333333333337E-3</v>
      </c>
      <c r="C290" s="2">
        <f>data!K291/data!K290-1</f>
        <v>1.6897465120030875E-2</v>
      </c>
      <c r="D290" s="1">
        <f t="shared" si="221"/>
        <v>34335</v>
      </c>
      <c r="E290">
        <f>VLOOKUP(D290,'FRED Graph'!$A$13:$B$1993,2,FALSE)</f>
        <v>0</v>
      </c>
      <c r="F290" s="4">
        <f t="shared" si="222"/>
        <v>1.293913178669754E-2</v>
      </c>
      <c r="G290" s="20" t="str">
        <f t="shared" si="275"/>
        <v>19944</v>
      </c>
      <c r="H290" s="21">
        <f>IF(VLOOKUP(G290,Median_Level!$A$2:$H$206,8,FALSE)="#N/A",0,VLOOKUP(G290,Median_Level!$A$2:$H$206,8,FALSE))</f>
        <v>20</v>
      </c>
      <c r="I290" s="4"/>
      <c r="J290" s="3">
        <f t="shared" si="271"/>
        <v>0</v>
      </c>
      <c r="K290" s="3">
        <f t="shared" si="223"/>
        <v>1</v>
      </c>
      <c r="L290" s="2">
        <f t="shared" si="224"/>
        <v>1.6897465120030875E-2</v>
      </c>
      <c r="M290" s="5">
        <f t="shared" si="225"/>
        <v>449.98503166378748</v>
      </c>
      <c r="N290" s="2">
        <f>(M290/M$5)^(12/COUNT(M$6:M290))-1</f>
        <v>6.5376410740049407E-2</v>
      </c>
      <c r="P290" s="3">
        <f t="shared" si="272"/>
        <v>1</v>
      </c>
      <c r="Q290" s="3">
        <f t="shared" si="226"/>
        <v>0</v>
      </c>
      <c r="R290" s="2">
        <f t="shared" si="227"/>
        <v>3.9583333333333337E-3</v>
      </c>
      <c r="S290" s="5">
        <f t="shared" si="228"/>
        <v>638.3801996248053</v>
      </c>
      <c r="T290" s="2">
        <f>(S290/S$5)^(12/COUNT(S$6:S290))-1</f>
        <v>8.1180191587387096E-2</v>
      </c>
      <c r="V290" s="3">
        <f t="shared" si="229"/>
        <v>0</v>
      </c>
      <c r="W290" s="3">
        <f t="shared" si="230"/>
        <v>1</v>
      </c>
      <c r="X290" s="2">
        <f t="shared" si="231"/>
        <v>1.6897465120030875E-2</v>
      </c>
      <c r="Y290" s="5">
        <f t="shared" si="232"/>
        <v>61109.52614192669</v>
      </c>
      <c r="Z290" s="2">
        <f>(Y290/Y$5)^(12/COUNT(Y$6:Y290))-1</f>
        <v>0.31011629724743295</v>
      </c>
      <c r="AB290" s="3">
        <f t="shared" si="233"/>
        <v>0</v>
      </c>
      <c r="AC290" s="3">
        <f t="shared" si="234"/>
        <v>1</v>
      </c>
      <c r="AD290" s="2">
        <f t="shared" si="235"/>
        <v>1.6897465120030875E-2</v>
      </c>
      <c r="AE290" s="5">
        <f t="shared" si="236"/>
        <v>435.62708656664768</v>
      </c>
      <c r="AF290" s="2">
        <f>(AE290/AE$5)^(12/COUNT(AE$6:AE290))-1</f>
        <v>6.3922760928503131E-2</v>
      </c>
      <c r="AH290" s="3">
        <f t="shared" ca="1" si="237"/>
        <v>0</v>
      </c>
      <c r="AI290" s="3">
        <f t="shared" ca="1" si="238"/>
        <v>1</v>
      </c>
      <c r="AJ290" s="2">
        <f t="shared" ca="1" si="239"/>
        <v>1.6897465120030875E-2</v>
      </c>
      <c r="AK290" s="5">
        <f t="shared" ca="1" si="240"/>
        <v>1300.9015280034789</v>
      </c>
      <c r="AL290" s="2">
        <f ca="1">(AK290/AK$5)^(12/COUNT(AK$6:AK290))-1</f>
        <v>0.11407788841724464</v>
      </c>
      <c r="AN290" s="3">
        <f t="shared" ca="1" si="241"/>
        <v>0.67684854208823919</v>
      </c>
      <c r="AO290" s="3">
        <f t="shared" ca="1" si="242"/>
        <v>0.32315145791176081</v>
      </c>
      <c r="AP290" s="2">
        <f t="shared" ca="1" si="243"/>
        <v>8.1396326343170511E-3</v>
      </c>
      <c r="AQ290" s="5">
        <f t="shared" ca="1" si="244"/>
        <v>528.88836185668436</v>
      </c>
      <c r="AR290" s="2">
        <f ca="1">(AQ290/AQ$5)^(12/COUNT(AQ$6:AQ290))-1</f>
        <v>7.264850554564295E-2</v>
      </c>
      <c r="AT290" s="3">
        <f t="shared" si="245"/>
        <v>0</v>
      </c>
      <c r="AU290" s="3">
        <f t="shared" si="246"/>
        <v>1</v>
      </c>
      <c r="AV290" s="2">
        <f t="shared" si="247"/>
        <v>1.6897465120030875E-2</v>
      </c>
      <c r="AW290" s="5">
        <f t="shared" si="248"/>
        <v>629.26912189144514</v>
      </c>
      <c r="AX290" s="2">
        <f>(AW290/AW$5)^(12/COUNT(AW$6:AW290))-1</f>
        <v>8.0525990684011672E-2</v>
      </c>
      <c r="AZ290" s="3">
        <f t="shared" ca="1" si="249"/>
        <v>0</v>
      </c>
      <c r="BA290" s="3">
        <f t="shared" ca="1" si="250"/>
        <v>1</v>
      </c>
      <c r="BB290" s="2">
        <f t="shared" ca="1" si="251"/>
        <v>1.6897465120030875E-2</v>
      </c>
      <c r="BC290" s="5">
        <f t="shared" ca="1" si="252"/>
        <v>962.60692568931438</v>
      </c>
      <c r="BD290" s="2">
        <f ca="1">(BC290/BC$5)^(12/COUNT(BC$6:BC290))-1</f>
        <v>0.10003974870988497</v>
      </c>
      <c r="BF290" s="3">
        <f t="shared" si="273"/>
        <v>0.45</v>
      </c>
      <c r="BG290" s="3">
        <f t="shared" si="253"/>
        <v>0.55000000000000004</v>
      </c>
      <c r="BH290" s="2">
        <f t="shared" si="254"/>
        <v>1.1074855816016981E-2</v>
      </c>
      <c r="BI290" s="5">
        <f t="shared" si="255"/>
        <v>566.28789917644212</v>
      </c>
      <c r="BJ290" s="2">
        <f>(BI290/BI$5)^(12/COUNT(BI$6:BI290))-1</f>
        <v>7.5738799403155088E-2</v>
      </c>
      <c r="BL290" s="3">
        <f t="shared" si="256"/>
        <v>1</v>
      </c>
      <c r="BM290" s="3">
        <f t="shared" si="257"/>
        <v>0</v>
      </c>
      <c r="BN290" s="2">
        <f t="shared" si="258"/>
        <v>3.9583333333333337E-3</v>
      </c>
      <c r="BO290" s="5">
        <f t="shared" si="259"/>
        <v>459.33667325048907</v>
      </c>
      <c r="BP290" s="2">
        <f>(BO290/BO$5)^(12/COUNT(BO$6:BO290))-1</f>
        <v>6.6299498822102843E-2</v>
      </c>
      <c r="BR290" s="3">
        <f t="shared" si="260"/>
        <v>1</v>
      </c>
      <c r="BS290" s="3">
        <f t="shared" si="261"/>
        <v>0</v>
      </c>
      <c r="BT290" s="2">
        <f t="shared" si="262"/>
        <v>3.9583333333333337E-3</v>
      </c>
      <c r="BU290" s="5">
        <f t="shared" si="263"/>
        <v>527.98084671625475</v>
      </c>
      <c r="BV290" s="2">
        <f>(BU290/BU$5)^(12/COUNT(BU$6:BU290))-1</f>
        <v>7.2570945000521414E-2</v>
      </c>
      <c r="BX290" s="3">
        <f t="shared" si="264"/>
        <v>0</v>
      </c>
      <c r="BY290" s="3">
        <f t="shared" si="265"/>
        <v>1</v>
      </c>
      <c r="BZ290" s="2">
        <f t="shared" si="266"/>
        <v>1.6897465120030875E-2</v>
      </c>
      <c r="CA290" s="5">
        <f t="shared" si="267"/>
        <v>387.88967845108601</v>
      </c>
      <c r="CB290" s="2">
        <f>(CA290/CA$5)^(12/COUNT(CA$6:CA290))-1</f>
        <v>5.8736083143358098E-2</v>
      </c>
      <c r="CD290" s="3">
        <f t="shared" si="274"/>
        <v>0.1</v>
      </c>
      <c r="CE290" s="3">
        <f t="shared" si="268"/>
        <v>0.9</v>
      </c>
      <c r="CF290" s="2">
        <f t="shared" si="269"/>
        <v>1.5603551941361121E-2</v>
      </c>
      <c r="CG290" s="5">
        <f t="shared" si="270"/>
        <v>478.57745922803917</v>
      </c>
      <c r="CH290" s="2">
        <f>(CG290/CG$5)^(12/COUNT(CG$6:CG290))-1</f>
        <v>6.8143416319602412E-2</v>
      </c>
    </row>
    <row r="291" spans="1:86">
      <c r="A291" s="1">
        <v>34668</v>
      </c>
      <c r="B291" s="2">
        <f>data!M292/1200</f>
        <v>4.3E-3</v>
      </c>
      <c r="C291" s="2">
        <f>data!K292/data!K291-1</f>
        <v>-4.3217710817477495E-2</v>
      </c>
      <c r="D291" s="1">
        <f t="shared" si="221"/>
        <v>34335</v>
      </c>
      <c r="E291">
        <f>VLOOKUP(D291,'FRED Graph'!$A$13:$B$1993,2,FALSE)</f>
        <v>0</v>
      </c>
      <c r="F291" s="4">
        <f t="shared" si="222"/>
        <v>-4.7517710817477493E-2</v>
      </c>
      <c r="G291" s="20" t="str">
        <f t="shared" si="275"/>
        <v>19944</v>
      </c>
      <c r="H291" s="21">
        <f>IF(VLOOKUP(G291,Median_Level!$A$2:$H$206,8,FALSE)="#N/A",0,VLOOKUP(G291,Median_Level!$A$2:$H$206,8,FALSE))</f>
        <v>20</v>
      </c>
      <c r="I291" s="4"/>
      <c r="J291" s="3">
        <f t="shared" si="271"/>
        <v>0</v>
      </c>
      <c r="K291" s="3">
        <f t="shared" si="223"/>
        <v>1</v>
      </c>
      <c r="L291" s="2">
        <f t="shared" si="224"/>
        <v>-4.3217710817477495E-2</v>
      </c>
      <c r="M291" s="5">
        <f t="shared" si="225"/>
        <v>430.53770869314849</v>
      </c>
      <c r="N291" s="2">
        <f>(M291/M$5)^(12/COUNT(M$6:M291))-1</f>
        <v>6.3167931229217711E-2</v>
      </c>
      <c r="P291" s="3">
        <f t="shared" si="272"/>
        <v>1</v>
      </c>
      <c r="Q291" s="3">
        <f t="shared" si="226"/>
        <v>0</v>
      </c>
      <c r="R291" s="2">
        <f t="shared" si="227"/>
        <v>4.3E-3</v>
      </c>
      <c r="S291" s="5">
        <f t="shared" si="228"/>
        <v>641.12523448319189</v>
      </c>
      <c r="T291" s="2">
        <f>(S291/S$5)^(12/COUNT(S$6:S291))-1</f>
        <v>8.107977563927915E-2</v>
      </c>
      <c r="V291" s="3">
        <f t="shared" si="229"/>
        <v>1</v>
      </c>
      <c r="W291" s="3">
        <f t="shared" si="230"/>
        <v>0</v>
      </c>
      <c r="X291" s="2">
        <f t="shared" si="231"/>
        <v>4.3E-3</v>
      </c>
      <c r="Y291" s="5">
        <f t="shared" si="232"/>
        <v>61372.297104336976</v>
      </c>
      <c r="Z291" s="2">
        <f>(Y291/Y$5)^(12/COUNT(Y$6:Y291))-1</f>
        <v>0.30911518978116947</v>
      </c>
      <c r="AB291" s="3">
        <f t="shared" si="233"/>
        <v>0</v>
      </c>
      <c r="AC291" s="3">
        <f t="shared" si="234"/>
        <v>1</v>
      </c>
      <c r="AD291" s="2">
        <f t="shared" si="235"/>
        <v>-4.3217710817477495E-2</v>
      </c>
      <c r="AE291" s="5">
        <f t="shared" si="236"/>
        <v>416.80028111515009</v>
      </c>
      <c r="AF291" s="2">
        <f>(AE291/AE$5)^(12/COUNT(AE$6:AE291))-1</f>
        <v>6.1722363476882203E-2</v>
      </c>
      <c r="AH291" s="3">
        <f t="shared" ca="1" si="237"/>
        <v>0</v>
      </c>
      <c r="AI291" s="3">
        <f t="shared" ca="1" si="238"/>
        <v>1</v>
      </c>
      <c r="AJ291" s="2">
        <f t="shared" ca="1" si="239"/>
        <v>-4.3217710817477495E-2</v>
      </c>
      <c r="AK291" s="5">
        <f t="shared" ca="1" si="240"/>
        <v>1244.6795419642099</v>
      </c>
      <c r="AL291" s="2">
        <f ca="1">(AK291/AK$5)^(12/COUNT(AK$6:AK291))-1</f>
        <v>0.11159470834470819</v>
      </c>
      <c r="AN291" s="3">
        <f t="shared" ca="1" si="241"/>
        <v>0.39367267440025844</v>
      </c>
      <c r="AO291" s="3">
        <f t="shared" ca="1" si="242"/>
        <v>0.60632732559974156</v>
      </c>
      <c r="AP291" s="2">
        <f t="shared" ca="1" si="243"/>
        <v>-2.4511286518583041E-2</v>
      </c>
      <c r="AQ291" s="5">
        <f t="shared" ca="1" si="244"/>
        <v>515.92462768287112</v>
      </c>
      <c r="AR291" s="2">
        <f ca="1">(AQ291/AQ$5)^(12/COUNT(AQ$6:AQ291))-1</f>
        <v>7.1269460127320938E-2</v>
      </c>
      <c r="AT291" s="3">
        <f t="shared" si="245"/>
        <v>0</v>
      </c>
      <c r="AU291" s="3">
        <f t="shared" si="246"/>
        <v>1</v>
      </c>
      <c r="AV291" s="2">
        <f t="shared" si="247"/>
        <v>-4.3217710817477495E-2</v>
      </c>
      <c r="AW291" s="5">
        <f t="shared" si="248"/>
        <v>602.07355095517266</v>
      </c>
      <c r="AX291" s="2">
        <f>(AW291/AW$5)^(12/COUNT(AW$6:AW291))-1</f>
        <v>7.8232873236340206E-2</v>
      </c>
      <c r="AZ291" s="3">
        <f t="shared" ca="1" si="249"/>
        <v>0</v>
      </c>
      <c r="BA291" s="3">
        <f t="shared" ca="1" si="250"/>
        <v>1</v>
      </c>
      <c r="BB291" s="2">
        <f t="shared" ca="1" si="251"/>
        <v>-4.3217710817477495E-2</v>
      </c>
      <c r="BC291" s="5">
        <f t="shared" ca="1" si="252"/>
        <v>921.00525794397254</v>
      </c>
      <c r="BD291" s="2">
        <f ca="1">(BC291/BC$5)^(12/COUNT(BC$6:BC291))-1</f>
        <v>9.76365246117612E-2</v>
      </c>
      <c r="BF291" s="3">
        <f t="shared" si="273"/>
        <v>0.45</v>
      </c>
      <c r="BG291" s="3">
        <f t="shared" si="253"/>
        <v>0.55000000000000004</v>
      </c>
      <c r="BH291" s="2">
        <f t="shared" si="254"/>
        <v>-2.1834740949612626E-2</v>
      </c>
      <c r="BI291" s="5">
        <f t="shared" si="255"/>
        <v>553.92314959502414</v>
      </c>
      <c r="BJ291" s="2">
        <f>(BI291/BI$5)^(12/COUNT(BI$6:BI291))-1</f>
        <v>7.4468495269820023E-2</v>
      </c>
      <c r="BL291" s="3">
        <f t="shared" si="256"/>
        <v>1</v>
      </c>
      <c r="BM291" s="3">
        <f t="shared" si="257"/>
        <v>0</v>
      </c>
      <c r="BN291" s="2">
        <f t="shared" si="258"/>
        <v>4.3E-3</v>
      </c>
      <c r="BO291" s="5">
        <f t="shared" si="259"/>
        <v>461.31182094546614</v>
      </c>
      <c r="BP291" s="2">
        <f>(BO291/BO$5)^(12/COUNT(BO$6:BO291))-1</f>
        <v>6.6252132072776693E-2</v>
      </c>
      <c r="BR291" s="3">
        <f t="shared" si="260"/>
        <v>1</v>
      </c>
      <c r="BS291" s="3">
        <f t="shared" si="261"/>
        <v>0</v>
      </c>
      <c r="BT291" s="2">
        <f t="shared" si="262"/>
        <v>4.3E-3</v>
      </c>
      <c r="BU291" s="5">
        <f t="shared" si="263"/>
        <v>530.2511643571346</v>
      </c>
      <c r="BV291" s="2">
        <f>(BU291/BU$5)^(12/COUNT(BU$6:BU291))-1</f>
        <v>7.2501308373154716E-2</v>
      </c>
      <c r="BX291" s="3">
        <f t="shared" si="264"/>
        <v>0</v>
      </c>
      <c r="BY291" s="3">
        <f t="shared" si="265"/>
        <v>1</v>
      </c>
      <c r="BZ291" s="2">
        <f t="shared" si="266"/>
        <v>-4.3217710817477495E-2</v>
      </c>
      <c r="CA291" s="5">
        <f t="shared" si="267"/>
        <v>371.12597449870265</v>
      </c>
      <c r="CB291" s="2">
        <f>(CA291/CA$5)^(12/COUNT(CA$6:CA291))-1</f>
        <v>5.6564466440218064E-2</v>
      </c>
      <c r="CD291" s="3">
        <f t="shared" si="274"/>
        <v>0.1</v>
      </c>
      <c r="CE291" s="3">
        <f t="shared" si="268"/>
        <v>0.9</v>
      </c>
      <c r="CF291" s="2">
        <f t="shared" si="269"/>
        <v>-3.8465939735729746E-2</v>
      </c>
      <c r="CG291" s="5">
        <f t="shared" si="270"/>
        <v>460.16852752249474</v>
      </c>
      <c r="CH291" s="2">
        <f>(CG291/CG$5)^(12/COUNT(CG$6:CG291))-1</f>
        <v>6.6141124051092515E-2</v>
      </c>
    </row>
    <row r="292" spans="1:86">
      <c r="A292" s="1">
        <v>34698</v>
      </c>
      <c r="B292" s="2">
        <f>data!M293/1200</f>
        <v>4.5833333333333334E-3</v>
      </c>
      <c r="C292" s="2">
        <f>data!K293/data!K292-1</f>
        <v>2.5465203973021211E-2</v>
      </c>
      <c r="D292" s="1">
        <f t="shared" si="221"/>
        <v>34335</v>
      </c>
      <c r="E292">
        <f>VLOOKUP(D292,'FRED Graph'!$A$13:$B$1993,2,FALSE)</f>
        <v>0</v>
      </c>
      <c r="F292" s="4">
        <f t="shared" si="222"/>
        <v>2.0881870639687876E-2</v>
      </c>
      <c r="G292" s="20" t="str">
        <f t="shared" si="275"/>
        <v>19944</v>
      </c>
      <c r="H292" s="21">
        <f>IF(VLOOKUP(G292,Median_Level!$A$2:$H$206,8,FALSE)="#N/A",0,VLOOKUP(G292,Median_Level!$A$2:$H$206,8,FALSE))</f>
        <v>20</v>
      </c>
      <c r="I292" s="4"/>
      <c r="J292" s="3">
        <f t="shared" si="271"/>
        <v>0</v>
      </c>
      <c r="K292" s="3">
        <f t="shared" si="223"/>
        <v>1</v>
      </c>
      <c r="L292" s="2">
        <f t="shared" si="224"/>
        <v>2.5465203973021211E-2</v>
      </c>
      <c r="M292" s="5">
        <f t="shared" si="225"/>
        <v>441.5014392630967</v>
      </c>
      <c r="N292" s="2">
        <f>(M292/M$5)^(12/COUNT(M$6:M292))-1</f>
        <v>6.4059229501350679E-2</v>
      </c>
      <c r="P292" s="3">
        <f t="shared" si="272"/>
        <v>1</v>
      </c>
      <c r="Q292" s="3">
        <f t="shared" si="226"/>
        <v>0</v>
      </c>
      <c r="R292" s="2">
        <f t="shared" si="227"/>
        <v>4.5833333333333334E-3</v>
      </c>
      <c r="S292" s="5">
        <f t="shared" si="228"/>
        <v>644.06372514123984</v>
      </c>
      <c r="T292" s="2">
        <f>(S292/S$5)^(12/COUNT(S$6:S292))-1</f>
        <v>8.0992818165183333E-2</v>
      </c>
      <c r="V292" s="3">
        <f t="shared" si="229"/>
        <v>0</v>
      </c>
      <c r="W292" s="3">
        <f t="shared" si="230"/>
        <v>1</v>
      </c>
      <c r="X292" s="2">
        <f t="shared" si="231"/>
        <v>2.5465203973021211E-2</v>
      </c>
      <c r="Y292" s="5">
        <f t="shared" si="232"/>
        <v>62935.155168391779</v>
      </c>
      <c r="Z292" s="2">
        <f>(Y292/Y$5)^(12/COUNT(Y$6:Y292))-1</f>
        <v>0.30926300920277949</v>
      </c>
      <c r="AB292" s="3">
        <f t="shared" si="233"/>
        <v>0</v>
      </c>
      <c r="AC292" s="3">
        <f t="shared" si="234"/>
        <v>1</v>
      </c>
      <c r="AD292" s="2">
        <f t="shared" si="235"/>
        <v>2.5465203973021211E-2</v>
      </c>
      <c r="AE292" s="5">
        <f t="shared" si="236"/>
        <v>427.41418528975998</v>
      </c>
      <c r="AF292" s="2">
        <f>(AE292/AE$5)^(12/COUNT(AE$6:AE292))-1</f>
        <v>6.261748749623286E-2</v>
      </c>
      <c r="AH292" s="3">
        <f t="shared" ca="1" si="237"/>
        <v>0</v>
      </c>
      <c r="AI292" s="3">
        <f t="shared" ca="1" si="238"/>
        <v>1</v>
      </c>
      <c r="AJ292" s="2">
        <f t="shared" ca="1" si="239"/>
        <v>2.5465203973021211E-2</v>
      </c>
      <c r="AK292" s="5">
        <f t="shared" ca="1" si="240"/>
        <v>1276.3755603813752</v>
      </c>
      <c r="AL292" s="2">
        <f ca="1">(AK292/AK$5)^(12/COUNT(AK$6:AK292))-1</f>
        <v>0.1123539533362703</v>
      </c>
      <c r="AN292" s="3">
        <f t="shared" ca="1" si="241"/>
        <v>0.31557253761342419</v>
      </c>
      <c r="AO292" s="3">
        <f t="shared" ca="1" si="242"/>
        <v>0.68442746238657581</v>
      </c>
      <c r="AP292" s="2">
        <f t="shared" ca="1" si="243"/>
        <v>1.8875459065139648E-2</v>
      </c>
      <c r="AQ292" s="5">
        <f t="shared" ca="1" si="244"/>
        <v>525.66294187339656</v>
      </c>
      <c r="AR292" s="2">
        <f ca="1">(AQ292/AQ$5)^(12/COUNT(AQ$6:AQ292))-1</f>
        <v>7.1850230537505944E-2</v>
      </c>
      <c r="AT292" s="3">
        <f t="shared" si="245"/>
        <v>0</v>
      </c>
      <c r="AU292" s="3">
        <f t="shared" si="246"/>
        <v>1</v>
      </c>
      <c r="AV292" s="2">
        <f t="shared" si="247"/>
        <v>2.5465203973021211E-2</v>
      </c>
      <c r="AW292" s="5">
        <f t="shared" si="248"/>
        <v>617.40547673700735</v>
      </c>
      <c r="AX292" s="2">
        <f>(AW292/AW$5)^(12/COUNT(AW$6:AW292))-1</f>
        <v>7.9083896823709976E-2</v>
      </c>
      <c r="AZ292" s="3">
        <f t="shared" ca="1" si="249"/>
        <v>0</v>
      </c>
      <c r="BA292" s="3">
        <f t="shared" ca="1" si="250"/>
        <v>1</v>
      </c>
      <c r="BB292" s="2">
        <f t="shared" ca="1" si="251"/>
        <v>2.5465203973021211E-2</v>
      </c>
      <c r="BC292" s="5">
        <f t="shared" ca="1" si="252"/>
        <v>944.4588446977408</v>
      </c>
      <c r="BD292" s="2">
        <f ca="1">(BC292/BC$5)^(12/COUNT(BC$6:BC292))-1</f>
        <v>9.8434598062984824E-2</v>
      </c>
      <c r="BF292" s="3">
        <f t="shared" si="273"/>
        <v>0.45</v>
      </c>
      <c r="BG292" s="3">
        <f t="shared" si="253"/>
        <v>0.55000000000000004</v>
      </c>
      <c r="BH292" s="2">
        <f t="shared" si="254"/>
        <v>1.6068362185161666E-2</v>
      </c>
      <c r="BI292" s="5">
        <f t="shared" si="255"/>
        <v>562.82378738546242</v>
      </c>
      <c r="BJ292" s="2">
        <f>(BI292/BI$5)^(12/COUNT(BI$6:BI292))-1</f>
        <v>7.4915827352070918E-2</v>
      </c>
      <c r="BL292" s="3">
        <f t="shared" si="256"/>
        <v>1</v>
      </c>
      <c r="BM292" s="3">
        <f t="shared" si="257"/>
        <v>0</v>
      </c>
      <c r="BN292" s="2">
        <f t="shared" si="258"/>
        <v>4.5833333333333334E-3</v>
      </c>
      <c r="BO292" s="5">
        <f t="shared" si="259"/>
        <v>463.42616679146619</v>
      </c>
      <c r="BP292" s="2">
        <f>(BO292/BO$5)^(12/COUNT(BO$6:BO292))-1</f>
        <v>6.6217672708279052E-2</v>
      </c>
      <c r="BR292" s="3">
        <f t="shared" si="260"/>
        <v>1</v>
      </c>
      <c r="BS292" s="3">
        <f t="shared" si="261"/>
        <v>0</v>
      </c>
      <c r="BT292" s="2">
        <f t="shared" si="262"/>
        <v>4.5833333333333334E-3</v>
      </c>
      <c r="BU292" s="5">
        <f t="shared" si="263"/>
        <v>532.68148219377144</v>
      </c>
      <c r="BV292" s="2">
        <f>(BU292/BU$5)^(12/COUNT(BU$6:BU292))-1</f>
        <v>7.2444810157562323E-2</v>
      </c>
      <c r="BX292" s="3">
        <f t="shared" si="264"/>
        <v>0</v>
      </c>
      <c r="BY292" s="3">
        <f t="shared" si="265"/>
        <v>1</v>
      </c>
      <c r="BZ292" s="2">
        <f t="shared" si="266"/>
        <v>2.5465203973021211E-2</v>
      </c>
      <c r="CA292" s="5">
        <f t="shared" si="267"/>
        <v>380.57677313899836</v>
      </c>
      <c r="CB292" s="2">
        <f>(CA292/CA$5)^(12/COUNT(CA$6:CA292))-1</f>
        <v>5.7473185214200528E-2</v>
      </c>
      <c r="CD292" s="3">
        <f t="shared" si="274"/>
        <v>0.1</v>
      </c>
      <c r="CE292" s="3">
        <f t="shared" si="268"/>
        <v>0.9</v>
      </c>
      <c r="CF292" s="2">
        <f t="shared" si="269"/>
        <v>2.3377016909052424E-2</v>
      </c>
      <c r="CG292" s="5">
        <f t="shared" si="270"/>
        <v>470.92589497140182</v>
      </c>
      <c r="CH292" s="2">
        <f>(CG292/CG$5)^(12/COUNT(CG$6:CG292))-1</f>
        <v>6.6933594015899489E-2</v>
      </c>
    </row>
    <row r="293" spans="1:86">
      <c r="A293" s="1">
        <v>34730</v>
      </c>
      <c r="B293" s="2">
        <f>data!M294/1200</f>
        <v>4.5833333333333334E-3</v>
      </c>
      <c r="C293" s="2">
        <f>data!K294/data!K293-1</f>
        <v>2.4566820709150949E-3</v>
      </c>
      <c r="D293" s="1">
        <f t="shared" si="221"/>
        <v>34700</v>
      </c>
      <c r="E293">
        <f>VLOOKUP(D293,'FRED Graph'!$A$13:$B$1993,2,FALSE)</f>
        <v>0</v>
      </c>
      <c r="F293" s="4">
        <f t="shared" si="222"/>
        <v>-2.1266512624182384E-3</v>
      </c>
      <c r="G293" s="20" t="str">
        <f t="shared" si="275"/>
        <v>19951</v>
      </c>
      <c r="H293" s="21">
        <f>IF(VLOOKUP(G293,Median_Level!$A$2:$H$206,8,FALSE)="#N/A",0,VLOOKUP(G293,Median_Level!$A$2:$H$206,8,FALSE))</f>
        <v>15</v>
      </c>
      <c r="I293" s="4"/>
      <c r="J293" s="3">
        <f t="shared" si="271"/>
        <v>0</v>
      </c>
      <c r="K293" s="3">
        <f t="shared" si="223"/>
        <v>1</v>
      </c>
      <c r="L293" s="2">
        <f t="shared" si="224"/>
        <v>2.4566820709150949E-3</v>
      </c>
      <c r="M293" s="5">
        <f t="shared" si="225"/>
        <v>442.58606793321758</v>
      </c>
      <c r="N293" s="2">
        <f>(M293/M$5)^(12/COUNT(M$6:M293))-1</f>
        <v>6.3938617007586407E-2</v>
      </c>
      <c r="P293" s="3">
        <f t="shared" si="272"/>
        <v>1</v>
      </c>
      <c r="Q293" s="3">
        <f t="shared" si="226"/>
        <v>0</v>
      </c>
      <c r="R293" s="2">
        <f t="shared" si="227"/>
        <v>4.5833333333333334E-3</v>
      </c>
      <c r="S293" s="5">
        <f t="shared" si="228"/>
        <v>647.01568388147052</v>
      </c>
      <c r="T293" s="2">
        <f>(S293/S$5)^(12/COUNT(S$6:S293))-1</f>
        <v>8.0906471484236464E-2</v>
      </c>
      <c r="V293" s="3">
        <f t="shared" si="229"/>
        <v>1</v>
      </c>
      <c r="W293" s="3">
        <f t="shared" si="230"/>
        <v>0</v>
      </c>
      <c r="X293" s="2">
        <f t="shared" si="231"/>
        <v>4.5833333333333334E-3</v>
      </c>
      <c r="Y293" s="5">
        <f t="shared" si="232"/>
        <v>63223.607962913578</v>
      </c>
      <c r="Z293" s="2">
        <f>(Y293/Y$5)^(12/COUNT(Y$6:Y293))-1</f>
        <v>0.30828783500786927</v>
      </c>
      <c r="AB293" s="3">
        <f t="shared" si="233"/>
        <v>0</v>
      </c>
      <c r="AC293" s="3">
        <f t="shared" si="234"/>
        <v>1</v>
      </c>
      <c r="AD293" s="2">
        <f t="shared" si="235"/>
        <v>2.4566820709150949E-3</v>
      </c>
      <c r="AE293" s="5">
        <f t="shared" si="236"/>
        <v>428.4642060556161</v>
      </c>
      <c r="AF293" s="2">
        <f>(AE293/AE$5)^(12/COUNT(AE$6:AE293))-1</f>
        <v>6.250204052614694E-2</v>
      </c>
      <c r="AH293" s="3">
        <f t="shared" ca="1" si="237"/>
        <v>0</v>
      </c>
      <c r="AI293" s="3">
        <f t="shared" ca="1" si="238"/>
        <v>1</v>
      </c>
      <c r="AJ293" s="2">
        <f t="shared" ca="1" si="239"/>
        <v>2.4566820709150949E-3</v>
      </c>
      <c r="AK293" s="5">
        <f t="shared" ca="1" si="240"/>
        <v>1279.5112093363184</v>
      </c>
      <c r="AL293" s="2">
        <f ca="1">(AK293/AK$5)^(12/COUNT(AK$6:AK293))-1</f>
        <v>0.11205646000886227</v>
      </c>
      <c r="AN293" s="3">
        <f t="shared" ca="1" si="241"/>
        <v>0.51392340577790097</v>
      </c>
      <c r="AO293" s="3">
        <f t="shared" ca="1" si="242"/>
        <v>0.48607659422209903</v>
      </c>
      <c r="AP293" s="2">
        <f t="shared" ca="1" si="243"/>
        <v>3.5496179305989483E-3</v>
      </c>
      <c r="AQ293" s="5">
        <f t="shared" ca="1" si="244"/>
        <v>527.52884447732174</v>
      </c>
      <c r="AR293" s="2">
        <f ca="1">(AQ293/AQ$5)^(12/COUNT(AQ$6:AQ293))-1</f>
        <v>7.1750246656054895E-2</v>
      </c>
      <c r="AT293" s="3">
        <f t="shared" si="245"/>
        <v>0</v>
      </c>
      <c r="AU293" s="3">
        <f t="shared" si="246"/>
        <v>1</v>
      </c>
      <c r="AV293" s="2">
        <f t="shared" si="247"/>
        <v>2.4566820709150949E-3</v>
      </c>
      <c r="AW293" s="5">
        <f t="shared" si="248"/>
        <v>618.92224570219196</v>
      </c>
      <c r="AX293" s="2">
        <f>(AW293/AW$5)^(12/COUNT(AW$6:AW293))-1</f>
        <v>7.890905291902417E-2</v>
      </c>
      <c r="AZ293" s="3">
        <f t="shared" ca="1" si="249"/>
        <v>0</v>
      </c>
      <c r="BA293" s="3">
        <f t="shared" ca="1" si="250"/>
        <v>1</v>
      </c>
      <c r="BB293" s="2">
        <f t="shared" ca="1" si="251"/>
        <v>2.4566820709150949E-3</v>
      </c>
      <c r="BC293" s="5">
        <f t="shared" ca="1" si="252"/>
        <v>946.77907980822692</v>
      </c>
      <c r="BD293" s="2">
        <f ca="1">(BC293/BC$5)^(12/COUNT(BC$6:BC293))-1</f>
        <v>9.8188843032070316E-2</v>
      </c>
      <c r="BF293" s="3">
        <f t="shared" si="273"/>
        <v>0.45</v>
      </c>
      <c r="BG293" s="3">
        <f t="shared" si="253"/>
        <v>0.55000000000000004</v>
      </c>
      <c r="BH293" s="2">
        <f t="shared" si="254"/>
        <v>3.4136751390033025E-3</v>
      </c>
      <c r="BI293" s="5">
        <f t="shared" si="255"/>
        <v>564.74508495609984</v>
      </c>
      <c r="BJ293" s="2">
        <f>(BI293/BI$5)^(12/COUNT(BI$6:BI293))-1</f>
        <v>7.4798832053886377E-2</v>
      </c>
      <c r="BL293" s="3">
        <f t="shared" si="256"/>
        <v>1</v>
      </c>
      <c r="BM293" s="3">
        <f t="shared" si="257"/>
        <v>0</v>
      </c>
      <c r="BN293" s="2">
        <f t="shared" si="258"/>
        <v>4.5833333333333334E-3</v>
      </c>
      <c r="BO293" s="5">
        <f t="shared" si="259"/>
        <v>465.55020338926045</v>
      </c>
      <c r="BP293" s="2">
        <f>(BO293/BO$5)^(12/COUNT(BO$6:BO293))-1</f>
        <v>6.6183453747014953E-2</v>
      </c>
      <c r="BR293" s="3">
        <f t="shared" si="260"/>
        <v>1</v>
      </c>
      <c r="BS293" s="3">
        <f t="shared" si="261"/>
        <v>0</v>
      </c>
      <c r="BT293" s="2">
        <f t="shared" si="262"/>
        <v>4.5833333333333334E-3</v>
      </c>
      <c r="BU293" s="5">
        <f t="shared" si="263"/>
        <v>535.12293898715961</v>
      </c>
      <c r="BV293" s="2">
        <f>(BU293/BU$5)^(12/COUNT(BU$6:BU293))-1</f>
        <v>7.2388707236023864E-2</v>
      </c>
      <c r="BX293" s="3">
        <f t="shared" si="264"/>
        <v>0</v>
      </c>
      <c r="BY293" s="3">
        <f t="shared" si="265"/>
        <v>1</v>
      </c>
      <c r="BZ293" s="2">
        <f t="shared" si="266"/>
        <v>2.4566820709150949E-3</v>
      </c>
      <c r="CA293" s="5">
        <f t="shared" si="267"/>
        <v>381.51172927417565</v>
      </c>
      <c r="CB293" s="2">
        <f>(CA293/CA$5)^(12/COUNT(CA$6:CA293))-1</f>
        <v>5.7376114209641393E-2</v>
      </c>
      <c r="CD293" s="3">
        <f t="shared" si="274"/>
        <v>0.1</v>
      </c>
      <c r="CE293" s="3">
        <f t="shared" si="268"/>
        <v>0.9</v>
      </c>
      <c r="CF293" s="2">
        <f t="shared" si="269"/>
        <v>2.6693471971569191E-3</v>
      </c>
      <c r="CG293" s="5">
        <f t="shared" si="270"/>
        <v>472.18295968921228</v>
      </c>
      <c r="CH293" s="2">
        <f>(CG293/CG$5)^(12/COUNT(CG$6:CG293))-1</f>
        <v>6.6812091852372246E-2</v>
      </c>
    </row>
    <row r="294" spans="1:86">
      <c r="A294" s="1">
        <v>34758</v>
      </c>
      <c r="B294" s="2">
        <f>data!M295/1200</f>
        <v>5.0000000000000001E-3</v>
      </c>
      <c r="C294" s="2">
        <f>data!K295/data!K294-1</f>
        <v>4.3495340621146461E-2</v>
      </c>
      <c r="D294" s="1">
        <f t="shared" si="221"/>
        <v>34700</v>
      </c>
      <c r="E294">
        <f>VLOOKUP(D294,'FRED Graph'!$A$13:$B$1993,2,FALSE)</f>
        <v>0</v>
      </c>
      <c r="F294" s="4">
        <f t="shared" si="222"/>
        <v>3.8495340621146464E-2</v>
      </c>
      <c r="G294" s="20" t="str">
        <f t="shared" si="275"/>
        <v>19951</v>
      </c>
      <c r="H294" s="21">
        <f>IF(VLOOKUP(G294,Median_Level!$A$2:$H$206,8,FALSE)="#N/A",0,VLOOKUP(G294,Median_Level!$A$2:$H$206,8,FALSE))</f>
        <v>15</v>
      </c>
      <c r="I294" s="4"/>
      <c r="J294" s="3">
        <f t="shared" si="271"/>
        <v>0</v>
      </c>
      <c r="K294" s="3">
        <f t="shared" si="223"/>
        <v>1</v>
      </c>
      <c r="L294" s="2">
        <f t="shared" si="224"/>
        <v>4.3495340621146461E-2</v>
      </c>
      <c r="M294" s="5">
        <f t="shared" si="225"/>
        <v>461.83649971214675</v>
      </c>
      <c r="N294" s="2">
        <f>(M294/M$5)^(12/COUNT(M$6:M294))-1</f>
        <v>6.5592629083769394E-2</v>
      </c>
      <c r="P294" s="3">
        <f t="shared" si="272"/>
        <v>1</v>
      </c>
      <c r="Q294" s="3">
        <f t="shared" si="226"/>
        <v>0</v>
      </c>
      <c r="R294" s="2">
        <f t="shared" si="227"/>
        <v>5.0000000000000001E-3</v>
      </c>
      <c r="S294" s="5">
        <f t="shared" si="228"/>
        <v>650.2507623008778</v>
      </c>
      <c r="T294" s="2">
        <f>(S294/S$5)^(12/COUNT(S$6:S294))-1</f>
        <v>8.083933949131672E-2</v>
      </c>
      <c r="V294" s="3">
        <f t="shared" si="229"/>
        <v>0</v>
      </c>
      <c r="W294" s="3">
        <f t="shared" si="230"/>
        <v>1</v>
      </c>
      <c r="X294" s="2">
        <f t="shared" si="231"/>
        <v>4.3495340621146461E-2</v>
      </c>
      <c r="Y294" s="5">
        <f t="shared" si="232"/>
        <v>65973.54032655833</v>
      </c>
      <c r="Z294" s="2">
        <f>(Y294/Y$5)^(12/COUNT(Y$6:Y294))-1</f>
        <v>0.30938468729421809</v>
      </c>
      <c r="AB294" s="3">
        <f t="shared" si="233"/>
        <v>0</v>
      </c>
      <c r="AC294" s="3">
        <f t="shared" si="234"/>
        <v>1</v>
      </c>
      <c r="AD294" s="2">
        <f t="shared" si="235"/>
        <v>4.3495340621146461E-2</v>
      </c>
      <c r="AE294" s="5">
        <f t="shared" si="236"/>
        <v>447.1004026419742</v>
      </c>
      <c r="AF294" s="2">
        <f>(AE294/AE$5)^(12/COUNT(AE$6:AE294))-1</f>
        <v>6.4158794512434669E-2</v>
      </c>
      <c r="AH294" s="3">
        <f t="shared" ca="1" si="237"/>
        <v>0</v>
      </c>
      <c r="AI294" s="3">
        <f t="shared" ca="1" si="238"/>
        <v>1</v>
      </c>
      <c r="AJ294" s="2">
        <f t="shared" ca="1" si="239"/>
        <v>4.3495340621146461E-2</v>
      </c>
      <c r="AK294" s="5">
        <f t="shared" ca="1" si="240"/>
        <v>1335.1639852149767</v>
      </c>
      <c r="AL294" s="2">
        <f ca="1">(AK294/AK$5)^(12/COUNT(AK$6:AK294))-1</f>
        <v>0.11361481787291838</v>
      </c>
      <c r="AN294" s="3">
        <f t="shared" ca="1" si="241"/>
        <v>0.62592211341057613</v>
      </c>
      <c r="AO294" s="3">
        <f t="shared" ca="1" si="242"/>
        <v>0.37407788658942387</v>
      </c>
      <c r="AP294" s="2">
        <f t="shared" ca="1" si="243"/>
        <v>1.940025566309847E-2</v>
      </c>
      <c r="AQ294" s="5">
        <f t="shared" ca="1" si="244"/>
        <v>537.76303892984072</v>
      </c>
      <c r="AR294" s="2">
        <f ca="1">(AQ294/AQ$5)^(12/COUNT(AQ$6:AQ294))-1</f>
        <v>7.2348519119004084E-2</v>
      </c>
      <c r="AT294" s="3">
        <f t="shared" si="245"/>
        <v>0</v>
      </c>
      <c r="AU294" s="3">
        <f t="shared" si="246"/>
        <v>1</v>
      </c>
      <c r="AV294" s="2">
        <f t="shared" si="247"/>
        <v>4.3495340621146461E-2</v>
      </c>
      <c r="AW294" s="5">
        <f t="shared" si="248"/>
        <v>645.84247959701372</v>
      </c>
      <c r="AX294" s="2">
        <f>(AW294/AW$5)^(12/COUNT(AW$6:AW294))-1</f>
        <v>8.0534094830466252E-2</v>
      </c>
      <c r="AZ294" s="3">
        <f t="shared" ca="1" si="249"/>
        <v>0</v>
      </c>
      <c r="BA294" s="3">
        <f t="shared" ca="1" si="250"/>
        <v>1</v>
      </c>
      <c r="BB294" s="2">
        <f t="shared" ca="1" si="251"/>
        <v>4.3495340621146461E-2</v>
      </c>
      <c r="BC294" s="5">
        <f t="shared" ca="1" si="252"/>
        <v>987.95955837746135</v>
      </c>
      <c r="BD294" s="2">
        <f ca="1">(BC294/BC$5)^(12/COUNT(BC$6:BC294))-1</f>
        <v>9.9775520040411125E-2</v>
      </c>
      <c r="BF294" s="3">
        <f t="shared" si="273"/>
        <v>0.45</v>
      </c>
      <c r="BG294" s="3">
        <f t="shared" si="253"/>
        <v>0.55000000000000004</v>
      </c>
      <c r="BH294" s="2">
        <f t="shared" si="254"/>
        <v>2.6172437341630557E-2</v>
      </c>
      <c r="BI294" s="5">
        <f t="shared" si="255"/>
        <v>579.52584030610717</v>
      </c>
      <c r="BJ294" s="2">
        <f>(BI294/BI$5)^(12/COUNT(BI$6:BI294))-1</f>
        <v>7.5683938311482457E-2</v>
      </c>
      <c r="BL294" s="3">
        <f t="shared" si="256"/>
        <v>1</v>
      </c>
      <c r="BM294" s="3">
        <f t="shared" si="257"/>
        <v>0</v>
      </c>
      <c r="BN294" s="2">
        <f t="shared" si="258"/>
        <v>5.0000000000000001E-3</v>
      </c>
      <c r="BO294" s="5">
        <f t="shared" si="259"/>
        <v>467.8779544062067</v>
      </c>
      <c r="BP294" s="2">
        <f>(BO294/BO$5)^(12/COUNT(BO$6:BO294))-1</f>
        <v>6.6167830369767699E-2</v>
      </c>
      <c r="BR294" s="3">
        <f t="shared" si="260"/>
        <v>1</v>
      </c>
      <c r="BS294" s="3">
        <f t="shared" si="261"/>
        <v>0</v>
      </c>
      <c r="BT294" s="2">
        <f t="shared" si="262"/>
        <v>5.0000000000000001E-3</v>
      </c>
      <c r="BU294" s="5">
        <f t="shared" si="263"/>
        <v>537.7985536820953</v>
      </c>
      <c r="BV294" s="2">
        <f>(BU294/BU$5)^(12/COUNT(BU$6:BU294))-1</f>
        <v>7.2351459634381055E-2</v>
      </c>
      <c r="BX294" s="3">
        <f t="shared" si="264"/>
        <v>0</v>
      </c>
      <c r="BY294" s="3">
        <f t="shared" si="265"/>
        <v>1</v>
      </c>
      <c r="BZ294" s="2">
        <f t="shared" si="266"/>
        <v>4.3495340621146461E-2</v>
      </c>
      <c r="CA294" s="5">
        <f t="shared" si="267"/>
        <v>398.10571188991855</v>
      </c>
      <c r="CB294" s="2">
        <f>(CA294/CA$5)^(12/COUNT(CA$6:CA294))-1</f>
        <v>5.9042597019330012E-2</v>
      </c>
      <c r="CD294" s="3">
        <f t="shared" si="274"/>
        <v>0.1</v>
      </c>
      <c r="CE294" s="3">
        <f t="shared" si="268"/>
        <v>0.9</v>
      </c>
      <c r="CF294" s="2">
        <f t="shared" si="269"/>
        <v>3.964580655903182E-2</v>
      </c>
      <c r="CG294" s="5">
        <f t="shared" si="270"/>
        <v>490.90303396952186</v>
      </c>
      <c r="CH294" s="2">
        <f>(CG294/CG$5)^(12/COUNT(CG$6:CG294))-1</f>
        <v>6.8296642935402829E-2</v>
      </c>
    </row>
    <row r="295" spans="1:86">
      <c r="A295" s="1">
        <v>34789</v>
      </c>
      <c r="B295" s="2">
        <f>data!M296/1200</f>
        <v>5.0000000000000001E-3</v>
      </c>
      <c r="C295" s="2">
        <f>data!K296/data!K295-1</f>
        <v>3.655900574662474E-2</v>
      </c>
      <c r="D295" s="1">
        <f t="shared" si="221"/>
        <v>34700</v>
      </c>
      <c r="E295">
        <f>VLOOKUP(D295,'FRED Graph'!$A$13:$B$1993,2,FALSE)</f>
        <v>0</v>
      </c>
      <c r="F295" s="4">
        <f t="shared" si="222"/>
        <v>3.1559005746624742E-2</v>
      </c>
      <c r="G295" s="20" t="str">
        <f t="shared" si="275"/>
        <v>19951</v>
      </c>
      <c r="H295" s="21">
        <f>IF(VLOOKUP(G295,Median_Level!$A$2:$H$206,8,FALSE)="#N/A",0,VLOOKUP(G295,Median_Level!$A$2:$H$206,8,FALSE))</f>
        <v>15</v>
      </c>
      <c r="I295" s="4"/>
      <c r="J295" s="3">
        <f t="shared" si="271"/>
        <v>0</v>
      </c>
      <c r="K295" s="3">
        <f t="shared" si="223"/>
        <v>1</v>
      </c>
      <c r="L295" s="2">
        <f t="shared" si="224"/>
        <v>3.655900574662474E-2</v>
      </c>
      <c r="M295" s="5">
        <f t="shared" si="225"/>
        <v>478.72078295912416</v>
      </c>
      <c r="N295" s="2">
        <f>(M295/M$5)^(12/COUNT(M$6:M295))-1</f>
        <v>6.6943288344910812E-2</v>
      </c>
      <c r="P295" s="3">
        <f t="shared" si="272"/>
        <v>1</v>
      </c>
      <c r="Q295" s="3">
        <f t="shared" si="226"/>
        <v>0</v>
      </c>
      <c r="R295" s="2">
        <f t="shared" si="227"/>
        <v>5.0000000000000001E-3</v>
      </c>
      <c r="S295" s="5">
        <f t="shared" si="228"/>
        <v>653.50201611238208</v>
      </c>
      <c r="T295" s="2">
        <f>(S295/S$5)^(12/COUNT(S$6:S295))-1</f>
        <v>8.0772674604002059E-2</v>
      </c>
      <c r="V295" s="3">
        <f t="shared" si="229"/>
        <v>0</v>
      </c>
      <c r="W295" s="3">
        <f t="shared" si="230"/>
        <v>1</v>
      </c>
      <c r="X295" s="2">
        <f t="shared" si="231"/>
        <v>3.655900574662474E-2</v>
      </c>
      <c r="Y295" s="5">
        <f t="shared" si="232"/>
        <v>68385.46736648216</v>
      </c>
      <c r="Z295" s="2">
        <f>(Y295/Y$5)^(12/COUNT(Y$6:Y295))-1</f>
        <v>0.31011327636896713</v>
      </c>
      <c r="AB295" s="3">
        <f t="shared" si="233"/>
        <v>0</v>
      </c>
      <c r="AC295" s="3">
        <f t="shared" si="234"/>
        <v>1</v>
      </c>
      <c r="AD295" s="2">
        <f t="shared" si="235"/>
        <v>3.655900574662474E-2</v>
      </c>
      <c r="AE295" s="5">
        <f t="shared" si="236"/>
        <v>463.44594883148039</v>
      </c>
      <c r="AF295" s="2">
        <f>(AE295/AE$5)^(12/COUNT(AE$6:AE295))-1</f>
        <v>6.551258356395695E-2</v>
      </c>
      <c r="AH295" s="3">
        <f t="shared" ca="1" si="237"/>
        <v>0</v>
      </c>
      <c r="AI295" s="3">
        <f t="shared" ca="1" si="238"/>
        <v>1</v>
      </c>
      <c r="AJ295" s="2">
        <f t="shared" ca="1" si="239"/>
        <v>3.655900574662474E-2</v>
      </c>
      <c r="AK295" s="5">
        <f t="shared" ca="1" si="240"/>
        <v>1383.9762530231374</v>
      </c>
      <c r="AL295" s="2">
        <f ca="1">(AK295/AK$5)^(12/COUNT(AK$6:AK295))-1</f>
        <v>0.11485687424293611</v>
      </c>
      <c r="AN295" s="3">
        <f t="shared" ca="1" si="241"/>
        <v>0.85758443283748209</v>
      </c>
      <c r="AO295" s="3">
        <f t="shared" ca="1" si="242"/>
        <v>0.14241556716251791</v>
      </c>
      <c r="AP295" s="2">
        <f t="shared" ca="1" si="243"/>
        <v>9.494493702490725E-3</v>
      </c>
      <c r="AQ295" s="5">
        <f t="shared" ca="1" si="244"/>
        <v>542.86882671639239</v>
      </c>
      <c r="AR295" s="2">
        <f ca="1">(AQ295/AQ$5)^(12/COUNT(AQ$6:AQ295))-1</f>
        <v>7.2509551107130532E-2</v>
      </c>
      <c r="AT295" s="3">
        <f t="shared" si="245"/>
        <v>0</v>
      </c>
      <c r="AU295" s="3">
        <f t="shared" si="246"/>
        <v>1</v>
      </c>
      <c r="AV295" s="2">
        <f t="shared" si="247"/>
        <v>3.655900574662474E-2</v>
      </c>
      <c r="AW295" s="5">
        <f t="shared" si="248"/>
        <v>669.45383852001532</v>
      </c>
      <c r="AX295" s="2">
        <f>(AW295/AW$5)^(12/COUNT(AW$6:AW295))-1</f>
        <v>8.1851746338913678E-2</v>
      </c>
      <c r="AZ295" s="3">
        <f t="shared" ca="1" si="249"/>
        <v>0</v>
      </c>
      <c r="BA295" s="3">
        <f t="shared" ca="1" si="250"/>
        <v>1</v>
      </c>
      <c r="BB295" s="2">
        <f t="shared" ca="1" si="251"/>
        <v>3.655900574662474E-2</v>
      </c>
      <c r="BC295" s="5">
        <f t="shared" ca="1" si="252"/>
        <v>1024.0783775496159</v>
      </c>
      <c r="BD295" s="2">
        <f ca="1">(BC295/BC$5)^(12/COUNT(BC$6:BC295))-1</f>
        <v>0.10104961879293417</v>
      </c>
      <c r="BF295" s="3">
        <f t="shared" si="273"/>
        <v>0.45</v>
      </c>
      <c r="BG295" s="3">
        <f t="shared" si="253"/>
        <v>0.55000000000000004</v>
      </c>
      <c r="BH295" s="2">
        <f t="shared" si="254"/>
        <v>2.2357453160643609E-2</v>
      </c>
      <c r="BI295" s="5">
        <f t="shared" si="255"/>
        <v>592.48256213613365</v>
      </c>
      <c r="BJ295" s="2">
        <f>(BI295/BI$5)^(12/COUNT(BI$6:BI295))-1</f>
        <v>7.6397752570650512E-2</v>
      </c>
      <c r="BL295" s="3">
        <f t="shared" si="256"/>
        <v>1</v>
      </c>
      <c r="BM295" s="3">
        <f t="shared" si="257"/>
        <v>0</v>
      </c>
      <c r="BN295" s="2">
        <f t="shared" si="258"/>
        <v>5.0000000000000001E-3</v>
      </c>
      <c r="BO295" s="5">
        <f t="shared" si="259"/>
        <v>470.21734417823768</v>
      </c>
      <c r="BP295" s="2">
        <f>(BO295/BO$5)^(12/COUNT(BO$6:BO295))-1</f>
        <v>6.6152314966524628E-2</v>
      </c>
      <c r="BR295" s="3">
        <f t="shared" si="260"/>
        <v>1</v>
      </c>
      <c r="BS295" s="3">
        <f t="shared" si="261"/>
        <v>0</v>
      </c>
      <c r="BT295" s="2">
        <f t="shared" si="262"/>
        <v>5.0000000000000001E-3</v>
      </c>
      <c r="BU295" s="5">
        <f t="shared" si="263"/>
        <v>540.48754645050576</v>
      </c>
      <c r="BV295" s="2">
        <f>(BU295/BU$5)^(12/COUNT(BU$6:BU295))-1</f>
        <v>7.231447019312931E-2</v>
      </c>
      <c r="BX295" s="3">
        <f t="shared" si="264"/>
        <v>0</v>
      </c>
      <c r="BY295" s="3">
        <f t="shared" si="265"/>
        <v>1</v>
      </c>
      <c r="BZ295" s="2">
        <f t="shared" si="266"/>
        <v>3.655900574662474E-2</v>
      </c>
      <c r="CA295" s="5">
        <f t="shared" si="267"/>
        <v>412.66006089866625</v>
      </c>
      <c r="CB295" s="2">
        <f>(CA295/CA$5)^(12/COUNT(CA$6:CA295))-1</f>
        <v>6.0407499525784392E-2</v>
      </c>
      <c r="CD295" s="3">
        <f t="shared" si="274"/>
        <v>0.1</v>
      </c>
      <c r="CE295" s="3">
        <f t="shared" si="268"/>
        <v>0.9</v>
      </c>
      <c r="CF295" s="2">
        <f t="shared" si="269"/>
        <v>3.3403105171962266E-2</v>
      </c>
      <c r="CG295" s="5">
        <f t="shared" si="270"/>
        <v>507.30071964244121</v>
      </c>
      <c r="CH295" s="2">
        <f>(CG295/CG$5)^(12/COUNT(CG$6:CG295))-1</f>
        <v>6.9506427932617409E-2</v>
      </c>
    </row>
    <row r="296" spans="1:86">
      <c r="A296" s="1">
        <v>34817</v>
      </c>
      <c r="B296" s="2">
        <f>data!M297/1200</f>
        <v>5.0000000000000001E-3</v>
      </c>
      <c r="C296" s="2">
        <f>data!K297/data!K296-1</f>
        <v>3.9343962633096918E-2</v>
      </c>
      <c r="D296" s="1">
        <f t="shared" si="221"/>
        <v>34700</v>
      </c>
      <c r="E296">
        <f>VLOOKUP(D296,'FRED Graph'!$A$13:$B$1993,2,FALSE)</f>
        <v>0</v>
      </c>
      <c r="F296" s="4">
        <f t="shared" si="222"/>
        <v>3.4343962633096921E-2</v>
      </c>
      <c r="G296" s="20" t="str">
        <f t="shared" si="275"/>
        <v>19952</v>
      </c>
      <c r="H296" s="21">
        <f>IF(VLOOKUP(G296,Median_Level!$A$2:$H$206,8,FALSE)="#N/A",0,VLOOKUP(G296,Median_Level!$A$2:$H$206,8,FALSE))</f>
        <v>17.5</v>
      </c>
      <c r="I296" s="4"/>
      <c r="J296" s="3">
        <f t="shared" si="271"/>
        <v>0</v>
      </c>
      <c r="K296" s="3">
        <f t="shared" si="223"/>
        <v>1</v>
      </c>
      <c r="L296" s="2">
        <f t="shared" si="224"/>
        <v>3.9343962633096918E-2</v>
      </c>
      <c r="M296" s="5">
        <f t="shared" si="225"/>
        <v>497.55555555555486</v>
      </c>
      <c r="N296" s="2">
        <f>(M296/M$5)^(12/COUNT(M$6:M296))-1</f>
        <v>6.8404565676519535E-2</v>
      </c>
      <c r="P296" s="3">
        <f t="shared" si="272"/>
        <v>1</v>
      </c>
      <c r="Q296" s="3">
        <f t="shared" si="226"/>
        <v>0</v>
      </c>
      <c r="R296" s="2">
        <f t="shared" si="227"/>
        <v>5.0000000000000001E-3</v>
      </c>
      <c r="S296" s="5">
        <f t="shared" si="228"/>
        <v>656.76952619294389</v>
      </c>
      <c r="T296" s="2">
        <f>(S296/S$5)^(12/COUNT(S$6:S296))-1</f>
        <v>8.0706471964125948E-2</v>
      </c>
      <c r="V296" s="3">
        <f t="shared" si="229"/>
        <v>0</v>
      </c>
      <c r="W296" s="3">
        <f t="shared" si="230"/>
        <v>1</v>
      </c>
      <c r="X296" s="2">
        <f t="shared" si="231"/>
        <v>3.9343962633096918E-2</v>
      </c>
      <c r="Y296" s="5">
        <f t="shared" si="232"/>
        <v>71076.0226391959</v>
      </c>
      <c r="Z296" s="2">
        <f>(Y296/Y$5)^(12/COUNT(Y$6:Y296))-1</f>
        <v>0.31098230419520068</v>
      </c>
      <c r="AB296" s="3">
        <f t="shared" si="233"/>
        <v>0</v>
      </c>
      <c r="AC296" s="3">
        <f t="shared" si="234"/>
        <v>1</v>
      </c>
      <c r="AD296" s="2">
        <f t="shared" si="235"/>
        <v>3.9343962633096918E-2</v>
      </c>
      <c r="AE296" s="5">
        <f t="shared" si="236"/>
        <v>481.67974892476633</v>
      </c>
      <c r="AF296" s="2">
        <f>(AE296/AE$5)^(12/COUNT(AE$6:AE296))-1</f>
        <v>6.6976821367162875E-2</v>
      </c>
      <c r="AH296" s="3">
        <f t="shared" ca="1" si="237"/>
        <v>0</v>
      </c>
      <c r="AI296" s="3">
        <f t="shared" ca="1" si="238"/>
        <v>1</v>
      </c>
      <c r="AJ296" s="2">
        <f t="shared" ca="1" si="239"/>
        <v>3.9343962633096918E-2</v>
      </c>
      <c r="AK296" s="5">
        <f t="shared" ca="1" si="240"/>
        <v>1438.4273630071732</v>
      </c>
      <c r="AL296" s="2">
        <f ca="1">(AK296/AK$5)^(12/COUNT(AK$6:AK296))-1</f>
        <v>0.11621526148106365</v>
      </c>
      <c r="AN296" s="3">
        <f t="shared" ca="1" si="241"/>
        <v>1.148100071891589E-3</v>
      </c>
      <c r="AO296" s="3">
        <f t="shared" ca="1" si="242"/>
        <v>0.99885189992810841</v>
      </c>
      <c r="AP296" s="2">
        <f t="shared" ca="1" si="243"/>
        <v>3.930453232712882E-2</v>
      </c>
      <c r="AQ296" s="5">
        <f t="shared" ca="1" si="244"/>
        <v>564.20603206545729</v>
      </c>
      <c r="AR296" s="2">
        <f ca="1">(AQ296/AQ$5)^(12/COUNT(AQ$6:AQ296))-1</f>
        <v>7.3957567819306735E-2</v>
      </c>
      <c r="AT296" s="3">
        <f t="shared" si="245"/>
        <v>0</v>
      </c>
      <c r="AU296" s="3">
        <f t="shared" si="246"/>
        <v>1</v>
      </c>
      <c r="AV296" s="2">
        <f t="shared" si="247"/>
        <v>3.9343962633096918E-2</v>
      </c>
      <c r="AW296" s="5">
        <f t="shared" si="248"/>
        <v>695.79280532733014</v>
      </c>
      <c r="AX296" s="2">
        <f>(AW296/AW$5)^(12/COUNT(AW$6:AW296))-1</f>
        <v>8.328178466574232E-2</v>
      </c>
      <c r="AZ296" s="3">
        <f t="shared" ca="1" si="249"/>
        <v>0</v>
      </c>
      <c r="BA296" s="3">
        <f t="shared" ca="1" si="250"/>
        <v>1</v>
      </c>
      <c r="BB296" s="2">
        <f t="shared" ca="1" si="251"/>
        <v>3.9343962633096918E-2</v>
      </c>
      <c r="BC296" s="5">
        <f t="shared" ca="1" si="252"/>
        <v>1064.3696789692906</v>
      </c>
      <c r="BD296" s="2">
        <f ca="1">(BC296/BC$5)^(12/COUNT(BC$6:BC296))-1</f>
        <v>0.10243839374816144</v>
      </c>
      <c r="BF296" s="3">
        <f t="shared" si="273"/>
        <v>0.45</v>
      </c>
      <c r="BG296" s="3">
        <f t="shared" si="253"/>
        <v>0.55000000000000004</v>
      </c>
      <c r="BH296" s="2">
        <f t="shared" si="254"/>
        <v>2.3889179448203304E-2</v>
      </c>
      <c r="BI296" s="5">
        <f t="shared" si="255"/>
        <v>606.63648438293501</v>
      </c>
      <c r="BJ296" s="2">
        <f>(BI296/BI$5)^(12/COUNT(BI$6:BI296))-1</f>
        <v>7.7173628500919689E-2</v>
      </c>
      <c r="BL296" s="3">
        <f t="shared" si="256"/>
        <v>1</v>
      </c>
      <c r="BM296" s="3">
        <f t="shared" si="257"/>
        <v>0</v>
      </c>
      <c r="BN296" s="2">
        <f t="shared" si="258"/>
        <v>5.0000000000000001E-3</v>
      </c>
      <c r="BO296" s="5">
        <f t="shared" si="259"/>
        <v>472.56843089912883</v>
      </c>
      <c r="BP296" s="2">
        <f>(BO296/BO$5)^(12/COUNT(BO$6:BO296))-1</f>
        <v>6.6136906421821129E-2</v>
      </c>
      <c r="BR296" s="3">
        <f t="shared" si="260"/>
        <v>1</v>
      </c>
      <c r="BS296" s="3">
        <f t="shared" si="261"/>
        <v>0</v>
      </c>
      <c r="BT296" s="2">
        <f t="shared" si="262"/>
        <v>5.0000000000000001E-3</v>
      </c>
      <c r="BU296" s="5">
        <f t="shared" si="263"/>
        <v>543.18998418275828</v>
      </c>
      <c r="BV296" s="2">
        <f>(BU296/BU$5)^(12/COUNT(BU$6:BU296))-1</f>
        <v>7.2277736237623236E-2</v>
      </c>
      <c r="BX296" s="3">
        <f t="shared" si="264"/>
        <v>0</v>
      </c>
      <c r="BY296" s="3">
        <f t="shared" si="265"/>
        <v>1</v>
      </c>
      <c r="BZ296" s="2">
        <f t="shared" si="266"/>
        <v>3.9343962633096918E-2</v>
      </c>
      <c r="CA296" s="5">
        <f t="shared" si="267"/>
        <v>428.89574291483484</v>
      </c>
      <c r="CB296" s="2">
        <f>(CA296/CA$5)^(12/COUNT(CA$6:CA296))-1</f>
        <v>6.1882247217736497E-2</v>
      </c>
      <c r="CD296" s="3">
        <f t="shared" si="274"/>
        <v>0.1</v>
      </c>
      <c r="CE296" s="3">
        <f t="shared" si="268"/>
        <v>0.9</v>
      </c>
      <c r="CF296" s="2">
        <f t="shared" si="269"/>
        <v>3.5909566369787226E-2</v>
      </c>
      <c r="CG296" s="5">
        <f t="shared" si="270"/>
        <v>525.51766850388231</v>
      </c>
      <c r="CH296" s="2">
        <f>(CG296/CG$5)^(12/COUNT(CG$6:CG296))-1</f>
        <v>7.0816220377470707E-2</v>
      </c>
    </row>
    <row r="297" spans="1:86">
      <c r="A297" s="1">
        <v>34850</v>
      </c>
      <c r="B297" s="2">
        <f>data!M298/1200</f>
        <v>5.0000000000000001E-3</v>
      </c>
      <c r="C297" s="2">
        <f>data!K298/data!K297-1</f>
        <v>3.3293453082080093E-2</v>
      </c>
      <c r="D297" s="1">
        <f t="shared" si="221"/>
        <v>34700</v>
      </c>
      <c r="E297">
        <f>VLOOKUP(D297,'FRED Graph'!$A$13:$B$1993,2,FALSE)</f>
        <v>0</v>
      </c>
      <c r="F297" s="4">
        <f t="shared" si="222"/>
        <v>2.8293453082080092E-2</v>
      </c>
      <c r="G297" s="20" t="str">
        <f t="shared" si="275"/>
        <v>19952</v>
      </c>
      <c r="H297" s="21">
        <f>IF(VLOOKUP(G297,Median_Level!$A$2:$H$206,8,FALSE)="#N/A",0,VLOOKUP(G297,Median_Level!$A$2:$H$206,8,FALSE))</f>
        <v>17.5</v>
      </c>
      <c r="I297" s="4"/>
      <c r="J297" s="3">
        <f t="shared" si="271"/>
        <v>0</v>
      </c>
      <c r="K297" s="3">
        <f t="shared" si="223"/>
        <v>1</v>
      </c>
      <c r="L297" s="2">
        <f t="shared" si="224"/>
        <v>3.3293453082080093E-2</v>
      </c>
      <c r="M297" s="5">
        <f t="shared" si="225"/>
        <v>514.12089810017198</v>
      </c>
      <c r="N297" s="2">
        <f>(M297/M$5)^(12/COUNT(M$6:M297))-1</f>
        <v>6.9601146810419179E-2</v>
      </c>
      <c r="P297" s="3">
        <f t="shared" si="272"/>
        <v>1</v>
      </c>
      <c r="Q297" s="3">
        <f t="shared" si="226"/>
        <v>0</v>
      </c>
      <c r="R297" s="2">
        <f t="shared" si="227"/>
        <v>5.0000000000000001E-3</v>
      </c>
      <c r="S297" s="5">
        <f t="shared" si="228"/>
        <v>660.05337382390849</v>
      </c>
      <c r="T297" s="2">
        <f>(S297/S$5)^(12/COUNT(S$6:S297))-1</f>
        <v>8.0640726780658145E-2</v>
      </c>
      <c r="V297" s="3">
        <f t="shared" si="229"/>
        <v>0</v>
      </c>
      <c r="W297" s="3">
        <f t="shared" si="230"/>
        <v>1</v>
      </c>
      <c r="X297" s="2">
        <f t="shared" si="231"/>
        <v>3.3293453082080093E-2</v>
      </c>
      <c r="Y297" s="5">
        <f t="shared" si="232"/>
        <v>73442.388864194829</v>
      </c>
      <c r="Z297" s="2">
        <f>(Y297/Y$5)^(12/COUNT(Y$6:Y297))-1</f>
        <v>0.31153122695218594</v>
      </c>
      <c r="AB297" s="3">
        <f t="shared" si="233"/>
        <v>0</v>
      </c>
      <c r="AC297" s="3">
        <f t="shared" si="234"/>
        <v>1</v>
      </c>
      <c r="AD297" s="2">
        <f t="shared" si="235"/>
        <v>3.3293453082080093E-2</v>
      </c>
      <c r="AE297" s="5">
        <f t="shared" si="236"/>
        <v>497.71653104618116</v>
      </c>
      <c r="AF297" s="2">
        <f>(AE297/AE$5)^(12/COUNT(AE$6:AE297))-1</f>
        <v>6.8176695220671046E-2</v>
      </c>
      <c r="AH297" s="3">
        <f t="shared" ca="1" si="237"/>
        <v>0</v>
      </c>
      <c r="AI297" s="3">
        <f t="shared" ca="1" si="238"/>
        <v>1</v>
      </c>
      <c r="AJ297" s="2">
        <f t="shared" ca="1" si="239"/>
        <v>3.3293453082080093E-2</v>
      </c>
      <c r="AK297" s="5">
        <f t="shared" ca="1" si="240"/>
        <v>1486.3175769294328</v>
      </c>
      <c r="AL297" s="2">
        <f ca="1">(AK297/AK$5)^(12/COUNT(AK$6:AK297))-1</f>
        <v>0.11729786895104577</v>
      </c>
      <c r="AN297" s="3">
        <f t="shared" ca="1" si="241"/>
        <v>0.13002966028358764</v>
      </c>
      <c r="AO297" s="3">
        <f t="shared" ca="1" si="242"/>
        <v>0.86997033971641236</v>
      </c>
      <c r="AP297" s="2">
        <f t="shared" ca="1" si="243"/>
        <v>2.9614464989567595E-2</v>
      </c>
      <c r="AQ297" s="5">
        <f t="shared" ca="1" si="244"/>
        <v>580.91469184896255</v>
      </c>
      <c r="AR297" s="2">
        <f ca="1">(AQ297/AQ$5)^(12/COUNT(AQ$6:AQ297))-1</f>
        <v>7.4983696870141392E-2</v>
      </c>
      <c r="AT297" s="3">
        <f t="shared" si="245"/>
        <v>0</v>
      </c>
      <c r="AU297" s="3">
        <f t="shared" si="246"/>
        <v>1</v>
      </c>
      <c r="AV297" s="2">
        <f t="shared" si="247"/>
        <v>3.3293453082080093E-2</v>
      </c>
      <c r="AW297" s="5">
        <f t="shared" si="248"/>
        <v>718.95815044634446</v>
      </c>
      <c r="AX297" s="2">
        <f>(AW297/AW$5)^(12/COUNT(AW$6:AW297))-1</f>
        <v>8.4443669125976895E-2</v>
      </c>
      <c r="AZ297" s="3">
        <f t="shared" ca="1" si="249"/>
        <v>0</v>
      </c>
      <c r="BA297" s="3">
        <f t="shared" ca="1" si="250"/>
        <v>1</v>
      </c>
      <c r="BB297" s="2">
        <f t="shared" ca="1" si="251"/>
        <v>3.3293453082080093E-2</v>
      </c>
      <c r="BC297" s="5">
        <f t="shared" ca="1" si="252"/>
        <v>1099.8062209380432</v>
      </c>
      <c r="BD297" s="2">
        <f ca="1">(BC297/BC$5)^(12/COUNT(BC$6:BC297))-1</f>
        <v>0.10355457431189308</v>
      </c>
      <c r="BF297" s="3">
        <f t="shared" si="273"/>
        <v>0.45</v>
      </c>
      <c r="BG297" s="3">
        <f t="shared" si="253"/>
        <v>0.55000000000000004</v>
      </c>
      <c r="BH297" s="2">
        <f t="shared" si="254"/>
        <v>2.0561399195144055E-2</v>
      </c>
      <c r="BI297" s="5">
        <f t="shared" si="255"/>
        <v>619.10977930467129</v>
      </c>
      <c r="BJ297" s="2">
        <f>(BI297/BI$5)^(12/COUNT(BI$6:BI297))-1</f>
        <v>7.7800540752804181E-2</v>
      </c>
      <c r="BL297" s="3">
        <f t="shared" si="256"/>
        <v>1</v>
      </c>
      <c r="BM297" s="3">
        <f t="shared" si="257"/>
        <v>0</v>
      </c>
      <c r="BN297" s="2">
        <f t="shared" si="258"/>
        <v>5.0000000000000001E-3</v>
      </c>
      <c r="BO297" s="5">
        <f t="shared" si="259"/>
        <v>474.93127305362441</v>
      </c>
      <c r="BP297" s="2">
        <f>(BO297/BO$5)^(12/COUNT(BO$6:BO297))-1</f>
        <v>6.6121603635503901E-2</v>
      </c>
      <c r="BR297" s="3">
        <f t="shared" si="260"/>
        <v>1</v>
      </c>
      <c r="BS297" s="3">
        <f t="shared" si="261"/>
        <v>0</v>
      </c>
      <c r="BT297" s="2">
        <f t="shared" si="262"/>
        <v>5.0000000000000001E-3</v>
      </c>
      <c r="BU297" s="5">
        <f t="shared" si="263"/>
        <v>545.90593410367205</v>
      </c>
      <c r="BV297" s="2">
        <f>(BU297/BU$5)^(12/COUNT(BU$6:BU297))-1</f>
        <v>7.2241255130037318E-2</v>
      </c>
      <c r="BX297" s="3">
        <f t="shared" si="264"/>
        <v>0</v>
      </c>
      <c r="BY297" s="3">
        <f t="shared" si="265"/>
        <v>1</v>
      </c>
      <c r="BZ297" s="2">
        <f t="shared" si="266"/>
        <v>3.3293453082080093E-2</v>
      </c>
      <c r="CA297" s="5">
        <f t="shared" si="267"/>
        <v>443.17516320867378</v>
      </c>
      <c r="CB297" s="2">
        <f>(CA297/CA$5)^(12/COUNT(CA$6:CA297))-1</f>
        <v>6.3093817112006345E-2</v>
      </c>
      <c r="CD297" s="3">
        <f t="shared" si="274"/>
        <v>0.1</v>
      </c>
      <c r="CE297" s="3">
        <f t="shared" si="268"/>
        <v>0.9</v>
      </c>
      <c r="CF297" s="2">
        <f t="shared" si="269"/>
        <v>3.0464107773872085E-2</v>
      </c>
      <c r="CG297" s="5">
        <f t="shared" si="270"/>
        <v>541.52709539425859</v>
      </c>
      <c r="CH297" s="2">
        <f>(CG297/CG$5)^(12/COUNT(CG$6:CG297))-1</f>
        <v>7.1886435358301082E-2</v>
      </c>
    </row>
    <row r="298" spans="1:86">
      <c r="A298" s="1">
        <v>34880</v>
      </c>
      <c r="B298" s="2">
        <f>data!M299/1200</f>
        <v>5.0000000000000001E-3</v>
      </c>
      <c r="C298" s="2">
        <f>data!K299/data!K298-1</f>
        <v>2.0368902206873596E-2</v>
      </c>
      <c r="D298" s="1">
        <f t="shared" si="221"/>
        <v>34700</v>
      </c>
      <c r="E298">
        <f>VLOOKUP(D298,'FRED Graph'!$A$13:$B$1993,2,FALSE)</f>
        <v>0</v>
      </c>
      <c r="F298" s="4">
        <f t="shared" si="222"/>
        <v>1.5368902206873595E-2</v>
      </c>
      <c r="G298" s="20" t="str">
        <f t="shared" si="275"/>
        <v>19952</v>
      </c>
      <c r="H298" s="21">
        <f>IF(VLOOKUP(G298,Median_Level!$A$2:$H$206,8,FALSE)="#N/A",0,VLOOKUP(G298,Median_Level!$A$2:$H$206,8,FALSE))</f>
        <v>17.5</v>
      </c>
      <c r="I298" s="4"/>
      <c r="J298" s="3">
        <f t="shared" si="271"/>
        <v>0</v>
      </c>
      <c r="K298" s="3">
        <f t="shared" si="223"/>
        <v>1</v>
      </c>
      <c r="L298" s="2">
        <f t="shared" si="224"/>
        <v>2.0368902206873596E-2</v>
      </c>
      <c r="M298" s="5">
        <f t="shared" si="225"/>
        <v>524.5929763960844</v>
      </c>
      <c r="N298" s="2">
        <f>(M298/M$5)^(12/COUNT(M$6:M298))-1</f>
        <v>7.0239027121822284E-2</v>
      </c>
      <c r="P298" s="3">
        <f t="shared" si="272"/>
        <v>1</v>
      </c>
      <c r="Q298" s="3">
        <f t="shared" si="226"/>
        <v>0</v>
      </c>
      <c r="R298" s="2">
        <f t="shared" si="227"/>
        <v>5.0000000000000001E-3</v>
      </c>
      <c r="S298" s="5">
        <f t="shared" si="228"/>
        <v>663.35364069302796</v>
      </c>
      <c r="T298" s="2">
        <f>(S298/S$5)^(12/COUNT(S$6:S298))-1</f>
        <v>8.0575434328548523E-2</v>
      </c>
      <c r="V298" s="3">
        <f t="shared" si="229"/>
        <v>0</v>
      </c>
      <c r="W298" s="3">
        <f t="shared" si="230"/>
        <v>1</v>
      </c>
      <c r="X298" s="2">
        <f t="shared" si="231"/>
        <v>2.0368902206873596E-2</v>
      </c>
      <c r="Y298" s="5">
        <f t="shared" si="232"/>
        <v>74938.329700808797</v>
      </c>
      <c r="Z298" s="2">
        <f>(Y298/Y$5)^(12/COUNT(Y$6:Y298))-1</f>
        <v>0.31140041803326035</v>
      </c>
      <c r="AB298" s="3">
        <f t="shared" si="233"/>
        <v>0</v>
      </c>
      <c r="AC298" s="3">
        <f t="shared" si="234"/>
        <v>1</v>
      </c>
      <c r="AD298" s="2">
        <f t="shared" si="235"/>
        <v>2.0368902206873596E-2</v>
      </c>
      <c r="AE298" s="5">
        <f t="shared" si="236"/>
        <v>507.85447039380517</v>
      </c>
      <c r="AF298" s="2">
        <f>(AE298/AE$5)^(12/COUNT(AE$6:AE298))-1</f>
        <v>6.8818587308137058E-2</v>
      </c>
      <c r="AH298" s="3">
        <f t="shared" ca="1" si="237"/>
        <v>0</v>
      </c>
      <c r="AI298" s="3">
        <f t="shared" ca="1" si="238"/>
        <v>1</v>
      </c>
      <c r="AJ298" s="2">
        <f t="shared" ca="1" si="239"/>
        <v>2.0368902206873596E-2</v>
      </c>
      <c r="AK298" s="5">
        <f t="shared" ca="1" si="240"/>
        <v>1516.5922343022658</v>
      </c>
      <c r="AL298" s="2">
        <f ca="1">(AK298/AK$5)^(12/COUNT(AK$6:AK298))-1</f>
        <v>0.11779774317758163</v>
      </c>
      <c r="AN298" s="3">
        <f t="shared" ca="1" si="241"/>
        <v>0.46361005870020444</v>
      </c>
      <c r="AO298" s="3">
        <f t="shared" ca="1" si="242"/>
        <v>0.53638994129979556</v>
      </c>
      <c r="AP298" s="2">
        <f t="shared" ca="1" si="243"/>
        <v>1.3243724552587226E-2</v>
      </c>
      <c r="AQ298" s="5">
        <f t="shared" ca="1" si="244"/>
        <v>588.60816601636122</v>
      </c>
      <c r="AR298" s="2">
        <f ca="1">(AQ298/AQ$5)^(12/COUNT(AQ$6:AQ298))-1</f>
        <v>7.529771142159758E-2</v>
      </c>
      <c r="AT298" s="3">
        <f t="shared" si="245"/>
        <v>0</v>
      </c>
      <c r="AU298" s="3">
        <f t="shared" si="246"/>
        <v>1</v>
      </c>
      <c r="AV298" s="2">
        <f t="shared" si="247"/>
        <v>2.0368902206873596E-2</v>
      </c>
      <c r="AW298" s="5">
        <f t="shared" si="248"/>
        <v>733.60253870362078</v>
      </c>
      <c r="AX298" s="2">
        <f>(AW298/AW$5)^(12/COUNT(AW$6:AW298))-1</f>
        <v>8.503936495075104E-2</v>
      </c>
      <c r="AZ298" s="3">
        <f t="shared" ca="1" si="249"/>
        <v>0</v>
      </c>
      <c r="BA298" s="3">
        <f t="shared" ca="1" si="250"/>
        <v>1</v>
      </c>
      <c r="BB298" s="2">
        <f t="shared" ca="1" si="251"/>
        <v>2.0368902206873596E-2</v>
      </c>
      <c r="BC298" s="5">
        <f t="shared" ca="1" si="252"/>
        <v>1122.2080662988415</v>
      </c>
      <c r="BD298" s="2">
        <f ca="1">(BC298/BC$5)^(12/COUNT(BC$6:BC298))-1</f>
        <v>0.10409493746135046</v>
      </c>
      <c r="BF298" s="3">
        <f t="shared" si="273"/>
        <v>0.45</v>
      </c>
      <c r="BG298" s="3">
        <f t="shared" si="253"/>
        <v>0.55000000000000004</v>
      </c>
      <c r="BH298" s="2">
        <f t="shared" si="254"/>
        <v>1.3452896213780478E-2</v>
      </c>
      <c r="BI298" s="5">
        <f t="shared" si="255"/>
        <v>627.43859891059356</v>
      </c>
      <c r="BJ298" s="2">
        <f>(BI298/BI$5)^(12/COUNT(BI$6:BI298))-1</f>
        <v>7.8114863229575171E-2</v>
      </c>
      <c r="BL298" s="3">
        <f t="shared" si="256"/>
        <v>1</v>
      </c>
      <c r="BM298" s="3">
        <f t="shared" si="257"/>
        <v>0</v>
      </c>
      <c r="BN298" s="2">
        <f t="shared" si="258"/>
        <v>5.0000000000000001E-3</v>
      </c>
      <c r="BO298" s="5">
        <f t="shared" si="259"/>
        <v>477.3059294188925</v>
      </c>
      <c r="BP298" s="2">
        <f>(BO298/BO$5)^(12/COUNT(BO$6:BO298))-1</f>
        <v>6.6106405522470491E-2</v>
      </c>
      <c r="BR298" s="3">
        <f t="shared" si="260"/>
        <v>1</v>
      </c>
      <c r="BS298" s="3">
        <f t="shared" si="261"/>
        <v>0</v>
      </c>
      <c r="BT298" s="2">
        <f t="shared" si="262"/>
        <v>5.0000000000000001E-3</v>
      </c>
      <c r="BU298" s="5">
        <f t="shared" si="263"/>
        <v>548.63546377419038</v>
      </c>
      <c r="BV298" s="2">
        <f>(BU298/BU$5)^(12/COUNT(BU$6:BU298))-1</f>
        <v>7.2205024268734208E-2</v>
      </c>
      <c r="BX298" s="3">
        <f t="shared" si="264"/>
        <v>0</v>
      </c>
      <c r="BY298" s="3">
        <f t="shared" si="265"/>
        <v>1</v>
      </c>
      <c r="BZ298" s="2">
        <f t="shared" si="266"/>
        <v>2.0368902206873596E-2</v>
      </c>
      <c r="CA298" s="5">
        <f t="shared" si="267"/>
        <v>452.20215476858652</v>
      </c>
      <c r="CB298" s="2">
        <f>(CA298/CA$5)^(12/COUNT(CA$6:CA298))-1</f>
        <v>6.374997168820884E-2</v>
      </c>
      <c r="CD298" s="3">
        <f t="shared" si="274"/>
        <v>0.1</v>
      </c>
      <c r="CE298" s="3">
        <f t="shared" si="268"/>
        <v>0.9</v>
      </c>
      <c r="CF298" s="2">
        <f t="shared" si="269"/>
        <v>1.8832011986186236E-2</v>
      </c>
      <c r="CG298" s="5">
        <f t="shared" si="270"/>
        <v>551.72514014556793</v>
      </c>
      <c r="CH298" s="2">
        <f>(CG298/CG$5)^(12/COUNT(CG$6:CG298))-1</f>
        <v>7.2451656881337811E-2</v>
      </c>
    </row>
    <row r="299" spans="1:86">
      <c r="A299" s="1">
        <v>34911</v>
      </c>
      <c r="B299" s="2">
        <f>data!M300/1200</f>
        <v>4.8250000000000003E-3</v>
      </c>
      <c r="C299" s="2">
        <f>data!K300/data!K299-1</f>
        <v>3.3445344582745395E-2</v>
      </c>
      <c r="D299" s="1">
        <f t="shared" si="221"/>
        <v>34700</v>
      </c>
      <c r="E299">
        <f>VLOOKUP(D299,'FRED Graph'!$A$13:$B$1993,2,FALSE)</f>
        <v>0</v>
      </c>
      <c r="F299" s="4">
        <f t="shared" si="222"/>
        <v>2.8620344582745396E-2</v>
      </c>
      <c r="G299" s="20" t="str">
        <f t="shared" si="275"/>
        <v>19953</v>
      </c>
      <c r="H299" s="21">
        <f>IF(VLOOKUP(G299,Median_Level!$A$2:$H$206,8,FALSE)="#N/A",0,VLOOKUP(G299,Median_Level!$A$2:$H$206,8,FALSE))</f>
        <v>20</v>
      </c>
      <c r="I299" s="4"/>
      <c r="J299" s="3">
        <f t="shared" si="271"/>
        <v>0</v>
      </c>
      <c r="K299" s="3">
        <f t="shared" si="223"/>
        <v>1</v>
      </c>
      <c r="L299" s="2">
        <f t="shared" si="224"/>
        <v>3.3445344582745395E-2</v>
      </c>
      <c r="M299" s="5">
        <f t="shared" si="225"/>
        <v>542.13816925733943</v>
      </c>
      <c r="N299" s="2">
        <f>(M299/M$5)^(12/COUNT(M$6:M299))-1</f>
        <v>7.1429680307970589E-2</v>
      </c>
      <c r="P299" s="3">
        <f t="shared" si="272"/>
        <v>1</v>
      </c>
      <c r="Q299" s="3">
        <f t="shared" si="226"/>
        <v>0</v>
      </c>
      <c r="R299" s="2">
        <f t="shared" si="227"/>
        <v>4.8250000000000003E-3</v>
      </c>
      <c r="S299" s="5">
        <f t="shared" si="228"/>
        <v>666.55432200937184</v>
      </c>
      <c r="T299" s="2">
        <f>(S299/S$5)^(12/COUNT(S$6:S299))-1</f>
        <v>8.0502909771086539E-2</v>
      </c>
      <c r="V299" s="3">
        <f t="shared" si="229"/>
        <v>0</v>
      </c>
      <c r="W299" s="3">
        <f t="shared" si="230"/>
        <v>1</v>
      </c>
      <c r="X299" s="2">
        <f t="shared" si="231"/>
        <v>3.3445344582745395E-2</v>
      </c>
      <c r="Y299" s="5">
        <f t="shared" si="232"/>
        <v>77444.667960107734</v>
      </c>
      <c r="Z299" s="2">
        <f>(Y299/Y$5)^(12/COUNT(Y$6:Y299))-1</f>
        <v>0.31195222772436404</v>
      </c>
      <c r="AB299" s="3">
        <f t="shared" si="233"/>
        <v>0</v>
      </c>
      <c r="AC299" s="3">
        <f t="shared" si="234"/>
        <v>1</v>
      </c>
      <c r="AD299" s="2">
        <f t="shared" si="235"/>
        <v>3.3445344582745395E-2</v>
      </c>
      <c r="AE299" s="5">
        <f t="shared" si="236"/>
        <v>524.83983815401371</v>
      </c>
      <c r="AF299" s="2">
        <f>(AE299/AE$5)^(12/COUNT(AE$6:AE299))-1</f>
        <v>7.0012493841418388E-2</v>
      </c>
      <c r="AH299" s="3">
        <f t="shared" ca="1" si="237"/>
        <v>0</v>
      </c>
      <c r="AI299" s="3">
        <f t="shared" ca="1" si="238"/>
        <v>1</v>
      </c>
      <c r="AJ299" s="2">
        <f t="shared" ca="1" si="239"/>
        <v>3.3445344582745395E-2</v>
      </c>
      <c r="AK299" s="5">
        <f t="shared" ca="1" si="240"/>
        <v>1567.3151841700208</v>
      </c>
      <c r="AL299" s="2">
        <f ca="1">(AK299/AK$5)^(12/COUNT(AK$6:AK299))-1</f>
        <v>0.11887582785876316</v>
      </c>
      <c r="AN299" s="3">
        <f t="shared" ca="1" si="241"/>
        <v>0.3379274331711476</v>
      </c>
      <c r="AO299" s="3">
        <f t="shared" ca="1" si="242"/>
        <v>0.6620725668288524</v>
      </c>
      <c r="AP299" s="2">
        <f t="shared" ca="1" si="243"/>
        <v>2.3773745001424484E-2</v>
      </c>
      <c r="AQ299" s="5">
        <f t="shared" ca="1" si="244"/>
        <v>602.60158646099023</v>
      </c>
      <c r="AR299" s="2">
        <f ca="1">(AQ299/AQ$5)^(12/COUNT(AQ$6:AQ299))-1</f>
        <v>7.6063673010282384E-2</v>
      </c>
      <c r="AT299" s="3">
        <f t="shared" si="245"/>
        <v>0</v>
      </c>
      <c r="AU299" s="3">
        <f t="shared" si="246"/>
        <v>1</v>
      </c>
      <c r="AV299" s="2">
        <f t="shared" si="247"/>
        <v>3.3445344582745395E-2</v>
      </c>
      <c r="AW299" s="5">
        <f t="shared" si="248"/>
        <v>758.13812839734021</v>
      </c>
      <c r="AX299" s="2">
        <f>(AW299/AW$5)^(12/COUNT(AW$6:AW299))-1</f>
        <v>8.6195740700453438E-2</v>
      </c>
      <c r="AZ299" s="3">
        <f t="shared" ca="1" si="249"/>
        <v>0</v>
      </c>
      <c r="BA299" s="3">
        <f t="shared" ca="1" si="250"/>
        <v>1</v>
      </c>
      <c r="BB299" s="2">
        <f t="shared" ca="1" si="251"/>
        <v>3.3445344582745395E-2</v>
      </c>
      <c r="BC299" s="5">
        <f t="shared" ca="1" si="252"/>
        <v>1159.7407017697426</v>
      </c>
      <c r="BD299" s="2">
        <f ca="1">(BC299/BC$5)^(12/COUNT(BC$6:BC299))-1</f>
        <v>0.10520617314672998</v>
      </c>
      <c r="BF299" s="3">
        <f t="shared" si="273"/>
        <v>0.45</v>
      </c>
      <c r="BG299" s="3">
        <f t="shared" si="253"/>
        <v>0.55000000000000004</v>
      </c>
      <c r="BH299" s="2">
        <f t="shared" si="254"/>
        <v>2.0566189520509967E-2</v>
      </c>
      <c r="BI299" s="5">
        <f t="shared" si="255"/>
        <v>640.34262004827212</v>
      </c>
      <c r="BJ299" s="2">
        <f>(BI299/BI$5)^(12/COUNT(BI$6:BI299))-1</f>
        <v>7.8735055553031286E-2</v>
      </c>
      <c r="BL299" s="3">
        <f t="shared" si="256"/>
        <v>1</v>
      </c>
      <c r="BM299" s="3">
        <f t="shared" si="257"/>
        <v>0</v>
      </c>
      <c r="BN299" s="2">
        <f t="shared" si="258"/>
        <v>4.8250000000000003E-3</v>
      </c>
      <c r="BO299" s="5">
        <f t="shared" si="259"/>
        <v>479.6089305283387</v>
      </c>
      <c r="BP299" s="2">
        <f>(BO299/BO$5)^(12/COUNT(BO$6:BO299))-1</f>
        <v>6.6083733326900429E-2</v>
      </c>
      <c r="BR299" s="3">
        <f t="shared" si="260"/>
        <v>1</v>
      </c>
      <c r="BS299" s="3">
        <f t="shared" si="261"/>
        <v>0</v>
      </c>
      <c r="BT299" s="2">
        <f t="shared" si="262"/>
        <v>4.8250000000000003E-3</v>
      </c>
      <c r="BU299" s="5">
        <f t="shared" si="263"/>
        <v>551.28262988690085</v>
      </c>
      <c r="BV299" s="2">
        <f>(BU299/BU$5)^(12/COUNT(BU$6:BU299))-1</f>
        <v>7.2161420202151216E-2</v>
      </c>
      <c r="BX299" s="3">
        <f t="shared" si="264"/>
        <v>0</v>
      </c>
      <c r="BY299" s="3">
        <f t="shared" si="265"/>
        <v>1</v>
      </c>
      <c r="BZ299" s="2">
        <f t="shared" si="266"/>
        <v>3.3445344582745395E-2</v>
      </c>
      <c r="CA299" s="5">
        <f t="shared" si="267"/>
        <v>467.32621165588188</v>
      </c>
      <c r="CB299" s="2">
        <f>(CA299/CA$5)^(12/COUNT(CA$6:CA299))-1</f>
        <v>6.4955435003328788E-2</v>
      </c>
      <c r="CD299" s="3">
        <f t="shared" si="274"/>
        <v>0.1</v>
      </c>
      <c r="CE299" s="3">
        <f t="shared" si="268"/>
        <v>0.9</v>
      </c>
      <c r="CF299" s="2">
        <f t="shared" si="269"/>
        <v>3.0583310124470856E-2</v>
      </c>
      <c r="CG299" s="5">
        <f t="shared" si="270"/>
        <v>568.59872121010699</v>
      </c>
      <c r="CH299" s="2">
        <f>(CG299/CG$5)^(12/COUNT(CG$6:CG299))-1</f>
        <v>7.3515707170908273E-2</v>
      </c>
    </row>
    <row r="300" spans="1:86">
      <c r="A300" s="1">
        <v>34942</v>
      </c>
      <c r="B300" s="2">
        <f>data!M301/1200</f>
        <v>4.7916666666666663E-3</v>
      </c>
      <c r="C300" s="2">
        <f>data!K301/data!K300-1</f>
        <v>-2.0794440656943691E-2</v>
      </c>
      <c r="D300" s="1">
        <f t="shared" si="221"/>
        <v>34700</v>
      </c>
      <c r="E300">
        <f>VLOOKUP(D300,'FRED Graph'!$A$13:$B$1993,2,FALSE)</f>
        <v>0</v>
      </c>
      <c r="F300" s="4">
        <f t="shared" si="222"/>
        <v>-2.5586107323610358E-2</v>
      </c>
      <c r="G300" s="20" t="str">
        <f t="shared" si="275"/>
        <v>19953</v>
      </c>
      <c r="H300" s="21">
        <f>IF(VLOOKUP(G300,Median_Level!$A$2:$H$206,8,FALSE)="#N/A",0,VLOOKUP(G300,Median_Level!$A$2:$H$206,8,FALSE))</f>
        <v>20</v>
      </c>
      <c r="I300" s="4"/>
      <c r="J300" s="3">
        <f t="shared" si="271"/>
        <v>0</v>
      </c>
      <c r="K300" s="3">
        <f t="shared" si="223"/>
        <v>1</v>
      </c>
      <c r="L300" s="2">
        <f t="shared" si="224"/>
        <v>-2.0794440656943691E-2</v>
      </c>
      <c r="M300" s="5">
        <f t="shared" si="225"/>
        <v>530.86470926885363</v>
      </c>
      <c r="N300" s="2">
        <f>(M300/M$5)^(12/COUNT(M$6:M300))-1</f>
        <v>7.0263879720270372E-2</v>
      </c>
      <c r="P300" s="3">
        <f t="shared" si="272"/>
        <v>1</v>
      </c>
      <c r="Q300" s="3">
        <f t="shared" si="226"/>
        <v>0</v>
      </c>
      <c r="R300" s="2">
        <f t="shared" si="227"/>
        <v>4.7916666666666663E-3</v>
      </c>
      <c r="S300" s="5">
        <f t="shared" si="228"/>
        <v>669.74822813566675</v>
      </c>
      <c r="T300" s="2">
        <f>(S300/S$5)^(12/COUNT(S$6:S300))-1</f>
        <v>8.0429423744167616E-2</v>
      </c>
      <c r="V300" s="3">
        <f t="shared" si="229"/>
        <v>1</v>
      </c>
      <c r="W300" s="3">
        <f t="shared" si="230"/>
        <v>0</v>
      </c>
      <c r="X300" s="2">
        <f t="shared" si="231"/>
        <v>4.7916666666666663E-3</v>
      </c>
      <c r="Y300" s="5">
        <f t="shared" si="232"/>
        <v>77815.756994083262</v>
      </c>
      <c r="Z300" s="2">
        <f>(Y300/Y$5)^(12/COUNT(Y$6:Y300))-1</f>
        <v>0.31100016895542026</v>
      </c>
      <c r="AB300" s="3">
        <f t="shared" si="233"/>
        <v>0</v>
      </c>
      <c r="AC300" s="3">
        <f t="shared" si="234"/>
        <v>1</v>
      </c>
      <c r="AD300" s="2">
        <f t="shared" si="235"/>
        <v>-2.0794440656943691E-2</v>
      </c>
      <c r="AE300" s="5">
        <f t="shared" si="236"/>
        <v>513.92608728512016</v>
      </c>
      <c r="AF300" s="2">
        <f>(AE300/AE$5)^(12/COUNT(AE$6:AE300))-1</f>
        <v>6.8853030895574152E-2</v>
      </c>
      <c r="AH300" s="3">
        <f t="shared" ca="1" si="237"/>
        <v>0</v>
      </c>
      <c r="AI300" s="3">
        <f t="shared" ca="1" si="238"/>
        <v>1</v>
      </c>
      <c r="AJ300" s="2">
        <f t="shared" ca="1" si="239"/>
        <v>-2.0794440656943691E-2</v>
      </c>
      <c r="AK300" s="5">
        <f t="shared" ca="1" si="240"/>
        <v>1534.7237415820705</v>
      </c>
      <c r="AL300" s="2">
        <f ca="1">(AK300/AK$5)^(12/COUNT(AK$6:AK300))-1</f>
        <v>0.11749424888611948</v>
      </c>
      <c r="AN300" s="3">
        <f t="shared" ca="1" si="241"/>
        <v>0.10329086085092254</v>
      </c>
      <c r="AO300" s="3">
        <f t="shared" ca="1" si="242"/>
        <v>0.89670913914907746</v>
      </c>
      <c r="AP300" s="2">
        <f t="shared" ca="1" si="243"/>
        <v>-1.8151629605663883E-2</v>
      </c>
      <c r="AQ300" s="5">
        <f t="shared" ca="1" si="244"/>
        <v>591.66338566376487</v>
      </c>
      <c r="AR300" s="2">
        <f ca="1">(AQ300/AQ$5)^(12/COUNT(AQ$6:AQ300))-1</f>
        <v>7.4994960326474125E-2</v>
      </c>
      <c r="AT300" s="3">
        <f t="shared" si="245"/>
        <v>0</v>
      </c>
      <c r="AU300" s="3">
        <f t="shared" si="246"/>
        <v>1</v>
      </c>
      <c r="AV300" s="2">
        <f t="shared" si="247"/>
        <v>-2.0794440656943691E-2</v>
      </c>
      <c r="AW300" s="5">
        <f t="shared" si="248"/>
        <v>742.37307007661536</v>
      </c>
      <c r="AX300" s="2">
        <f>(AW300/AW$5)^(12/COUNT(AW$6:AW300))-1</f>
        <v>8.4963531686444993E-2</v>
      </c>
      <c r="AZ300" s="3">
        <f t="shared" ca="1" si="249"/>
        <v>0</v>
      </c>
      <c r="BA300" s="3">
        <f t="shared" ca="1" si="250"/>
        <v>1</v>
      </c>
      <c r="BB300" s="2">
        <f t="shared" ca="1" si="251"/>
        <v>-2.0794440656943691E-2</v>
      </c>
      <c r="BC300" s="5">
        <f t="shared" ca="1" si="252"/>
        <v>1135.6245425693494</v>
      </c>
      <c r="BD300" s="2">
        <f ca="1">(BC300/BC$5)^(12/COUNT(BC$6:BC300))-1</f>
        <v>0.10388747103772444</v>
      </c>
      <c r="BF300" s="3">
        <f t="shared" si="273"/>
        <v>0.45</v>
      </c>
      <c r="BG300" s="3">
        <f t="shared" si="253"/>
        <v>0.55000000000000004</v>
      </c>
      <c r="BH300" s="2">
        <f t="shared" si="254"/>
        <v>-9.2806923613190304E-3</v>
      </c>
      <c r="BI300" s="5">
        <f t="shared" si="255"/>
        <v>634.39979718576308</v>
      </c>
      <c r="BJ300" s="2">
        <f>(BI300/BI$5)^(12/COUNT(BI$6:BI300))-1</f>
        <v>7.8048988327401592E-2</v>
      </c>
      <c r="BL300" s="3">
        <f t="shared" si="256"/>
        <v>1</v>
      </c>
      <c r="BM300" s="3">
        <f t="shared" si="257"/>
        <v>0</v>
      </c>
      <c r="BN300" s="2">
        <f t="shared" si="258"/>
        <v>4.7916666666666663E-3</v>
      </c>
      <c r="BO300" s="5">
        <f t="shared" si="259"/>
        <v>481.90705665378704</v>
      </c>
      <c r="BP300" s="2">
        <f>(BO300/BO$5)^(12/COUNT(BO$6:BO300))-1</f>
        <v>6.605977672984964E-2</v>
      </c>
      <c r="BR300" s="3">
        <f t="shared" si="260"/>
        <v>1</v>
      </c>
      <c r="BS300" s="3">
        <f t="shared" si="261"/>
        <v>0</v>
      </c>
      <c r="BT300" s="2">
        <f t="shared" si="262"/>
        <v>4.7916666666666663E-3</v>
      </c>
      <c r="BU300" s="5">
        <f t="shared" si="263"/>
        <v>553.92419248844226</v>
      </c>
      <c r="BV300" s="2">
        <f>(BU300/BU$5)^(12/COUNT(BU$6:BU300))-1</f>
        <v>7.2116666749660219E-2</v>
      </c>
      <c r="BX300" s="3">
        <f t="shared" si="264"/>
        <v>0</v>
      </c>
      <c r="BY300" s="3">
        <f t="shared" si="265"/>
        <v>1</v>
      </c>
      <c r="BZ300" s="2">
        <f t="shared" si="266"/>
        <v>-2.0794440656943691E-2</v>
      </c>
      <c r="CA300" s="5">
        <f t="shared" si="267"/>
        <v>457.60842448016933</v>
      </c>
      <c r="CB300" s="2">
        <f>(CA300/CA$5)^(12/COUNT(CA$6:CA300))-1</f>
        <v>6.3818535478700422E-2</v>
      </c>
      <c r="CD300" s="3">
        <f t="shared" si="274"/>
        <v>0.1</v>
      </c>
      <c r="CE300" s="3">
        <f t="shared" si="268"/>
        <v>0.9</v>
      </c>
      <c r="CF300" s="2">
        <f t="shared" si="269"/>
        <v>-1.8235829924582656E-2</v>
      </c>
      <c r="CG300" s="5">
        <f t="shared" si="270"/>
        <v>558.22985163478427</v>
      </c>
      <c r="CH300" s="2">
        <f>(CG300/CG$5)^(12/COUNT(CG$6:CG300))-1</f>
        <v>7.245440211552534E-2</v>
      </c>
    </row>
    <row r="301" spans="1:86">
      <c r="A301" s="1">
        <v>34971</v>
      </c>
      <c r="B301" s="2">
        <f>data!M302/1200</f>
        <v>4.7916666666666663E-3</v>
      </c>
      <c r="C301" s="2">
        <f>data!K302/data!K301-1</f>
        <v>3.8719808439755532E-2</v>
      </c>
      <c r="D301" s="1">
        <f t="shared" si="221"/>
        <v>34700</v>
      </c>
      <c r="E301">
        <f>VLOOKUP(D301,'FRED Graph'!$A$13:$B$1993,2,FALSE)</f>
        <v>0</v>
      </c>
      <c r="F301" s="4">
        <f t="shared" si="222"/>
        <v>3.3928141773088866E-2</v>
      </c>
      <c r="G301" s="20" t="str">
        <f t="shared" si="275"/>
        <v>19953</v>
      </c>
      <c r="H301" s="21">
        <f>IF(VLOOKUP(G301,Median_Level!$A$2:$H$206,8,FALSE)="#N/A",0,VLOOKUP(G301,Median_Level!$A$2:$H$206,8,FALSE))</f>
        <v>20</v>
      </c>
      <c r="I301" s="4"/>
      <c r="J301" s="3">
        <f t="shared" si="271"/>
        <v>0</v>
      </c>
      <c r="K301" s="3">
        <f t="shared" si="223"/>
        <v>1</v>
      </c>
      <c r="L301" s="2">
        <f t="shared" si="224"/>
        <v>3.8719808439755532E-2</v>
      </c>
      <c r="M301" s="5">
        <f t="shared" si="225"/>
        <v>551.41968911917013</v>
      </c>
      <c r="N301" s="2">
        <f>(M301/M$5)^(12/COUNT(M$6:M301))-1</f>
        <v>7.166757831974313E-2</v>
      </c>
      <c r="P301" s="3">
        <f t="shared" si="272"/>
        <v>1</v>
      </c>
      <c r="Q301" s="3">
        <f t="shared" si="226"/>
        <v>0</v>
      </c>
      <c r="R301" s="2">
        <f t="shared" si="227"/>
        <v>4.7916666666666663E-3</v>
      </c>
      <c r="S301" s="5">
        <f t="shared" si="228"/>
        <v>672.95743839548356</v>
      </c>
      <c r="T301" s="2">
        <f>(S301/S$5)^(12/COUNT(S$6:S301))-1</f>
        <v>8.0356439191772822E-2</v>
      </c>
      <c r="V301" s="3">
        <f t="shared" si="229"/>
        <v>0</v>
      </c>
      <c r="W301" s="3">
        <f t="shared" si="230"/>
        <v>1</v>
      </c>
      <c r="X301" s="2">
        <f t="shared" si="231"/>
        <v>3.8719808439755532E-2</v>
      </c>
      <c r="Y301" s="5">
        <f t="shared" si="232"/>
        <v>80828.768198488731</v>
      </c>
      <c r="Z301" s="2">
        <f>(Y301/Y$5)^(12/COUNT(Y$6:Y301))-1</f>
        <v>0.3118201444516211</v>
      </c>
      <c r="AB301" s="3">
        <f t="shared" si="233"/>
        <v>0</v>
      </c>
      <c r="AC301" s="3">
        <f t="shared" si="234"/>
        <v>1</v>
      </c>
      <c r="AD301" s="2">
        <f t="shared" si="235"/>
        <v>3.8719808439755532E-2</v>
      </c>
      <c r="AE301" s="5">
        <f t="shared" si="236"/>
        <v>533.82520693699314</v>
      </c>
      <c r="AF301" s="2">
        <f>(AE301/AE$5)^(12/COUNT(AE$6:AE301))-1</f>
        <v>7.0259648600196734E-2</v>
      </c>
      <c r="AH301" s="3">
        <f t="shared" ca="1" si="237"/>
        <v>0</v>
      </c>
      <c r="AI301" s="3">
        <f t="shared" ca="1" si="238"/>
        <v>1</v>
      </c>
      <c r="AJ301" s="2">
        <f t="shared" ca="1" si="239"/>
        <v>3.8719808439755532E-2</v>
      </c>
      <c r="AK301" s="5">
        <f t="shared" ca="1" si="240"/>
        <v>1594.1479508640732</v>
      </c>
      <c r="AL301" s="2">
        <f ca="1">(AK301/AK$5)^(12/COUNT(AK$6:AK301))-1</f>
        <v>0.11879665820458096</v>
      </c>
      <c r="AN301" s="3">
        <f t="shared" ca="1" si="241"/>
        <v>0.77009063328271088</v>
      </c>
      <c r="AO301" s="3">
        <f t="shared" ca="1" si="242"/>
        <v>0.22990936671728912</v>
      </c>
      <c r="AP301" s="2">
        <f t="shared" ca="1" si="243"/>
        <v>1.2592064255611931E-2</v>
      </c>
      <c r="AQ301" s="5">
        <f t="shared" ca="1" si="244"/>
        <v>599.1136490337359</v>
      </c>
      <c r="AR301" s="2">
        <f ca="1">(AQ301/AQ$5)^(12/COUNT(AQ$6:AQ301))-1</f>
        <v>7.5277711551450022E-2</v>
      </c>
      <c r="AT301" s="3">
        <f t="shared" si="245"/>
        <v>0</v>
      </c>
      <c r="AU301" s="3">
        <f t="shared" si="246"/>
        <v>1</v>
      </c>
      <c r="AV301" s="2">
        <f t="shared" si="247"/>
        <v>3.8719808439755532E-2</v>
      </c>
      <c r="AW301" s="5">
        <f t="shared" si="248"/>
        <v>771.11761314081514</v>
      </c>
      <c r="AX301" s="2">
        <f>(AW301/AW$5)^(12/COUNT(AW$6:AW301))-1</f>
        <v>8.6336444635250142E-2</v>
      </c>
      <c r="AZ301" s="3">
        <f t="shared" ca="1" si="249"/>
        <v>0</v>
      </c>
      <c r="BA301" s="3">
        <f t="shared" ca="1" si="250"/>
        <v>1</v>
      </c>
      <c r="BB301" s="2">
        <f t="shared" ca="1" si="251"/>
        <v>3.8719808439755532E-2</v>
      </c>
      <c r="BC301" s="5">
        <f t="shared" ca="1" si="252"/>
        <v>1179.5957073171196</v>
      </c>
      <c r="BD301" s="2">
        <f ca="1">(BC301/BC$5)^(12/COUNT(BC$6:BC301))-1</f>
        <v>0.10521976405865585</v>
      </c>
      <c r="BF301" s="3">
        <f t="shared" si="273"/>
        <v>0.45</v>
      </c>
      <c r="BG301" s="3">
        <f t="shared" si="253"/>
        <v>0.55000000000000004</v>
      </c>
      <c r="BH301" s="2">
        <f t="shared" si="254"/>
        <v>2.3452144641865541E-2</v>
      </c>
      <c r="BI301" s="5">
        <f t="shared" si="255"/>
        <v>649.27783299013379</v>
      </c>
      <c r="BJ301" s="2">
        <f>(BI301/BI$5)^(12/COUNT(BI$6:BI301))-1</f>
        <v>7.8788665228684884E-2</v>
      </c>
      <c r="BL301" s="3">
        <f t="shared" si="256"/>
        <v>1</v>
      </c>
      <c r="BM301" s="3">
        <f t="shared" si="257"/>
        <v>0</v>
      </c>
      <c r="BN301" s="2">
        <f t="shared" si="258"/>
        <v>4.7916666666666663E-3</v>
      </c>
      <c r="BO301" s="5">
        <f t="shared" si="259"/>
        <v>484.2161946335865</v>
      </c>
      <c r="BP301" s="2">
        <f>(BO301/BO$5)^(12/COUNT(BO$6:BO301))-1</f>
        <v>6.6035982534596638E-2</v>
      </c>
      <c r="BR301" s="3">
        <f t="shared" si="260"/>
        <v>1</v>
      </c>
      <c r="BS301" s="3">
        <f t="shared" si="261"/>
        <v>0</v>
      </c>
      <c r="BT301" s="2">
        <f t="shared" si="262"/>
        <v>4.7916666666666663E-3</v>
      </c>
      <c r="BU301" s="5">
        <f t="shared" si="263"/>
        <v>556.5784125774494</v>
      </c>
      <c r="BV301" s="2">
        <f>(BU301/BU$5)^(12/COUNT(BU$6:BU301))-1</f>
        <v>7.2072217534540295E-2</v>
      </c>
      <c r="BX301" s="3">
        <f t="shared" si="264"/>
        <v>0</v>
      </c>
      <c r="BY301" s="3">
        <f t="shared" si="265"/>
        <v>1</v>
      </c>
      <c r="BZ301" s="2">
        <f t="shared" si="266"/>
        <v>3.8719808439755532E-2</v>
      </c>
      <c r="CA301" s="5">
        <f t="shared" si="267"/>
        <v>475.3269350164598</v>
      </c>
      <c r="CB301" s="2">
        <f>(CA301/CA$5)^(12/COUNT(CA$6:CA301))-1</f>
        <v>6.5235518530747827E-2</v>
      </c>
      <c r="CD301" s="3">
        <f t="shared" si="274"/>
        <v>0.1</v>
      </c>
      <c r="CE301" s="3">
        <f t="shared" si="268"/>
        <v>0.9</v>
      </c>
      <c r="CF301" s="2">
        <f t="shared" si="269"/>
        <v>3.5326994262446648E-2</v>
      </c>
      <c r="CG301" s="5">
        <f t="shared" si="270"/>
        <v>577.95043440061272</v>
      </c>
      <c r="CH301" s="2">
        <f>(CG301/CG$5)^(12/COUNT(CG$6:CG301))-1</f>
        <v>7.3711133807820239E-2</v>
      </c>
    </row>
    <row r="302" spans="1:86">
      <c r="A302" s="1">
        <v>35003</v>
      </c>
      <c r="B302" s="2">
        <f>data!M303/1200</f>
        <v>4.7916666666666663E-3</v>
      </c>
      <c r="C302" s="2">
        <f>data!K303/data!K302-1</f>
        <v>-7.0159613119847863E-3</v>
      </c>
      <c r="D302" s="1">
        <f t="shared" si="221"/>
        <v>34700</v>
      </c>
      <c r="E302">
        <f>VLOOKUP(D302,'FRED Graph'!$A$13:$B$1993,2,FALSE)</f>
        <v>0</v>
      </c>
      <c r="F302" s="4">
        <f t="shared" si="222"/>
        <v>-1.1807627978651453E-2</v>
      </c>
      <c r="G302" s="20" t="str">
        <f t="shared" si="275"/>
        <v>19954</v>
      </c>
      <c r="H302" s="21">
        <f>IF(VLOOKUP(G302,Median_Level!$A$2:$H$206,8,FALSE)="#N/A",0,VLOOKUP(G302,Median_Level!$A$2:$H$206,8,FALSE))</f>
        <v>20</v>
      </c>
      <c r="I302" s="4"/>
      <c r="J302" s="3">
        <f t="shared" si="271"/>
        <v>0</v>
      </c>
      <c r="K302" s="3">
        <f t="shared" si="223"/>
        <v>1</v>
      </c>
      <c r="L302" s="2">
        <f t="shared" si="224"/>
        <v>-7.0159613119847863E-3</v>
      </c>
      <c r="M302" s="5">
        <f t="shared" si="225"/>
        <v>547.55094991364331</v>
      </c>
      <c r="N302" s="2">
        <f>(M302/M$5)^(12/COUNT(M$6:M302))-1</f>
        <v>7.111310970856799E-2</v>
      </c>
      <c r="P302" s="3">
        <f t="shared" si="272"/>
        <v>1</v>
      </c>
      <c r="Q302" s="3">
        <f t="shared" si="226"/>
        <v>0</v>
      </c>
      <c r="R302" s="2">
        <f t="shared" si="227"/>
        <v>4.7916666666666663E-3</v>
      </c>
      <c r="S302" s="5">
        <f t="shared" si="228"/>
        <v>676.18202612112862</v>
      </c>
      <c r="T302" s="2">
        <f>(S302/S$5)^(12/COUNT(S$6:S302))-1</f>
        <v>8.0283950998368603E-2</v>
      </c>
      <c r="V302" s="3">
        <f t="shared" si="229"/>
        <v>1</v>
      </c>
      <c r="W302" s="3">
        <f t="shared" si="230"/>
        <v>0</v>
      </c>
      <c r="X302" s="2">
        <f t="shared" si="231"/>
        <v>4.7916666666666663E-3</v>
      </c>
      <c r="Y302" s="5">
        <f t="shared" si="232"/>
        <v>81216.072712773166</v>
      </c>
      <c r="Z302" s="2">
        <f>(Y302/Y$5)^(12/COUNT(Y$6:Y302))-1</f>
        <v>0.31087503412877471</v>
      </c>
      <c r="AB302" s="3">
        <f t="shared" si="233"/>
        <v>0</v>
      </c>
      <c r="AC302" s="3">
        <f t="shared" si="234"/>
        <v>1</v>
      </c>
      <c r="AD302" s="2">
        <f t="shared" si="235"/>
        <v>-7.0159613119847863E-3</v>
      </c>
      <c r="AE302" s="5">
        <f t="shared" si="236"/>
        <v>530.07990993776093</v>
      </c>
      <c r="AF302" s="2">
        <f>(AE302/AE$5)^(12/COUNT(AE$6:AE302))-1</f>
        <v>6.9710643384011561E-2</v>
      </c>
      <c r="AH302" s="3">
        <f t="shared" ca="1" si="237"/>
        <v>0</v>
      </c>
      <c r="AI302" s="3">
        <f t="shared" ca="1" si="238"/>
        <v>1</v>
      </c>
      <c r="AJ302" s="2">
        <f t="shared" ca="1" si="239"/>
        <v>-7.0159613119847863E-3</v>
      </c>
      <c r="AK302" s="5">
        <f t="shared" ca="1" si="240"/>
        <v>1582.9634705152309</v>
      </c>
      <c r="AL302" s="2">
        <f ca="1">(AK302/AK$5)^(12/COUNT(AK$6:AK302))-1</f>
        <v>0.11805577820247559</v>
      </c>
      <c r="AN302" s="3">
        <f t="shared" ca="1" si="241"/>
        <v>0.90753210807468943</v>
      </c>
      <c r="AO302" s="3">
        <f t="shared" ca="1" si="242"/>
        <v>9.2467891925310575E-2</v>
      </c>
      <c r="AP302" s="2">
        <f t="shared" ca="1" si="243"/>
        <v>3.6998401988424506E-3</v>
      </c>
      <c r="AQ302" s="5">
        <f t="shared" ca="1" si="244"/>
        <v>601.3302737961061</v>
      </c>
      <c r="AR302" s="2">
        <f ca="1">(AQ302/AQ$5)^(12/COUNT(AQ$6:AQ302))-1</f>
        <v>7.5175391931983748E-2</v>
      </c>
      <c r="AT302" s="3">
        <f t="shared" si="245"/>
        <v>0</v>
      </c>
      <c r="AU302" s="3">
        <f t="shared" si="246"/>
        <v>1</v>
      </c>
      <c r="AV302" s="2">
        <f t="shared" si="247"/>
        <v>-7.0159613119847863E-3</v>
      </c>
      <c r="AW302" s="5">
        <f t="shared" si="248"/>
        <v>765.70748180002909</v>
      </c>
      <c r="AX302" s="2">
        <f>(AW302/AW$5)^(12/COUNT(AW$6:AW302))-1</f>
        <v>8.5724686771325276E-2</v>
      </c>
      <c r="AZ302" s="3">
        <f t="shared" ca="1" si="249"/>
        <v>0</v>
      </c>
      <c r="BA302" s="3">
        <f t="shared" ca="1" si="250"/>
        <v>1</v>
      </c>
      <c r="BB302" s="2">
        <f t="shared" ca="1" si="251"/>
        <v>-7.0159613119847863E-3</v>
      </c>
      <c r="BC302" s="5">
        <f t="shared" ca="1" si="252"/>
        <v>1171.3197094707994</v>
      </c>
      <c r="BD302" s="2">
        <f ca="1">(BC302/BC$5)^(12/COUNT(BC$6:BC302))-1</f>
        <v>0.10453328062464573</v>
      </c>
      <c r="BF302" s="3">
        <f t="shared" si="273"/>
        <v>0.45</v>
      </c>
      <c r="BG302" s="3">
        <f t="shared" si="253"/>
        <v>0.55000000000000004</v>
      </c>
      <c r="BH302" s="2">
        <f t="shared" si="254"/>
        <v>-1.7025287215916333E-3</v>
      </c>
      <c r="BI302" s="5">
        <f t="shared" si="255"/>
        <v>648.17241883117538</v>
      </c>
      <c r="BJ302" s="2">
        <f>(BI302/BI$5)^(12/COUNT(BI$6:BI302))-1</f>
        <v>7.8438981675565955E-2</v>
      </c>
      <c r="BL302" s="3">
        <f t="shared" si="256"/>
        <v>1</v>
      </c>
      <c r="BM302" s="3">
        <f t="shared" si="257"/>
        <v>0</v>
      </c>
      <c r="BN302" s="2">
        <f t="shared" si="258"/>
        <v>4.7916666666666663E-3</v>
      </c>
      <c r="BO302" s="5">
        <f t="shared" si="259"/>
        <v>486.53639723287245</v>
      </c>
      <c r="BP302" s="2">
        <f>(BO302/BO$5)^(12/COUNT(BO$6:BO302))-1</f>
        <v>6.6012349095343037E-2</v>
      </c>
      <c r="BR302" s="3">
        <f t="shared" si="260"/>
        <v>1</v>
      </c>
      <c r="BS302" s="3">
        <f t="shared" si="261"/>
        <v>0</v>
      </c>
      <c r="BT302" s="2">
        <f t="shared" si="262"/>
        <v>4.7916666666666663E-3</v>
      </c>
      <c r="BU302" s="5">
        <f t="shared" si="263"/>
        <v>559.24535080438307</v>
      </c>
      <c r="BV302" s="2">
        <f>(BU302/BU$5)^(12/COUNT(BU$6:BU302))-1</f>
        <v>7.2028069464995514E-2</v>
      </c>
      <c r="BX302" s="3">
        <f t="shared" si="264"/>
        <v>0</v>
      </c>
      <c r="BY302" s="3">
        <f t="shared" si="265"/>
        <v>1</v>
      </c>
      <c r="BZ302" s="2">
        <f t="shared" si="266"/>
        <v>-7.0159613119847863E-3</v>
      </c>
      <c r="CA302" s="5">
        <f t="shared" si="267"/>
        <v>471.99205962984001</v>
      </c>
      <c r="CB302" s="2">
        <f>(CA302/CA$5)^(12/COUNT(CA$6:CA302))-1</f>
        <v>6.4705958487055293E-2</v>
      </c>
      <c r="CD302" s="3">
        <f t="shared" si="274"/>
        <v>0.1</v>
      </c>
      <c r="CE302" s="3">
        <f t="shared" si="268"/>
        <v>0.9</v>
      </c>
      <c r="CF302" s="2">
        <f t="shared" si="269"/>
        <v>-5.8351985141196407E-3</v>
      </c>
      <c r="CG302" s="5">
        <f t="shared" si="270"/>
        <v>574.57797888456344</v>
      </c>
      <c r="CH302" s="2">
        <f>(CG302/CG$5)^(12/COUNT(CG$6:CG302))-1</f>
        <v>7.3200253935598258E-2</v>
      </c>
    </row>
    <row r="303" spans="1:86">
      <c r="A303" s="1">
        <v>35033</v>
      </c>
      <c r="B303" s="2">
        <f>data!M304/1200</f>
        <v>4.7916666666666663E-3</v>
      </c>
      <c r="C303" s="2">
        <f>data!K304/data!K303-1</f>
        <v>6.7082607854517473E-2</v>
      </c>
      <c r="D303" s="1">
        <f t="shared" si="221"/>
        <v>34700</v>
      </c>
      <c r="E303">
        <f>VLOOKUP(D303,'FRED Graph'!$A$13:$B$1993,2,FALSE)</f>
        <v>0</v>
      </c>
      <c r="F303" s="4">
        <f t="shared" si="222"/>
        <v>6.2290941187850807E-2</v>
      </c>
      <c r="G303" s="20" t="str">
        <f t="shared" si="275"/>
        <v>19954</v>
      </c>
      <c r="H303" s="21">
        <f>IF(VLOOKUP(G303,Median_Level!$A$2:$H$206,8,FALSE)="#N/A",0,VLOOKUP(G303,Median_Level!$A$2:$H$206,8,FALSE))</f>
        <v>20</v>
      </c>
      <c r="I303" s="4"/>
      <c r="J303" s="3">
        <f t="shared" si="271"/>
        <v>0</v>
      </c>
      <c r="K303" s="3">
        <f t="shared" si="223"/>
        <v>1</v>
      </c>
      <c r="L303" s="2">
        <f t="shared" si="224"/>
        <v>6.7082607854517473E-2</v>
      </c>
      <c r="M303" s="5">
        <f t="shared" si="225"/>
        <v>584.28209556706884</v>
      </c>
      <c r="N303" s="2">
        <f>(M303/M$5)^(12/COUNT(M$6:M303))-1</f>
        <v>7.3669726642268119E-2</v>
      </c>
      <c r="P303" s="3">
        <f t="shared" si="272"/>
        <v>1</v>
      </c>
      <c r="Q303" s="3">
        <f t="shared" si="226"/>
        <v>0</v>
      </c>
      <c r="R303" s="2">
        <f t="shared" si="227"/>
        <v>4.7916666666666663E-3</v>
      </c>
      <c r="S303" s="5">
        <f t="shared" si="228"/>
        <v>679.42206499629242</v>
      </c>
      <c r="T303" s="2">
        <f>(S303/S$5)^(12/COUNT(S$6:S303))-1</f>
        <v>8.0211954117761275E-2</v>
      </c>
      <c r="V303" s="3">
        <f t="shared" si="229"/>
        <v>0</v>
      </c>
      <c r="W303" s="3">
        <f t="shared" si="230"/>
        <v>1</v>
      </c>
      <c r="X303" s="2">
        <f t="shared" si="231"/>
        <v>6.7082607854517473E-2</v>
      </c>
      <c r="Y303" s="5">
        <f t="shared" si="232"/>
        <v>86664.258670048104</v>
      </c>
      <c r="Z303" s="2">
        <f>(Y303/Y$5)^(12/COUNT(Y$6:Y303))-1</f>
        <v>0.31311355032541943</v>
      </c>
      <c r="AB303" s="3">
        <f t="shared" si="233"/>
        <v>0</v>
      </c>
      <c r="AC303" s="3">
        <f t="shared" si="234"/>
        <v>1</v>
      </c>
      <c r="AD303" s="2">
        <f t="shared" si="235"/>
        <v>6.7082607854517473E-2</v>
      </c>
      <c r="AE303" s="5">
        <f t="shared" si="236"/>
        <v>565.6390526676737</v>
      </c>
      <c r="AF303" s="2">
        <f>(AE303/AE$5)^(12/COUNT(AE$6:AE303))-1</f>
        <v>7.2268627217578985E-2</v>
      </c>
      <c r="AH303" s="3">
        <f t="shared" ca="1" si="237"/>
        <v>0</v>
      </c>
      <c r="AI303" s="3">
        <f t="shared" ca="1" si="238"/>
        <v>1</v>
      </c>
      <c r="AJ303" s="2">
        <f t="shared" ca="1" si="239"/>
        <v>6.7082607854517473E-2</v>
      </c>
      <c r="AK303" s="5">
        <f t="shared" ca="1" si="240"/>
        <v>1689.1527882558303</v>
      </c>
      <c r="AL303" s="2">
        <f ca="1">(AK303/AK$5)^(12/COUNT(AK$6:AK303))-1</f>
        <v>0.12056314082950981</v>
      </c>
      <c r="AN303" s="3">
        <f t="shared" ca="1" si="241"/>
        <v>0.49878022933064026</v>
      </c>
      <c r="AO303" s="3">
        <f t="shared" ca="1" si="242"/>
        <v>0.50121977066935974</v>
      </c>
      <c r="AP303" s="2">
        <f t="shared" ca="1" si="243"/>
        <v>3.6013117923619824E-2</v>
      </c>
      <c r="AQ303" s="5">
        <f t="shared" ca="1" si="244"/>
        <v>622.9860518573679</v>
      </c>
      <c r="AR303" s="2">
        <f ca="1">(AQ303/AQ$5)^(12/COUNT(AQ$6:AQ303))-1</f>
        <v>7.6446414953583952E-2</v>
      </c>
      <c r="AT303" s="3">
        <f t="shared" si="245"/>
        <v>0</v>
      </c>
      <c r="AU303" s="3">
        <f t="shared" si="246"/>
        <v>1</v>
      </c>
      <c r="AV303" s="2">
        <f t="shared" si="247"/>
        <v>6.7082607854517473E-2</v>
      </c>
      <c r="AW303" s="5">
        <f t="shared" si="248"/>
        <v>817.07313653289054</v>
      </c>
      <c r="AX303" s="2">
        <f>(AW303/AW$5)^(12/COUNT(AW$6:AW303))-1</f>
        <v>8.8266697998754751E-2</v>
      </c>
      <c r="AZ303" s="3">
        <f t="shared" ca="1" si="249"/>
        <v>0</v>
      </c>
      <c r="BA303" s="3">
        <f t="shared" ca="1" si="250"/>
        <v>1</v>
      </c>
      <c r="BB303" s="2">
        <f t="shared" ca="1" si="251"/>
        <v>6.7082607854517473E-2</v>
      </c>
      <c r="BC303" s="5">
        <f t="shared" ca="1" si="252"/>
        <v>1249.8948902134964</v>
      </c>
      <c r="BD303" s="2">
        <f ca="1">(BC303/BC$5)^(12/COUNT(BC$6:BC303))-1</f>
        <v>0.10705552162075738</v>
      </c>
      <c r="BF303" s="3">
        <f t="shared" si="273"/>
        <v>0.45</v>
      </c>
      <c r="BG303" s="3">
        <f t="shared" si="253"/>
        <v>0.55000000000000004</v>
      </c>
      <c r="BH303" s="2">
        <f t="shared" si="254"/>
        <v>3.9051684319984611E-2</v>
      </c>
      <c r="BI303" s="5">
        <f t="shared" si="255"/>
        <v>673.48464351629127</v>
      </c>
      <c r="BJ303" s="2">
        <f>(BI303/BI$5)^(12/COUNT(BI$6:BI303))-1</f>
        <v>7.983022083635305E-2</v>
      </c>
      <c r="BL303" s="3">
        <f t="shared" si="256"/>
        <v>1</v>
      </c>
      <c r="BM303" s="3">
        <f t="shared" si="257"/>
        <v>0</v>
      </c>
      <c r="BN303" s="2">
        <f t="shared" si="258"/>
        <v>4.7916666666666663E-3</v>
      </c>
      <c r="BO303" s="5">
        <f t="shared" si="259"/>
        <v>488.86771746961335</v>
      </c>
      <c r="BP303" s="2">
        <f>(BO303/BO$5)^(12/COUNT(BO$6:BO303))-1</f>
        <v>6.5988874788453611E-2</v>
      </c>
      <c r="BR303" s="3">
        <f t="shared" si="260"/>
        <v>1</v>
      </c>
      <c r="BS303" s="3">
        <f t="shared" si="261"/>
        <v>0</v>
      </c>
      <c r="BT303" s="2">
        <f t="shared" si="262"/>
        <v>4.7916666666666663E-3</v>
      </c>
      <c r="BU303" s="5">
        <f t="shared" si="263"/>
        <v>561.92506811032081</v>
      </c>
      <c r="BV303" s="2">
        <f>(BU303/BU$5)^(12/COUNT(BU$6:BU303))-1</f>
        <v>7.1984219490981216E-2</v>
      </c>
      <c r="BX303" s="3">
        <f t="shared" si="264"/>
        <v>0</v>
      </c>
      <c r="BY303" s="3">
        <f t="shared" si="265"/>
        <v>1</v>
      </c>
      <c r="BZ303" s="2">
        <f t="shared" si="266"/>
        <v>6.7082607854517473E-2</v>
      </c>
      <c r="CA303" s="5">
        <f t="shared" si="267"/>
        <v>503.65451787643462</v>
      </c>
      <c r="CB303" s="2">
        <f>(CA303/CA$5)^(12/COUNT(CA$6:CA303))-1</f>
        <v>6.7268769783698668E-2</v>
      </c>
      <c r="CD303" s="3">
        <f t="shared" si="274"/>
        <v>0.1</v>
      </c>
      <c r="CE303" s="3">
        <f t="shared" si="268"/>
        <v>0.9</v>
      </c>
      <c r="CF303" s="2">
        <f t="shared" si="269"/>
        <v>6.0853513735732397E-2</v>
      </c>
      <c r="CG303" s="5">
        <f t="shared" si="270"/>
        <v>609.54306781486457</v>
      </c>
      <c r="CH303" s="2">
        <f>(CG303/CG$5)^(12/COUNT(CG$6:CG303))-1</f>
        <v>7.5501239632577821E-2</v>
      </c>
    </row>
    <row r="304" spans="1:86">
      <c r="A304" s="1">
        <v>35062</v>
      </c>
      <c r="B304" s="2">
        <f>data!M305/1200</f>
        <v>4.6999999999999993E-3</v>
      </c>
      <c r="C304" s="2">
        <f>data!K305/data!K304-1</f>
        <v>8.4008442227692104E-3</v>
      </c>
      <c r="D304" s="1">
        <f t="shared" si="221"/>
        <v>34700</v>
      </c>
      <c r="E304">
        <f>VLOOKUP(D304,'FRED Graph'!$A$13:$B$1993,2,FALSE)</f>
        <v>0</v>
      </c>
      <c r="F304" s="4">
        <f t="shared" si="222"/>
        <v>3.7008442227692111E-3</v>
      </c>
      <c r="G304" s="20" t="str">
        <f t="shared" si="275"/>
        <v>19954</v>
      </c>
      <c r="H304" s="21">
        <f>IF(VLOOKUP(G304,Median_Level!$A$2:$H$206,8,FALSE)="#N/A",0,VLOOKUP(G304,Median_Level!$A$2:$H$206,8,FALSE))</f>
        <v>20</v>
      </c>
      <c r="I304" s="4"/>
      <c r="J304" s="3">
        <f t="shared" si="271"/>
        <v>0</v>
      </c>
      <c r="K304" s="3">
        <f t="shared" si="223"/>
        <v>1</v>
      </c>
      <c r="L304" s="2">
        <f t="shared" si="224"/>
        <v>8.4008442227692104E-3</v>
      </c>
      <c r="M304" s="5">
        <f t="shared" si="225"/>
        <v>589.19055843408091</v>
      </c>
      <c r="N304" s="2">
        <f>(M304/M$5)^(12/COUNT(M$6:M304))-1</f>
        <v>7.3774967988944118E-2</v>
      </c>
      <c r="P304" s="3">
        <f t="shared" si="272"/>
        <v>1</v>
      </c>
      <c r="Q304" s="3">
        <f t="shared" si="226"/>
        <v>0</v>
      </c>
      <c r="R304" s="2">
        <f t="shared" si="227"/>
        <v>4.6999999999999993E-3</v>
      </c>
      <c r="S304" s="5">
        <f t="shared" si="228"/>
        <v>682.61534870177491</v>
      </c>
      <c r="T304" s="2">
        <f>(S304/S$5)^(12/COUNT(S$6:S304))-1</f>
        <v>8.0136488588063992E-2</v>
      </c>
      <c r="V304" s="3">
        <f t="shared" si="229"/>
        <v>0</v>
      </c>
      <c r="W304" s="3">
        <f t="shared" si="230"/>
        <v>1</v>
      </c>
      <c r="X304" s="2">
        <f t="shared" si="231"/>
        <v>8.4008442227692104E-3</v>
      </c>
      <c r="Y304" s="5">
        <f t="shared" si="232"/>
        <v>87392.311606816947</v>
      </c>
      <c r="Z304" s="2">
        <f>(Y304/Y$5)^(12/COUNT(Y$6:Y304))-1</f>
        <v>0.31235834507396643</v>
      </c>
      <c r="AB304" s="3">
        <f t="shared" si="233"/>
        <v>0</v>
      </c>
      <c r="AC304" s="3">
        <f t="shared" si="234"/>
        <v>1</v>
      </c>
      <c r="AD304" s="2">
        <f t="shared" si="235"/>
        <v>8.4008442227692104E-3</v>
      </c>
      <c r="AE304" s="5">
        <f t="shared" si="236"/>
        <v>570.39089823544953</v>
      </c>
      <c r="AF304" s="2">
        <f>(AE304/AE$5)^(12/COUNT(AE$6:AE304))-1</f>
        <v>7.2378414589846507E-2</v>
      </c>
      <c r="AH304" s="3">
        <f t="shared" ca="1" si="237"/>
        <v>0</v>
      </c>
      <c r="AI304" s="3">
        <f t="shared" ca="1" si="238"/>
        <v>1</v>
      </c>
      <c r="AJ304" s="2">
        <f t="shared" ca="1" si="239"/>
        <v>8.4008442227692104E-3</v>
      </c>
      <c r="AK304" s="5">
        <f t="shared" ca="1" si="240"/>
        <v>1703.3430976984237</v>
      </c>
      <c r="AL304" s="2">
        <f ca="1">(AK304/AK$5)^(12/COUNT(AK$6:AK304))-1</f>
        <v>0.12051276413772904</v>
      </c>
      <c r="AN304" s="3">
        <f t="shared" ca="1" si="241"/>
        <v>7.2944699683748837E-2</v>
      </c>
      <c r="AO304" s="3">
        <f t="shared" ca="1" si="242"/>
        <v>0.92705530031625116</v>
      </c>
      <c r="AP304" s="2">
        <f t="shared" ca="1" si="243"/>
        <v>8.1308872523629724E-3</v>
      </c>
      <c r="AQ304" s="5">
        <f t="shared" ca="1" si="244"/>
        <v>628.05148120481488</v>
      </c>
      <c r="AR304" s="2">
        <f ca="1">(AQ304/AQ$5)^(12/COUNT(AQ$6:AQ304))-1</f>
        <v>7.6531061015365998E-2</v>
      </c>
      <c r="AT304" s="3">
        <f t="shared" si="245"/>
        <v>0</v>
      </c>
      <c r="AU304" s="3">
        <f t="shared" si="246"/>
        <v>1</v>
      </c>
      <c r="AV304" s="2">
        <f t="shared" si="247"/>
        <v>8.4008442227692104E-3</v>
      </c>
      <c r="AW304" s="5">
        <f t="shared" si="248"/>
        <v>823.93724067151277</v>
      </c>
      <c r="AX304" s="2">
        <f>(AW304/AW$5)^(12/COUNT(AW$6:AW304))-1</f>
        <v>8.8324216768705055E-2</v>
      </c>
      <c r="AZ304" s="3">
        <f t="shared" ca="1" si="249"/>
        <v>0</v>
      </c>
      <c r="BA304" s="3">
        <f t="shared" ca="1" si="250"/>
        <v>1</v>
      </c>
      <c r="BB304" s="2">
        <f t="shared" ca="1" si="251"/>
        <v>8.4008442227692104E-3</v>
      </c>
      <c r="BC304" s="5">
        <f t="shared" ca="1" si="252"/>
        <v>1260.3950624810152</v>
      </c>
      <c r="BD304" s="2">
        <f ca="1">(BC304/BC$5)^(12/COUNT(BC$6:BC304))-1</f>
        <v>0.10705065367788147</v>
      </c>
      <c r="BF304" s="3">
        <f t="shared" si="273"/>
        <v>0.45</v>
      </c>
      <c r="BG304" s="3">
        <f t="shared" si="253"/>
        <v>0.55000000000000004</v>
      </c>
      <c r="BH304" s="2">
        <f t="shared" si="254"/>
        <v>6.7354643225230656E-3</v>
      </c>
      <c r="BI304" s="5">
        <f t="shared" si="255"/>
        <v>678.02087530446238</v>
      </c>
      <c r="BJ304" s="2">
        <f>(BI304/BI$5)^(12/COUNT(BI$6:BI304))-1</f>
        <v>7.9843766698968865E-2</v>
      </c>
      <c r="BL304" s="3">
        <f t="shared" si="256"/>
        <v>1</v>
      </c>
      <c r="BM304" s="3">
        <f t="shared" si="257"/>
        <v>0</v>
      </c>
      <c r="BN304" s="2">
        <f t="shared" si="258"/>
        <v>4.6999999999999993E-3</v>
      </c>
      <c r="BO304" s="5">
        <f t="shared" si="259"/>
        <v>491.16539574172049</v>
      </c>
      <c r="BP304" s="2">
        <f>(BO304/BO$5)^(12/COUNT(BO$6:BO304))-1</f>
        <v>6.596165493021644E-2</v>
      </c>
      <c r="BR304" s="3">
        <f t="shared" si="260"/>
        <v>1</v>
      </c>
      <c r="BS304" s="3">
        <f t="shared" si="261"/>
        <v>0</v>
      </c>
      <c r="BT304" s="2">
        <f t="shared" si="262"/>
        <v>4.6999999999999993E-3</v>
      </c>
      <c r="BU304" s="5">
        <f t="shared" si="263"/>
        <v>564.56611593043931</v>
      </c>
      <c r="BV304" s="2">
        <f>(BU304/BU$5)^(12/COUNT(BU$6:BU304))-1</f>
        <v>7.1936739643507552E-2</v>
      </c>
      <c r="BX304" s="3">
        <f t="shared" si="264"/>
        <v>0</v>
      </c>
      <c r="BY304" s="3">
        <f t="shared" si="265"/>
        <v>1</v>
      </c>
      <c r="BZ304" s="2">
        <f t="shared" si="266"/>
        <v>8.4008442227692104E-3</v>
      </c>
      <c r="CA304" s="5">
        <f t="shared" si="267"/>
        <v>507.88564102320851</v>
      </c>
      <c r="CB304" s="2">
        <f>(CA304/CA$5)^(12/COUNT(CA$6:CA304))-1</f>
        <v>6.7394729953727861E-2</v>
      </c>
      <c r="CD304" s="3">
        <f t="shared" si="274"/>
        <v>0.1</v>
      </c>
      <c r="CE304" s="3">
        <f t="shared" si="268"/>
        <v>0.9</v>
      </c>
      <c r="CF304" s="2">
        <f t="shared" si="269"/>
        <v>8.0307598004922889E-3</v>
      </c>
      <c r="CG304" s="5">
        <f t="shared" si="270"/>
        <v>614.4381617805409</v>
      </c>
      <c r="CH304" s="2">
        <f>(CG304/CG$5)^(12/COUNT(CG$6:CG304))-1</f>
        <v>7.5584683766193983E-2</v>
      </c>
    </row>
    <row r="305" spans="1:86">
      <c r="A305" s="1">
        <v>35095</v>
      </c>
      <c r="B305" s="2">
        <f>data!M306/1200</f>
        <v>4.5750000000000001E-3</v>
      </c>
      <c r="C305" s="2">
        <f>data!K306/data!K305-1</f>
        <v>5.4362610218247731E-2</v>
      </c>
      <c r="D305" s="1">
        <f t="shared" si="221"/>
        <v>35065</v>
      </c>
      <c r="E305">
        <f>VLOOKUP(D305,'FRED Graph'!$A$13:$B$1993,2,FALSE)</f>
        <v>0</v>
      </c>
      <c r="F305" s="4">
        <f t="shared" si="222"/>
        <v>4.9787610218247728E-2</v>
      </c>
      <c r="G305" s="20" t="str">
        <f t="shared" si="275"/>
        <v>19961</v>
      </c>
      <c r="H305" s="21">
        <f>IF(VLOOKUP(G305,Median_Level!$A$2:$H$206,8,FALSE)="#N/A",0,VLOOKUP(G305,Median_Level!$A$2:$H$206,8,FALSE))</f>
        <v>20</v>
      </c>
      <c r="I305" s="4"/>
      <c r="J305" s="3">
        <f t="shared" si="271"/>
        <v>0</v>
      </c>
      <c r="K305" s="3">
        <f t="shared" si="223"/>
        <v>1</v>
      </c>
      <c r="L305" s="2">
        <f t="shared" si="224"/>
        <v>5.4362610218247731E-2</v>
      </c>
      <c r="M305" s="5">
        <f t="shared" si="225"/>
        <v>621.22049510650459</v>
      </c>
      <c r="N305" s="2">
        <f>(M305/M$5)^(12/COUNT(M$6:M305))-1</f>
        <v>7.5795766781953544E-2</v>
      </c>
      <c r="P305" s="3">
        <f t="shared" si="272"/>
        <v>1</v>
      </c>
      <c r="Q305" s="3">
        <f t="shared" si="226"/>
        <v>0</v>
      </c>
      <c r="R305" s="2">
        <f t="shared" si="227"/>
        <v>4.5750000000000001E-3</v>
      </c>
      <c r="S305" s="5">
        <f t="shared" si="228"/>
        <v>685.73831392208547</v>
      </c>
      <c r="T305" s="2">
        <f>(S305/S$5)^(12/COUNT(S$6:S305))-1</f>
        <v>8.0056156015484659E-2</v>
      </c>
      <c r="V305" s="3">
        <f t="shared" si="229"/>
        <v>0</v>
      </c>
      <c r="W305" s="3">
        <f t="shared" si="230"/>
        <v>1</v>
      </c>
      <c r="X305" s="2">
        <f t="shared" si="231"/>
        <v>5.4362610218247731E-2</v>
      </c>
      <c r="Y305" s="5">
        <f t="shared" si="232"/>
        <v>92143.185778769985</v>
      </c>
      <c r="Z305" s="2">
        <f>(Y305/Y$5)^(12/COUNT(Y$6:Y305))-1</f>
        <v>0.31394906118926991</v>
      </c>
      <c r="AB305" s="3">
        <f t="shared" si="233"/>
        <v>0</v>
      </c>
      <c r="AC305" s="3">
        <f t="shared" si="234"/>
        <v>1</v>
      </c>
      <c r="AD305" s="2">
        <f t="shared" si="235"/>
        <v>5.4362610218247731E-2</v>
      </c>
      <c r="AE305" s="5">
        <f t="shared" si="236"/>
        <v>601.39883630825943</v>
      </c>
      <c r="AF305" s="2">
        <f>(AE305/AE$5)^(12/COUNT(AE$6:AE305))-1</f>
        <v>7.4401246043466873E-2</v>
      </c>
      <c r="AH305" s="3">
        <f t="shared" ca="1" si="237"/>
        <v>0</v>
      </c>
      <c r="AI305" s="3">
        <f t="shared" ca="1" si="238"/>
        <v>1</v>
      </c>
      <c r="AJ305" s="2">
        <f t="shared" ca="1" si="239"/>
        <v>5.4362610218247731E-2</v>
      </c>
      <c r="AK305" s="5">
        <f t="shared" ca="1" si="240"/>
        <v>1795.9412745865457</v>
      </c>
      <c r="AL305" s="2">
        <f ca="1">(AK305/AK$5)^(12/COUNT(AK$6:AK305))-1</f>
        <v>0.12246209824163512</v>
      </c>
      <c r="AN305" s="3">
        <f t="shared" ca="1" si="241"/>
        <v>0.43680921626363944</v>
      </c>
      <c r="AO305" s="3">
        <f t="shared" ca="1" si="242"/>
        <v>0.56319078373636056</v>
      </c>
      <c r="AP305" s="2">
        <f t="shared" ca="1" si="243"/>
        <v>3.2614923219175369E-2</v>
      </c>
      <c r="AQ305" s="5">
        <f t="shared" ca="1" si="244"/>
        <v>648.53533204199937</v>
      </c>
      <c r="AR305" s="2">
        <f ca="1">(AQ305/AQ$5)^(12/COUNT(AQ$6:AQ305))-1</f>
        <v>7.7649038215442223E-2</v>
      </c>
      <c r="AT305" s="3">
        <f t="shared" si="245"/>
        <v>0</v>
      </c>
      <c r="AU305" s="3">
        <f t="shared" si="246"/>
        <v>1</v>
      </c>
      <c r="AV305" s="2">
        <f t="shared" si="247"/>
        <v>5.4362610218247731E-2</v>
      </c>
      <c r="AW305" s="5">
        <f t="shared" si="248"/>
        <v>868.72861973043678</v>
      </c>
      <c r="AX305" s="2">
        <f>(AW305/AW$5)^(12/COUNT(AW$6:AW305))-1</f>
        <v>9.0323481256789684E-2</v>
      </c>
      <c r="AZ305" s="3">
        <f t="shared" ca="1" si="249"/>
        <v>0</v>
      </c>
      <c r="BA305" s="3">
        <f t="shared" ca="1" si="250"/>
        <v>1</v>
      </c>
      <c r="BB305" s="2">
        <f t="shared" ca="1" si="251"/>
        <v>5.4362610218247731E-2</v>
      </c>
      <c r="BC305" s="5">
        <f t="shared" ca="1" si="252"/>
        <v>1328.9134279836746</v>
      </c>
      <c r="BD305" s="2">
        <f ca="1">(BC305/BC$5)^(12/COUNT(BC$6:BC305))-1</f>
        <v>0.10902124956085824</v>
      </c>
      <c r="BF305" s="3">
        <f t="shared" si="273"/>
        <v>0.45</v>
      </c>
      <c r="BG305" s="3">
        <f t="shared" si="253"/>
        <v>0.55000000000000004</v>
      </c>
      <c r="BH305" s="2">
        <f t="shared" si="254"/>
        <v>3.1958185620036252E-2</v>
      </c>
      <c r="BI305" s="5">
        <f t="shared" si="255"/>
        <v>699.68919229170183</v>
      </c>
      <c r="BJ305" s="2">
        <f>(BI305/BI$5)^(12/COUNT(BI$6:BI305))-1</f>
        <v>8.0926605748807168E-2</v>
      </c>
      <c r="BL305" s="3">
        <f t="shared" si="256"/>
        <v>1</v>
      </c>
      <c r="BM305" s="3">
        <f t="shared" si="257"/>
        <v>0</v>
      </c>
      <c r="BN305" s="2">
        <f t="shared" si="258"/>
        <v>4.5750000000000001E-3</v>
      </c>
      <c r="BO305" s="5">
        <f t="shared" si="259"/>
        <v>493.41247742723885</v>
      </c>
      <c r="BP305" s="2">
        <f>(BO305/BO$5)^(12/COUNT(BO$6:BO305))-1</f>
        <v>6.5929312168194976E-2</v>
      </c>
      <c r="BR305" s="3">
        <f t="shared" si="260"/>
        <v>1</v>
      </c>
      <c r="BS305" s="3">
        <f t="shared" si="261"/>
        <v>0</v>
      </c>
      <c r="BT305" s="2">
        <f t="shared" si="262"/>
        <v>4.5750000000000001E-3</v>
      </c>
      <c r="BU305" s="5">
        <f t="shared" si="263"/>
        <v>567.14900591082107</v>
      </c>
      <c r="BV305" s="2">
        <f>(BU305/BU$5)^(12/COUNT(BU$6:BU305))-1</f>
        <v>7.1884243715409468E-2</v>
      </c>
      <c r="BX305" s="3">
        <f t="shared" si="264"/>
        <v>0</v>
      </c>
      <c r="BY305" s="3">
        <f t="shared" si="265"/>
        <v>1</v>
      </c>
      <c r="BZ305" s="2">
        <f t="shared" si="266"/>
        <v>5.4362610218247731E-2</v>
      </c>
      <c r="CA305" s="5">
        <f t="shared" si="267"/>
        <v>535.49563016159811</v>
      </c>
      <c r="CB305" s="2">
        <f>(CA305/CA$5)^(12/COUNT(CA$6:CA305))-1</f>
        <v>6.942476567689071E-2</v>
      </c>
      <c r="CD305" s="3">
        <f t="shared" si="274"/>
        <v>0.1</v>
      </c>
      <c r="CE305" s="3">
        <f t="shared" si="268"/>
        <v>0.9</v>
      </c>
      <c r="CF305" s="2">
        <f t="shared" si="269"/>
        <v>4.9383849196422962E-2</v>
      </c>
      <c r="CG305" s="5">
        <f t="shared" si="270"/>
        <v>644.78148330243846</v>
      </c>
      <c r="CH305" s="2">
        <f>(CG305/CG$5)^(12/COUNT(CG$6:CG305))-1</f>
        <v>7.7398836676765281E-2</v>
      </c>
    </row>
    <row r="306" spans="1:86">
      <c r="A306" s="1">
        <v>35124</v>
      </c>
      <c r="B306" s="2">
        <f>data!M307/1200</f>
        <v>4.3750000000000004E-3</v>
      </c>
      <c r="C306" s="2">
        <f>data!K307/data!K306-1</f>
        <v>1.674049635794117E-2</v>
      </c>
      <c r="D306" s="1">
        <f t="shared" si="221"/>
        <v>35065</v>
      </c>
      <c r="E306">
        <f>VLOOKUP(D306,'FRED Graph'!$A$13:$B$1993,2,FALSE)</f>
        <v>0</v>
      </c>
      <c r="F306" s="4">
        <f t="shared" si="222"/>
        <v>1.236549635794117E-2</v>
      </c>
      <c r="G306" s="20" t="str">
        <f t="shared" si="275"/>
        <v>19961</v>
      </c>
      <c r="H306" s="21">
        <f>IF(VLOOKUP(G306,Median_Level!$A$2:$H$206,8,FALSE)="#N/A",0,VLOOKUP(G306,Median_Level!$A$2:$H$206,8,FALSE))</f>
        <v>20</v>
      </c>
      <c r="I306" s="4"/>
      <c r="J306" s="3">
        <f t="shared" si="271"/>
        <v>0</v>
      </c>
      <c r="K306" s="3">
        <f t="shared" si="223"/>
        <v>1</v>
      </c>
      <c r="L306" s="2">
        <f t="shared" si="224"/>
        <v>1.674049635794117E-2</v>
      </c>
      <c r="M306" s="5">
        <f t="shared" si="225"/>
        <v>631.62003454231342</v>
      </c>
      <c r="N306" s="2">
        <f>(M306/M$5)^(12/COUNT(M$6:M306))-1</f>
        <v>7.6246774793223615E-2</v>
      </c>
      <c r="P306" s="3">
        <f t="shared" si="272"/>
        <v>1</v>
      </c>
      <c r="Q306" s="3">
        <f t="shared" si="226"/>
        <v>0</v>
      </c>
      <c r="R306" s="2">
        <f t="shared" si="227"/>
        <v>4.3750000000000004E-3</v>
      </c>
      <c r="S306" s="5">
        <f t="shared" si="228"/>
        <v>688.73841904549465</v>
      </c>
      <c r="T306" s="2">
        <f>(S306/S$5)^(12/COUNT(S$6:S306))-1</f>
        <v>7.996779041909341E-2</v>
      </c>
      <c r="V306" s="3">
        <f t="shared" si="229"/>
        <v>0</v>
      </c>
      <c r="W306" s="3">
        <f t="shared" si="230"/>
        <v>1</v>
      </c>
      <c r="X306" s="2">
        <f t="shared" si="231"/>
        <v>1.674049635794117E-2</v>
      </c>
      <c r="Y306" s="5">
        <f t="shared" si="232"/>
        <v>93685.70844470858</v>
      </c>
      <c r="Z306" s="2">
        <f>(Y306/Y$5)^(12/COUNT(Y$6:Y306))-1</f>
        <v>0.31362688140797368</v>
      </c>
      <c r="AB306" s="3">
        <f t="shared" si="233"/>
        <v>0</v>
      </c>
      <c r="AC306" s="3">
        <f t="shared" si="234"/>
        <v>1</v>
      </c>
      <c r="AD306" s="2">
        <f t="shared" si="235"/>
        <v>1.674049635794117E-2</v>
      </c>
      <c r="AE306" s="5">
        <f t="shared" si="236"/>
        <v>611.46655133714796</v>
      </c>
      <c r="AF306" s="2">
        <f>(AE306/AE$5)^(12/COUNT(AE$6:AE306))-1</f>
        <v>7.4856301333208863E-2</v>
      </c>
      <c r="AH306" s="3">
        <f t="shared" ca="1" si="237"/>
        <v>0</v>
      </c>
      <c r="AI306" s="3">
        <f t="shared" ca="1" si="238"/>
        <v>1</v>
      </c>
      <c r="AJ306" s="2">
        <f t="shared" ca="1" si="239"/>
        <v>1.674049635794117E-2</v>
      </c>
      <c r="AK306" s="5">
        <f t="shared" ca="1" si="240"/>
        <v>1826.006222952838</v>
      </c>
      <c r="AL306" s="2">
        <f ca="1">(AK306/AK$5)^(12/COUNT(AK$6:AK306))-1</f>
        <v>0.12277426236322708</v>
      </c>
      <c r="AN306" s="3">
        <f t="shared" ca="1" si="241"/>
        <v>0.88124752567649267</v>
      </c>
      <c r="AO306" s="3">
        <f t="shared" ca="1" si="242"/>
        <v>0.11875247432350733</v>
      </c>
      <c r="AP306" s="2">
        <f t="shared" ca="1" si="243"/>
        <v>5.843433288743833E-3</v>
      </c>
      <c r="AQ306" s="5">
        <f t="shared" ca="1" si="244"/>
        <v>652.3250049901801</v>
      </c>
      <c r="AR306" s="2">
        <f ca="1">(AQ306/AQ$5)^(12/COUNT(AQ$6:AQ306))-1</f>
        <v>7.7631621499337999E-2</v>
      </c>
      <c r="AT306" s="3">
        <f t="shared" si="245"/>
        <v>0</v>
      </c>
      <c r="AU306" s="3">
        <f t="shared" si="246"/>
        <v>1</v>
      </c>
      <c r="AV306" s="2">
        <f t="shared" si="247"/>
        <v>1.674049635794117E-2</v>
      </c>
      <c r="AW306" s="5">
        <f t="shared" si="248"/>
        <v>883.27156802507341</v>
      </c>
      <c r="AX306" s="2">
        <f>(AW306/AW$5)^(12/COUNT(AW$6:AW306))-1</f>
        <v>9.0731971200845418E-2</v>
      </c>
      <c r="AZ306" s="3">
        <f t="shared" ca="1" si="249"/>
        <v>0</v>
      </c>
      <c r="BA306" s="3">
        <f t="shared" ca="1" si="250"/>
        <v>1</v>
      </c>
      <c r="BB306" s="2">
        <f t="shared" ca="1" si="251"/>
        <v>1.674049635794117E-2</v>
      </c>
      <c r="BC306" s="5">
        <f t="shared" ca="1" si="252"/>
        <v>1351.1600983848546</v>
      </c>
      <c r="BD306" s="2">
        <f ca="1">(BC306/BC$5)^(12/COUNT(BC$6:BC306))-1</f>
        <v>0.10937407448172665</v>
      </c>
      <c r="BF306" s="3">
        <f t="shared" si="273"/>
        <v>0.45</v>
      </c>
      <c r="BG306" s="3">
        <f t="shared" si="253"/>
        <v>0.55000000000000004</v>
      </c>
      <c r="BH306" s="2">
        <f t="shared" si="254"/>
        <v>1.1176022996867645E-2</v>
      </c>
      <c r="BI306" s="5">
        <f t="shared" si="255"/>
        <v>707.50893479541355</v>
      </c>
      <c r="BJ306" s="2">
        <f>(BI306/BI$5)^(12/COUNT(BI$6:BI306))-1</f>
        <v>8.1126109883572495E-2</v>
      </c>
      <c r="BL306" s="3">
        <f t="shared" si="256"/>
        <v>1</v>
      </c>
      <c r="BM306" s="3">
        <f t="shared" si="257"/>
        <v>0</v>
      </c>
      <c r="BN306" s="2">
        <f t="shared" si="258"/>
        <v>4.3750000000000004E-3</v>
      </c>
      <c r="BO306" s="5">
        <f t="shared" si="259"/>
        <v>495.57115701598303</v>
      </c>
      <c r="BP306" s="2">
        <f>(BO306/BO$5)^(12/COUNT(BO$6:BO306))-1</f>
        <v>6.5888724328284631E-2</v>
      </c>
      <c r="BR306" s="3">
        <f t="shared" si="260"/>
        <v>1</v>
      </c>
      <c r="BS306" s="3">
        <f t="shared" si="261"/>
        <v>0</v>
      </c>
      <c r="BT306" s="2">
        <f t="shared" si="262"/>
        <v>4.3750000000000004E-3</v>
      </c>
      <c r="BU306" s="5">
        <f t="shared" si="263"/>
        <v>569.6302828116809</v>
      </c>
      <c r="BV306" s="2">
        <f>(BU306/BU$5)^(12/COUNT(BU$6:BU306))-1</f>
        <v>7.1823591080687699E-2</v>
      </c>
      <c r="BX306" s="3">
        <f t="shared" si="264"/>
        <v>0</v>
      </c>
      <c r="BY306" s="3">
        <f t="shared" si="265"/>
        <v>1</v>
      </c>
      <c r="BZ306" s="2">
        <f t="shared" si="266"/>
        <v>1.674049635794117E-2</v>
      </c>
      <c r="CA306" s="5">
        <f t="shared" si="267"/>
        <v>544.46009280801172</v>
      </c>
      <c r="CB306" s="2">
        <f>(CA306/CA$5)^(12/COUNT(CA$6:CA306))-1</f>
        <v>6.9894215134421955E-2</v>
      </c>
      <c r="CD306" s="3">
        <f t="shared" si="274"/>
        <v>0.1</v>
      </c>
      <c r="CE306" s="3">
        <f t="shared" si="268"/>
        <v>0.9</v>
      </c>
      <c r="CF306" s="2">
        <f t="shared" si="269"/>
        <v>1.5503946722147053E-2</v>
      </c>
      <c r="CG306" s="5">
        <f t="shared" si="270"/>
        <v>654.77814106698634</v>
      </c>
      <c r="CH306" s="2">
        <f>(CG306/CG$5)^(12/COUNT(CG$6:CG306))-1</f>
        <v>7.7792893828084519E-2</v>
      </c>
    </row>
    <row r="307" spans="1:86">
      <c r="A307" s="1">
        <v>35153</v>
      </c>
      <c r="B307" s="2">
        <f>data!M308/1200</f>
        <v>4.3750000000000004E-3</v>
      </c>
      <c r="C307" s="2">
        <f>data!K308/data!K307-1</f>
        <v>1.8506568081638974E-2</v>
      </c>
      <c r="D307" s="1">
        <f t="shared" si="221"/>
        <v>35065</v>
      </c>
      <c r="E307">
        <f>VLOOKUP(D307,'FRED Graph'!$A$13:$B$1993,2,FALSE)</f>
        <v>0</v>
      </c>
      <c r="F307" s="4">
        <f t="shared" si="222"/>
        <v>1.4131568081638974E-2</v>
      </c>
      <c r="G307" s="20" t="str">
        <f t="shared" si="275"/>
        <v>19961</v>
      </c>
      <c r="H307" s="21">
        <f>IF(VLOOKUP(G307,Median_Level!$A$2:$H$206,8,FALSE)="#N/A",0,VLOOKUP(G307,Median_Level!$A$2:$H$206,8,FALSE))</f>
        <v>20</v>
      </c>
      <c r="I307" s="4"/>
      <c r="J307" s="3">
        <f t="shared" si="271"/>
        <v>0</v>
      </c>
      <c r="K307" s="3">
        <f t="shared" si="223"/>
        <v>1</v>
      </c>
      <c r="L307" s="2">
        <f t="shared" si="224"/>
        <v>1.8506568081638974E-2</v>
      </c>
      <c r="M307" s="5">
        <f t="shared" si="225"/>
        <v>643.30915371329786</v>
      </c>
      <c r="N307" s="2">
        <f>(M307/M$5)^(12/COUNT(M$6:M307))-1</f>
        <v>7.6769234364151506E-2</v>
      </c>
      <c r="P307" s="3">
        <f t="shared" si="272"/>
        <v>1</v>
      </c>
      <c r="Q307" s="3">
        <f t="shared" si="226"/>
        <v>0</v>
      </c>
      <c r="R307" s="2">
        <f t="shared" si="227"/>
        <v>4.3750000000000004E-3</v>
      </c>
      <c r="S307" s="5">
        <f t="shared" si="228"/>
        <v>691.75164962881865</v>
      </c>
      <c r="T307" s="2">
        <f>(S307/S$5)^(12/COUNT(S$6:S307))-1</f>
        <v>7.9880017183365792E-2</v>
      </c>
      <c r="V307" s="3">
        <f t="shared" si="229"/>
        <v>0</v>
      </c>
      <c r="W307" s="3">
        <f t="shared" si="230"/>
        <v>1</v>
      </c>
      <c r="X307" s="2">
        <f t="shared" si="231"/>
        <v>1.8506568081638974E-2</v>
      </c>
      <c r="Y307" s="5">
        <f t="shared" si="232"/>
        <v>95419.509386317164</v>
      </c>
      <c r="Z307" s="2">
        <f>(Y307/Y$5)^(12/COUNT(Y$6:Y307))-1</f>
        <v>0.31339748190747585</v>
      </c>
      <c r="AB307" s="3">
        <f t="shared" si="233"/>
        <v>0</v>
      </c>
      <c r="AC307" s="3">
        <f t="shared" si="234"/>
        <v>1</v>
      </c>
      <c r="AD307" s="2">
        <f t="shared" si="235"/>
        <v>1.8506568081638974E-2</v>
      </c>
      <c r="AE307" s="5">
        <f t="shared" si="236"/>
        <v>622.78269869911389</v>
      </c>
      <c r="AF307" s="2">
        <f>(AE307/AE$5)^(12/COUNT(AE$6:AE307))-1</f>
        <v>7.5382689389249746E-2</v>
      </c>
      <c r="AH307" s="3">
        <f t="shared" ca="1" si="237"/>
        <v>0</v>
      </c>
      <c r="AI307" s="3">
        <f t="shared" ca="1" si="238"/>
        <v>1</v>
      </c>
      <c r="AJ307" s="2">
        <f t="shared" ca="1" si="239"/>
        <v>1.8506568081638974E-2</v>
      </c>
      <c r="AK307" s="5">
        <f t="shared" ca="1" si="240"/>
        <v>1859.7993314354112</v>
      </c>
      <c r="AL307" s="2">
        <f ca="1">(AK307/AK$5)^(12/COUNT(AK$6:AK307))-1</f>
        <v>0.12316189540755662</v>
      </c>
      <c r="AN307" s="3">
        <f t="shared" ca="1" si="241"/>
        <v>0.24927830580895782</v>
      </c>
      <c r="AO307" s="3">
        <f t="shared" ca="1" si="242"/>
        <v>0.75072169419104218</v>
      </c>
      <c r="AP307" s="2">
        <f t="shared" ca="1" si="243"/>
        <v>1.4983874731824068E-2</v>
      </c>
      <c r="AQ307" s="5">
        <f t="shared" ca="1" si="244"/>
        <v>662.09936114938944</v>
      </c>
      <c r="AR307" s="2">
        <f ca="1">(AQ307/AQ$5)^(12/COUNT(AQ$6:AQ307))-1</f>
        <v>7.8001744511203563E-2</v>
      </c>
      <c r="AT307" s="3">
        <f t="shared" si="245"/>
        <v>0</v>
      </c>
      <c r="AU307" s="3">
        <f t="shared" si="246"/>
        <v>1</v>
      </c>
      <c r="AV307" s="2">
        <f t="shared" si="247"/>
        <v>1.8506568081638974E-2</v>
      </c>
      <c r="AW307" s="5">
        <f t="shared" si="248"/>
        <v>899.61789343330543</v>
      </c>
      <c r="AX307" s="2">
        <f>(AW307/AW$5)^(12/COUNT(AW$6:AW307))-1</f>
        <v>9.1213154616882397E-2</v>
      </c>
      <c r="AZ307" s="3">
        <f t="shared" ca="1" si="249"/>
        <v>0</v>
      </c>
      <c r="BA307" s="3">
        <f t="shared" ca="1" si="250"/>
        <v>1</v>
      </c>
      <c r="BB307" s="2">
        <f t="shared" ca="1" si="251"/>
        <v>1.8506568081638974E-2</v>
      </c>
      <c r="BC307" s="5">
        <f t="shared" ca="1" si="252"/>
        <v>1376.1654347348078</v>
      </c>
      <c r="BD307" s="2">
        <f ca="1">(BC307/BC$5)^(12/COUNT(BC$6:BC307))-1</f>
        <v>0.10980120291140727</v>
      </c>
      <c r="BF307" s="3">
        <f t="shared" si="273"/>
        <v>0.45</v>
      </c>
      <c r="BG307" s="3">
        <f t="shared" si="253"/>
        <v>0.55000000000000004</v>
      </c>
      <c r="BH307" s="2">
        <f t="shared" si="254"/>
        <v>1.2147362444901437E-2</v>
      </c>
      <c r="BI307" s="5">
        <f t="shared" si="255"/>
        <v>716.10330225937946</v>
      </c>
      <c r="BJ307" s="2">
        <f>(BI307/BI$5)^(12/COUNT(BI$6:BI307))-1</f>
        <v>8.1365584039844174E-2</v>
      </c>
      <c r="BL307" s="3">
        <f t="shared" si="256"/>
        <v>1</v>
      </c>
      <c r="BM307" s="3">
        <f t="shared" si="257"/>
        <v>0</v>
      </c>
      <c r="BN307" s="2">
        <f t="shared" si="258"/>
        <v>4.3750000000000004E-3</v>
      </c>
      <c r="BO307" s="5">
        <f t="shared" si="259"/>
        <v>497.73928082792798</v>
      </c>
      <c r="BP307" s="2">
        <f>(BO307/BO$5)^(12/COUNT(BO$6:BO307))-1</f>
        <v>6.5848406812178073E-2</v>
      </c>
      <c r="BR307" s="3">
        <f t="shared" si="260"/>
        <v>1</v>
      </c>
      <c r="BS307" s="3">
        <f t="shared" si="261"/>
        <v>0</v>
      </c>
      <c r="BT307" s="2">
        <f t="shared" si="262"/>
        <v>4.3750000000000004E-3</v>
      </c>
      <c r="BU307" s="5">
        <f t="shared" si="263"/>
        <v>572.12241529898199</v>
      </c>
      <c r="BV307" s="2">
        <f>(BU307/BU$5)^(12/COUNT(BU$6:BU307))-1</f>
        <v>7.1763343517059264E-2</v>
      </c>
      <c r="BX307" s="3">
        <f t="shared" si="264"/>
        <v>0</v>
      </c>
      <c r="BY307" s="3">
        <f t="shared" si="265"/>
        <v>1</v>
      </c>
      <c r="BZ307" s="2">
        <f t="shared" si="266"/>
        <v>1.8506568081638974E-2</v>
      </c>
      <c r="CA307" s="5">
        <f t="shared" si="267"/>
        <v>554.53618058329869</v>
      </c>
      <c r="CB307" s="2">
        <f>(CA307/CA$5)^(12/COUNT(CA$6:CA307))-1</f>
        <v>7.043457403187503E-2</v>
      </c>
      <c r="CD307" s="3">
        <f t="shared" si="274"/>
        <v>0.1</v>
      </c>
      <c r="CE307" s="3">
        <f t="shared" si="268"/>
        <v>0.9</v>
      </c>
      <c r="CF307" s="2">
        <f t="shared" si="269"/>
        <v>1.7093411273475079E-2</v>
      </c>
      <c r="CG307" s="5">
        <f t="shared" si="270"/>
        <v>665.97053312512583</v>
      </c>
      <c r="CH307" s="2">
        <f>(CG307/CG$5)^(12/COUNT(CG$6:CG307))-1</f>
        <v>7.8251489526152129E-2</v>
      </c>
    </row>
    <row r="308" spans="1:86">
      <c r="A308" s="1">
        <v>35185</v>
      </c>
      <c r="B308" s="2">
        <f>data!M309/1200</f>
        <v>4.3750000000000004E-3</v>
      </c>
      <c r="C308" s="2">
        <f>data!K309/data!K308-1</f>
        <v>-3.2342128530877812E-3</v>
      </c>
      <c r="D308" s="1">
        <f t="shared" si="221"/>
        <v>35065</v>
      </c>
      <c r="E308">
        <f>VLOOKUP(D308,'FRED Graph'!$A$13:$B$1993,2,FALSE)</f>
        <v>0</v>
      </c>
      <c r="F308" s="4">
        <f t="shared" si="222"/>
        <v>-7.6092128530877816E-3</v>
      </c>
      <c r="G308" s="20" t="str">
        <f t="shared" si="275"/>
        <v>19962</v>
      </c>
      <c r="H308" s="21">
        <f>IF(VLOOKUP(G308,Median_Level!$A$2:$H$206,8,FALSE)="#N/A",0,VLOOKUP(G308,Median_Level!$A$2:$H$206,8,FALSE))</f>
        <v>20</v>
      </c>
      <c r="I308" s="4"/>
      <c r="J308" s="3">
        <f t="shared" si="271"/>
        <v>0</v>
      </c>
      <c r="K308" s="3">
        <f t="shared" si="223"/>
        <v>1</v>
      </c>
      <c r="L308" s="2">
        <f t="shared" si="224"/>
        <v>-3.2342128530877812E-3</v>
      </c>
      <c r="M308" s="5">
        <f t="shared" si="225"/>
        <v>641.22855497984926</v>
      </c>
      <c r="N308" s="2">
        <f>(M308/M$5)^(12/COUNT(M$6:M308))-1</f>
        <v>7.6368315329070846E-2</v>
      </c>
      <c r="P308" s="3">
        <f t="shared" si="272"/>
        <v>1</v>
      </c>
      <c r="Q308" s="3">
        <f t="shared" si="226"/>
        <v>0</v>
      </c>
      <c r="R308" s="2">
        <f t="shared" si="227"/>
        <v>4.3750000000000004E-3</v>
      </c>
      <c r="S308" s="5">
        <f t="shared" si="228"/>
        <v>694.77806309594473</v>
      </c>
      <c r="T308" s="2">
        <f>(S308/S$5)^(12/COUNT(S$6:S308))-1</f>
        <v>7.9792830372132695E-2</v>
      </c>
      <c r="V308" s="3">
        <f t="shared" si="229"/>
        <v>1</v>
      </c>
      <c r="W308" s="3">
        <f t="shared" si="230"/>
        <v>0</v>
      </c>
      <c r="X308" s="2">
        <f t="shared" si="231"/>
        <v>4.3750000000000004E-3</v>
      </c>
      <c r="Y308" s="5">
        <f t="shared" si="232"/>
        <v>95836.969739882305</v>
      </c>
      <c r="Z308" s="2">
        <f>(Y308/Y$5)^(12/COUNT(Y$6:Y308))-1</f>
        <v>0.31244320210240262</v>
      </c>
      <c r="AB308" s="3">
        <f t="shared" si="233"/>
        <v>0</v>
      </c>
      <c r="AC308" s="3">
        <f t="shared" si="234"/>
        <v>1</v>
      </c>
      <c r="AD308" s="2">
        <f t="shared" si="235"/>
        <v>-3.2342128530877812E-3</v>
      </c>
      <c r="AE308" s="5">
        <f t="shared" si="236"/>
        <v>620.76848689030055</v>
      </c>
      <c r="AF308" s="2">
        <f>(AE308/AE$5)^(12/COUNT(AE$6:AE308))-1</f>
        <v>7.4986858029078673E-2</v>
      </c>
      <c r="AH308" s="3">
        <f t="shared" ca="1" si="237"/>
        <v>0</v>
      </c>
      <c r="AI308" s="3">
        <f t="shared" ca="1" si="238"/>
        <v>1</v>
      </c>
      <c r="AJ308" s="2">
        <f t="shared" ca="1" si="239"/>
        <v>-3.2342128530877812E-3</v>
      </c>
      <c r="AK308" s="5">
        <f t="shared" ca="1" si="240"/>
        <v>1853.7843445335188</v>
      </c>
      <c r="AL308" s="2">
        <f ca="1">(AK308/AK$5)^(12/COUNT(AK$6:AK308))-1</f>
        <v>0.12258740873647311</v>
      </c>
      <c r="AN308" s="3">
        <f t="shared" ca="1" si="241"/>
        <v>0.5592232133845596</v>
      </c>
      <c r="AO308" s="3">
        <f t="shared" ca="1" si="242"/>
        <v>0.4407767866154404</v>
      </c>
      <c r="AP308" s="2">
        <f t="shared" ca="1" si="243"/>
        <v>1.0210356099430611E-3</v>
      </c>
      <c r="AQ308" s="5">
        <f t="shared" ca="1" si="244"/>
        <v>662.77538817444361</v>
      </c>
      <c r="AR308" s="2">
        <f ca="1">(AQ308/AQ$5)^(12/COUNT(AQ$6:AQ308))-1</f>
        <v>7.777811645160293E-2</v>
      </c>
      <c r="AT308" s="3">
        <f t="shared" si="245"/>
        <v>0</v>
      </c>
      <c r="AU308" s="3">
        <f t="shared" si="246"/>
        <v>1</v>
      </c>
      <c r="AV308" s="2">
        <f t="shared" si="247"/>
        <v>-3.2342128530877812E-3</v>
      </c>
      <c r="AW308" s="5">
        <f t="shared" si="248"/>
        <v>896.70833767949568</v>
      </c>
      <c r="AX308" s="2">
        <f>(AW308/AW$5)^(12/COUNT(AW$6:AW308))-1</f>
        <v>9.0758888517506797E-2</v>
      </c>
      <c r="AZ308" s="3">
        <f t="shared" ca="1" si="249"/>
        <v>0</v>
      </c>
      <c r="BA308" s="3">
        <f t="shared" ca="1" si="250"/>
        <v>1</v>
      </c>
      <c r="BB308" s="2">
        <f t="shared" ca="1" si="251"/>
        <v>-3.2342128530877812E-3</v>
      </c>
      <c r="BC308" s="5">
        <f t="shared" ca="1" si="252"/>
        <v>1371.7146227978135</v>
      </c>
      <c r="BD308" s="2">
        <f ca="1">(BC308/BC$5)^(12/COUNT(BC$6:BC308))-1</f>
        <v>0.10927735993573062</v>
      </c>
      <c r="BF308" s="3">
        <f t="shared" si="273"/>
        <v>0.45</v>
      </c>
      <c r="BG308" s="3">
        <f t="shared" si="253"/>
        <v>0.55000000000000004</v>
      </c>
      <c r="BH308" s="2">
        <f t="shared" si="254"/>
        <v>1.8993293080172072E-4</v>
      </c>
      <c r="BI308" s="5">
        <f t="shared" si="255"/>
        <v>716.23931385833441</v>
      </c>
      <c r="BJ308" s="2">
        <f>(BI308/BI$5)^(12/COUNT(BI$6:BI308))-1</f>
        <v>8.109457820573418E-2</v>
      </c>
      <c r="BL308" s="3">
        <f t="shared" si="256"/>
        <v>1</v>
      </c>
      <c r="BM308" s="3">
        <f t="shared" si="257"/>
        <v>0</v>
      </c>
      <c r="BN308" s="2">
        <f t="shared" si="258"/>
        <v>4.3750000000000004E-3</v>
      </c>
      <c r="BO308" s="5">
        <f t="shared" si="259"/>
        <v>499.91689018155017</v>
      </c>
      <c r="BP308" s="2">
        <f>(BO308/BO$5)^(12/COUNT(BO$6:BO308))-1</f>
        <v>6.5808356928244605E-2</v>
      </c>
      <c r="BR308" s="3">
        <f t="shared" si="260"/>
        <v>1</v>
      </c>
      <c r="BS308" s="3">
        <f t="shared" si="261"/>
        <v>0</v>
      </c>
      <c r="BT308" s="2">
        <f t="shared" si="262"/>
        <v>4.3750000000000004E-3</v>
      </c>
      <c r="BU308" s="5">
        <f t="shared" si="263"/>
        <v>574.62545086591501</v>
      </c>
      <c r="BV308" s="2">
        <f>(BU308/BU$5)^(12/COUNT(BU$6:BU308))-1</f>
        <v>7.1703496980197734E-2</v>
      </c>
      <c r="BX308" s="3">
        <f t="shared" si="264"/>
        <v>0</v>
      </c>
      <c r="BY308" s="3">
        <f t="shared" si="265"/>
        <v>1</v>
      </c>
      <c r="BZ308" s="2">
        <f t="shared" si="266"/>
        <v>-3.2342128530877812E-3</v>
      </c>
      <c r="CA308" s="5">
        <f t="shared" si="267"/>
        <v>552.742692540554</v>
      </c>
      <c r="CB308" s="2">
        <f>(CA308/CA$5)^(12/COUNT(CA$6:CA308))-1</f>
        <v>7.0056850907266544E-2</v>
      </c>
      <c r="CD308" s="3">
        <f t="shared" si="274"/>
        <v>0.1</v>
      </c>
      <c r="CE308" s="3">
        <f t="shared" si="268"/>
        <v>0.9</v>
      </c>
      <c r="CF308" s="2">
        <f t="shared" si="269"/>
        <v>-2.4732915677790034E-3</v>
      </c>
      <c r="CG308" s="5">
        <f t="shared" si="270"/>
        <v>664.32339382115822</v>
      </c>
      <c r="CH308" s="2">
        <f>(CG308/CG$5)^(12/COUNT(CG$6:CG308))-1</f>
        <v>7.7877699983325055E-2</v>
      </c>
    </row>
    <row r="309" spans="1:86">
      <c r="A309" s="1">
        <v>35216</v>
      </c>
      <c r="B309" s="2">
        <f>data!M310/1200</f>
        <v>4.3750000000000004E-3</v>
      </c>
      <c r="C309" s="2">
        <f>data!K310/data!K309-1</f>
        <v>1.3305632717850679E-2</v>
      </c>
      <c r="D309" s="1">
        <f t="shared" si="221"/>
        <v>35065</v>
      </c>
      <c r="E309">
        <f>VLOOKUP(D309,'FRED Graph'!$A$13:$B$1993,2,FALSE)</f>
        <v>0</v>
      </c>
      <c r="F309" s="4">
        <f t="shared" si="222"/>
        <v>8.9306327178506791E-3</v>
      </c>
      <c r="G309" s="20" t="str">
        <f t="shared" si="275"/>
        <v>19962</v>
      </c>
      <c r="H309" s="21">
        <f>IF(VLOOKUP(G309,Median_Level!$A$2:$H$206,8,FALSE)="#N/A",0,VLOOKUP(G309,Median_Level!$A$2:$H$206,8,FALSE))</f>
        <v>20</v>
      </c>
      <c r="I309" s="4"/>
      <c r="J309" s="3">
        <f t="shared" si="271"/>
        <v>0</v>
      </c>
      <c r="K309" s="3">
        <f t="shared" si="223"/>
        <v>1</v>
      </c>
      <c r="L309" s="2">
        <f t="shared" si="224"/>
        <v>1.3305632717850679E-2</v>
      </c>
      <c r="M309" s="5">
        <f t="shared" si="225"/>
        <v>649.76050662060925</v>
      </c>
      <c r="N309" s="2">
        <f>(M309/M$5)^(12/COUNT(M$6:M309))-1</f>
        <v>7.6669393497189375E-2</v>
      </c>
      <c r="P309" s="3">
        <f t="shared" si="272"/>
        <v>1</v>
      </c>
      <c r="Q309" s="3">
        <f t="shared" si="226"/>
        <v>0</v>
      </c>
      <c r="R309" s="2">
        <f t="shared" si="227"/>
        <v>4.3750000000000004E-3</v>
      </c>
      <c r="S309" s="5">
        <f t="shared" si="228"/>
        <v>697.81771712198952</v>
      </c>
      <c r="T309" s="2">
        <f>(S309/S$5)^(12/COUNT(S$6:S309))-1</f>
        <v>7.9706224128274439E-2</v>
      </c>
      <c r="V309" s="3">
        <f t="shared" si="229"/>
        <v>0</v>
      </c>
      <c r="W309" s="3">
        <f t="shared" si="230"/>
        <v>1</v>
      </c>
      <c r="X309" s="2">
        <f t="shared" si="231"/>
        <v>1.3305632717850679E-2</v>
      </c>
      <c r="Y309" s="5">
        <f t="shared" si="232"/>
        <v>97112.14126003295</v>
      </c>
      <c r="Z309" s="2">
        <f>(Y309/Y$5)^(12/COUNT(Y$6:Y309))-1</f>
        <v>0.31195425373865016</v>
      </c>
      <c r="AB309" s="3">
        <f t="shared" si="233"/>
        <v>0</v>
      </c>
      <c r="AC309" s="3">
        <f t="shared" si="234"/>
        <v>1</v>
      </c>
      <c r="AD309" s="2">
        <f t="shared" si="235"/>
        <v>1.3305632717850679E-2</v>
      </c>
      <c r="AE309" s="5">
        <f t="shared" si="236"/>
        <v>629.02820437967875</v>
      </c>
      <c r="AF309" s="2">
        <f>(AE309/AE$5)^(12/COUNT(AE$6:AE309))-1</f>
        <v>7.5292092410470968E-2</v>
      </c>
      <c r="AH309" s="3">
        <f t="shared" ca="1" si="237"/>
        <v>0</v>
      </c>
      <c r="AI309" s="3">
        <f t="shared" ca="1" si="238"/>
        <v>1</v>
      </c>
      <c r="AJ309" s="2">
        <f t="shared" ca="1" si="239"/>
        <v>1.3305632717850679E-2</v>
      </c>
      <c r="AK309" s="5">
        <f t="shared" ca="1" si="240"/>
        <v>1878.4501181599835</v>
      </c>
      <c r="AL309" s="2">
        <f ca="1">(AK309/AK$5)^(12/COUNT(AK$6:AK309))-1</f>
        <v>0.12274612750697567</v>
      </c>
      <c r="AN309" s="3">
        <f t="shared" ca="1" si="241"/>
        <v>2.4074485524451905E-2</v>
      </c>
      <c r="AO309" s="3">
        <f t="shared" ca="1" si="242"/>
        <v>0.97592551447554809</v>
      </c>
      <c r="AP309" s="2">
        <f t="shared" ca="1" si="243"/>
        <v>1.3090632329760587E-2</v>
      </c>
      <c r="AQ309" s="5">
        <f t="shared" ca="1" si="244"/>
        <v>671.45153709824956</v>
      </c>
      <c r="AR309" s="2">
        <f ca="1">(AQ309/AQ$5)^(12/COUNT(AQ$6:AQ309))-1</f>
        <v>7.8065916889471954E-2</v>
      </c>
      <c r="AT309" s="3">
        <f t="shared" si="245"/>
        <v>0</v>
      </c>
      <c r="AU309" s="3">
        <f t="shared" si="246"/>
        <v>1</v>
      </c>
      <c r="AV309" s="2">
        <f t="shared" si="247"/>
        <v>1.3305632717850679E-2</v>
      </c>
      <c r="AW309" s="5">
        <f t="shared" si="248"/>
        <v>908.63960947569353</v>
      </c>
      <c r="AX309" s="2">
        <f>(AW309/AW$5)^(12/COUNT(AW$6:AW309))-1</f>
        <v>9.1016327229761051E-2</v>
      </c>
      <c r="AZ309" s="3">
        <f t="shared" ca="1" si="249"/>
        <v>0</v>
      </c>
      <c r="BA309" s="3">
        <f t="shared" ca="1" si="250"/>
        <v>1</v>
      </c>
      <c r="BB309" s="2">
        <f t="shared" ca="1" si="251"/>
        <v>1.3305632717850679E-2</v>
      </c>
      <c r="BC309" s="5">
        <f t="shared" ca="1" si="252"/>
        <v>1389.9661537624663</v>
      </c>
      <c r="BD309" s="2">
        <f ca="1">(BC309/BC$5)^(12/COUNT(BC$6:BC309))-1</f>
        <v>0.10947772631630137</v>
      </c>
      <c r="BF309" s="3">
        <f t="shared" si="273"/>
        <v>0.45</v>
      </c>
      <c r="BG309" s="3">
        <f t="shared" si="253"/>
        <v>0.55000000000000004</v>
      </c>
      <c r="BH309" s="2">
        <f t="shared" si="254"/>
        <v>9.2868479948178748E-3</v>
      </c>
      <c r="BI309" s="5">
        <f t="shared" si="255"/>
        <v>722.8909194940494</v>
      </c>
      <c r="BJ309" s="2">
        <f>(BI309/BI$5)^(12/COUNT(BI$6:BI309))-1</f>
        <v>8.1211776127860569E-2</v>
      </c>
      <c r="BL309" s="3">
        <f t="shared" si="256"/>
        <v>1</v>
      </c>
      <c r="BM309" s="3">
        <f t="shared" si="257"/>
        <v>0</v>
      </c>
      <c r="BN309" s="2">
        <f t="shared" si="258"/>
        <v>4.3750000000000004E-3</v>
      </c>
      <c r="BO309" s="5">
        <f t="shared" si="259"/>
        <v>502.10402657609444</v>
      </c>
      <c r="BP309" s="2">
        <f>(BO309/BO$5)^(12/COUNT(BO$6:BO309))-1</f>
        <v>6.5768572020469485E-2</v>
      </c>
      <c r="BR309" s="3">
        <f t="shared" si="260"/>
        <v>1</v>
      </c>
      <c r="BS309" s="3">
        <f t="shared" si="261"/>
        <v>0</v>
      </c>
      <c r="BT309" s="2">
        <f t="shared" si="262"/>
        <v>4.3750000000000004E-3</v>
      </c>
      <c r="BU309" s="5">
        <f t="shared" si="263"/>
        <v>577.13943721345345</v>
      </c>
      <c r="BV309" s="2">
        <f>(BU309/BU$5)^(12/COUNT(BU$6:BU309))-1</f>
        <v>7.164404747943709E-2</v>
      </c>
      <c r="BX309" s="3">
        <f t="shared" si="264"/>
        <v>0</v>
      </c>
      <c r="BY309" s="3">
        <f t="shared" si="265"/>
        <v>1</v>
      </c>
      <c r="BZ309" s="2">
        <f t="shared" si="266"/>
        <v>1.3305632717850679E-2</v>
      </c>
      <c r="CA309" s="5">
        <f t="shared" si="267"/>
        <v>560.09728379497449</v>
      </c>
      <c r="CB309" s="2">
        <f>(CA309/CA$5)^(12/COUNT(CA$6:CA309))-1</f>
        <v>7.0376870051919393E-2</v>
      </c>
      <c r="CD309" s="3">
        <f t="shared" si="274"/>
        <v>0.1</v>
      </c>
      <c r="CE309" s="3">
        <f t="shared" si="268"/>
        <v>0.9</v>
      </c>
      <c r="CF309" s="2">
        <f t="shared" si="269"/>
        <v>1.2412569446065612E-2</v>
      </c>
      <c r="CG309" s="5">
        <f t="shared" si="270"/>
        <v>672.56935408160928</v>
      </c>
      <c r="CH309" s="2">
        <f>(CG309/CG$5)^(12/COUNT(CG$6:CG309))-1</f>
        <v>7.8136705276490748E-2</v>
      </c>
    </row>
    <row r="310" spans="1:86">
      <c r="A310" s="1">
        <v>35244</v>
      </c>
      <c r="B310" s="2">
        <f>data!M311/1200</f>
        <v>4.3750000000000004E-3</v>
      </c>
      <c r="C310" s="2">
        <f>data!K311/data!K310-1</f>
        <v>2.0290014300472503E-3</v>
      </c>
      <c r="D310" s="1">
        <f t="shared" si="221"/>
        <v>35065</v>
      </c>
      <c r="E310">
        <f>VLOOKUP(D310,'FRED Graph'!$A$13:$B$1993,2,FALSE)</f>
        <v>0</v>
      </c>
      <c r="F310" s="4">
        <f t="shared" si="222"/>
        <v>-2.3459985699527501E-3</v>
      </c>
      <c r="G310" s="20" t="str">
        <f t="shared" si="275"/>
        <v>19962</v>
      </c>
      <c r="H310" s="21">
        <f>IF(VLOOKUP(G310,Median_Level!$A$2:$H$206,8,FALSE)="#N/A",0,VLOOKUP(G310,Median_Level!$A$2:$H$206,8,FALSE))</f>
        <v>20</v>
      </c>
      <c r="I310" s="4"/>
      <c r="J310" s="3">
        <f t="shared" si="271"/>
        <v>0</v>
      </c>
      <c r="K310" s="3">
        <f t="shared" si="223"/>
        <v>1</v>
      </c>
      <c r="L310" s="2">
        <f t="shared" si="224"/>
        <v>2.0290014300472503E-3</v>
      </c>
      <c r="M310" s="5">
        <f t="shared" si="225"/>
        <v>651.07887161773067</v>
      </c>
      <c r="N310" s="2">
        <f>(M310/M$5)^(12/COUNT(M$6:M310))-1</f>
        <v>7.6494496471319007E-2</v>
      </c>
      <c r="P310" s="3">
        <f t="shared" si="272"/>
        <v>1</v>
      </c>
      <c r="Q310" s="3">
        <f t="shared" si="226"/>
        <v>0</v>
      </c>
      <c r="R310" s="2">
        <f t="shared" si="227"/>
        <v>4.3750000000000004E-3</v>
      </c>
      <c r="S310" s="5">
        <f t="shared" si="228"/>
        <v>700.87066963439827</v>
      </c>
      <c r="T310" s="2">
        <f>(S310/S$5)^(12/COUNT(S$6:S310))-1</f>
        <v>7.9620192672408496E-2</v>
      </c>
      <c r="V310" s="3">
        <f t="shared" si="229"/>
        <v>1</v>
      </c>
      <c r="W310" s="3">
        <f t="shared" si="230"/>
        <v>0</v>
      </c>
      <c r="X310" s="2">
        <f t="shared" si="231"/>
        <v>4.3750000000000004E-3</v>
      </c>
      <c r="Y310" s="5">
        <f t="shared" si="232"/>
        <v>97537.006878045591</v>
      </c>
      <c r="Z310" s="2">
        <f>(Y310/Y$5)^(12/COUNT(Y$6:Y310))-1</f>
        <v>0.3110119968745364</v>
      </c>
      <c r="AB310" s="3">
        <f t="shared" si="233"/>
        <v>0</v>
      </c>
      <c r="AC310" s="3">
        <f t="shared" si="234"/>
        <v>1</v>
      </c>
      <c r="AD310" s="2">
        <f t="shared" si="235"/>
        <v>2.0290014300472503E-3</v>
      </c>
      <c r="AE310" s="5">
        <f t="shared" si="236"/>
        <v>630.30450350590513</v>
      </c>
      <c r="AF310" s="2">
        <f>(AE310/AE$5)^(12/COUNT(AE$6:AE310))-1</f>
        <v>7.5121931245136775E-2</v>
      </c>
      <c r="AH310" s="3">
        <f t="shared" ca="1" si="237"/>
        <v>0</v>
      </c>
      <c r="AI310" s="3">
        <f t="shared" ca="1" si="238"/>
        <v>1</v>
      </c>
      <c r="AJ310" s="2">
        <f t="shared" ca="1" si="239"/>
        <v>2.0290014300472503E-3</v>
      </c>
      <c r="AK310" s="5">
        <f t="shared" ca="1" si="240"/>
        <v>1882.2614961360025</v>
      </c>
      <c r="AL310" s="2">
        <f ca="1">(AK310/AK$5)^(12/COUNT(AK$6:AK310))-1</f>
        <v>0.1224095226059827</v>
      </c>
      <c r="AN310" s="3">
        <f t="shared" ca="1" si="241"/>
        <v>0.57154337492182117</v>
      </c>
      <c r="AO310" s="3">
        <f t="shared" ca="1" si="242"/>
        <v>0.42845662507817883</v>
      </c>
      <c r="AP310" s="2">
        <f t="shared" ca="1" si="243"/>
        <v>3.3698413702798113E-3</v>
      </c>
      <c r="AQ310" s="5">
        <f t="shared" ca="1" si="244"/>
        <v>673.71422226610127</v>
      </c>
      <c r="AR310" s="2">
        <f ca="1">(AQ310/AQ$5)^(12/COUNT(AQ$6:AQ310))-1</f>
        <v>7.7942923640461848E-2</v>
      </c>
      <c r="AT310" s="3">
        <f t="shared" si="245"/>
        <v>0</v>
      </c>
      <c r="AU310" s="3">
        <f t="shared" si="246"/>
        <v>1</v>
      </c>
      <c r="AV310" s="2">
        <f t="shared" si="247"/>
        <v>2.0290014300472503E-3</v>
      </c>
      <c r="AW310" s="5">
        <f t="shared" si="248"/>
        <v>910.48324054271734</v>
      </c>
      <c r="AX310" s="2">
        <f>(AW310/AW$5)^(12/COUNT(AW$6:AW310))-1</f>
        <v>9.0791757220043845E-2</v>
      </c>
      <c r="AZ310" s="3">
        <f t="shared" ca="1" si="249"/>
        <v>0</v>
      </c>
      <c r="BA310" s="3">
        <f t="shared" ca="1" si="250"/>
        <v>1</v>
      </c>
      <c r="BB310" s="2">
        <f t="shared" ca="1" si="251"/>
        <v>2.0290014300472503E-3</v>
      </c>
      <c r="BC310" s="5">
        <f t="shared" ca="1" si="252"/>
        <v>1392.7863970761675</v>
      </c>
      <c r="BD310" s="2">
        <f ca="1">(BC310/BC$5)^(12/COUNT(BC$6:BC310))-1</f>
        <v>0.10918833210707324</v>
      </c>
      <c r="BF310" s="3">
        <f t="shared" si="273"/>
        <v>0.45</v>
      </c>
      <c r="BG310" s="3">
        <f t="shared" si="253"/>
        <v>0.55000000000000004</v>
      </c>
      <c r="BH310" s="2">
        <f t="shared" si="254"/>
        <v>3.0847007865259881E-3</v>
      </c>
      <c r="BI310" s="5">
        <f t="shared" si="255"/>
        <v>725.12082168198515</v>
      </c>
      <c r="BJ310" s="2">
        <f>(BI310/BI$5)^(12/COUNT(BI$6:BI310))-1</f>
        <v>8.1066006728654605E-2</v>
      </c>
      <c r="BL310" s="3">
        <f t="shared" si="256"/>
        <v>1</v>
      </c>
      <c r="BM310" s="3">
        <f t="shared" si="257"/>
        <v>0</v>
      </c>
      <c r="BN310" s="2">
        <f t="shared" si="258"/>
        <v>4.3750000000000004E-3</v>
      </c>
      <c r="BO310" s="5">
        <f t="shared" si="259"/>
        <v>504.30073169236488</v>
      </c>
      <c r="BP310" s="2">
        <f>(BO310/BO$5)^(12/COUNT(BO$6:BO310))-1</f>
        <v>6.5729049467866396E-2</v>
      </c>
      <c r="BR310" s="3">
        <f t="shared" si="260"/>
        <v>1</v>
      </c>
      <c r="BS310" s="3">
        <f t="shared" si="261"/>
        <v>0</v>
      </c>
      <c r="BT310" s="2">
        <f t="shared" si="262"/>
        <v>4.3750000000000004E-3</v>
      </c>
      <c r="BU310" s="5">
        <f t="shared" si="263"/>
        <v>579.66442225126229</v>
      </c>
      <c r="BV310" s="2">
        <f>(BU310/BU$5)^(12/COUNT(BU$6:BU310))-1</f>
        <v>7.158499107688332E-2</v>
      </c>
      <c r="BX310" s="3">
        <f t="shared" si="264"/>
        <v>0</v>
      </c>
      <c r="BY310" s="3">
        <f t="shared" si="265"/>
        <v>1</v>
      </c>
      <c r="BZ310" s="2">
        <f t="shared" si="266"/>
        <v>2.0290014300472503E-3</v>
      </c>
      <c r="CA310" s="5">
        <f t="shared" si="267"/>
        <v>561.23372198476011</v>
      </c>
      <c r="CB310" s="2">
        <f>(CA310/CA$5)^(12/COUNT(CA$6:CA310))-1</f>
        <v>7.0223562873968692E-2</v>
      </c>
      <c r="CD310" s="3">
        <f t="shared" si="274"/>
        <v>0.1</v>
      </c>
      <c r="CE310" s="3">
        <f t="shared" si="268"/>
        <v>0.9</v>
      </c>
      <c r="CF310" s="2">
        <f t="shared" si="269"/>
        <v>2.2636012870425252E-3</v>
      </c>
      <c r="CG310" s="5">
        <f t="shared" si="270"/>
        <v>674.09178293713376</v>
      </c>
      <c r="CH310" s="2">
        <f>(CG310/CG$5)^(12/COUNT(CG$6:CG310))-1</f>
        <v>7.7966685002332392E-2</v>
      </c>
    </row>
    <row r="311" spans="1:86">
      <c r="A311" s="1">
        <v>35277</v>
      </c>
      <c r="B311" s="2">
        <f>data!M312/1200</f>
        <v>4.3750000000000004E-3</v>
      </c>
      <c r="C311" s="2">
        <f>data!K312/data!K311-1</f>
        <v>-2.2231378943235791E-2</v>
      </c>
      <c r="D311" s="1">
        <f t="shared" si="221"/>
        <v>35065</v>
      </c>
      <c r="E311">
        <f>VLOOKUP(D311,'FRED Graph'!$A$13:$B$1993,2,FALSE)</f>
        <v>0</v>
      </c>
      <c r="F311" s="4">
        <f t="shared" si="222"/>
        <v>-2.6606378943235792E-2</v>
      </c>
      <c r="G311" s="20" t="str">
        <f t="shared" si="275"/>
        <v>19963</v>
      </c>
      <c r="H311" s="21">
        <f>IF(VLOOKUP(G311,Median_Level!$A$2:$H$206,8,FALSE)="#N/A",0,VLOOKUP(G311,Median_Level!$A$2:$H$206,8,FALSE))</f>
        <v>20</v>
      </c>
      <c r="I311" s="4"/>
      <c r="J311" s="3">
        <f t="shared" si="271"/>
        <v>0</v>
      </c>
      <c r="K311" s="3">
        <f t="shared" si="223"/>
        <v>1</v>
      </c>
      <c r="L311" s="2">
        <f t="shared" si="224"/>
        <v>-2.2231378943235791E-2</v>
      </c>
      <c r="M311" s="5">
        <f t="shared" si="225"/>
        <v>636.60449050086254</v>
      </c>
      <c r="N311" s="2">
        <f>(M311/M$5)^(12/COUNT(M$6:M311))-1</f>
        <v>7.5286768668845871E-2</v>
      </c>
      <c r="P311" s="3">
        <f t="shared" si="272"/>
        <v>1</v>
      </c>
      <c r="Q311" s="3">
        <f t="shared" si="226"/>
        <v>0</v>
      </c>
      <c r="R311" s="2">
        <f t="shared" si="227"/>
        <v>4.3750000000000004E-3</v>
      </c>
      <c r="S311" s="5">
        <f t="shared" si="228"/>
        <v>703.93697881404876</v>
      </c>
      <c r="T311" s="2">
        <f>(S311/S$5)^(12/COUNT(S$6:S311))-1</f>
        <v>7.9534730301604517E-2</v>
      </c>
      <c r="V311" s="3">
        <f t="shared" si="229"/>
        <v>1</v>
      </c>
      <c r="W311" s="3">
        <f t="shared" si="230"/>
        <v>0</v>
      </c>
      <c r="X311" s="2">
        <f t="shared" si="231"/>
        <v>4.3750000000000004E-3</v>
      </c>
      <c r="Y311" s="5">
        <f t="shared" si="232"/>
        <v>97963.731283137036</v>
      </c>
      <c r="Z311" s="2">
        <f>(Y311/Y$5)^(12/COUNT(Y$6:Y311))-1</f>
        <v>0.31007656866985434</v>
      </c>
      <c r="AB311" s="3">
        <f t="shared" si="233"/>
        <v>0</v>
      </c>
      <c r="AC311" s="3">
        <f t="shared" si="234"/>
        <v>1</v>
      </c>
      <c r="AD311" s="2">
        <f t="shared" si="235"/>
        <v>-2.2231378943235791E-2</v>
      </c>
      <c r="AE311" s="5">
        <f t="shared" si="236"/>
        <v>616.29196523883729</v>
      </c>
      <c r="AF311" s="2">
        <f>(AE311/AE$5)^(12/COUNT(AE$6:AE311))-1</f>
        <v>7.3920220961283922E-2</v>
      </c>
      <c r="AH311" s="3">
        <f t="shared" ca="1" si="237"/>
        <v>0</v>
      </c>
      <c r="AI311" s="3">
        <f t="shared" ca="1" si="238"/>
        <v>1</v>
      </c>
      <c r="AJ311" s="2">
        <f t="shared" ca="1" si="239"/>
        <v>-2.2231378943235791E-2</v>
      </c>
      <c r="AK311" s="5">
        <f t="shared" ca="1" si="240"/>
        <v>1840.4162275451411</v>
      </c>
      <c r="AL311" s="2">
        <f ca="1">(AK311/AK$5)^(12/COUNT(AK$6:AK311))-1</f>
        <v>0.1209972601632896</v>
      </c>
      <c r="AN311" s="3">
        <f t="shared" ca="1" si="241"/>
        <v>6.3862654984450762E-2</v>
      </c>
      <c r="AO311" s="3">
        <f t="shared" ca="1" si="242"/>
        <v>0.93613734501554924</v>
      </c>
      <c r="AP311" s="2">
        <f t="shared" ca="1" si="243"/>
        <v>-2.0532224944398367E-2</v>
      </c>
      <c r="AQ311" s="5">
        <f t="shared" ca="1" si="244"/>
        <v>659.88137030629332</v>
      </c>
      <c r="AR311" s="2">
        <f ca="1">(AQ311/AQ$5)^(12/COUNT(AQ$6:AQ311))-1</f>
        <v>7.6802155850954623E-2</v>
      </c>
      <c r="AT311" s="3">
        <f t="shared" si="245"/>
        <v>0</v>
      </c>
      <c r="AU311" s="3">
        <f t="shared" si="246"/>
        <v>1</v>
      </c>
      <c r="AV311" s="2">
        <f t="shared" si="247"/>
        <v>-2.2231378943235791E-2</v>
      </c>
      <c r="AW311" s="5">
        <f t="shared" si="248"/>
        <v>890.24194260074694</v>
      </c>
      <c r="AX311" s="2">
        <f>(AW311/AW$5)^(12/COUNT(AW$6:AW311))-1</f>
        <v>8.9521011002829498E-2</v>
      </c>
      <c r="AZ311" s="3">
        <f t="shared" ca="1" si="249"/>
        <v>0</v>
      </c>
      <c r="BA311" s="3">
        <f t="shared" ca="1" si="250"/>
        <v>1</v>
      </c>
      <c r="BB311" s="2">
        <f t="shared" ca="1" si="251"/>
        <v>-2.2231378943235791E-2</v>
      </c>
      <c r="BC311" s="5">
        <f t="shared" ca="1" si="252"/>
        <v>1361.8228348957832</v>
      </c>
      <c r="BD311" s="2">
        <f ca="1">(BC311/BC$5)^(12/COUNT(BC$6:BC311))-1</f>
        <v>0.10783560293387273</v>
      </c>
      <c r="BF311" s="3">
        <f t="shared" si="273"/>
        <v>0.45</v>
      </c>
      <c r="BG311" s="3">
        <f t="shared" si="253"/>
        <v>0.55000000000000004</v>
      </c>
      <c r="BH311" s="2">
        <f t="shared" si="254"/>
        <v>-1.0258508418779686E-2</v>
      </c>
      <c r="BI311" s="5">
        <f t="shared" si="255"/>
        <v>717.68216362812802</v>
      </c>
      <c r="BJ311" s="2">
        <f>(BI311/BI$5)^(12/COUNT(BI$6:BI311))-1</f>
        <v>8.0353707806469776E-2</v>
      </c>
      <c r="BL311" s="3">
        <f t="shared" si="256"/>
        <v>1</v>
      </c>
      <c r="BM311" s="3">
        <f t="shared" si="257"/>
        <v>0</v>
      </c>
      <c r="BN311" s="2">
        <f t="shared" si="258"/>
        <v>4.3750000000000004E-3</v>
      </c>
      <c r="BO311" s="5">
        <f t="shared" si="259"/>
        <v>506.50704739351897</v>
      </c>
      <c r="BP311" s="2">
        <f>(BO311/BO$5)^(12/COUNT(BO$6:BO311))-1</f>
        <v>6.5689786683902351E-2</v>
      </c>
      <c r="BR311" s="3">
        <f t="shared" si="260"/>
        <v>1</v>
      </c>
      <c r="BS311" s="3">
        <f t="shared" si="261"/>
        <v>0</v>
      </c>
      <c r="BT311" s="2">
        <f t="shared" si="262"/>
        <v>4.3750000000000004E-3</v>
      </c>
      <c r="BU311" s="5">
        <f t="shared" si="263"/>
        <v>582.20045409861154</v>
      </c>
      <c r="BV311" s="2">
        <f>(BU311/BU$5)^(12/COUNT(BU$6:BU311))-1</f>
        <v>7.1526323886545118E-2</v>
      </c>
      <c r="BX311" s="3">
        <f t="shared" si="264"/>
        <v>0</v>
      </c>
      <c r="BY311" s="3">
        <f t="shared" si="265"/>
        <v>1</v>
      </c>
      <c r="BZ311" s="2">
        <f t="shared" si="266"/>
        <v>-2.2231378943235791E-2</v>
      </c>
      <c r="CA311" s="5">
        <f t="shared" si="267"/>
        <v>548.75672243559427</v>
      </c>
      <c r="CB311" s="2">
        <f>(CA311/CA$5)^(12/COUNT(CA$6:CA311))-1</f>
        <v>6.904328119342229E-2</v>
      </c>
      <c r="CD311" s="3">
        <f t="shared" si="274"/>
        <v>0.1</v>
      </c>
      <c r="CE311" s="3">
        <f t="shared" si="268"/>
        <v>0.9</v>
      </c>
      <c r="CF311" s="2">
        <f t="shared" si="269"/>
        <v>-1.9570741048912214E-2</v>
      </c>
      <c r="CG311" s="5">
        <f t="shared" si="270"/>
        <v>660.89930721007158</v>
      </c>
      <c r="CH311" s="2">
        <f>(CG311/CG$5)^(12/COUNT(CG$6:CG311))-1</f>
        <v>7.6867248072859606E-2</v>
      </c>
    </row>
    <row r="312" spans="1:86">
      <c r="A312" s="1">
        <v>35307</v>
      </c>
      <c r="B312" s="2">
        <f>data!M313/1200</f>
        <v>4.3750000000000004E-3</v>
      </c>
      <c r="C312" s="2">
        <f>data!K313/data!K312-1</f>
        <v>1.5787922031648138E-2</v>
      </c>
      <c r="D312" s="1">
        <f t="shared" si="221"/>
        <v>35065</v>
      </c>
      <c r="E312">
        <f>VLOOKUP(D312,'FRED Graph'!$A$13:$B$1993,2,FALSE)</f>
        <v>0</v>
      </c>
      <c r="F312" s="4">
        <f t="shared" si="222"/>
        <v>1.1412922031648138E-2</v>
      </c>
      <c r="G312" s="20" t="str">
        <f t="shared" si="275"/>
        <v>19963</v>
      </c>
      <c r="H312" s="21">
        <f>IF(VLOOKUP(G312,Median_Level!$A$2:$H$206,8,FALSE)="#N/A",0,VLOOKUP(G312,Median_Level!$A$2:$H$206,8,FALSE))</f>
        <v>20</v>
      </c>
      <c r="I312" s="4"/>
      <c r="J312" s="3">
        <f t="shared" si="271"/>
        <v>0</v>
      </c>
      <c r="K312" s="3">
        <f t="shared" si="223"/>
        <v>1</v>
      </c>
      <c r="L312" s="2">
        <f t="shared" si="224"/>
        <v>1.5787922031648138E-2</v>
      </c>
      <c r="M312" s="5">
        <f t="shared" si="225"/>
        <v>646.65515256188723</v>
      </c>
      <c r="N312" s="2">
        <f>(M312/M$5)^(12/COUNT(M$6:M312))-1</f>
        <v>7.5690997231679047E-2</v>
      </c>
      <c r="P312" s="3">
        <f t="shared" si="272"/>
        <v>1</v>
      </c>
      <c r="Q312" s="3">
        <f t="shared" si="226"/>
        <v>0</v>
      </c>
      <c r="R312" s="2">
        <f t="shared" si="227"/>
        <v>4.3750000000000004E-3</v>
      </c>
      <c r="S312" s="5">
        <f t="shared" si="228"/>
        <v>707.01670309636029</v>
      </c>
      <c r="T312" s="2">
        <f>(S312/S$5)^(12/COUNT(S$6:S312))-1</f>
        <v>7.9449831388124448E-2</v>
      </c>
      <c r="V312" s="3">
        <f t="shared" si="229"/>
        <v>0</v>
      </c>
      <c r="W312" s="3">
        <f t="shared" si="230"/>
        <v>1</v>
      </c>
      <c r="X312" s="2">
        <f t="shared" si="231"/>
        <v>1.5787922031648138E-2</v>
      </c>
      <c r="Y312" s="5">
        <f t="shared" si="232"/>
        <v>99510.375034564539</v>
      </c>
      <c r="Z312" s="2">
        <f>(Y312/Y$5)^(12/COUNT(Y$6:Y312))-1</f>
        <v>0.30972622118890358</v>
      </c>
      <c r="AB312" s="3">
        <f t="shared" si="233"/>
        <v>0</v>
      </c>
      <c r="AC312" s="3">
        <f t="shared" si="234"/>
        <v>1</v>
      </c>
      <c r="AD312" s="2">
        <f t="shared" si="235"/>
        <v>1.5787922031648138E-2</v>
      </c>
      <c r="AE312" s="5">
        <f t="shared" si="236"/>
        <v>626.02193473475927</v>
      </c>
      <c r="AF312" s="2">
        <f>(AE312/AE$5)^(12/COUNT(AE$6:AE312))-1</f>
        <v>7.4328385950183318E-2</v>
      </c>
      <c r="AH312" s="3">
        <f t="shared" ca="1" si="237"/>
        <v>0</v>
      </c>
      <c r="AI312" s="3">
        <f t="shared" ca="1" si="238"/>
        <v>1</v>
      </c>
      <c r="AJ312" s="2">
        <f t="shared" ca="1" si="239"/>
        <v>1.5787922031648138E-2</v>
      </c>
      <c r="AK312" s="5">
        <f t="shared" ca="1" si="240"/>
        <v>1869.4725754514038</v>
      </c>
      <c r="AL312" s="2">
        <f ca="1">(AK312/AK$5)^(12/COUNT(AK$6:AK312))-1</f>
        <v>0.12126661072369571</v>
      </c>
      <c r="AN312" s="3">
        <f t="shared" ca="1" si="241"/>
        <v>0.15409148462366151</v>
      </c>
      <c r="AO312" s="3">
        <f t="shared" ca="1" si="242"/>
        <v>0.84590851537633849</v>
      </c>
      <c r="AP312" s="2">
        <f t="shared" ca="1" si="243"/>
        <v>1.4029287931897382E-2</v>
      </c>
      <c r="AQ312" s="5">
        <f t="shared" ca="1" si="244"/>
        <v>669.13903605121527</v>
      </c>
      <c r="AR312" s="2">
        <f ca="1">(AQ312/AQ$5)^(12/COUNT(AQ$6:AQ312))-1</f>
        <v>7.7129054472381497E-2</v>
      </c>
      <c r="AT312" s="3">
        <f t="shared" si="245"/>
        <v>0</v>
      </c>
      <c r="AU312" s="3">
        <f t="shared" si="246"/>
        <v>1</v>
      </c>
      <c r="AV312" s="2">
        <f t="shared" si="247"/>
        <v>1.5787922031648138E-2</v>
      </c>
      <c r="AW312" s="5">
        <f t="shared" si="248"/>
        <v>904.29701297983047</v>
      </c>
      <c r="AX312" s="2">
        <f>(AW312/AW$5)^(12/COUNT(AW$6:AW312))-1</f>
        <v>8.98839028963756E-2</v>
      </c>
      <c r="AZ312" s="3">
        <f t="shared" ca="1" si="249"/>
        <v>0</v>
      </c>
      <c r="BA312" s="3">
        <f t="shared" ca="1" si="250"/>
        <v>1</v>
      </c>
      <c r="BB312" s="2">
        <f t="shared" ca="1" si="251"/>
        <v>1.5787922031648138E-2</v>
      </c>
      <c r="BC312" s="5">
        <f t="shared" ca="1" si="252"/>
        <v>1383.3231876340358</v>
      </c>
      <c r="BD312" s="2">
        <f ca="1">(BC312/BC$5)^(12/COUNT(BC$6:BC312))-1</f>
        <v>0.10814442128007418</v>
      </c>
      <c r="BF312" s="3">
        <f t="shared" si="273"/>
        <v>0.45</v>
      </c>
      <c r="BG312" s="3">
        <f t="shared" si="253"/>
        <v>0.55000000000000004</v>
      </c>
      <c r="BH312" s="2">
        <f t="shared" si="254"/>
        <v>1.0652107117406476E-2</v>
      </c>
      <c r="BI312" s="5">
        <f t="shared" si="255"/>
        <v>725.3269909113468</v>
      </c>
      <c r="BJ312" s="2">
        <f>(BI312/BI$5)^(12/COUNT(BI$6:BI312))-1</f>
        <v>8.0529185513605217E-2</v>
      </c>
      <c r="BL312" s="3">
        <f t="shared" si="256"/>
        <v>1</v>
      </c>
      <c r="BM312" s="3">
        <f t="shared" si="257"/>
        <v>0</v>
      </c>
      <c r="BN312" s="2">
        <f t="shared" si="258"/>
        <v>4.3750000000000004E-3</v>
      </c>
      <c r="BO312" s="5">
        <f t="shared" si="259"/>
        <v>508.72301572586565</v>
      </c>
      <c r="BP312" s="2">
        <f>(BO312/BO$5)^(12/COUNT(BO$6:BO312))-1</f>
        <v>6.5650781115932366E-2</v>
      </c>
      <c r="BR312" s="3">
        <f t="shared" si="260"/>
        <v>1</v>
      </c>
      <c r="BS312" s="3">
        <f t="shared" si="261"/>
        <v>0</v>
      </c>
      <c r="BT312" s="2">
        <f t="shared" si="262"/>
        <v>4.3750000000000004E-3</v>
      </c>
      <c r="BU312" s="5">
        <f t="shared" si="263"/>
        <v>584.74758108529295</v>
      </c>
      <c r="BV312" s="2">
        <f>(BU312/BU$5)^(12/COUNT(BU$6:BU312))-1</f>
        <v>7.1468042073483007E-2</v>
      </c>
      <c r="BX312" s="3">
        <f t="shared" si="264"/>
        <v>0</v>
      </c>
      <c r="BY312" s="3">
        <f t="shared" si="265"/>
        <v>1</v>
      </c>
      <c r="BZ312" s="2">
        <f t="shared" si="266"/>
        <v>1.5787922031648138E-2</v>
      </c>
      <c r="CA312" s="5">
        <f t="shared" si="267"/>
        <v>557.4204507837502</v>
      </c>
      <c r="CB312" s="2">
        <f>(CA312/CA$5)^(12/COUNT(CA$6:CA312))-1</f>
        <v>6.9465448416635045E-2</v>
      </c>
      <c r="CD312" s="3">
        <f t="shared" si="274"/>
        <v>0.1</v>
      </c>
      <c r="CE312" s="3">
        <f t="shared" si="268"/>
        <v>0.9</v>
      </c>
      <c r="CF312" s="2">
        <f t="shared" si="269"/>
        <v>1.4646629828483325E-2</v>
      </c>
      <c r="CG312" s="5">
        <f t="shared" si="270"/>
        <v>670.57925471667852</v>
      </c>
      <c r="CH312" s="2">
        <f>(CG312/CG$5)^(12/COUNT(CG$6:CG312))-1</f>
        <v>7.7219580605988769E-2</v>
      </c>
    </row>
    <row r="313" spans="1:86">
      <c r="A313" s="1">
        <v>35338</v>
      </c>
      <c r="B313" s="2">
        <f>data!M314/1200</f>
        <v>4.3750000000000004E-3</v>
      </c>
      <c r="C313" s="2">
        <f>data!K314/data!K313-1</f>
        <v>4.7355863395178277E-2</v>
      </c>
      <c r="D313" s="1">
        <f t="shared" si="221"/>
        <v>35065</v>
      </c>
      <c r="E313">
        <f>VLOOKUP(D313,'FRED Graph'!$A$13:$B$1993,2,FALSE)</f>
        <v>0</v>
      </c>
      <c r="F313" s="4">
        <f t="shared" si="222"/>
        <v>4.2980863395178273E-2</v>
      </c>
      <c r="G313" s="20" t="str">
        <f t="shared" si="275"/>
        <v>19963</v>
      </c>
      <c r="H313" s="21">
        <f>IF(VLOOKUP(G313,Median_Level!$A$2:$H$206,8,FALSE)="#N/A",0,VLOOKUP(G313,Median_Level!$A$2:$H$206,8,FALSE))</f>
        <v>20</v>
      </c>
      <c r="I313" s="4"/>
      <c r="J313" s="3">
        <f t="shared" si="271"/>
        <v>0</v>
      </c>
      <c r="K313" s="3">
        <f t="shared" si="223"/>
        <v>1</v>
      </c>
      <c r="L313" s="2">
        <f t="shared" si="224"/>
        <v>4.7355863395178277E-2</v>
      </c>
      <c r="M313" s="5">
        <f t="shared" si="225"/>
        <v>677.2780656303961</v>
      </c>
      <c r="N313" s="2">
        <f>(M313/M$5)^(12/COUNT(M$6:M313))-1</f>
        <v>7.737661782958738E-2</v>
      </c>
      <c r="P313" s="3">
        <f t="shared" si="272"/>
        <v>1</v>
      </c>
      <c r="Q313" s="3">
        <f t="shared" si="226"/>
        <v>0</v>
      </c>
      <c r="R313" s="2">
        <f t="shared" si="227"/>
        <v>4.3750000000000004E-3</v>
      </c>
      <c r="S313" s="5">
        <f t="shared" si="228"/>
        <v>710.10990117240692</v>
      </c>
      <c r="T313" s="2">
        <f>(S313/S$5)^(12/COUNT(S$6:S313))-1</f>
        <v>7.936549037818752E-2</v>
      </c>
      <c r="V313" s="3">
        <f t="shared" si="229"/>
        <v>0</v>
      </c>
      <c r="W313" s="3">
        <f t="shared" si="230"/>
        <v>1</v>
      </c>
      <c r="X313" s="2">
        <f t="shared" si="231"/>
        <v>4.7355863395178277E-2</v>
      </c>
      <c r="Y313" s="5">
        <f t="shared" si="232"/>
        <v>104222.77476110433</v>
      </c>
      <c r="Z313" s="2">
        <f>(Y313/Y$5)^(12/COUNT(Y$6:Y313))-1</f>
        <v>0.3109404365007129</v>
      </c>
      <c r="AB313" s="3">
        <f t="shared" si="233"/>
        <v>0</v>
      </c>
      <c r="AC313" s="3">
        <f t="shared" si="234"/>
        <v>1</v>
      </c>
      <c r="AD313" s="2">
        <f t="shared" si="235"/>
        <v>4.7355863395178277E-2</v>
      </c>
      <c r="AE313" s="5">
        <f t="shared" si="236"/>
        <v>655.66774395844379</v>
      </c>
      <c r="AF313" s="2">
        <f>(AE313/AE$5)^(12/COUNT(AE$6:AE313))-1</f>
        <v>7.6016299516640018E-2</v>
      </c>
      <c r="AH313" s="3">
        <f t="shared" ca="1" si="237"/>
        <v>0</v>
      </c>
      <c r="AI313" s="3">
        <f t="shared" ca="1" si="238"/>
        <v>1</v>
      </c>
      <c r="AJ313" s="2">
        <f t="shared" ca="1" si="239"/>
        <v>4.7355863395178277E-2</v>
      </c>
      <c r="AK313" s="5">
        <f t="shared" ca="1" si="240"/>
        <v>1958.0030633555127</v>
      </c>
      <c r="AL313" s="2">
        <f ca="1">(AK313/AK$5)^(12/COUNT(AK$6:AK313))-1</f>
        <v>0.12287235820233922</v>
      </c>
      <c r="AN313" s="3">
        <f t="shared" ca="1" si="241"/>
        <v>0.24010124013202849</v>
      </c>
      <c r="AO313" s="3">
        <f t="shared" ca="1" si="242"/>
        <v>0.75989875986797151</v>
      </c>
      <c r="AP313" s="2">
        <f t="shared" ca="1" si="243"/>
        <v>3.7036104792050668E-2</v>
      </c>
      <c r="AQ313" s="5">
        <f t="shared" ca="1" si="244"/>
        <v>693.92133951085987</v>
      </c>
      <c r="AR313" s="2">
        <f ca="1">(AQ313/AQ$5)^(12/COUNT(AQ$6:AQ313))-1</f>
        <v>7.8396131251237788E-2</v>
      </c>
      <c r="AT313" s="3">
        <f t="shared" si="245"/>
        <v>0</v>
      </c>
      <c r="AU313" s="3">
        <f t="shared" si="246"/>
        <v>1</v>
      </c>
      <c r="AV313" s="2">
        <f t="shared" si="247"/>
        <v>4.7355863395178277E-2</v>
      </c>
      <c r="AW313" s="5">
        <f t="shared" si="248"/>
        <v>947.12077879517108</v>
      </c>
      <c r="AX313" s="2">
        <f>(AW313/AW$5)^(12/COUNT(AW$6:AW313))-1</f>
        <v>9.1545308716554086E-2</v>
      </c>
      <c r="AZ313" s="3">
        <f t="shared" ca="1" si="249"/>
        <v>0</v>
      </c>
      <c r="BA313" s="3">
        <f t="shared" ca="1" si="250"/>
        <v>1</v>
      </c>
      <c r="BB313" s="2">
        <f t="shared" ca="1" si="251"/>
        <v>4.7355863395178277E-2</v>
      </c>
      <c r="BC313" s="5">
        <f t="shared" ca="1" si="252"/>
        <v>1448.8316515390156</v>
      </c>
      <c r="BD313" s="2">
        <f ca="1">(BC313/BC$5)^(12/COUNT(BC$6:BC313))-1</f>
        <v>0.10977379238484386</v>
      </c>
      <c r="BF313" s="3">
        <f t="shared" si="273"/>
        <v>0.45</v>
      </c>
      <c r="BG313" s="3">
        <f t="shared" si="253"/>
        <v>0.55000000000000004</v>
      </c>
      <c r="BH313" s="2">
        <f t="shared" si="254"/>
        <v>2.8014474867348056E-2</v>
      </c>
      <c r="BI313" s="5">
        <f t="shared" si="255"/>
        <v>745.64664566884198</v>
      </c>
      <c r="BJ313" s="2">
        <f>(BI313/BI$5)^(12/COUNT(BI$6:BI313))-1</f>
        <v>8.1420990130920634E-2</v>
      </c>
      <c r="BL313" s="3">
        <f t="shared" si="256"/>
        <v>1</v>
      </c>
      <c r="BM313" s="3">
        <f t="shared" si="257"/>
        <v>0</v>
      </c>
      <c r="BN313" s="2">
        <f t="shared" si="258"/>
        <v>4.3750000000000004E-3</v>
      </c>
      <c r="BO313" s="5">
        <f t="shared" si="259"/>
        <v>510.94867891966635</v>
      </c>
      <c r="BP313" s="2">
        <f>(BO313/BO$5)^(12/COUNT(BO$6:BO313))-1</f>
        <v>6.5612030244648123E-2</v>
      </c>
      <c r="BR313" s="3">
        <f t="shared" si="260"/>
        <v>1</v>
      </c>
      <c r="BS313" s="3">
        <f t="shared" si="261"/>
        <v>0</v>
      </c>
      <c r="BT313" s="2">
        <f t="shared" si="262"/>
        <v>4.3750000000000004E-3</v>
      </c>
      <c r="BU313" s="5">
        <f t="shared" si="263"/>
        <v>587.30585175254112</v>
      </c>
      <c r="BV313" s="2">
        <f>(BU313/BU$5)^(12/COUNT(BU$6:BU313))-1</f>
        <v>7.1410141852971787E-2</v>
      </c>
      <c r="BX313" s="3">
        <f t="shared" si="264"/>
        <v>0</v>
      </c>
      <c r="BY313" s="3">
        <f t="shared" si="265"/>
        <v>1</v>
      </c>
      <c r="BZ313" s="2">
        <f t="shared" si="266"/>
        <v>4.7355863395178277E-2</v>
      </c>
      <c r="CA313" s="5">
        <f t="shared" si="267"/>
        <v>583.81757750474412</v>
      </c>
      <c r="CB313" s="2">
        <f>(CA313/CA$5)^(12/COUNT(CA$6:CA313))-1</f>
        <v>7.1161499494473812E-2</v>
      </c>
      <c r="CD313" s="3">
        <f t="shared" si="274"/>
        <v>0.1</v>
      </c>
      <c r="CE313" s="3">
        <f t="shared" si="268"/>
        <v>0.9</v>
      </c>
      <c r="CF313" s="2">
        <f t="shared" si="269"/>
        <v>4.3057777055660454E-2</v>
      </c>
      <c r="CG313" s="5">
        <f t="shared" si="270"/>
        <v>699.45290676442016</v>
      </c>
      <c r="CH313" s="2">
        <f>(CG313/CG$5)^(12/COUNT(CG$6:CG313))-1</f>
        <v>7.872977940100534E-2</v>
      </c>
    </row>
    <row r="314" spans="1:86">
      <c r="A314" s="1">
        <v>35369</v>
      </c>
      <c r="B314" s="2">
        <f>data!M315/1200</f>
        <v>4.3750000000000004E-3</v>
      </c>
      <c r="C314" s="2">
        <f>data!K315/data!K314-1</f>
        <v>2.5028220925646494E-2</v>
      </c>
      <c r="D314" s="1">
        <f t="shared" si="221"/>
        <v>35065</v>
      </c>
      <c r="E314">
        <f>VLOOKUP(D314,'FRED Graph'!$A$13:$B$1993,2,FALSE)</f>
        <v>0</v>
      </c>
      <c r="F314" s="4">
        <f t="shared" si="222"/>
        <v>2.0653220925646493E-2</v>
      </c>
      <c r="G314" s="20" t="str">
        <f t="shared" si="275"/>
        <v>19964</v>
      </c>
      <c r="H314" s="21">
        <f>IF(VLOOKUP(G314,Median_Level!$A$2:$H$206,8,FALSE)="#N/A",0,VLOOKUP(G314,Median_Level!$A$2:$H$206,8,FALSE))</f>
        <v>20</v>
      </c>
      <c r="I314" s="4"/>
      <c r="J314" s="3">
        <f t="shared" si="271"/>
        <v>0</v>
      </c>
      <c r="K314" s="3">
        <f t="shared" si="223"/>
        <v>1</v>
      </c>
      <c r="L314" s="2">
        <f t="shared" si="224"/>
        <v>2.5028220925646494E-2</v>
      </c>
      <c r="M314" s="5">
        <f t="shared" si="225"/>
        <v>694.22913068508819</v>
      </c>
      <c r="N314" s="2">
        <f>(M314/M$5)^(12/COUNT(M$6:M314))-1</f>
        <v>7.815132677942116E-2</v>
      </c>
      <c r="P314" s="3">
        <f t="shared" si="272"/>
        <v>1</v>
      </c>
      <c r="Q314" s="3">
        <f t="shared" si="226"/>
        <v>0</v>
      </c>
      <c r="R314" s="2">
        <f t="shared" si="227"/>
        <v>4.3750000000000004E-3</v>
      </c>
      <c r="S314" s="5">
        <f t="shared" si="228"/>
        <v>713.21663199003626</v>
      </c>
      <c r="T314" s="2">
        <f>(S314/S$5)^(12/COUNT(S$6:S314))-1</f>
        <v>7.9281701790759218E-2</v>
      </c>
      <c r="V314" s="3">
        <f t="shared" si="229"/>
        <v>0</v>
      </c>
      <c r="W314" s="3">
        <f t="shared" si="230"/>
        <v>1</v>
      </c>
      <c r="X314" s="2">
        <f t="shared" si="231"/>
        <v>2.5028220925646494E-2</v>
      </c>
      <c r="Y314" s="5">
        <f t="shared" si="232"/>
        <v>106831.28539330914</v>
      </c>
      <c r="Z314" s="2">
        <f>(Y314/Y$5)^(12/COUNT(Y$6:Y314))-1</f>
        <v>0.3110503096556525</v>
      </c>
      <c r="AB314" s="3">
        <f t="shared" si="233"/>
        <v>0</v>
      </c>
      <c r="AC314" s="3">
        <f t="shared" si="234"/>
        <v>1</v>
      </c>
      <c r="AD314" s="2">
        <f t="shared" si="235"/>
        <v>2.5028220925646494E-2</v>
      </c>
      <c r="AE314" s="5">
        <f t="shared" si="236"/>
        <v>672.07794110805594</v>
      </c>
      <c r="AF314" s="2">
        <f>(AE314/AE$5)^(12/COUNT(AE$6:AE314))-1</f>
        <v>7.6794433019519603E-2</v>
      </c>
      <c r="AH314" s="3">
        <f t="shared" ca="1" si="237"/>
        <v>0</v>
      </c>
      <c r="AI314" s="3">
        <f t="shared" ca="1" si="238"/>
        <v>1</v>
      </c>
      <c r="AJ314" s="2">
        <f t="shared" ca="1" si="239"/>
        <v>2.5028220925646494E-2</v>
      </c>
      <c r="AK314" s="5">
        <f t="shared" ca="1" si="240"/>
        <v>2007.0083965982672</v>
      </c>
      <c r="AL314" s="2">
        <f ca="1">(AK314/AK$5)^(12/COUNT(AK$6:AK314))-1</f>
        <v>0.12352938245692235</v>
      </c>
      <c r="AN314" s="3">
        <f t="shared" ca="1" si="241"/>
        <v>0.98642525572687867</v>
      </c>
      <c r="AO314" s="3">
        <f t="shared" ca="1" si="242"/>
        <v>1.3574744273121331E-2</v>
      </c>
      <c r="AP314" s="2">
        <f t="shared" ca="1" si="243"/>
        <v>4.6553621924819303E-3</v>
      </c>
      <c r="AQ314" s="5">
        <f t="shared" ca="1" si="244"/>
        <v>697.15179467937514</v>
      </c>
      <c r="AR314" s="2">
        <f ca="1">(AQ314/AQ$5)^(12/COUNT(AQ$6:AQ314))-1</f>
        <v>7.8327241180786489E-2</v>
      </c>
      <c r="AT314" s="3">
        <f t="shared" si="245"/>
        <v>0</v>
      </c>
      <c r="AU314" s="3">
        <f t="shared" si="246"/>
        <v>1</v>
      </c>
      <c r="AV314" s="2">
        <f t="shared" si="247"/>
        <v>2.5028220925646494E-2</v>
      </c>
      <c r="AW314" s="5">
        <f t="shared" si="248"/>
        <v>970.82552689012698</v>
      </c>
      <c r="AX314" s="2">
        <f>(AW314/AW$5)^(12/COUNT(AW$6:AW314))-1</f>
        <v>9.2284020165756431E-2</v>
      </c>
      <c r="AZ314" s="3">
        <f t="shared" ca="1" si="249"/>
        <v>0</v>
      </c>
      <c r="BA314" s="3">
        <f t="shared" ca="1" si="250"/>
        <v>1</v>
      </c>
      <c r="BB314" s="2">
        <f t="shared" ca="1" si="251"/>
        <v>2.5028220925646494E-2</v>
      </c>
      <c r="BC314" s="5">
        <f t="shared" ca="1" si="252"/>
        <v>1485.0933301978034</v>
      </c>
      <c r="BD314" s="2">
        <f ca="1">(BC314/BC$5)^(12/COUNT(BC$6:BC314))-1</f>
        <v>0.11046531972654261</v>
      </c>
      <c r="BF314" s="3">
        <f t="shared" si="273"/>
        <v>0.45</v>
      </c>
      <c r="BG314" s="3">
        <f t="shared" si="253"/>
        <v>0.55000000000000004</v>
      </c>
      <c r="BH314" s="2">
        <f t="shared" si="254"/>
        <v>1.5734271509105575E-2</v>
      </c>
      <c r="BI314" s="5">
        <f t="shared" si="255"/>
        <v>757.37885244164931</v>
      </c>
      <c r="BJ314" s="2">
        <f>(BI314/BI$5)^(12/COUNT(BI$6:BI314))-1</f>
        <v>8.1802758325226543E-2</v>
      </c>
      <c r="BL314" s="3">
        <f t="shared" si="256"/>
        <v>1</v>
      </c>
      <c r="BM314" s="3">
        <f t="shared" si="257"/>
        <v>0</v>
      </c>
      <c r="BN314" s="2">
        <f t="shared" si="258"/>
        <v>4.3750000000000004E-3</v>
      </c>
      <c r="BO314" s="5">
        <f t="shared" si="259"/>
        <v>513.18407938993994</v>
      </c>
      <c r="BP314" s="2">
        <f>(BO314/BO$5)^(12/COUNT(BO$6:BO314))-1</f>
        <v>6.5573531583533962E-2</v>
      </c>
      <c r="BR314" s="3">
        <f t="shared" si="260"/>
        <v>1</v>
      </c>
      <c r="BS314" s="3">
        <f t="shared" si="261"/>
        <v>0</v>
      </c>
      <c r="BT314" s="2">
        <f t="shared" si="262"/>
        <v>4.3750000000000004E-3</v>
      </c>
      <c r="BU314" s="5">
        <f t="shared" si="263"/>
        <v>589.87531485395846</v>
      </c>
      <c r="BV314" s="2">
        <f>(BU314/BU$5)^(12/COUNT(BU$6:BU314))-1</f>
        <v>7.1352619489682967E-2</v>
      </c>
      <c r="BX314" s="3">
        <f t="shared" si="264"/>
        <v>0</v>
      </c>
      <c r="BY314" s="3">
        <f t="shared" si="265"/>
        <v>1</v>
      </c>
      <c r="BZ314" s="2">
        <f t="shared" si="266"/>
        <v>2.5028220925646494E-2</v>
      </c>
      <c r="CA314" s="5">
        <f t="shared" si="267"/>
        <v>598.42949281480855</v>
      </c>
      <c r="CB314" s="2">
        <f>(CA314/CA$5)^(12/COUNT(CA$6:CA314))-1</f>
        <v>7.1951809474200878E-2</v>
      </c>
      <c r="CD314" s="3">
        <f t="shared" si="274"/>
        <v>0.1</v>
      </c>
      <c r="CE314" s="3">
        <f t="shared" si="268"/>
        <v>0.9</v>
      </c>
      <c r="CF314" s="2">
        <f t="shared" si="269"/>
        <v>2.2962898833081846E-2</v>
      </c>
      <c r="CG314" s="5">
        <f t="shared" si="270"/>
        <v>715.51437310095662</v>
      </c>
      <c r="CH314" s="2">
        <f>(CG314/CG$5)^(12/COUNT(CG$6:CG314))-1</f>
        <v>7.9416525322827614E-2</v>
      </c>
    </row>
    <row r="315" spans="1:86">
      <c r="A315" s="1">
        <v>35398</v>
      </c>
      <c r="B315" s="2">
        <f>data!M316/1200</f>
        <v>4.3750000000000004E-3</v>
      </c>
      <c r="C315" s="2">
        <f>data!K316/data!K315-1</f>
        <v>8.1653503345285872E-2</v>
      </c>
      <c r="D315" s="1">
        <f t="shared" si="221"/>
        <v>35065</v>
      </c>
      <c r="E315">
        <f>VLOOKUP(D315,'FRED Graph'!$A$13:$B$1993,2,FALSE)</f>
        <v>0</v>
      </c>
      <c r="F315" s="4">
        <f t="shared" si="222"/>
        <v>7.7278503345285868E-2</v>
      </c>
      <c r="G315" s="20" t="str">
        <f t="shared" si="275"/>
        <v>19964</v>
      </c>
      <c r="H315" s="21">
        <f>IF(VLOOKUP(G315,Median_Level!$A$2:$H$206,8,FALSE)="#N/A",0,VLOOKUP(G315,Median_Level!$A$2:$H$206,8,FALSE))</f>
        <v>20</v>
      </c>
      <c r="I315" s="4"/>
      <c r="J315" s="3">
        <f t="shared" si="271"/>
        <v>0</v>
      </c>
      <c r="K315" s="3">
        <f t="shared" si="223"/>
        <v>1</v>
      </c>
      <c r="L315" s="2">
        <f t="shared" si="224"/>
        <v>8.1653503345285872E-2</v>
      </c>
      <c r="M315" s="5">
        <f t="shared" si="225"/>
        <v>750.91537132987798</v>
      </c>
      <c r="N315" s="2">
        <f>(M315/M$5)^(12/COUNT(M$6:M315))-1</f>
        <v>8.1169647574621306E-2</v>
      </c>
      <c r="P315" s="3">
        <f t="shared" si="272"/>
        <v>1</v>
      </c>
      <c r="Q315" s="3">
        <f t="shared" si="226"/>
        <v>0</v>
      </c>
      <c r="R315" s="2">
        <f t="shared" si="227"/>
        <v>4.3750000000000004E-3</v>
      </c>
      <c r="S315" s="5">
        <f t="shared" si="228"/>
        <v>716.33695475499269</v>
      </c>
      <c r="T315" s="2">
        <f>(S315/S$5)^(12/COUNT(S$6:S315))-1</f>
        <v>7.9198460216363786E-2</v>
      </c>
      <c r="V315" s="3">
        <f t="shared" si="229"/>
        <v>0</v>
      </c>
      <c r="W315" s="3">
        <f t="shared" si="230"/>
        <v>1</v>
      </c>
      <c r="X315" s="2">
        <f t="shared" si="231"/>
        <v>8.1653503345285872E-2</v>
      </c>
      <c r="Y315" s="5">
        <f t="shared" si="232"/>
        <v>115554.4341125529</v>
      </c>
      <c r="Z315" s="2">
        <f>(Y315/Y$5)^(12/COUNT(Y$6:Y315))-1</f>
        <v>0.31389143593897173</v>
      </c>
      <c r="AB315" s="3">
        <f t="shared" si="233"/>
        <v>0</v>
      </c>
      <c r="AC315" s="3">
        <f t="shared" si="234"/>
        <v>1</v>
      </c>
      <c r="AD315" s="2">
        <f t="shared" si="235"/>
        <v>8.1653503345285872E-2</v>
      </c>
      <c r="AE315" s="5">
        <f t="shared" si="236"/>
        <v>726.95545952061548</v>
      </c>
      <c r="AF315" s="2">
        <f>(AE315/AE$5)^(12/COUNT(AE$6:AE315))-1</f>
        <v>7.9813341721234998E-2</v>
      </c>
      <c r="AH315" s="3">
        <f t="shared" ca="1" si="237"/>
        <v>0</v>
      </c>
      <c r="AI315" s="3">
        <f t="shared" ca="1" si="238"/>
        <v>1</v>
      </c>
      <c r="AJ315" s="2">
        <f t="shared" ca="1" si="239"/>
        <v>8.1653503345285872E-2</v>
      </c>
      <c r="AK315" s="5">
        <f t="shared" ca="1" si="240"/>
        <v>2170.8876634239205</v>
      </c>
      <c r="AL315" s="2">
        <f ca="1">(AK315/AK$5)^(12/COUNT(AK$6:AK315))-1</f>
        <v>0.12652491331254123</v>
      </c>
      <c r="AN315" s="3">
        <f t="shared" ca="1" si="241"/>
        <v>0.50357379938779778</v>
      </c>
      <c r="AO315" s="3">
        <f t="shared" ca="1" si="242"/>
        <v>0.49642620061220222</v>
      </c>
      <c r="AP315" s="2">
        <f t="shared" ca="1" si="243"/>
        <v>4.2738073804697622E-2</v>
      </c>
      <c r="AQ315" s="5">
        <f t="shared" ca="1" si="244"/>
        <v>726.94671953345971</v>
      </c>
      <c r="AR315" s="2">
        <f ca="1">(AQ315/AQ$5)^(12/COUNT(AQ$6:AQ315))-1</f>
        <v>7.981283917763915E-2</v>
      </c>
      <c r="AT315" s="3">
        <f t="shared" si="245"/>
        <v>0</v>
      </c>
      <c r="AU315" s="3">
        <f t="shared" si="246"/>
        <v>1</v>
      </c>
      <c r="AV315" s="2">
        <f t="shared" si="247"/>
        <v>8.1653503345285872E-2</v>
      </c>
      <c r="AW315" s="5">
        <f t="shared" si="248"/>
        <v>1050.096832297739</v>
      </c>
      <c r="AX315" s="2">
        <f>(AW315/AW$5)^(12/COUNT(AW$6:AW315))-1</f>
        <v>9.5295891579884717E-2</v>
      </c>
      <c r="AZ315" s="3">
        <f t="shared" ca="1" si="249"/>
        <v>0</v>
      </c>
      <c r="BA315" s="3">
        <f t="shared" ca="1" si="250"/>
        <v>1</v>
      </c>
      <c r="BB315" s="2">
        <f t="shared" ca="1" si="251"/>
        <v>8.1653503345285872E-2</v>
      </c>
      <c r="BC315" s="5">
        <f t="shared" ca="1" si="252"/>
        <v>1606.3564034031715</v>
      </c>
      <c r="BD315" s="2">
        <f ca="1">(BC315/BC$5)^(12/COUNT(BC$6:BC315))-1</f>
        <v>0.11346802811744072</v>
      </c>
      <c r="BF315" s="3">
        <f t="shared" si="273"/>
        <v>0.45</v>
      </c>
      <c r="BG315" s="3">
        <f t="shared" si="253"/>
        <v>0.55000000000000004</v>
      </c>
      <c r="BH315" s="2">
        <f t="shared" si="254"/>
        <v>4.6878176839907235E-2</v>
      </c>
      <c r="BI315" s="5">
        <f t="shared" si="255"/>
        <v>792.88339222121488</v>
      </c>
      <c r="BJ315" s="2">
        <f>(BI315/BI$5)^(12/COUNT(BI$6:BI315))-1</f>
        <v>8.3448076160728579E-2</v>
      </c>
      <c r="BL315" s="3">
        <f t="shared" si="256"/>
        <v>1</v>
      </c>
      <c r="BM315" s="3">
        <f t="shared" si="257"/>
        <v>0</v>
      </c>
      <c r="BN315" s="2">
        <f t="shared" si="258"/>
        <v>4.3750000000000004E-3</v>
      </c>
      <c r="BO315" s="5">
        <f t="shared" si="259"/>
        <v>515.42925973727097</v>
      </c>
      <c r="BP315" s="2">
        <f>(BO315/BO$5)^(12/COUNT(BO$6:BO315))-1</f>
        <v>6.5535282678335083E-2</v>
      </c>
      <c r="BR315" s="3">
        <f t="shared" si="260"/>
        <v>1</v>
      </c>
      <c r="BS315" s="3">
        <f t="shared" si="261"/>
        <v>0</v>
      </c>
      <c r="BT315" s="2">
        <f t="shared" si="262"/>
        <v>4.3750000000000004E-3</v>
      </c>
      <c r="BU315" s="5">
        <f t="shared" si="263"/>
        <v>592.45601935644459</v>
      </c>
      <c r="BV315" s="2">
        <f>(BU315/BU$5)^(12/COUNT(BU$6:BU315))-1</f>
        <v>7.1295471296880519E-2</v>
      </c>
      <c r="BX315" s="3">
        <f t="shared" si="264"/>
        <v>0</v>
      </c>
      <c r="BY315" s="3">
        <f t="shared" si="265"/>
        <v>1</v>
      </c>
      <c r="BZ315" s="2">
        <f t="shared" si="266"/>
        <v>8.1653503345285872E-2</v>
      </c>
      <c r="CA315" s="5">
        <f t="shared" si="267"/>
        <v>647.29335740828026</v>
      </c>
      <c r="CB315" s="2">
        <f>(CA315/CA$5)^(12/COUNT(CA$6:CA315))-1</f>
        <v>7.4972771359343771E-2</v>
      </c>
      <c r="CD315" s="3">
        <f t="shared" si="274"/>
        <v>0.1</v>
      </c>
      <c r="CE315" s="3">
        <f t="shared" si="268"/>
        <v>0.9</v>
      </c>
      <c r="CF315" s="2">
        <f t="shared" si="269"/>
        <v>7.3925653010757278E-2</v>
      </c>
      <c r="CG315" s="5">
        <f t="shared" si="270"/>
        <v>768.40924037102741</v>
      </c>
      <c r="CH315" s="2">
        <f>(CG315/CG$5)^(12/COUNT(CG$6:CG315))-1</f>
        <v>8.2133901638639317E-2</v>
      </c>
    </row>
    <row r="316" spans="1:86">
      <c r="A316" s="1">
        <v>35430</v>
      </c>
      <c r="B316" s="2">
        <f>data!M317/1200</f>
        <v>4.3750000000000004E-3</v>
      </c>
      <c r="C316" s="2">
        <f>data!K317/data!K316-1</f>
        <v>-1.1260867565205279E-2</v>
      </c>
      <c r="D316" s="1">
        <f t="shared" si="221"/>
        <v>35065</v>
      </c>
      <c r="E316">
        <f>VLOOKUP(D316,'FRED Graph'!$A$13:$B$1993,2,FALSE)</f>
        <v>0</v>
      </c>
      <c r="F316" s="4">
        <f t="shared" si="222"/>
        <v>-1.563586756520528E-2</v>
      </c>
      <c r="G316" s="20" t="str">
        <f t="shared" si="275"/>
        <v>19964</v>
      </c>
      <c r="H316" s="21">
        <f>IF(VLOOKUP(G316,Median_Level!$A$2:$H$206,8,FALSE)="#N/A",0,VLOOKUP(G316,Median_Level!$A$2:$H$206,8,FALSE))</f>
        <v>20</v>
      </c>
      <c r="I316" s="4"/>
      <c r="J316" s="3">
        <f t="shared" si="271"/>
        <v>0</v>
      </c>
      <c r="K316" s="3">
        <f t="shared" si="223"/>
        <v>1</v>
      </c>
      <c r="L316" s="2">
        <f t="shared" si="224"/>
        <v>-1.1260867565205279E-2</v>
      </c>
      <c r="M316" s="5">
        <f t="shared" si="225"/>
        <v>742.45941278065527</v>
      </c>
      <c r="N316" s="2">
        <f>(M316/M$5)^(12/COUNT(M$6:M316))-1</f>
        <v>8.0426154299595209E-2</v>
      </c>
      <c r="P316" s="3">
        <f t="shared" si="272"/>
        <v>1</v>
      </c>
      <c r="Q316" s="3">
        <f t="shared" si="226"/>
        <v>0</v>
      </c>
      <c r="R316" s="2">
        <f t="shared" si="227"/>
        <v>4.3750000000000004E-3</v>
      </c>
      <c r="S316" s="5">
        <f t="shared" si="228"/>
        <v>719.47092893204581</v>
      </c>
      <c r="T316" s="2">
        <f>(S316/S$5)^(12/COUNT(S$6:S316))-1</f>
        <v>7.9115760315920935E-2</v>
      </c>
      <c r="V316" s="3">
        <f t="shared" si="229"/>
        <v>1</v>
      </c>
      <c r="W316" s="3">
        <f t="shared" si="230"/>
        <v>0</v>
      </c>
      <c r="X316" s="2">
        <f t="shared" si="231"/>
        <v>4.3750000000000004E-3</v>
      </c>
      <c r="Y316" s="5">
        <f t="shared" si="232"/>
        <v>116059.98476179532</v>
      </c>
      <c r="Z316" s="2">
        <f>(Y316/Y$5)^(12/COUNT(Y$6:Y316))-1</f>
        <v>0.3129597577189358</v>
      </c>
      <c r="AB316" s="3">
        <f t="shared" si="233"/>
        <v>0</v>
      </c>
      <c r="AC316" s="3">
        <f t="shared" si="234"/>
        <v>1</v>
      </c>
      <c r="AD316" s="2">
        <f t="shared" si="235"/>
        <v>-1.1260867565205279E-2</v>
      </c>
      <c r="AE316" s="5">
        <f t="shared" si="236"/>
        <v>718.76931036515089</v>
      </c>
      <c r="AF316" s="2">
        <f>(AE316/AE$5)^(12/COUNT(AE$6:AE316))-1</f>
        <v>7.90751365308624E-2</v>
      </c>
      <c r="AH316" s="3">
        <f t="shared" ca="1" si="237"/>
        <v>0</v>
      </c>
      <c r="AI316" s="3">
        <f t="shared" ca="1" si="238"/>
        <v>1</v>
      </c>
      <c r="AJ316" s="2">
        <f t="shared" ca="1" si="239"/>
        <v>-1.1260867565205279E-2</v>
      </c>
      <c r="AK316" s="5">
        <f t="shared" ca="1" si="240"/>
        <v>2146.4415849471657</v>
      </c>
      <c r="AL316" s="2">
        <f ca="1">(AK316/AK$5)^(12/COUNT(AK$6:AK316))-1</f>
        <v>0.12560148863823728</v>
      </c>
      <c r="AN316" s="3">
        <f t="shared" ca="1" si="241"/>
        <v>0.26613439137799522</v>
      </c>
      <c r="AO316" s="3">
        <f t="shared" ca="1" si="242"/>
        <v>0.73386560862200478</v>
      </c>
      <c r="AP316" s="2">
        <f t="shared" ca="1" si="243"/>
        <v>-7.0996254670724354E-3</v>
      </c>
      <c r="AQ316" s="5">
        <f t="shared" ca="1" si="244"/>
        <v>721.78567009025517</v>
      </c>
      <c r="AR316" s="2">
        <f ca="1">(AQ316/AQ$5)^(12/COUNT(AQ$6:AQ316))-1</f>
        <v>7.9249514476491978E-2</v>
      </c>
      <c r="AT316" s="3">
        <f t="shared" si="245"/>
        <v>0</v>
      </c>
      <c r="AU316" s="3">
        <f t="shared" si="246"/>
        <v>1</v>
      </c>
      <c r="AV316" s="2">
        <f t="shared" si="247"/>
        <v>-1.1260867565205279E-2</v>
      </c>
      <c r="AW316" s="5">
        <f t="shared" si="248"/>
        <v>1038.2718309385925</v>
      </c>
      <c r="AX316" s="2">
        <f>(AW316/AW$5)^(12/COUNT(AW$6:AW316))-1</f>
        <v>9.4496998975278856E-2</v>
      </c>
      <c r="AZ316" s="3">
        <f t="shared" ca="1" si="249"/>
        <v>0</v>
      </c>
      <c r="BA316" s="3">
        <f t="shared" ca="1" si="250"/>
        <v>1</v>
      </c>
      <c r="BB316" s="2">
        <f t="shared" ca="1" si="251"/>
        <v>-1.1260867565205279E-2</v>
      </c>
      <c r="BC316" s="5">
        <f t="shared" ca="1" si="252"/>
        <v>1588.267436681929</v>
      </c>
      <c r="BD316" s="2">
        <f ca="1">(BC316/BC$5)^(12/COUNT(BC$6:BC316))-1</f>
        <v>0.11259701218580132</v>
      </c>
      <c r="BF316" s="3">
        <f t="shared" si="273"/>
        <v>0.45</v>
      </c>
      <c r="BG316" s="3">
        <f t="shared" si="253"/>
        <v>0.55000000000000004</v>
      </c>
      <c r="BH316" s="2">
        <f t="shared" si="254"/>
        <v>-4.2247271608629039E-3</v>
      </c>
      <c r="BI316" s="5">
        <f t="shared" si="255"/>
        <v>789.53367621870086</v>
      </c>
      <c r="BJ316" s="2">
        <f>(BI316/BI$5)^(12/COUNT(BI$6:BI316))-1</f>
        <v>8.2991964828569964E-2</v>
      </c>
      <c r="BL316" s="3">
        <f t="shared" si="256"/>
        <v>1</v>
      </c>
      <c r="BM316" s="3">
        <f t="shared" si="257"/>
        <v>0</v>
      </c>
      <c r="BN316" s="2">
        <f t="shared" si="258"/>
        <v>4.3750000000000004E-3</v>
      </c>
      <c r="BO316" s="5">
        <f t="shared" si="259"/>
        <v>517.68426274862156</v>
      </c>
      <c r="BP316" s="2">
        <f>(BO316/BO$5)^(12/COUNT(BO$6:BO316))-1</f>
        <v>6.5497281106537519E-2</v>
      </c>
      <c r="BR316" s="3">
        <f t="shared" si="260"/>
        <v>1</v>
      </c>
      <c r="BS316" s="3">
        <f t="shared" si="261"/>
        <v>0</v>
      </c>
      <c r="BT316" s="2">
        <f t="shared" si="262"/>
        <v>4.3750000000000004E-3</v>
      </c>
      <c r="BU316" s="5">
        <f t="shared" si="263"/>
        <v>595.048014441129</v>
      </c>
      <c r="BV316" s="2">
        <f>(BU316/BU$5)^(12/COUNT(BU$6:BU316))-1</f>
        <v>7.1238693635633954E-2</v>
      </c>
      <c r="BX316" s="3">
        <f t="shared" si="264"/>
        <v>0</v>
      </c>
      <c r="BY316" s="3">
        <f t="shared" si="265"/>
        <v>1</v>
      </c>
      <c r="BZ316" s="2">
        <f t="shared" si="266"/>
        <v>-1.1260867565205279E-2</v>
      </c>
      <c r="CA316" s="5">
        <f t="shared" si="267"/>
        <v>640.0042726346685</v>
      </c>
      <c r="CB316" s="2">
        <f>(CA316/CA$5)^(12/COUNT(CA$6:CA316))-1</f>
        <v>7.4253394475528589E-2</v>
      </c>
      <c r="CD316" s="3">
        <f t="shared" si="274"/>
        <v>0.1</v>
      </c>
      <c r="CE316" s="3">
        <f t="shared" si="268"/>
        <v>0.9</v>
      </c>
      <c r="CF316" s="2">
        <f t="shared" si="269"/>
        <v>-9.6972808086847519E-3</v>
      </c>
      <c r="CG316" s="5">
        <f t="shared" si="270"/>
        <v>760.95776019116147</v>
      </c>
      <c r="CH316" s="2">
        <f>(CG316/CG$5)^(12/COUNT(CG$6:CG316))-1</f>
        <v>8.1452579950086923E-2</v>
      </c>
    </row>
    <row r="317" spans="1:86">
      <c r="A317" s="1">
        <v>35461</v>
      </c>
      <c r="B317" s="2">
        <f>data!M318/1200</f>
        <v>4.3750000000000004E-3</v>
      </c>
      <c r="C317" s="2">
        <f>data!K318/data!K317-1</f>
        <v>5.6576502808509455E-2</v>
      </c>
      <c r="D317" s="1">
        <f t="shared" si="221"/>
        <v>35431</v>
      </c>
      <c r="E317">
        <f>VLOOKUP(D317,'FRED Graph'!$A$13:$B$1993,2,FALSE)</f>
        <v>0</v>
      </c>
      <c r="F317" s="4">
        <f t="shared" si="222"/>
        <v>5.2201502808509451E-2</v>
      </c>
      <c r="G317" s="20" t="str">
        <f t="shared" si="275"/>
        <v>19971</v>
      </c>
      <c r="H317" s="21">
        <f>IF(VLOOKUP(G317,Median_Level!$A$2:$H$206,8,FALSE)="#N/A",0,VLOOKUP(G317,Median_Level!$A$2:$H$206,8,FALSE))</f>
        <v>20</v>
      </c>
      <c r="I317" s="4"/>
      <c r="J317" s="3">
        <f t="shared" si="271"/>
        <v>0</v>
      </c>
      <c r="K317" s="3">
        <f t="shared" si="223"/>
        <v>1</v>
      </c>
      <c r="L317" s="2">
        <f t="shared" si="224"/>
        <v>5.6576502808509455E-2</v>
      </c>
      <c r="M317" s="5">
        <f t="shared" si="225"/>
        <v>784.46516983304434</v>
      </c>
      <c r="N317" s="2">
        <f>(M317/M$5)^(12/COUNT(M$6:M317))-1</f>
        <v>8.244709552189744E-2</v>
      </c>
      <c r="P317" s="3">
        <f t="shared" si="272"/>
        <v>1</v>
      </c>
      <c r="Q317" s="3">
        <f t="shared" si="226"/>
        <v>0</v>
      </c>
      <c r="R317" s="2">
        <f t="shared" si="227"/>
        <v>4.3750000000000004E-3</v>
      </c>
      <c r="S317" s="5">
        <f t="shared" si="228"/>
        <v>722.61861424612357</v>
      </c>
      <c r="T317" s="2">
        <f>(S317/S$5)^(12/COUNT(S$6:S317))-1</f>
        <v>7.9033596819604091E-2</v>
      </c>
      <c r="V317" s="3">
        <f t="shared" si="229"/>
        <v>0</v>
      </c>
      <c r="W317" s="3">
        <f t="shared" si="230"/>
        <v>1</v>
      </c>
      <c r="X317" s="2">
        <f t="shared" si="231"/>
        <v>5.6576502808509455E-2</v>
      </c>
      <c r="Y317" s="5">
        <f t="shared" si="232"/>
        <v>122626.25281562659</v>
      </c>
      <c r="Z317" s="2">
        <f>(Y317/Y$5)^(12/COUNT(Y$6:Y317))-1</f>
        <v>0.31459407771191295</v>
      </c>
      <c r="AB317" s="3">
        <f t="shared" si="233"/>
        <v>0</v>
      </c>
      <c r="AC317" s="3">
        <f t="shared" si="234"/>
        <v>1</v>
      </c>
      <c r="AD317" s="2">
        <f t="shared" si="235"/>
        <v>5.6576502808509455E-2</v>
      </c>
      <c r="AE317" s="5">
        <f t="shared" si="236"/>
        <v>759.43476427169526</v>
      </c>
      <c r="AF317" s="2">
        <f>(AE317/AE$5)^(12/COUNT(AE$6:AE317))-1</f>
        <v>8.1097886249245077E-2</v>
      </c>
      <c r="AH317" s="3">
        <f t="shared" ca="1" si="237"/>
        <v>0</v>
      </c>
      <c r="AI317" s="3">
        <f t="shared" ca="1" si="238"/>
        <v>1</v>
      </c>
      <c r="AJ317" s="2">
        <f t="shared" ca="1" si="239"/>
        <v>5.6576502808509455E-2</v>
      </c>
      <c r="AK317" s="5">
        <f t="shared" ca="1" si="240"/>
        <v>2267.8797433062305</v>
      </c>
      <c r="AL317" s="2">
        <f ca="1">(AK317/AK$5)^(12/COUNT(AK$6:AK317))-1</f>
        <v>0.12755888531004445</v>
      </c>
      <c r="AN317" s="3">
        <f t="shared" ca="1" si="241"/>
        <v>0.26540305410139353</v>
      </c>
      <c r="AO317" s="3">
        <f t="shared" ca="1" si="242"/>
        <v>0.73459694589860647</v>
      </c>
      <c r="AP317" s="2">
        <f t="shared" ca="1" si="243"/>
        <v>4.2722064534448573E-2</v>
      </c>
      <c r="AQ317" s="5">
        <f t="shared" ca="1" si="244"/>
        <v>752.62184406789129</v>
      </c>
      <c r="AR317" s="2">
        <f ca="1">(AQ317/AQ$5)^(12/COUNT(AQ$6:AQ317))-1</f>
        <v>8.0723245859816828E-2</v>
      </c>
      <c r="AT317" s="3">
        <f t="shared" si="245"/>
        <v>0</v>
      </c>
      <c r="AU317" s="3">
        <f t="shared" si="246"/>
        <v>1</v>
      </c>
      <c r="AV317" s="2">
        <f t="shared" si="247"/>
        <v>5.6576502808509455E-2</v>
      </c>
      <c r="AW317" s="5">
        <f t="shared" si="248"/>
        <v>1097.013620097686</v>
      </c>
      <c r="AX317" s="2">
        <f>(AW317/AW$5)^(12/COUNT(AW$6:AW317))-1</f>
        <v>9.6498784539165605E-2</v>
      </c>
      <c r="AZ317" s="3">
        <f t="shared" ca="1" si="249"/>
        <v>0</v>
      </c>
      <c r="BA317" s="3">
        <f t="shared" ca="1" si="250"/>
        <v>1</v>
      </c>
      <c r="BB317" s="2">
        <f t="shared" ca="1" si="251"/>
        <v>5.6576502808509455E-2</v>
      </c>
      <c r="BC317" s="5">
        <f t="shared" ca="1" si="252"/>
        <v>1678.1260537740282</v>
      </c>
      <c r="BD317" s="2">
        <f ca="1">(BC317/BC$5)^(12/COUNT(BC$6:BC317))-1</f>
        <v>0.11457330649290287</v>
      </c>
      <c r="BF317" s="3">
        <f t="shared" si="273"/>
        <v>0.45</v>
      </c>
      <c r="BG317" s="3">
        <f t="shared" si="253"/>
        <v>0.55000000000000004</v>
      </c>
      <c r="BH317" s="2">
        <f t="shared" si="254"/>
        <v>3.3085826544680202E-2</v>
      </c>
      <c r="BI317" s="5">
        <f t="shared" si="255"/>
        <v>815.65605048125656</v>
      </c>
      <c r="BJ317" s="2">
        <f>(BI317/BI$5)^(12/COUNT(BI$6:BI317))-1</f>
        <v>8.4071592012929131E-2</v>
      </c>
      <c r="BL317" s="3">
        <f t="shared" si="256"/>
        <v>1</v>
      </c>
      <c r="BM317" s="3">
        <f t="shared" si="257"/>
        <v>0</v>
      </c>
      <c r="BN317" s="2">
        <f t="shared" si="258"/>
        <v>4.3750000000000004E-3</v>
      </c>
      <c r="BO317" s="5">
        <f t="shared" si="259"/>
        <v>519.94913139814685</v>
      </c>
      <c r="BP317" s="2">
        <f>(BO317/BO$5)^(12/COUNT(BO$6:BO317))-1</f>
        <v>6.5459524476854769E-2</v>
      </c>
      <c r="BR317" s="3">
        <f t="shared" si="260"/>
        <v>1</v>
      </c>
      <c r="BS317" s="3">
        <f t="shared" si="261"/>
        <v>0</v>
      </c>
      <c r="BT317" s="2">
        <f t="shared" si="262"/>
        <v>4.3750000000000004E-3</v>
      </c>
      <c r="BU317" s="5">
        <f t="shared" si="263"/>
        <v>597.651349504309</v>
      </c>
      <c r="BV317" s="2">
        <f>(BU317/BU$5)^(12/COUNT(BU$6:BU317))-1</f>
        <v>7.1182282914045381E-2</v>
      </c>
      <c r="BX317" s="3">
        <f t="shared" si="264"/>
        <v>0</v>
      </c>
      <c r="BY317" s="3">
        <f t="shared" si="265"/>
        <v>1</v>
      </c>
      <c r="BZ317" s="2">
        <f t="shared" si="266"/>
        <v>5.6576502808509455E-2</v>
      </c>
      <c r="CA317" s="5">
        <f t="shared" si="267"/>
        <v>676.21347616284186</v>
      </c>
      <c r="CB317" s="2">
        <f>(CA317/CA$5)^(12/COUNT(CA$6:CA317))-1</f>
        <v>7.6282554471353237E-2</v>
      </c>
      <c r="CD317" s="3">
        <f t="shared" si="274"/>
        <v>0.1</v>
      </c>
      <c r="CE317" s="3">
        <f t="shared" si="268"/>
        <v>0.9</v>
      </c>
      <c r="CF317" s="2">
        <f t="shared" si="269"/>
        <v>5.1356352527658508E-2</v>
      </c>
      <c r="CG317" s="5">
        <f t="shared" si="270"/>
        <v>800.03777518219624</v>
      </c>
      <c r="CH317" s="2">
        <f>(CG317/CG$5)^(12/COUNT(CG$6:CG317))-1</f>
        <v>8.3265767108386068E-2</v>
      </c>
    </row>
    <row r="318" spans="1:86">
      <c r="A318" s="1">
        <v>35489</v>
      </c>
      <c r="B318" s="2">
        <f>data!M319/1200</f>
        <v>4.3750000000000004E-3</v>
      </c>
      <c r="C318" s="2">
        <f>data!K319/data!K318-1</f>
        <v>9.4891003775090521E-3</v>
      </c>
      <c r="D318" s="1">
        <f t="shared" si="221"/>
        <v>35431</v>
      </c>
      <c r="E318">
        <f>VLOOKUP(D318,'FRED Graph'!$A$13:$B$1993,2,FALSE)</f>
        <v>0</v>
      </c>
      <c r="F318" s="4">
        <f t="shared" si="222"/>
        <v>5.1141003775090517E-3</v>
      </c>
      <c r="G318" s="20" t="str">
        <f t="shared" si="275"/>
        <v>19971</v>
      </c>
      <c r="H318" s="21">
        <f>IF(VLOOKUP(G318,Median_Level!$A$2:$H$206,8,FALSE)="#N/A",0,VLOOKUP(G318,Median_Level!$A$2:$H$206,8,FALSE))</f>
        <v>20</v>
      </c>
      <c r="I318" s="4"/>
      <c r="J318" s="3">
        <f t="shared" si="271"/>
        <v>0</v>
      </c>
      <c r="K318" s="3">
        <f t="shared" si="223"/>
        <v>1</v>
      </c>
      <c r="L318" s="2">
        <f t="shared" si="224"/>
        <v>9.4891003775090521E-3</v>
      </c>
      <c r="M318" s="5">
        <f t="shared" si="225"/>
        <v>791.90903857224976</v>
      </c>
      <c r="N318" s="2">
        <f>(M318/M$5)^(12/COUNT(M$6:M318))-1</f>
        <v>8.2565057670988873E-2</v>
      </c>
      <c r="P318" s="3">
        <f t="shared" si="272"/>
        <v>1</v>
      </c>
      <c r="Q318" s="3">
        <f t="shared" si="226"/>
        <v>0</v>
      </c>
      <c r="R318" s="2">
        <f t="shared" si="227"/>
        <v>4.3750000000000004E-3</v>
      </c>
      <c r="S318" s="5">
        <f t="shared" si="228"/>
        <v>725.78007068345039</v>
      </c>
      <c r="T318" s="2">
        <f>(S318/S$5)^(12/COUNT(S$6:S318))-1</f>
        <v>7.8951964525721285E-2</v>
      </c>
      <c r="V318" s="3">
        <f t="shared" si="229"/>
        <v>0</v>
      </c>
      <c r="W318" s="3">
        <f t="shared" si="230"/>
        <v>1</v>
      </c>
      <c r="X318" s="2">
        <f t="shared" si="231"/>
        <v>9.4891003775090521E-3</v>
      </c>
      <c r="Y318" s="5">
        <f t="shared" si="232"/>
        <v>123789.86563751187</v>
      </c>
      <c r="Z318" s="2">
        <f>(Y318/Y$5)^(12/COUNT(Y$6:Y318))-1</f>
        <v>0.31392143140430417</v>
      </c>
      <c r="AB318" s="3">
        <f t="shared" si="233"/>
        <v>0</v>
      </c>
      <c r="AC318" s="3">
        <f t="shared" si="234"/>
        <v>1</v>
      </c>
      <c r="AD318" s="2">
        <f t="shared" si="235"/>
        <v>9.4891003775090521E-3</v>
      </c>
      <c r="AE318" s="5">
        <f t="shared" si="236"/>
        <v>766.64111698003933</v>
      </c>
      <c r="AF318" s="2">
        <f>(AE318/AE$5)^(12/COUNT(AE$6:AE318))-1</f>
        <v>8.1220009728410592E-2</v>
      </c>
      <c r="AH318" s="3">
        <f t="shared" ca="1" si="237"/>
        <v>0</v>
      </c>
      <c r="AI318" s="3">
        <f t="shared" ca="1" si="238"/>
        <v>1</v>
      </c>
      <c r="AJ318" s="2">
        <f t="shared" ca="1" si="239"/>
        <v>9.4891003775090521E-3</v>
      </c>
      <c r="AK318" s="5">
        <f t="shared" ca="1" si="240"/>
        <v>2289.3998818345826</v>
      </c>
      <c r="AL318" s="2">
        <f ca="1">(AK318/AK$5)^(12/COUNT(AK$6:AK318))-1</f>
        <v>0.12753466763153321</v>
      </c>
      <c r="AN318" s="3">
        <f t="shared" ca="1" si="241"/>
        <v>0.88876739569460461</v>
      </c>
      <c r="AO318" s="3">
        <f t="shared" ca="1" si="242"/>
        <v>0.11123260430539539</v>
      </c>
      <c r="AP318" s="2">
        <f t="shared" ca="1" si="243"/>
        <v>4.9438547036695377E-3</v>
      </c>
      <c r="AQ318" s="5">
        <f t="shared" ca="1" si="244"/>
        <v>756.3426971117708</v>
      </c>
      <c r="AR318" s="2">
        <f ca="1">(AQ318/AQ$5)^(12/COUNT(AQ$6:AQ318))-1</f>
        <v>8.0659542377750082E-2</v>
      </c>
      <c r="AT318" s="3">
        <f t="shared" si="245"/>
        <v>0</v>
      </c>
      <c r="AU318" s="3">
        <f t="shared" si="246"/>
        <v>1</v>
      </c>
      <c r="AV318" s="2">
        <f t="shared" si="247"/>
        <v>9.4891003775090521E-3</v>
      </c>
      <c r="AW318" s="5">
        <f t="shared" si="248"/>
        <v>1107.4232924542875</v>
      </c>
      <c r="AX318" s="2">
        <f>(AW318/AW$5)^(12/COUNT(AW$6:AW318))-1</f>
        <v>9.6573090296950381E-2</v>
      </c>
      <c r="AZ318" s="3">
        <f t="shared" ca="1" si="249"/>
        <v>0</v>
      </c>
      <c r="BA318" s="3">
        <f t="shared" ca="1" si="250"/>
        <v>1</v>
      </c>
      <c r="BB318" s="2">
        <f t="shared" ca="1" si="251"/>
        <v>9.4891003775090521E-3</v>
      </c>
      <c r="BC318" s="5">
        <f t="shared" ca="1" si="252"/>
        <v>1694.049960344403</v>
      </c>
      <c r="BD318" s="2">
        <f ca="1">(BC318/BC$5)^(12/COUNT(BC$6:BC318))-1</f>
        <v>0.11459061524936454</v>
      </c>
      <c r="BF318" s="3">
        <f t="shared" si="273"/>
        <v>0.45</v>
      </c>
      <c r="BG318" s="3">
        <f t="shared" si="253"/>
        <v>0.55000000000000004</v>
      </c>
      <c r="BH318" s="2">
        <f t="shared" si="254"/>
        <v>7.1877552076299797E-3</v>
      </c>
      <c r="BI318" s="5">
        <f t="shared" si="255"/>
        <v>821.51878650573815</v>
      </c>
      <c r="BJ318" s="2">
        <f>(BI318/BI$5)^(12/COUNT(BI$6:BI318))-1</f>
        <v>8.4089673687645528E-2</v>
      </c>
      <c r="BL318" s="3">
        <f t="shared" si="256"/>
        <v>1</v>
      </c>
      <c r="BM318" s="3">
        <f t="shared" si="257"/>
        <v>0</v>
      </c>
      <c r="BN318" s="2">
        <f t="shared" si="258"/>
        <v>4.3750000000000004E-3</v>
      </c>
      <c r="BO318" s="5">
        <f t="shared" si="259"/>
        <v>522.22390884801371</v>
      </c>
      <c r="BP318" s="2">
        <f>(BO318/BO$5)^(12/COUNT(BO$6:BO318))-1</f>
        <v>6.542201042872775E-2</v>
      </c>
      <c r="BR318" s="3">
        <f t="shared" si="260"/>
        <v>1</v>
      </c>
      <c r="BS318" s="3">
        <f t="shared" si="261"/>
        <v>0</v>
      </c>
      <c r="BT318" s="2">
        <f t="shared" si="262"/>
        <v>4.3750000000000004E-3</v>
      </c>
      <c r="BU318" s="5">
        <f t="shared" si="263"/>
        <v>600.26607415839032</v>
      </c>
      <c r="BV318" s="2">
        <f>(BU318/BU$5)^(12/COUNT(BU$6:BU318))-1</f>
        <v>7.1126235586492337E-2</v>
      </c>
      <c r="BX318" s="3">
        <f t="shared" si="264"/>
        <v>0</v>
      </c>
      <c r="BY318" s="3">
        <f t="shared" si="265"/>
        <v>1</v>
      </c>
      <c r="BZ318" s="2">
        <f t="shared" si="266"/>
        <v>9.4891003775090521E-3</v>
      </c>
      <c r="CA318" s="5">
        <f t="shared" si="267"/>
        <v>682.63013371477541</v>
      </c>
      <c r="CB318" s="2">
        <f>(CA318/CA$5)^(12/COUNT(CA$6:CA318))-1</f>
        <v>7.6419485975812496E-2</v>
      </c>
      <c r="CD318" s="3">
        <f t="shared" si="274"/>
        <v>0.1</v>
      </c>
      <c r="CE318" s="3">
        <f t="shared" si="268"/>
        <v>0.9</v>
      </c>
      <c r="CF318" s="2">
        <f t="shared" si="269"/>
        <v>8.9776903397581469E-3</v>
      </c>
      <c r="CG318" s="5">
        <f t="shared" si="270"/>
        <v>807.22026658789093</v>
      </c>
      <c r="CH318" s="2">
        <f>(CG318/CG$5)^(12/COUNT(CG$6:CG318))-1</f>
        <v>8.3360154569834588E-2</v>
      </c>
    </row>
    <row r="319" spans="1:86">
      <c r="A319" s="1">
        <v>35520</v>
      </c>
      <c r="B319" s="2">
        <f>data!M320/1200</f>
        <v>4.4249999999999992E-3</v>
      </c>
      <c r="C319" s="2">
        <f>data!K320/data!K319-1</f>
        <v>-4.2784465223263957E-2</v>
      </c>
      <c r="D319" s="1">
        <f t="shared" si="221"/>
        <v>35431</v>
      </c>
      <c r="E319">
        <f>VLOOKUP(D319,'FRED Graph'!$A$13:$B$1993,2,FALSE)</f>
        <v>0</v>
      </c>
      <c r="F319" s="4">
        <f t="shared" si="222"/>
        <v>-4.7209465223263955E-2</v>
      </c>
      <c r="G319" s="20" t="str">
        <f t="shared" si="275"/>
        <v>19971</v>
      </c>
      <c r="H319" s="21">
        <f>IF(VLOOKUP(G319,Median_Level!$A$2:$H$206,8,FALSE)="#N/A",0,VLOOKUP(G319,Median_Level!$A$2:$H$206,8,FALSE))</f>
        <v>20</v>
      </c>
      <c r="I319" s="4"/>
      <c r="J319" s="3">
        <f t="shared" si="271"/>
        <v>0</v>
      </c>
      <c r="K319" s="3">
        <f t="shared" si="223"/>
        <v>1</v>
      </c>
      <c r="L319" s="2">
        <f t="shared" si="224"/>
        <v>-4.2784465223263957E-2</v>
      </c>
      <c r="M319" s="5">
        <f t="shared" si="225"/>
        <v>758.02763385146693</v>
      </c>
      <c r="N319" s="2">
        <f>(M319/M$5)^(12/COUNT(M$6:M319))-1</f>
        <v>8.0484488453858249E-2</v>
      </c>
      <c r="P319" s="3">
        <f t="shared" si="272"/>
        <v>1</v>
      </c>
      <c r="Q319" s="3">
        <f t="shared" si="226"/>
        <v>0</v>
      </c>
      <c r="R319" s="2">
        <f t="shared" si="227"/>
        <v>4.4249999999999992E-3</v>
      </c>
      <c r="S319" s="5">
        <f t="shared" si="228"/>
        <v>728.99164749622457</v>
      </c>
      <c r="T319" s="2">
        <f>(S319/S$5)^(12/COUNT(S$6:S319))-1</f>
        <v>7.88729108072177E-2</v>
      </c>
      <c r="V319" s="3">
        <f t="shared" si="229"/>
        <v>1</v>
      </c>
      <c r="W319" s="3">
        <f t="shared" si="230"/>
        <v>0</v>
      </c>
      <c r="X319" s="2">
        <f t="shared" si="231"/>
        <v>4.4249999999999992E-3</v>
      </c>
      <c r="Y319" s="5">
        <f t="shared" si="232"/>
        <v>124337.63579295785</v>
      </c>
      <c r="Z319" s="2">
        <f>(Y319/Y$5)^(12/COUNT(Y$6:Y319))-1</f>
        <v>0.31300103284032899</v>
      </c>
      <c r="AB319" s="3">
        <f t="shared" si="233"/>
        <v>0</v>
      </c>
      <c r="AC319" s="3">
        <f t="shared" si="234"/>
        <v>1</v>
      </c>
      <c r="AD319" s="2">
        <f t="shared" si="235"/>
        <v>-4.2784465223263957E-2</v>
      </c>
      <c r="AE319" s="5">
        <f t="shared" si="236"/>
        <v>733.84078677188256</v>
      </c>
      <c r="AF319" s="2">
        <f>(AE319/AE$5)^(12/COUNT(AE$6:AE319))-1</f>
        <v>7.9146298254262115E-2</v>
      </c>
      <c r="AH319" s="3">
        <f t="shared" ca="1" si="237"/>
        <v>0</v>
      </c>
      <c r="AI319" s="3">
        <f t="shared" ca="1" si="238"/>
        <v>1</v>
      </c>
      <c r="AJ319" s="2">
        <f t="shared" ca="1" si="239"/>
        <v>-4.2784465223263957E-2</v>
      </c>
      <c r="AK319" s="5">
        <f t="shared" ca="1" si="240"/>
        <v>2191.4491322080862</v>
      </c>
      <c r="AL319" s="2">
        <f ca="1">(AK319/AK$5)^(12/COUNT(AK$6:AK319))-1</f>
        <v>0.1252218126413891</v>
      </c>
      <c r="AN319" s="3">
        <f t="shared" ca="1" si="241"/>
        <v>0.45903615727025904</v>
      </c>
      <c r="AO319" s="3">
        <f t="shared" ca="1" si="242"/>
        <v>0.54096384272974096</v>
      </c>
      <c r="AP319" s="2">
        <f t="shared" ca="1" si="243"/>
        <v>-2.1113613720392936E-2</v>
      </c>
      <c r="AQ319" s="5">
        <f t="shared" ca="1" si="244"/>
        <v>740.37356956471274</v>
      </c>
      <c r="AR319" s="2">
        <f ca="1">(AQ319/AQ$5)^(12/COUNT(AQ$6:AQ319))-1</f>
        <v>7.9511872754725932E-2</v>
      </c>
      <c r="AT319" s="3">
        <f t="shared" si="245"/>
        <v>0</v>
      </c>
      <c r="AU319" s="3">
        <f t="shared" si="246"/>
        <v>1</v>
      </c>
      <c r="AV319" s="2">
        <f t="shared" si="247"/>
        <v>-4.2784465223263957E-2</v>
      </c>
      <c r="AW319" s="5">
        <f t="shared" si="248"/>
        <v>1060.0427791108445</v>
      </c>
      <c r="AX319" s="2">
        <f>(AW319/AW$5)^(12/COUNT(AW$6:AW319))-1</f>
        <v>9.4420787451343413E-2</v>
      </c>
      <c r="AZ319" s="3">
        <f t="shared" ca="1" si="249"/>
        <v>0</v>
      </c>
      <c r="BA319" s="3">
        <f t="shared" ca="1" si="250"/>
        <v>1</v>
      </c>
      <c r="BB319" s="2">
        <f t="shared" ca="1" si="251"/>
        <v>-4.2784465223263957E-2</v>
      </c>
      <c r="BC319" s="5">
        <f t="shared" ca="1" si="252"/>
        <v>1621.5709387295763</v>
      </c>
      <c r="BD319" s="2">
        <f ca="1">(BC319/BC$5)^(12/COUNT(BC$6:BC319))-1</f>
        <v>0.11234521398768371</v>
      </c>
      <c r="BF319" s="3">
        <f t="shared" si="273"/>
        <v>0.45</v>
      </c>
      <c r="BG319" s="3">
        <f t="shared" si="253"/>
        <v>0.55000000000000004</v>
      </c>
      <c r="BH319" s="2">
        <f t="shared" si="254"/>
        <v>-2.154020587279518E-2</v>
      </c>
      <c r="BI319" s="5">
        <f t="shared" si="255"/>
        <v>803.82310271603569</v>
      </c>
      <c r="BJ319" s="2">
        <f>(BI319/BI$5)^(12/COUNT(BI$6:BI319))-1</f>
        <v>8.2909392187731967E-2</v>
      </c>
      <c r="BL319" s="3">
        <f t="shared" si="256"/>
        <v>1</v>
      </c>
      <c r="BM319" s="3">
        <f t="shared" si="257"/>
        <v>0</v>
      </c>
      <c r="BN319" s="2">
        <f t="shared" si="258"/>
        <v>4.4249999999999992E-3</v>
      </c>
      <c r="BO319" s="5">
        <f t="shared" si="259"/>
        <v>524.53474964466614</v>
      </c>
      <c r="BP319" s="2">
        <f>(BO319/BO$5)^(12/COUNT(BO$6:BO319))-1</f>
        <v>6.5386763482637722E-2</v>
      </c>
      <c r="BR319" s="3">
        <f t="shared" si="260"/>
        <v>1</v>
      </c>
      <c r="BS319" s="3">
        <f t="shared" si="261"/>
        <v>0</v>
      </c>
      <c r="BT319" s="2">
        <f t="shared" si="262"/>
        <v>4.4249999999999992E-3</v>
      </c>
      <c r="BU319" s="5">
        <f t="shared" si="263"/>
        <v>602.92225153654113</v>
      </c>
      <c r="BV319" s="2">
        <f>(BU319/BU$5)^(12/COUNT(BU$6:BU319))-1</f>
        <v>7.1072585820714851E-2</v>
      </c>
      <c r="BX319" s="3">
        <f t="shared" si="264"/>
        <v>0</v>
      </c>
      <c r="BY319" s="3">
        <f t="shared" si="265"/>
        <v>1</v>
      </c>
      <c r="BZ319" s="2">
        <f t="shared" si="266"/>
        <v>-4.2784465223263957E-2</v>
      </c>
      <c r="CA319" s="5">
        <f t="shared" si="267"/>
        <v>653.4241684985036</v>
      </c>
      <c r="CB319" s="2">
        <f>(CA319/CA$5)^(12/COUNT(CA$6:CA319))-1</f>
        <v>7.4370206755675961E-2</v>
      </c>
      <c r="CD319" s="3">
        <f t="shared" si="274"/>
        <v>0.1</v>
      </c>
      <c r="CE319" s="3">
        <f t="shared" si="268"/>
        <v>0.9</v>
      </c>
      <c r="CF319" s="2">
        <f t="shared" si="269"/>
        <v>-3.8063518700937563E-2</v>
      </c>
      <c r="CG319" s="5">
        <f t="shared" si="270"/>
        <v>776.49462287484687</v>
      </c>
      <c r="CH319" s="2">
        <f>(CG319/CG$5)^(12/COUNT(CG$6:CG319))-1</f>
        <v>8.1478848712018159E-2</v>
      </c>
    </row>
    <row r="320" spans="1:86">
      <c r="A320" s="1">
        <v>35550</v>
      </c>
      <c r="B320" s="2">
        <f>data!M321/1200</f>
        <v>4.5833333333333334E-3</v>
      </c>
      <c r="C320" s="2">
        <f>data!K321/data!K320-1</f>
        <v>6.4634607585361437E-2</v>
      </c>
      <c r="D320" s="1">
        <f t="shared" si="221"/>
        <v>35431</v>
      </c>
      <c r="E320">
        <f>VLOOKUP(D320,'FRED Graph'!$A$13:$B$1993,2,FALSE)</f>
        <v>0</v>
      </c>
      <c r="F320" s="4">
        <f t="shared" si="222"/>
        <v>6.0051274252028101E-2</v>
      </c>
      <c r="G320" s="20" t="str">
        <f t="shared" si="275"/>
        <v>19972</v>
      </c>
      <c r="H320" s="21">
        <f>IF(VLOOKUP(G320,Median_Level!$A$2:$H$206,8,FALSE)="#N/A",0,VLOOKUP(G320,Median_Level!$A$2:$H$206,8,FALSE))</f>
        <v>20</v>
      </c>
      <c r="I320" s="4"/>
      <c r="J320" s="3">
        <f t="shared" si="271"/>
        <v>0</v>
      </c>
      <c r="K320" s="3">
        <f t="shared" si="223"/>
        <v>1</v>
      </c>
      <c r="L320" s="2">
        <f t="shared" si="224"/>
        <v>6.4634607585361437E-2</v>
      </c>
      <c r="M320" s="5">
        <f t="shared" si="225"/>
        <v>807.02245250431656</v>
      </c>
      <c r="N320" s="2">
        <f>(M320/M$5)^(12/COUNT(M$6:M320))-1</f>
        <v>8.2799442582266902E-2</v>
      </c>
      <c r="P320" s="3">
        <f t="shared" si="272"/>
        <v>1</v>
      </c>
      <c r="Q320" s="3">
        <f t="shared" si="226"/>
        <v>0</v>
      </c>
      <c r="R320" s="2">
        <f t="shared" si="227"/>
        <v>4.5833333333333334E-3</v>
      </c>
      <c r="S320" s="5">
        <f t="shared" si="228"/>
        <v>732.33285921391564</v>
      </c>
      <c r="T320" s="2">
        <f>(S320/S$5)^(12/COUNT(S$6:S320))-1</f>
        <v>7.8800842610061705E-2</v>
      </c>
      <c r="V320" s="3">
        <f t="shared" si="229"/>
        <v>0</v>
      </c>
      <c r="W320" s="3">
        <f t="shared" si="230"/>
        <v>1</v>
      </c>
      <c r="X320" s="2">
        <f t="shared" si="231"/>
        <v>6.4634607585361437E-2</v>
      </c>
      <c r="Y320" s="5">
        <f t="shared" si="232"/>
        <v>132374.15009052728</v>
      </c>
      <c r="Z320" s="2">
        <f>(Y320/Y$5)^(12/COUNT(Y$6:Y320))-1</f>
        <v>0.31500025065888604</v>
      </c>
      <c r="AB320" s="3">
        <f t="shared" si="233"/>
        <v>0</v>
      </c>
      <c r="AC320" s="3">
        <f t="shared" si="234"/>
        <v>1</v>
      </c>
      <c r="AD320" s="2">
        <f t="shared" si="235"/>
        <v>6.4634607585361437E-2</v>
      </c>
      <c r="AE320" s="5">
        <f t="shared" si="236"/>
        <v>781.27229805501611</v>
      </c>
      <c r="AF320" s="2">
        <f>(AE320/AE$5)^(12/COUNT(AE$6:AE320))-1</f>
        <v>8.1462639985862006E-2</v>
      </c>
      <c r="AH320" s="3">
        <f t="shared" ca="1" si="237"/>
        <v>0</v>
      </c>
      <c r="AI320" s="3">
        <f t="shared" ca="1" si="238"/>
        <v>1</v>
      </c>
      <c r="AJ320" s="2">
        <f t="shared" ca="1" si="239"/>
        <v>6.4634607585361437E-2</v>
      </c>
      <c r="AK320" s="5">
        <f t="shared" ca="1" si="240"/>
        <v>2333.0925869116368</v>
      </c>
      <c r="AL320" s="2">
        <f ca="1">(AK320/AK$5)^(12/COUNT(AK$6:AK320))-1</f>
        <v>0.12748739228643569</v>
      </c>
      <c r="AN320" s="3">
        <f t="shared" ca="1" si="241"/>
        <v>0.27542091619892151</v>
      </c>
      <c r="AO320" s="3">
        <f t="shared" ca="1" si="242"/>
        <v>0.72457908380107849</v>
      </c>
      <c r="AP320" s="2">
        <f t="shared" ca="1" si="243"/>
        <v>4.8095230611955149E-2</v>
      </c>
      <c r="AQ320" s="5">
        <f t="shared" ca="1" si="244"/>
        <v>775.98200713192398</v>
      </c>
      <c r="AR320" s="2">
        <f ca="1">(AQ320/AQ$5)^(12/COUNT(AQ$6:AQ320))-1</f>
        <v>8.1182756231583664E-2</v>
      </c>
      <c r="AT320" s="3">
        <f t="shared" si="245"/>
        <v>0</v>
      </c>
      <c r="AU320" s="3">
        <f t="shared" si="246"/>
        <v>1</v>
      </c>
      <c r="AV320" s="2">
        <f t="shared" si="247"/>
        <v>6.4634607585361437E-2</v>
      </c>
      <c r="AW320" s="5">
        <f t="shared" si="248"/>
        <v>1128.5582281623699</v>
      </c>
      <c r="AX320" s="2">
        <f>(AW320/AW$5)^(12/COUNT(AW$6:AW320))-1</f>
        <v>9.6720979495012793E-2</v>
      </c>
      <c r="AZ320" s="3">
        <f t="shared" ca="1" si="249"/>
        <v>0</v>
      </c>
      <c r="BA320" s="3">
        <f t="shared" ca="1" si="250"/>
        <v>1</v>
      </c>
      <c r="BB320" s="2">
        <f t="shared" ca="1" si="251"/>
        <v>6.4634607585361437E-2</v>
      </c>
      <c r="BC320" s="5">
        <f t="shared" ca="1" si="252"/>
        <v>1726.3805400261886</v>
      </c>
      <c r="BD320" s="2">
        <f ca="1">(BC320/BC$5)^(12/COUNT(BC$6:BC320))-1</f>
        <v>0.11462559309923281</v>
      </c>
      <c r="BF320" s="3">
        <f t="shared" si="273"/>
        <v>0.45</v>
      </c>
      <c r="BG320" s="3">
        <f t="shared" si="253"/>
        <v>0.55000000000000004</v>
      </c>
      <c r="BH320" s="2">
        <f t="shared" si="254"/>
        <v>3.7611534171948798E-2</v>
      </c>
      <c r="BI320" s="5">
        <f t="shared" si="255"/>
        <v>834.05612281204174</v>
      </c>
      <c r="BJ320" s="2">
        <f>(BI320/BI$5)^(12/COUNT(BI$6:BI320))-1</f>
        <v>8.415943419700378E-2</v>
      </c>
      <c r="BL320" s="3">
        <f t="shared" si="256"/>
        <v>1</v>
      </c>
      <c r="BM320" s="3">
        <f t="shared" si="257"/>
        <v>0</v>
      </c>
      <c r="BN320" s="2">
        <f t="shared" si="258"/>
        <v>4.5833333333333334E-3</v>
      </c>
      <c r="BO320" s="5">
        <f t="shared" si="259"/>
        <v>526.93886724720426</v>
      </c>
      <c r="BP320" s="2">
        <f>(BO320/BO$5)^(12/COUNT(BO$6:BO320))-1</f>
        <v>6.5358138618336836E-2</v>
      </c>
      <c r="BR320" s="3">
        <f t="shared" si="260"/>
        <v>1</v>
      </c>
      <c r="BS320" s="3">
        <f t="shared" si="261"/>
        <v>0</v>
      </c>
      <c r="BT320" s="2">
        <f t="shared" si="262"/>
        <v>4.5833333333333334E-3</v>
      </c>
      <c r="BU320" s="5">
        <f t="shared" si="263"/>
        <v>605.68564518941696</v>
      </c>
      <c r="BV320" s="2">
        <f>(BU320/BU$5)^(12/COUNT(BU$6:BU320))-1</f>
        <v>7.1025710518644258E-2</v>
      </c>
      <c r="BX320" s="3">
        <f t="shared" si="264"/>
        <v>0</v>
      </c>
      <c r="BY320" s="3">
        <f t="shared" si="265"/>
        <v>1</v>
      </c>
      <c r="BZ320" s="2">
        <f t="shared" si="266"/>
        <v>6.4634607585361437E-2</v>
      </c>
      <c r="CA320" s="5">
        <f t="shared" si="267"/>
        <v>695.65798321619548</v>
      </c>
      <c r="CB320" s="2">
        <f>(CA320/CA$5)^(12/COUNT(CA$6:CA320))-1</f>
        <v>7.6691457982355438E-2</v>
      </c>
      <c r="CD320" s="3">
        <f t="shared" si="274"/>
        <v>0.1</v>
      </c>
      <c r="CE320" s="3">
        <f t="shared" si="268"/>
        <v>0.9</v>
      </c>
      <c r="CF320" s="2">
        <f t="shared" si="269"/>
        <v>5.8629480160158627E-2</v>
      </c>
      <c r="CG320" s="5">
        <f t="shared" si="270"/>
        <v>822.02009896115749</v>
      </c>
      <c r="CH320" s="2">
        <f>(CG320/CG$5)^(12/COUNT(CG$6:CG320))-1</f>
        <v>8.3559250813963759E-2</v>
      </c>
    </row>
    <row r="321" spans="1:86">
      <c r="A321" s="1">
        <v>35580</v>
      </c>
      <c r="B321" s="2">
        <f>data!M322/1200</f>
        <v>4.5833333333333334E-3</v>
      </c>
      <c r="C321" s="2">
        <f>data!K322/data!K321-1</f>
        <v>4.5948132327196856E-2</v>
      </c>
      <c r="D321" s="1">
        <f t="shared" si="221"/>
        <v>35431</v>
      </c>
      <c r="E321">
        <f>VLOOKUP(D321,'FRED Graph'!$A$13:$B$1993,2,FALSE)</f>
        <v>0</v>
      </c>
      <c r="F321" s="4">
        <f t="shared" si="222"/>
        <v>4.136479899386352E-2</v>
      </c>
      <c r="G321" s="20" t="str">
        <f t="shared" si="275"/>
        <v>19972</v>
      </c>
      <c r="H321" s="21">
        <f>IF(VLOOKUP(G321,Median_Level!$A$2:$H$206,8,FALSE)="#N/A",0,VLOOKUP(G321,Median_Level!$A$2:$H$206,8,FALSE))</f>
        <v>20</v>
      </c>
      <c r="I321" s="4"/>
      <c r="J321" s="3">
        <f t="shared" si="271"/>
        <v>0</v>
      </c>
      <c r="K321" s="3">
        <f t="shared" si="223"/>
        <v>1</v>
      </c>
      <c r="L321" s="2">
        <f t="shared" si="224"/>
        <v>4.5948132327196856E-2</v>
      </c>
      <c r="M321" s="5">
        <f t="shared" si="225"/>
        <v>844.10362694300386</v>
      </c>
      <c r="N321" s="2">
        <f>(M321/M$5)^(12/COUNT(M$6:M321))-1</f>
        <v>8.437522370155337E-2</v>
      </c>
      <c r="P321" s="3">
        <f t="shared" si="272"/>
        <v>1</v>
      </c>
      <c r="Q321" s="3">
        <f t="shared" si="226"/>
        <v>0</v>
      </c>
      <c r="R321" s="2">
        <f t="shared" si="227"/>
        <v>4.5833333333333334E-3</v>
      </c>
      <c r="S321" s="5">
        <f t="shared" si="228"/>
        <v>735.68938481864609</v>
      </c>
      <c r="T321" s="2">
        <f>(S321/S$5)^(12/COUNT(S$6:S321))-1</f>
        <v>7.8729235309250578E-2</v>
      </c>
      <c r="V321" s="3">
        <f t="shared" si="229"/>
        <v>0</v>
      </c>
      <c r="W321" s="3">
        <f t="shared" si="230"/>
        <v>1</v>
      </c>
      <c r="X321" s="2">
        <f t="shared" si="231"/>
        <v>4.5948132327196856E-2</v>
      </c>
      <c r="Y321" s="5">
        <f t="shared" si="232"/>
        <v>138456.49505558706</v>
      </c>
      <c r="Z321" s="2">
        <f>(Y321/Y$5)^(12/COUNT(Y$6:Y321))-1</f>
        <v>0.31610451725730537</v>
      </c>
      <c r="AB321" s="3">
        <f t="shared" si="233"/>
        <v>0</v>
      </c>
      <c r="AC321" s="3">
        <f t="shared" si="234"/>
        <v>1</v>
      </c>
      <c r="AD321" s="2">
        <f t="shared" si="235"/>
        <v>4.5948132327196856E-2</v>
      </c>
      <c r="AE321" s="5">
        <f t="shared" si="236"/>
        <v>817.17030098962118</v>
      </c>
      <c r="AF321" s="2">
        <f>(AE321/AE$5)^(12/COUNT(AE$6:AE321))-1</f>
        <v>8.3040709613609431E-2</v>
      </c>
      <c r="AH321" s="3">
        <f t="shared" ca="1" si="237"/>
        <v>0</v>
      </c>
      <c r="AI321" s="3">
        <f t="shared" ca="1" si="238"/>
        <v>1</v>
      </c>
      <c r="AJ321" s="2">
        <f t="shared" ca="1" si="239"/>
        <v>4.5948132327196856E-2</v>
      </c>
      <c r="AK321" s="5">
        <f t="shared" ca="1" si="240"/>
        <v>2440.2938338266545</v>
      </c>
      <c r="AL321" s="2">
        <f ca="1">(AK321/AK$5)^(12/COUNT(AK$6:AK321))-1</f>
        <v>0.12898370990529151</v>
      </c>
      <c r="AN321" s="3">
        <f t="shared" ca="1" si="241"/>
        <v>0.93172293135082107</v>
      </c>
      <c r="AO321" s="3">
        <f t="shared" ca="1" si="242"/>
        <v>6.8277068649178929E-2</v>
      </c>
      <c r="AP321" s="2">
        <f t="shared" ca="1" si="243"/>
        <v>7.407600553896841E-3</v>
      </c>
      <c r="AQ321" s="5">
        <f t="shared" ca="1" si="244"/>
        <v>781.73017187776838</v>
      </c>
      <c r="AR321" s="2">
        <f ca="1">(AQ321/AQ$5)^(12/COUNT(AQ$6:AQ321))-1</f>
        <v>8.1218709583373849E-2</v>
      </c>
      <c r="AT321" s="3">
        <f t="shared" si="245"/>
        <v>0</v>
      </c>
      <c r="AU321" s="3">
        <f t="shared" si="246"/>
        <v>1</v>
      </c>
      <c r="AV321" s="2">
        <f t="shared" si="247"/>
        <v>4.5948132327196856E-2</v>
      </c>
      <c r="AW321" s="5">
        <f t="shared" si="248"/>
        <v>1180.4133709689213</v>
      </c>
      <c r="AX321" s="2">
        <f>(AW321/AW$5)^(12/COUNT(AW$6:AW321))-1</f>
        <v>9.8272619282403939E-2</v>
      </c>
      <c r="AZ321" s="3">
        <f t="shared" ca="1" si="249"/>
        <v>0</v>
      </c>
      <c r="BA321" s="3">
        <f t="shared" ca="1" si="250"/>
        <v>1</v>
      </c>
      <c r="BB321" s="2">
        <f t="shared" ca="1" si="251"/>
        <v>4.5948132327196856E-2</v>
      </c>
      <c r="BC321" s="5">
        <f t="shared" ca="1" si="252"/>
        <v>1805.7045015264093</v>
      </c>
      <c r="BD321" s="2">
        <f ca="1">(BC321/BC$5)^(12/COUNT(BC$6:BC321))-1</f>
        <v>0.11614536479045245</v>
      </c>
      <c r="BF321" s="3">
        <f t="shared" si="273"/>
        <v>0.45</v>
      </c>
      <c r="BG321" s="3">
        <f t="shared" si="253"/>
        <v>0.55000000000000004</v>
      </c>
      <c r="BH321" s="2">
        <f t="shared" si="254"/>
        <v>2.733397277995827E-2</v>
      </c>
      <c r="BI321" s="5">
        <f t="shared" si="255"/>
        <v>856.85419016994354</v>
      </c>
      <c r="BJ321" s="2">
        <f>(BI321/BI$5)^(12/COUNT(BI$6:BI321))-1</f>
        <v>8.499277258535054E-2</v>
      </c>
      <c r="BL321" s="3">
        <f t="shared" si="256"/>
        <v>1</v>
      </c>
      <c r="BM321" s="3">
        <f t="shared" si="257"/>
        <v>0</v>
      </c>
      <c r="BN321" s="2">
        <f t="shared" si="258"/>
        <v>4.5833333333333334E-3</v>
      </c>
      <c r="BO321" s="5">
        <f t="shared" si="259"/>
        <v>529.35400372208733</v>
      </c>
      <c r="BP321" s="2">
        <f>(BO321/BO$5)^(12/COUNT(BO$6:BO321))-1</f>
        <v>6.5329695685871103E-2</v>
      </c>
      <c r="BR321" s="3">
        <f t="shared" si="260"/>
        <v>1</v>
      </c>
      <c r="BS321" s="3">
        <f t="shared" si="261"/>
        <v>0</v>
      </c>
      <c r="BT321" s="2">
        <f t="shared" si="262"/>
        <v>4.5833333333333334E-3</v>
      </c>
      <c r="BU321" s="5">
        <f t="shared" si="263"/>
        <v>608.4617043965352</v>
      </c>
      <c r="BV321" s="2">
        <f>(BU321/BU$5)^(12/COUNT(BU$6:BU321))-1</f>
        <v>7.0979133927754789E-2</v>
      </c>
      <c r="BX321" s="3">
        <f t="shared" si="264"/>
        <v>0</v>
      </c>
      <c r="BY321" s="3">
        <f t="shared" si="265"/>
        <v>1</v>
      </c>
      <c r="BZ321" s="2">
        <f t="shared" si="266"/>
        <v>4.5948132327196856E-2</v>
      </c>
      <c r="CA321" s="5">
        <f t="shared" si="267"/>
        <v>727.62216828348414</v>
      </c>
      <c r="CB321" s="2">
        <f>(CA321/CA$5)^(12/COUNT(CA$6:CA321))-1</f>
        <v>7.8277652915151652E-2</v>
      </c>
      <c r="CD321" s="3">
        <f t="shared" si="274"/>
        <v>0.1</v>
      </c>
      <c r="CE321" s="3">
        <f t="shared" si="268"/>
        <v>0.9</v>
      </c>
      <c r="CF321" s="2">
        <f t="shared" si="269"/>
        <v>4.18116524278105E-2</v>
      </c>
      <c r="CG321" s="5">
        <f t="shared" si="270"/>
        <v>856.39011762759583</v>
      </c>
      <c r="CH321" s="2">
        <f>(CG321/CG$5)^(12/COUNT(CG$6:CG321))-1</f>
        <v>8.4970451612280007E-2</v>
      </c>
    </row>
    <row r="322" spans="1:86">
      <c r="A322" s="1">
        <v>35611</v>
      </c>
      <c r="B322" s="2">
        <f>data!M323/1200</f>
        <v>4.5833333333333334E-3</v>
      </c>
      <c r="C322" s="2">
        <f>data!K323/data!K322-1</f>
        <v>4.661685108797653E-2</v>
      </c>
      <c r="D322" s="1">
        <f t="shared" si="221"/>
        <v>35431</v>
      </c>
      <c r="E322">
        <f>VLOOKUP(D322,'FRED Graph'!$A$13:$B$1993,2,FALSE)</f>
        <v>0</v>
      </c>
      <c r="F322" s="4">
        <f t="shared" si="222"/>
        <v>4.2033517754643195E-2</v>
      </c>
      <c r="G322" s="20" t="str">
        <f t="shared" si="275"/>
        <v>19972</v>
      </c>
      <c r="H322" s="21">
        <f>IF(VLOOKUP(G322,Median_Level!$A$2:$H$206,8,FALSE)="#N/A",0,VLOOKUP(G322,Median_Level!$A$2:$H$206,8,FALSE))</f>
        <v>20</v>
      </c>
      <c r="I322" s="4"/>
      <c r="J322" s="3">
        <f t="shared" si="271"/>
        <v>0</v>
      </c>
      <c r="K322" s="3">
        <f t="shared" si="223"/>
        <v>1</v>
      </c>
      <c r="L322" s="2">
        <f t="shared" si="224"/>
        <v>4.661685108797653E-2</v>
      </c>
      <c r="M322" s="5">
        <f t="shared" si="225"/>
        <v>883.45308002302681</v>
      </c>
      <c r="N322" s="2">
        <f>(M322/M$5)^(12/COUNT(M$6:M322))-1</f>
        <v>8.5969608697766375E-2</v>
      </c>
      <c r="P322" s="3">
        <f t="shared" si="272"/>
        <v>1</v>
      </c>
      <c r="Q322" s="3">
        <f t="shared" si="226"/>
        <v>0</v>
      </c>
      <c r="R322" s="2">
        <f t="shared" si="227"/>
        <v>4.5833333333333334E-3</v>
      </c>
      <c r="S322" s="5">
        <f t="shared" si="228"/>
        <v>739.06129449906496</v>
      </c>
      <c r="T322" s="2">
        <f>(S322/S$5)^(12/COUNT(S$6:S322))-1</f>
        <v>7.8658084497690961E-2</v>
      </c>
      <c r="V322" s="3">
        <f t="shared" si="229"/>
        <v>0</v>
      </c>
      <c r="W322" s="3">
        <f t="shared" si="230"/>
        <v>1</v>
      </c>
      <c r="X322" s="2">
        <f t="shared" si="231"/>
        <v>4.661685108797653E-2</v>
      </c>
      <c r="Y322" s="5">
        <f t="shared" si="232"/>
        <v>144910.90086775651</v>
      </c>
      <c r="Z322" s="2">
        <f>(Y322/Y$5)^(12/COUNT(Y$6:Y322))-1</f>
        <v>0.31723460485843691</v>
      </c>
      <c r="AB322" s="3">
        <f t="shared" si="233"/>
        <v>0</v>
      </c>
      <c r="AC322" s="3">
        <f t="shared" si="234"/>
        <v>1</v>
      </c>
      <c r="AD322" s="2">
        <f t="shared" si="235"/>
        <v>4.661685108797653E-2</v>
      </c>
      <c r="AE322" s="5">
        <f t="shared" si="236"/>
        <v>855.26420722437126</v>
      </c>
      <c r="AF322" s="2">
        <f>(AE322/AE$5)^(12/COUNT(AE$6:AE322))-1</f>
        <v>8.4637345865451685E-2</v>
      </c>
      <c r="AH322" s="3">
        <f t="shared" ca="1" si="237"/>
        <v>0</v>
      </c>
      <c r="AI322" s="3">
        <f t="shared" ca="1" si="238"/>
        <v>1</v>
      </c>
      <c r="AJ322" s="2">
        <f t="shared" ca="1" si="239"/>
        <v>4.661685108797653E-2</v>
      </c>
      <c r="AK322" s="5">
        <f t="shared" ca="1" si="240"/>
        <v>2554.0526480890589</v>
      </c>
      <c r="AL322" s="2">
        <f ca="1">(AK322/AK$5)^(12/COUNT(AK$6:AK322))-1</f>
        <v>0.13049990561970248</v>
      </c>
      <c r="AN322" s="3">
        <f t="shared" ca="1" si="241"/>
        <v>5.3902932724665398E-2</v>
      </c>
      <c r="AO322" s="3">
        <f t="shared" ca="1" si="242"/>
        <v>0.9460970672753346</v>
      </c>
      <c r="AP322" s="2">
        <f t="shared" ca="1" si="243"/>
        <v>4.4351121208266966E-2</v>
      </c>
      <c r="AQ322" s="5">
        <f t="shared" ca="1" si="244"/>
        <v>816.40078148287864</v>
      </c>
      <c r="AR322" s="2">
        <f ca="1">(AQ322/AQ$5)^(12/COUNT(AQ$6:AQ322))-1</f>
        <v>8.2729582920697764E-2</v>
      </c>
      <c r="AT322" s="3">
        <f t="shared" si="245"/>
        <v>0</v>
      </c>
      <c r="AU322" s="3">
        <f t="shared" si="246"/>
        <v>1</v>
      </c>
      <c r="AV322" s="2">
        <f t="shared" si="247"/>
        <v>4.661685108797653E-2</v>
      </c>
      <c r="AW322" s="5">
        <f t="shared" si="248"/>
        <v>1235.4405253056359</v>
      </c>
      <c r="AX322" s="2">
        <f>(AW322/AW$5)^(12/COUNT(AW$6:AW322))-1</f>
        <v>9.9843253894071893E-2</v>
      </c>
      <c r="AZ322" s="3">
        <f t="shared" ca="1" si="249"/>
        <v>0</v>
      </c>
      <c r="BA322" s="3">
        <f t="shared" ca="1" si="250"/>
        <v>1</v>
      </c>
      <c r="BB322" s="2">
        <f t="shared" ca="1" si="251"/>
        <v>4.661685108797653E-2</v>
      </c>
      <c r="BC322" s="5">
        <f t="shared" ca="1" si="252"/>
        <v>1889.8807593829549</v>
      </c>
      <c r="BD322" s="2">
        <f ca="1">(BC322/BC$5)^(12/COUNT(BC$6:BC322))-1</f>
        <v>0.11768464211007634</v>
      </c>
      <c r="BF322" s="3">
        <f t="shared" si="273"/>
        <v>0.45</v>
      </c>
      <c r="BG322" s="3">
        <f t="shared" si="253"/>
        <v>0.55000000000000004</v>
      </c>
      <c r="BH322" s="2">
        <f t="shared" si="254"/>
        <v>2.7701768098387092E-2</v>
      </c>
      <c r="BI322" s="5">
        <f t="shared" si="255"/>
        <v>880.59056624016262</v>
      </c>
      <c r="BJ322" s="2">
        <f>(BI322/BI$5)^(12/COUNT(BI$6:BI322))-1</f>
        <v>8.5836200777117844E-2</v>
      </c>
      <c r="BL322" s="3">
        <f t="shared" si="256"/>
        <v>1</v>
      </c>
      <c r="BM322" s="3">
        <f t="shared" si="257"/>
        <v>0</v>
      </c>
      <c r="BN322" s="2">
        <f t="shared" si="258"/>
        <v>4.5833333333333334E-3</v>
      </c>
      <c r="BO322" s="5">
        <f t="shared" si="259"/>
        <v>531.7802095724802</v>
      </c>
      <c r="BP322" s="2">
        <f>(BO322/BO$5)^(12/COUNT(BO$6:BO322))-1</f>
        <v>6.5301432956281769E-2</v>
      </c>
      <c r="BR322" s="3">
        <f t="shared" si="260"/>
        <v>1</v>
      </c>
      <c r="BS322" s="3">
        <f t="shared" si="261"/>
        <v>0</v>
      </c>
      <c r="BT322" s="2">
        <f t="shared" si="262"/>
        <v>4.5833333333333334E-3</v>
      </c>
      <c r="BU322" s="5">
        <f t="shared" si="263"/>
        <v>611.25048720835264</v>
      </c>
      <c r="BV322" s="2">
        <f>(BU322/BU$5)^(12/COUNT(BU$6:BU322))-1</f>
        <v>7.0932853201869817E-2</v>
      </c>
      <c r="BX322" s="3">
        <f t="shared" si="264"/>
        <v>0</v>
      </c>
      <c r="BY322" s="3">
        <f t="shared" si="265"/>
        <v>1</v>
      </c>
      <c r="BZ322" s="2">
        <f t="shared" si="266"/>
        <v>4.661685108797653E-2</v>
      </c>
      <c r="CA322" s="5">
        <f t="shared" si="267"/>
        <v>761.54162255066592</v>
      </c>
      <c r="CB322" s="2">
        <f>(CA322/CA$5)^(12/COUNT(CA$6:CA322))-1</f>
        <v>7.9882281924660958E-2</v>
      </c>
      <c r="CD322" s="3">
        <f t="shared" si="274"/>
        <v>0.1</v>
      </c>
      <c r="CE322" s="3">
        <f t="shared" si="268"/>
        <v>0.9</v>
      </c>
      <c r="CF322" s="2">
        <f t="shared" si="269"/>
        <v>4.2413499312512211E-2</v>
      </c>
      <c r="CG322" s="5">
        <f t="shared" si="270"/>
        <v>892.71261929283617</v>
      </c>
      <c r="CH322" s="2">
        <f>(CG322/CG$5)^(12/COUNT(CG$6:CG322))-1</f>
        <v>8.6398320257774941E-2</v>
      </c>
    </row>
    <row r="323" spans="1:86">
      <c r="A323" s="1">
        <v>35642</v>
      </c>
      <c r="B323" s="2">
        <f>data!M324/1200</f>
        <v>4.5833333333333334E-3</v>
      </c>
      <c r="C323" s="2">
        <f>data!K324/data!K323-1</f>
        <v>7.1658418906290988E-2</v>
      </c>
      <c r="D323" s="1">
        <f t="shared" si="221"/>
        <v>35431</v>
      </c>
      <c r="E323">
        <f>VLOOKUP(D323,'FRED Graph'!$A$13:$B$1993,2,FALSE)</f>
        <v>0</v>
      </c>
      <c r="F323" s="4">
        <f t="shared" si="222"/>
        <v>6.707508557295766E-2</v>
      </c>
      <c r="G323" s="20" t="str">
        <f t="shared" si="275"/>
        <v>19973</v>
      </c>
      <c r="H323" s="21">
        <f>IF(VLOOKUP(G323,Median_Level!$A$2:$H$206,8,FALSE)="#N/A",0,VLOOKUP(G323,Median_Level!$A$2:$H$206,8,FALSE))</f>
        <v>20</v>
      </c>
      <c r="I323" s="4"/>
      <c r="J323" s="3">
        <f t="shared" si="271"/>
        <v>0</v>
      </c>
      <c r="K323" s="3">
        <f t="shared" si="223"/>
        <v>1</v>
      </c>
      <c r="L323" s="2">
        <f t="shared" si="224"/>
        <v>7.1658418906290988E-2</v>
      </c>
      <c r="M323" s="5">
        <f t="shared" si="225"/>
        <v>946.75993091536986</v>
      </c>
      <c r="N323" s="2">
        <f>(M323/M$5)^(12/COUNT(M$6:M323))-1</f>
        <v>8.8527086545076683E-2</v>
      </c>
      <c r="P323" s="3">
        <f t="shared" si="272"/>
        <v>1</v>
      </c>
      <c r="Q323" s="3">
        <f t="shared" si="226"/>
        <v>0</v>
      </c>
      <c r="R323" s="2">
        <f t="shared" si="227"/>
        <v>4.5833333333333334E-3</v>
      </c>
      <c r="S323" s="5">
        <f t="shared" si="228"/>
        <v>742.44865876551899</v>
      </c>
      <c r="T323" s="2">
        <f>(S323/S$5)^(12/COUNT(S$6:S323))-1</f>
        <v>7.8587385824296918E-2</v>
      </c>
      <c r="V323" s="3">
        <f t="shared" si="229"/>
        <v>0</v>
      </c>
      <c r="W323" s="3">
        <f t="shared" si="230"/>
        <v>1</v>
      </c>
      <c r="X323" s="2">
        <f t="shared" si="231"/>
        <v>7.1658418906290988E-2</v>
      </c>
      <c r="Y323" s="5">
        <f t="shared" si="232"/>
        <v>155294.98690622623</v>
      </c>
      <c r="Z323" s="2">
        <f>(Y323/Y$5)^(12/COUNT(Y$6:Y323))-1</f>
        <v>0.31953536820719597</v>
      </c>
      <c r="AB323" s="3">
        <f t="shared" si="233"/>
        <v>0</v>
      </c>
      <c r="AC323" s="3">
        <f t="shared" si="234"/>
        <v>1</v>
      </c>
      <c r="AD323" s="2">
        <f t="shared" si="235"/>
        <v>7.1658418906290988E-2</v>
      </c>
      <c r="AE323" s="5">
        <f t="shared" si="236"/>
        <v>916.55108806121211</v>
      </c>
      <c r="AF323" s="2">
        <f>(AE323/AE$5)^(12/COUNT(AE$6:AE323))-1</f>
        <v>8.7195883013252429E-2</v>
      </c>
      <c r="AH323" s="3">
        <f t="shared" ca="1" si="237"/>
        <v>0</v>
      </c>
      <c r="AI323" s="3">
        <f t="shared" ca="1" si="238"/>
        <v>1</v>
      </c>
      <c r="AJ323" s="2">
        <f t="shared" ca="1" si="239"/>
        <v>7.1658418906290988E-2</v>
      </c>
      <c r="AK323" s="5">
        <f t="shared" ca="1" si="240"/>
        <v>2737.0720226545463</v>
      </c>
      <c r="AL323" s="2">
        <f ca="1">(AK323/AK$5)^(12/COUNT(AK$6:AK323))-1</f>
        <v>0.1330190607665187</v>
      </c>
      <c r="AN323" s="3">
        <f t="shared" ca="1" si="241"/>
        <v>0.85834537810593803</v>
      </c>
      <c r="AO323" s="3">
        <f t="shared" ca="1" si="242"/>
        <v>0.14165462189406197</v>
      </c>
      <c r="AP323" s="2">
        <f t="shared" ca="1" si="243"/>
        <v>1.4084829218682501E-2</v>
      </c>
      <c r="AQ323" s="5">
        <f t="shared" ca="1" si="244"/>
        <v>827.89964706406397</v>
      </c>
      <c r="AR323" s="2">
        <f ca="1">(AQ323/AQ$5)^(12/COUNT(AQ$6:AQ323))-1</f>
        <v>8.3030451500964109E-2</v>
      </c>
      <c r="AT323" s="3">
        <f t="shared" si="245"/>
        <v>0</v>
      </c>
      <c r="AU323" s="3">
        <f t="shared" si="246"/>
        <v>1</v>
      </c>
      <c r="AV323" s="2">
        <f t="shared" si="247"/>
        <v>7.1658418906290988E-2</v>
      </c>
      <c r="AW323" s="5">
        <f t="shared" si="248"/>
        <v>1323.9702400017954</v>
      </c>
      <c r="AX323" s="2">
        <f>(AW323/AW$5)^(12/COUNT(AW$6:AW323))-1</f>
        <v>0.10238939658826074</v>
      </c>
      <c r="AZ323" s="3">
        <f t="shared" ca="1" si="249"/>
        <v>0</v>
      </c>
      <c r="BA323" s="3">
        <f t="shared" ca="1" si="250"/>
        <v>1</v>
      </c>
      <c r="BB323" s="2">
        <f t="shared" ca="1" si="251"/>
        <v>7.1658418906290988E-2</v>
      </c>
      <c r="BC323" s="5">
        <f t="shared" ca="1" si="252"/>
        <v>2025.3066265217581</v>
      </c>
      <c r="BD323" s="2">
        <f ca="1">(BC323/BC$5)^(12/COUNT(BC$6:BC323))-1</f>
        <v>0.12021540059702995</v>
      </c>
      <c r="BF323" s="3">
        <f t="shared" si="273"/>
        <v>0.45</v>
      </c>
      <c r="BG323" s="3">
        <f t="shared" si="253"/>
        <v>0.55000000000000004</v>
      </c>
      <c r="BH323" s="2">
        <f t="shared" si="254"/>
        <v>4.1474630398460048E-2</v>
      </c>
      <c r="BI323" s="5">
        <f t="shared" si="255"/>
        <v>917.11273450734404</v>
      </c>
      <c r="BJ323" s="2">
        <f>(BI323/BI$5)^(12/COUNT(BI$6:BI323))-1</f>
        <v>8.7221015777229516E-2</v>
      </c>
      <c r="BL323" s="3">
        <f t="shared" si="256"/>
        <v>1</v>
      </c>
      <c r="BM323" s="3">
        <f t="shared" si="257"/>
        <v>0</v>
      </c>
      <c r="BN323" s="2">
        <f t="shared" si="258"/>
        <v>4.5833333333333334E-3</v>
      </c>
      <c r="BO323" s="5">
        <f t="shared" si="259"/>
        <v>534.21753553302074</v>
      </c>
      <c r="BP323" s="2">
        <f>(BO323/BO$5)^(12/COUNT(BO$6:BO323))-1</f>
        <v>6.5273348722447722E-2</v>
      </c>
      <c r="BR323" s="3">
        <f t="shared" si="260"/>
        <v>1</v>
      </c>
      <c r="BS323" s="3">
        <f t="shared" si="261"/>
        <v>0</v>
      </c>
      <c r="BT323" s="2">
        <f t="shared" si="262"/>
        <v>4.5833333333333334E-3</v>
      </c>
      <c r="BU323" s="5">
        <f t="shared" si="263"/>
        <v>614.05205194139091</v>
      </c>
      <c r="BV323" s="2">
        <f>(BU323/BU$5)^(12/COUNT(BU$6:BU323))-1</f>
        <v>7.0886865530855658E-2</v>
      </c>
      <c r="BX323" s="3">
        <f t="shared" si="264"/>
        <v>0</v>
      </c>
      <c r="BY323" s="3">
        <f t="shared" si="265"/>
        <v>1</v>
      </c>
      <c r="BZ323" s="2">
        <f t="shared" si="266"/>
        <v>7.1658418906290988E-2</v>
      </c>
      <c r="CA323" s="5">
        <f t="shared" si="267"/>
        <v>816.11249115397811</v>
      </c>
      <c r="CB323" s="2">
        <f>(CA323/CA$5)^(12/COUNT(CA$6:CA323))-1</f>
        <v>8.2444557917530359E-2</v>
      </c>
      <c r="CD323" s="3">
        <f t="shared" si="274"/>
        <v>0.1</v>
      </c>
      <c r="CE323" s="3">
        <f t="shared" si="268"/>
        <v>0.9</v>
      </c>
      <c r="CF323" s="2">
        <f t="shared" si="269"/>
        <v>6.4950910348995236E-2</v>
      </c>
      <c r="CG323" s="5">
        <f t="shared" si="270"/>
        <v>950.69511659594184</v>
      </c>
      <c r="CH323" s="2">
        <f>(CG323/CG$5)^(12/COUNT(CG$6:CG323))-1</f>
        <v>8.8697479528521583E-2</v>
      </c>
    </row>
    <row r="324" spans="1:86">
      <c r="A324" s="1">
        <v>35671</v>
      </c>
      <c r="B324" s="2">
        <f>data!M325/1200</f>
        <v>4.5833333333333334E-3</v>
      </c>
      <c r="C324" s="2">
        <f>data!K325/data!K324-1</f>
        <v>-7.2992638590423264E-2</v>
      </c>
      <c r="D324" s="1">
        <f t="shared" si="221"/>
        <v>35431</v>
      </c>
      <c r="E324">
        <f>VLOOKUP(D324,'FRED Graph'!$A$13:$B$1993,2,FALSE)</f>
        <v>0</v>
      </c>
      <c r="F324" s="4">
        <f t="shared" si="222"/>
        <v>-7.7575971923756593E-2</v>
      </c>
      <c r="G324" s="20" t="str">
        <f t="shared" si="275"/>
        <v>19973</v>
      </c>
      <c r="H324" s="21">
        <f>IF(VLOOKUP(G324,Median_Level!$A$2:$H$206,8,FALSE)="#N/A",0,VLOOKUP(G324,Median_Level!$A$2:$H$206,8,FALSE))</f>
        <v>20</v>
      </c>
      <c r="I324" s="4"/>
      <c r="J324" s="3">
        <f t="shared" si="271"/>
        <v>0</v>
      </c>
      <c r="K324" s="3">
        <f t="shared" si="223"/>
        <v>1</v>
      </c>
      <c r="L324" s="2">
        <f t="shared" si="224"/>
        <v>-7.2992638590423264E-2</v>
      </c>
      <c r="M324" s="5">
        <f t="shared" si="225"/>
        <v>877.65342544617022</v>
      </c>
      <c r="N324" s="2">
        <f>(M324/M$5)^(12/COUNT(M$6:M324))-1</f>
        <v>8.5139335612234524E-2</v>
      </c>
      <c r="P324" s="3">
        <f t="shared" si="272"/>
        <v>1</v>
      </c>
      <c r="Q324" s="3">
        <f t="shared" si="226"/>
        <v>0</v>
      </c>
      <c r="R324" s="2">
        <f t="shared" si="227"/>
        <v>4.5833333333333334E-3</v>
      </c>
      <c r="S324" s="5">
        <f t="shared" si="228"/>
        <v>745.85154845152761</v>
      </c>
      <c r="T324" s="2">
        <f>(S324/S$5)^(12/COUNT(S$6:S324))-1</f>
        <v>7.8517134993102644E-2</v>
      </c>
      <c r="V324" s="3">
        <f t="shared" si="229"/>
        <v>1</v>
      </c>
      <c r="W324" s="3">
        <f t="shared" si="230"/>
        <v>0</v>
      </c>
      <c r="X324" s="2">
        <f t="shared" si="231"/>
        <v>4.5833333333333334E-3</v>
      </c>
      <c r="Y324" s="5">
        <f t="shared" si="232"/>
        <v>156006.7555962131</v>
      </c>
      <c r="Z324" s="2">
        <f>(Y324/Y$5)^(12/COUNT(Y$6:Y324))-1</f>
        <v>0.318615714819388</v>
      </c>
      <c r="AB324" s="3">
        <f t="shared" si="233"/>
        <v>0</v>
      </c>
      <c r="AC324" s="3">
        <f t="shared" si="234"/>
        <v>1</v>
      </c>
      <c r="AD324" s="2">
        <f t="shared" si="235"/>
        <v>-7.2992638590423264E-2</v>
      </c>
      <c r="AE324" s="5">
        <f t="shared" si="236"/>
        <v>849.64960574070085</v>
      </c>
      <c r="AF324" s="2">
        <f>(AE324/AE$5)^(12/COUNT(AE$6:AE324))-1</f>
        <v>8.3816432624702397E-2</v>
      </c>
      <c r="AH324" s="3">
        <f t="shared" ca="1" si="237"/>
        <v>0</v>
      </c>
      <c r="AI324" s="3">
        <f t="shared" ca="1" si="238"/>
        <v>1</v>
      </c>
      <c r="AJ324" s="2">
        <f t="shared" ca="1" si="239"/>
        <v>-7.2992638590423264E-2</v>
      </c>
      <c r="AK324" s="5">
        <f t="shared" ca="1" si="240"/>
        <v>2537.2859137089645</v>
      </c>
      <c r="AL324" s="2">
        <f ca="1">(AK324/AK$5)^(12/COUNT(AK$6:AK324))-1</f>
        <v>0.12935100653650666</v>
      </c>
      <c r="AN324" s="3">
        <f t="shared" ca="1" si="241"/>
        <v>0.15926934264987558</v>
      </c>
      <c r="AO324" s="3">
        <f t="shared" ca="1" si="242"/>
        <v>0.84073065735012442</v>
      </c>
      <c r="AP324" s="2">
        <f t="shared" ca="1" si="243"/>
        <v>-6.0637164536701343E-2</v>
      </c>
      <c r="AQ324" s="5">
        <f t="shared" ca="1" si="244"/>
        <v>777.69815994516341</v>
      </c>
      <c r="AR324" s="2">
        <f ca="1">(AQ324/AQ$5)^(12/COUNT(AQ$6:AQ324))-1</f>
        <v>8.0214827614064621E-2</v>
      </c>
      <c r="AT324" s="3">
        <f t="shared" si="245"/>
        <v>0</v>
      </c>
      <c r="AU324" s="3">
        <f t="shared" si="246"/>
        <v>1</v>
      </c>
      <c r="AV324" s="2">
        <f t="shared" si="247"/>
        <v>-7.2992638590423264E-2</v>
      </c>
      <c r="AW324" s="5">
        <f t="shared" si="248"/>
        <v>1227.3301587688684</v>
      </c>
      <c r="AX324" s="2">
        <f>(AW324/AW$5)^(12/COUNT(AW$6:AW324))-1</f>
        <v>9.8914908818120706E-2</v>
      </c>
      <c r="AZ324" s="3">
        <f t="shared" ca="1" si="249"/>
        <v>0</v>
      </c>
      <c r="BA324" s="3">
        <f t="shared" ca="1" si="250"/>
        <v>1</v>
      </c>
      <c r="BB324" s="2">
        <f t="shared" ca="1" si="251"/>
        <v>-7.2992638590423264E-2</v>
      </c>
      <c r="BC324" s="5">
        <f t="shared" ca="1" si="252"/>
        <v>1877.474151897266</v>
      </c>
      <c r="BD324" s="2">
        <f ca="1">(BC324/BC$5)^(12/COUNT(BC$6:BC324))-1</f>
        <v>0.1166285778730396</v>
      </c>
      <c r="BF324" s="3">
        <f t="shared" si="273"/>
        <v>0.45</v>
      </c>
      <c r="BG324" s="3">
        <f t="shared" si="253"/>
        <v>0.55000000000000004</v>
      </c>
      <c r="BH324" s="2">
        <f t="shared" si="254"/>
        <v>-3.8083451224732799E-2</v>
      </c>
      <c r="BI324" s="5">
        <f t="shared" si="255"/>
        <v>882.18591641515229</v>
      </c>
      <c r="BJ324" s="2">
        <f>(BI324/BI$5)^(12/COUNT(BI$6:BI324))-1</f>
        <v>8.5349622904024036E-2</v>
      </c>
      <c r="BL324" s="3">
        <f t="shared" si="256"/>
        <v>1</v>
      </c>
      <c r="BM324" s="3">
        <f t="shared" si="257"/>
        <v>0</v>
      </c>
      <c r="BN324" s="2">
        <f t="shared" si="258"/>
        <v>4.5833333333333334E-3</v>
      </c>
      <c r="BO324" s="5">
        <f t="shared" si="259"/>
        <v>536.66603257088047</v>
      </c>
      <c r="BP324" s="2">
        <f>(BO324/BO$5)^(12/COUNT(BO$6:BO324))-1</f>
        <v>6.5245441298743101E-2</v>
      </c>
      <c r="BR324" s="3">
        <f t="shared" si="260"/>
        <v>1</v>
      </c>
      <c r="BS324" s="3">
        <f t="shared" si="261"/>
        <v>0</v>
      </c>
      <c r="BT324" s="2">
        <f t="shared" si="262"/>
        <v>4.5833333333333334E-3</v>
      </c>
      <c r="BU324" s="5">
        <f t="shared" si="263"/>
        <v>616.86645717945567</v>
      </c>
      <c r="BV324" s="2">
        <f>(BU324/BU$5)^(12/COUNT(BU$6:BU324))-1</f>
        <v>7.084116814005359E-2</v>
      </c>
      <c r="BX324" s="3">
        <f t="shared" si="264"/>
        <v>0</v>
      </c>
      <c r="BY324" s="3">
        <f t="shared" si="265"/>
        <v>1</v>
      </c>
      <c r="BZ324" s="2">
        <f t="shared" si="266"/>
        <v>-7.2992638590423264E-2</v>
      </c>
      <c r="CA324" s="5">
        <f t="shared" si="267"/>
        <v>756.54228703804574</v>
      </c>
      <c r="CB324" s="2">
        <f>(CA324/CA$5)^(12/COUNT(CA$6:CA324))-1</f>
        <v>7.9094692341973749E-2</v>
      </c>
      <c r="CD324" s="3">
        <f t="shared" si="274"/>
        <v>0.1</v>
      </c>
      <c r="CE324" s="3">
        <f t="shared" si="268"/>
        <v>0.9</v>
      </c>
      <c r="CF324" s="2">
        <f t="shared" si="269"/>
        <v>-6.5235041398047602E-2</v>
      </c>
      <c r="CG324" s="5">
        <f t="shared" si="270"/>
        <v>888.67648130788393</v>
      </c>
      <c r="CH324" s="2">
        <f>(CG324/CG$5)^(12/COUNT(CG$6:CG324))-1</f>
        <v>8.5648952544143064E-2</v>
      </c>
    </row>
    <row r="325" spans="1:86">
      <c r="A325" s="1">
        <v>35703</v>
      </c>
      <c r="B325" s="2">
        <f>data!M326/1200</f>
        <v>4.5833333333333334E-3</v>
      </c>
      <c r="C325" s="2">
        <f>data!K326/data!K325-1</f>
        <v>4.235269114008422E-2</v>
      </c>
      <c r="D325" s="1">
        <f t="shared" si="221"/>
        <v>35431</v>
      </c>
      <c r="E325">
        <f>VLOOKUP(D325,'FRED Graph'!$A$13:$B$1993,2,FALSE)</f>
        <v>0</v>
      </c>
      <c r="F325" s="4">
        <f t="shared" si="222"/>
        <v>3.7769357806750885E-2</v>
      </c>
      <c r="G325" s="20" t="str">
        <f t="shared" si="275"/>
        <v>19973</v>
      </c>
      <c r="H325" s="21">
        <f>IF(VLOOKUP(G325,Median_Level!$A$2:$H$206,8,FALSE)="#N/A",0,VLOOKUP(G325,Median_Level!$A$2:$H$206,8,FALSE))</f>
        <v>20</v>
      </c>
      <c r="I325" s="4"/>
      <c r="J325" s="3">
        <f t="shared" si="271"/>
        <v>0</v>
      </c>
      <c r="K325" s="3">
        <f t="shared" si="223"/>
        <v>1</v>
      </c>
      <c r="L325" s="2">
        <f t="shared" si="224"/>
        <v>4.235269114008422E-2</v>
      </c>
      <c r="M325" s="5">
        <f t="shared" si="225"/>
        <v>914.82440990212876</v>
      </c>
      <c r="N325" s="2">
        <f>(M325/M$5)^(12/COUNT(M$6:M325))-1</f>
        <v>8.6551124018739989E-2</v>
      </c>
      <c r="P325" s="3">
        <f t="shared" si="272"/>
        <v>1</v>
      </c>
      <c r="Q325" s="3">
        <f t="shared" si="226"/>
        <v>0</v>
      </c>
      <c r="R325" s="2">
        <f t="shared" si="227"/>
        <v>4.5833333333333334E-3</v>
      </c>
      <c r="S325" s="5">
        <f t="shared" si="228"/>
        <v>749.27003471526382</v>
      </c>
      <c r="T325" s="2">
        <f>(S325/S$5)^(12/COUNT(S$6:S325))-1</f>
        <v>7.8447327762392272E-2</v>
      </c>
      <c r="V325" s="3">
        <f t="shared" si="229"/>
        <v>0</v>
      </c>
      <c r="W325" s="3">
        <f t="shared" si="230"/>
        <v>1</v>
      </c>
      <c r="X325" s="2">
        <f t="shared" si="231"/>
        <v>4.235269114008422E-2</v>
      </c>
      <c r="Y325" s="5">
        <f t="shared" si="232"/>
        <v>162614.06153174612</v>
      </c>
      <c r="Z325" s="2">
        <f>(Y325/Y$5)^(12/COUNT(Y$6:Y325))-1</f>
        <v>0.31952744819562651</v>
      </c>
      <c r="AB325" s="3">
        <f t="shared" si="233"/>
        <v>0</v>
      </c>
      <c r="AC325" s="3">
        <f t="shared" si="234"/>
        <v>1</v>
      </c>
      <c r="AD325" s="2">
        <f t="shared" si="235"/>
        <v>4.235269114008422E-2</v>
      </c>
      <c r="AE325" s="5">
        <f t="shared" si="236"/>
        <v>885.63455306993103</v>
      </c>
      <c r="AF325" s="2">
        <f>(AE325/AE$5)^(12/COUNT(AE$6:AE325))-1</f>
        <v>8.523063684142751E-2</v>
      </c>
      <c r="AH325" s="3">
        <f t="shared" ca="1" si="237"/>
        <v>0</v>
      </c>
      <c r="AI325" s="3">
        <f t="shared" ca="1" si="238"/>
        <v>1</v>
      </c>
      <c r="AJ325" s="2">
        <f t="shared" ca="1" si="239"/>
        <v>4.235269114008422E-2</v>
      </c>
      <c r="AK325" s="5">
        <f t="shared" ca="1" si="240"/>
        <v>2644.7468003463664</v>
      </c>
      <c r="AL325" s="2">
        <f ca="1">(AK325/AK$5)^(12/COUNT(AK$6:AK325))-1</f>
        <v>0.13067920211624662</v>
      </c>
      <c r="AN325" s="3">
        <f t="shared" ca="1" si="241"/>
        <v>3.7774149896248499E-2</v>
      </c>
      <c r="AO325" s="3">
        <f t="shared" ca="1" si="242"/>
        <v>0.9622258501037515</v>
      </c>
      <c r="AP325" s="2">
        <f t="shared" ca="1" si="243"/>
        <v>4.0925985756806969E-2</v>
      </c>
      <c r="AQ325" s="5">
        <f t="shared" ca="1" si="244"/>
        <v>809.52622376217414</v>
      </c>
      <c r="AR325" s="2">
        <f ca="1">(AQ325/AQ$5)^(12/COUNT(AQ$6:AQ325))-1</f>
        <v>8.1580028985579034E-2</v>
      </c>
      <c r="AT325" s="3">
        <f t="shared" si="245"/>
        <v>0</v>
      </c>
      <c r="AU325" s="3">
        <f t="shared" si="246"/>
        <v>1</v>
      </c>
      <c r="AV325" s="2">
        <f t="shared" si="247"/>
        <v>4.235269114008422E-2</v>
      </c>
      <c r="AW325" s="5">
        <f t="shared" si="248"/>
        <v>1279.3108939101169</v>
      </c>
      <c r="AX325" s="2">
        <f>(AW325/AW$5)^(12/COUNT(AW$6:AW325))-1</f>
        <v>0.10030124325676937</v>
      </c>
      <c r="AZ325" s="3">
        <f t="shared" ca="1" si="249"/>
        <v>0</v>
      </c>
      <c r="BA325" s="3">
        <f t="shared" ca="1" si="250"/>
        <v>1</v>
      </c>
      <c r="BB325" s="2">
        <f t="shared" ca="1" si="251"/>
        <v>4.235269114008422E-2</v>
      </c>
      <c r="BC325" s="5">
        <f t="shared" ca="1" si="252"/>
        <v>1956.9902347760624</v>
      </c>
      <c r="BD325" s="2">
        <f ca="1">(BC325/BC$5)^(12/COUNT(BC$6:BC325))-1</f>
        <v>0.11798139098715632</v>
      </c>
      <c r="BF325" s="3">
        <f t="shared" si="273"/>
        <v>0.45</v>
      </c>
      <c r="BG325" s="3">
        <f t="shared" si="253"/>
        <v>0.55000000000000004</v>
      </c>
      <c r="BH325" s="2">
        <f t="shared" si="254"/>
        <v>2.5356480127046326E-2</v>
      </c>
      <c r="BI325" s="5">
        <f t="shared" si="255"/>
        <v>904.55504607309319</v>
      </c>
      <c r="BJ325" s="2">
        <f>(BI325/BI$5)^(12/COUNT(BI$6:BI325))-1</f>
        <v>8.609124417837033E-2</v>
      </c>
      <c r="BL325" s="3">
        <f t="shared" si="256"/>
        <v>1</v>
      </c>
      <c r="BM325" s="3">
        <f t="shared" si="257"/>
        <v>0</v>
      </c>
      <c r="BN325" s="2">
        <f t="shared" si="258"/>
        <v>4.5833333333333334E-3</v>
      </c>
      <c r="BO325" s="5">
        <f t="shared" si="259"/>
        <v>539.12575188683036</v>
      </c>
      <c r="BP325" s="2">
        <f>(BO325/BO$5)^(12/COUNT(BO$6:BO325))-1</f>
        <v>6.5217709020699788E-2</v>
      </c>
      <c r="BR325" s="3">
        <f t="shared" si="260"/>
        <v>1</v>
      </c>
      <c r="BS325" s="3">
        <f t="shared" si="261"/>
        <v>0</v>
      </c>
      <c r="BT325" s="2">
        <f t="shared" si="262"/>
        <v>4.5833333333333334E-3</v>
      </c>
      <c r="BU325" s="5">
        <f t="shared" si="263"/>
        <v>619.69376177486151</v>
      </c>
      <c r="BV325" s="2">
        <f>(BU325/BU$5)^(12/COUNT(BU$6:BU325))-1</f>
        <v>7.07957582897214E-2</v>
      </c>
      <c r="BX325" s="3">
        <f t="shared" si="264"/>
        <v>0</v>
      </c>
      <c r="BY325" s="3">
        <f t="shared" si="265"/>
        <v>1</v>
      </c>
      <c r="BZ325" s="2">
        <f t="shared" si="266"/>
        <v>4.235269114008422E-2</v>
      </c>
      <c r="CA325" s="5">
        <f t="shared" si="267"/>
        <v>788.58388885538102</v>
      </c>
      <c r="CB325" s="2">
        <f>(CA325/CA$5)^(12/COUNT(CA$6:CA325))-1</f>
        <v>8.051747801733522E-2</v>
      </c>
      <c r="CD325" s="3">
        <f t="shared" si="274"/>
        <v>0.1</v>
      </c>
      <c r="CE325" s="3">
        <f t="shared" si="268"/>
        <v>0.9</v>
      </c>
      <c r="CF325" s="2">
        <f t="shared" si="269"/>
        <v>3.8575755359409131E-2</v>
      </c>
      <c r="CG325" s="5">
        <f t="shared" si="270"/>
        <v>922.95784784447733</v>
      </c>
      <c r="CH325" s="2">
        <f>(CG325/CG$5)^(12/COUNT(CG$6:CG325))-1</f>
        <v>8.6911840882613056E-2</v>
      </c>
    </row>
    <row r="326" spans="1:86">
      <c r="A326" s="1">
        <v>35734</v>
      </c>
      <c r="B326" s="2">
        <f>data!M327/1200</f>
        <v>4.5833333333333334E-3</v>
      </c>
      <c r="C326" s="2">
        <f>data!K327/data!K326-1</f>
        <v>-6.332966237689186E-2</v>
      </c>
      <c r="D326" s="1">
        <f t="shared" ref="D326:D389" si="276">DATE(YEAR(A326),MONTH(B326),1)</f>
        <v>35431</v>
      </c>
      <c r="E326">
        <f>VLOOKUP(D326,'FRED Graph'!$A$13:$B$1993,2,FALSE)</f>
        <v>0</v>
      </c>
      <c r="F326" s="4">
        <f t="shared" si="222"/>
        <v>-6.7912995710225188E-2</v>
      </c>
      <c r="G326" s="20" t="str">
        <f t="shared" si="275"/>
        <v>19974</v>
      </c>
      <c r="H326" s="21">
        <f>IF(VLOOKUP(G326,Median_Level!$A$2:$H$206,8,FALSE)="#N/A",0,VLOOKUP(G326,Median_Level!$A$2:$H$206,8,FALSE))</f>
        <v>15</v>
      </c>
      <c r="I326" s="4"/>
      <c r="J326" s="3">
        <f t="shared" si="271"/>
        <v>0</v>
      </c>
      <c r="K326" s="3">
        <f t="shared" si="223"/>
        <v>1</v>
      </c>
      <c r="L326" s="2">
        <f t="shared" si="224"/>
        <v>-6.332966237689186E-2</v>
      </c>
      <c r="M326" s="5">
        <f t="shared" si="225"/>
        <v>856.88888888888766</v>
      </c>
      <c r="N326" s="2">
        <f>(M326/M$5)^(12/COUNT(M$6:M326))-1</f>
        <v>8.3616683015099724E-2</v>
      </c>
      <c r="P326" s="3">
        <f t="shared" si="272"/>
        <v>1</v>
      </c>
      <c r="Q326" s="3">
        <f t="shared" si="226"/>
        <v>0</v>
      </c>
      <c r="R326" s="2">
        <f t="shared" si="227"/>
        <v>4.5833333333333334E-3</v>
      </c>
      <c r="S326" s="5">
        <f t="shared" si="228"/>
        <v>752.70418904104213</v>
      </c>
      <c r="T326" s="2">
        <f>(S326/S$5)^(12/COUNT(S$6:S326))-1</f>
        <v>7.8377959943846776E-2</v>
      </c>
      <c r="V326" s="3">
        <f t="shared" si="229"/>
        <v>1</v>
      </c>
      <c r="W326" s="3">
        <f t="shared" si="230"/>
        <v>0</v>
      </c>
      <c r="X326" s="2">
        <f t="shared" si="231"/>
        <v>4.5833333333333334E-3</v>
      </c>
      <c r="Y326" s="5">
        <f t="shared" si="232"/>
        <v>163359.37598043331</v>
      </c>
      <c r="Z326" s="2">
        <f>(Y326/Y$5)^(12/COUNT(Y$6:Y326))-1</f>
        <v>0.3186135528919638</v>
      </c>
      <c r="AB326" s="3">
        <f t="shared" si="233"/>
        <v>0</v>
      </c>
      <c r="AC326" s="3">
        <f t="shared" si="234"/>
        <v>1</v>
      </c>
      <c r="AD326" s="2">
        <f t="shared" si="235"/>
        <v>-6.332966237689186E-2</v>
      </c>
      <c r="AE326" s="5">
        <f t="shared" si="236"/>
        <v>829.54761583470281</v>
      </c>
      <c r="AF326" s="2">
        <f>(AE326/AE$5)^(12/COUNT(AE$6:AE326))-1</f>
        <v>8.2303862139550654E-2</v>
      </c>
      <c r="AH326" s="3">
        <f t="shared" ca="1" si="237"/>
        <v>0</v>
      </c>
      <c r="AI326" s="3">
        <f t="shared" ca="1" si="238"/>
        <v>1</v>
      </c>
      <c r="AJ326" s="2">
        <f t="shared" ca="1" si="239"/>
        <v>-6.332966237689186E-2</v>
      </c>
      <c r="AK326" s="5">
        <f t="shared" ca="1" si="240"/>
        <v>2477.2558784080661</v>
      </c>
      <c r="AL326" s="2">
        <f ca="1">(AK326/AK$5)^(12/COUNT(AK$6:AK326))-1</f>
        <v>0.12748574694518711</v>
      </c>
      <c r="AN326" s="3">
        <f t="shared" ca="1" si="241"/>
        <v>0.1059190641466301</v>
      </c>
      <c r="AO326" s="3">
        <f t="shared" ca="1" si="242"/>
        <v>0.8940809358533699</v>
      </c>
      <c r="AP326" s="2">
        <f t="shared" ca="1" si="243"/>
        <v>-5.6136381427870703E-2</v>
      </c>
      <c r="AQ326" s="5">
        <f t="shared" ca="1" si="244"/>
        <v>764.08235088919696</v>
      </c>
      <c r="AR326" s="2">
        <f ca="1">(AQ326/AQ$5)^(12/COUNT(AQ$6:AQ326))-1</f>
        <v>7.8982959139004771E-2</v>
      </c>
      <c r="AT326" s="3">
        <f t="shared" si="245"/>
        <v>0</v>
      </c>
      <c r="AU326" s="3">
        <f t="shared" si="246"/>
        <v>1</v>
      </c>
      <c r="AV326" s="2">
        <f t="shared" si="247"/>
        <v>-6.332966237689186E-2</v>
      </c>
      <c r="AW326" s="5">
        <f t="shared" si="248"/>
        <v>1198.2925669237095</v>
      </c>
      <c r="AX326" s="2">
        <f>(AW326/AW$5)^(12/COUNT(AW$6:AW326))-1</f>
        <v>9.7286679495585338E-2</v>
      </c>
      <c r="AZ326" s="3">
        <f t="shared" ca="1" si="249"/>
        <v>0</v>
      </c>
      <c r="BA326" s="3">
        <f t="shared" ca="1" si="250"/>
        <v>1</v>
      </c>
      <c r="BB326" s="2">
        <f t="shared" ca="1" si="251"/>
        <v>-6.332966237689186E-2</v>
      </c>
      <c r="BC326" s="5">
        <f t="shared" ca="1" si="252"/>
        <v>1833.0547039328201</v>
      </c>
      <c r="BD326" s="2">
        <f ca="1">(BC326/BC$5)^(12/COUNT(BC$6:BC326))-1</f>
        <v>0.11486302280500382</v>
      </c>
      <c r="BF326" s="3">
        <f t="shared" si="273"/>
        <v>0.45</v>
      </c>
      <c r="BG326" s="3">
        <f t="shared" si="253"/>
        <v>0.55000000000000004</v>
      </c>
      <c r="BH326" s="2">
        <f t="shared" si="254"/>
        <v>-3.2768814307290527E-2</v>
      </c>
      <c r="BI326" s="5">
        <f t="shared" si="255"/>
        <v>874.91384973760137</v>
      </c>
      <c r="BJ326" s="2">
        <f>(BI326/BI$5)^(12/COUNT(BI$6:BI326))-1</f>
        <v>8.4460294494384414E-2</v>
      </c>
      <c r="BL326" s="3">
        <f t="shared" si="256"/>
        <v>1</v>
      </c>
      <c r="BM326" s="3">
        <f t="shared" si="257"/>
        <v>0</v>
      </c>
      <c r="BN326" s="2">
        <f t="shared" si="258"/>
        <v>4.5833333333333334E-3</v>
      </c>
      <c r="BO326" s="5">
        <f t="shared" si="259"/>
        <v>541.59674491631165</v>
      </c>
      <c r="BP326" s="2">
        <f>(BO326/BO$5)^(12/COUNT(BO$6:BO326))-1</f>
        <v>6.5190150244675893E-2</v>
      </c>
      <c r="BR326" s="3">
        <f t="shared" si="260"/>
        <v>1</v>
      </c>
      <c r="BS326" s="3">
        <f t="shared" si="261"/>
        <v>0</v>
      </c>
      <c r="BT326" s="2">
        <f t="shared" si="262"/>
        <v>4.5833333333333334E-3</v>
      </c>
      <c r="BU326" s="5">
        <f t="shared" si="263"/>
        <v>622.53402484966296</v>
      </c>
      <c r="BV326" s="2">
        <f>(BU326/BU$5)^(12/COUNT(BU$6:BU326))-1</f>
        <v>7.0750633274486496E-2</v>
      </c>
      <c r="BX326" s="3">
        <f t="shared" si="264"/>
        <v>0</v>
      </c>
      <c r="BY326" s="3">
        <f t="shared" si="265"/>
        <v>1</v>
      </c>
      <c r="BZ326" s="2">
        <f t="shared" si="266"/>
        <v>-6.332966237689186E-2</v>
      </c>
      <c r="CA326" s="5">
        <f t="shared" si="267"/>
        <v>738.64313741831336</v>
      </c>
      <c r="CB326" s="2">
        <f>(CA326/CA$5)^(12/COUNT(CA$6:CA326))-1</f>
        <v>7.7618025698844573E-2</v>
      </c>
      <c r="CD326" s="3">
        <f t="shared" si="274"/>
        <v>0.1</v>
      </c>
      <c r="CE326" s="3">
        <f t="shared" si="268"/>
        <v>0.9</v>
      </c>
      <c r="CF326" s="2">
        <f t="shared" si="269"/>
        <v>-5.6538362805869345E-2</v>
      </c>
      <c r="CG326" s="5">
        <f t="shared" si="270"/>
        <v>870.77532218852195</v>
      </c>
      <c r="CH326" s="2">
        <f>(CG326/CG$5)^(12/COUNT(CG$6:CG326))-1</f>
        <v>8.4268091069397588E-2</v>
      </c>
    </row>
    <row r="327" spans="1:86">
      <c r="A327" s="1">
        <v>35762</v>
      </c>
      <c r="B327" s="2">
        <f>data!M328/1200</f>
        <v>4.5833333333333334E-3</v>
      </c>
      <c r="C327" s="2">
        <f>data!K328/data!K327-1</f>
        <v>5.1200739578182386E-2</v>
      </c>
      <c r="D327" s="1">
        <f t="shared" si="276"/>
        <v>35431</v>
      </c>
      <c r="E327">
        <f>VLOOKUP(D327,'FRED Graph'!$A$13:$B$1993,2,FALSE)</f>
        <v>0</v>
      </c>
      <c r="F327" s="4">
        <f t="shared" ref="F327:F390" si="277">C327-B327</f>
        <v>4.6617406244849051E-2</v>
      </c>
      <c r="G327" s="20" t="str">
        <f t="shared" si="275"/>
        <v>19974</v>
      </c>
      <c r="H327" s="21">
        <f>IF(VLOOKUP(G327,Median_Level!$A$2:$H$206,8,FALSE)="#N/A",0,VLOOKUP(G327,Median_Level!$A$2:$H$206,8,FALSE))</f>
        <v>15</v>
      </c>
      <c r="I327" s="4"/>
      <c r="J327" s="3">
        <f t="shared" si="271"/>
        <v>0</v>
      </c>
      <c r="K327" s="3">
        <f t="shared" ref="K327:K390" si="278">1-J327</f>
        <v>1</v>
      </c>
      <c r="L327" s="2">
        <f t="shared" ref="L327:L390" si="279">J327*$B327+K327*$C327</f>
        <v>5.1200739578182386E-2</v>
      </c>
      <c r="M327" s="5">
        <f t="shared" ref="M327:M390" si="280">M326*(1+L327)</f>
        <v>900.7622337363257</v>
      </c>
      <c r="N327" s="2">
        <f>(M327/M$5)^(12/COUNT(M$6:M327))-1</f>
        <v>8.536430417713281E-2</v>
      </c>
      <c r="P327" s="3">
        <f t="shared" si="272"/>
        <v>1</v>
      </c>
      <c r="Q327" s="3">
        <f t="shared" ref="Q327:Q390" si="281">1-P327</f>
        <v>0</v>
      </c>
      <c r="R327" s="2">
        <f t="shared" ref="R327:R390" si="282">P327*$B327+Q327*$C327</f>
        <v>4.5833333333333334E-3</v>
      </c>
      <c r="S327" s="5">
        <f t="shared" ref="S327:S390" si="283">S326*(1+R327)</f>
        <v>756.15408324081363</v>
      </c>
      <c r="T327" s="2">
        <f>(S327/S$5)^(12/COUNT(S$6:S327))-1</f>
        <v>7.8309027401705755E-2</v>
      </c>
      <c r="V327" s="3">
        <f t="shared" ref="V327:V390" si="284">IF($B327&gt;$C327,1,0)</f>
        <v>0</v>
      </c>
      <c r="W327" s="3">
        <f t="shared" ref="W327:W390" si="285">1-V327</f>
        <v>1</v>
      </c>
      <c r="X327" s="2">
        <f t="shared" ref="X327:X390" si="286">V327*$B327+W327*$C327</f>
        <v>5.1200739578182386E-2</v>
      </c>
      <c r="Y327" s="5">
        <f t="shared" ref="Y327:Y390" si="287">Y326*(1+X327)</f>
        <v>171723.49684766185</v>
      </c>
      <c r="Z327" s="2">
        <f>(Y327/Y$5)^(12/COUNT(Y$6:Y327))-1</f>
        <v>0.31993535115195848</v>
      </c>
      <c r="AB327" s="3">
        <f t="shared" ref="AB327:AB390" si="288">$E327</f>
        <v>0</v>
      </c>
      <c r="AC327" s="3">
        <f t="shared" ref="AC327:AC390" si="289">1-AB327</f>
        <v>1</v>
      </c>
      <c r="AD327" s="2">
        <f t="shared" ref="AD327:AD390" si="290">AB327*$B327+AC327*$C327</f>
        <v>5.1200739578182386E-2</v>
      </c>
      <c r="AE327" s="5">
        <f t="shared" ref="AE327:AE390" si="291">AE326*(1+AD327)</f>
        <v>872.02106728075751</v>
      </c>
      <c r="AF327" s="2">
        <f>(AE327/AE$5)^(12/COUNT(AE$6:AE327))-1</f>
        <v>8.4053447219297306E-2</v>
      </c>
      <c r="AH327" s="3">
        <f t="shared" ref="AH327:AH390" ca="1" si="292">OFFSET($E327,AI$2,0)</f>
        <v>0</v>
      </c>
      <c r="AI327" s="3">
        <f t="shared" ref="AI327:AI390" ca="1" si="293">1-AH327</f>
        <v>1</v>
      </c>
      <c r="AJ327" s="2">
        <f t="shared" ref="AJ327:AJ390" ca="1" si="294">AH327*$B327+AI327*$C327</f>
        <v>5.1200739578182386E-2</v>
      </c>
      <c r="AK327" s="5">
        <f t="shared" ref="AK327:AK390" ca="1" si="295">AK326*(1+AJ327)</f>
        <v>2604.0932115069591</v>
      </c>
      <c r="AL327" s="2">
        <f ca="1">(AK327/AK$5)^(12/COUNT(AK$6:AK327))-1</f>
        <v>0.12916494254749966</v>
      </c>
      <c r="AN327" s="3">
        <f t="shared" ref="AN327:AN390" ca="1" si="296">RAND()</f>
        <v>0.71559625908154512</v>
      </c>
      <c r="AO327" s="3">
        <f t="shared" ref="AO327:AO390" ca="1" si="297">1-AN327</f>
        <v>0.28440374091845488</v>
      </c>
      <c r="AP327" s="2">
        <f t="shared" ref="AP327:AP390" ca="1" si="298">AN327*$B327+AO327*$C327</f>
        <v>1.7841498061283743E-2</v>
      </c>
      <c r="AQ327" s="5">
        <f t="shared" ref="AQ327:AQ390" ca="1" si="299">AQ326*(1+AP327)</f>
        <v>777.71472467124772</v>
      </c>
      <c r="AR327" s="2">
        <f ca="1">(AQ327/AQ$5)^(12/COUNT(AQ$6:AQ327))-1</f>
        <v>7.9439417158065018E-2</v>
      </c>
      <c r="AT327" s="3">
        <f t="shared" ref="AT327:AT390" si="300">IF($H327&gt;AU$2,1,0)</f>
        <v>0</v>
      </c>
      <c r="AU327" s="3">
        <f t="shared" ref="AU327:AU390" si="301">1-AT327</f>
        <v>1</v>
      </c>
      <c r="AV327" s="2">
        <f t="shared" ref="AV327:AV390" si="302">AT327*$B327+AU327*$C327</f>
        <v>5.1200739578182386E-2</v>
      </c>
      <c r="AW327" s="5">
        <f t="shared" ref="AW327:AW390" si="303">AW326*(1+AV327)</f>
        <v>1259.646032581242</v>
      </c>
      <c r="AX327" s="2">
        <f>(AW327/AW$5)^(12/COUNT(AW$6:AW327))-1</f>
        <v>9.9013559046964073E-2</v>
      </c>
      <c r="AZ327" s="3">
        <f t="shared" ref="AZ327:AZ390" ca="1" si="304">IF($H327&gt;BA$2,1,0)*OFFSET($E327,BA$3,0)</f>
        <v>0</v>
      </c>
      <c r="BA327" s="3">
        <f t="shared" ref="BA327:BA390" ca="1" si="305">1-AZ327</f>
        <v>1</v>
      </c>
      <c r="BB327" s="2">
        <f t="shared" ref="BB327:BB390" ca="1" si="306">AZ327*$B327+BA327*$C327</f>
        <v>5.1200739578182386E-2</v>
      </c>
      <c r="BC327" s="5">
        <f t="shared" ref="BC327:BC390" ca="1" si="307">BC326*(1+BB327)</f>
        <v>1926.9084604614466</v>
      </c>
      <c r="BD327" s="2">
        <f ca="1">(BC327/BC$5)^(12/COUNT(BC$6:BC327))-1</f>
        <v>0.11656245852034042</v>
      </c>
      <c r="BF327" s="3">
        <f t="shared" si="273"/>
        <v>0.45</v>
      </c>
      <c r="BG327" s="3">
        <f t="shared" ref="BG327:BG390" si="308">1-BF327</f>
        <v>0.55000000000000004</v>
      </c>
      <c r="BH327" s="2">
        <f t="shared" ref="BH327:BH390" si="309">BF327*$B327+BG327*$C327</f>
        <v>3.0222906768000317E-2</v>
      </c>
      <c r="BI327" s="5">
        <f t="shared" ref="BI327:BI390" si="310">BI326*(1+BH327)</f>
        <v>901.35628944825305</v>
      </c>
      <c r="BJ327" s="2">
        <f>(BI327/BI$5)^(12/COUNT(BI$6:BI327))-1</f>
        <v>8.5390971540626248E-2</v>
      </c>
      <c r="BL327" s="3">
        <f t="shared" ref="BL327:BL390" si="311">IF($H327&gt;BM$2,1,0)</f>
        <v>1</v>
      </c>
      <c r="BM327" s="3">
        <f t="shared" ref="BM327:BM390" si="312">1-BL327</f>
        <v>0</v>
      </c>
      <c r="BN327" s="2">
        <f t="shared" ref="BN327:BN390" si="313">BL327*$B327+BM327*$C327</f>
        <v>4.5833333333333334E-3</v>
      </c>
      <c r="BO327" s="5">
        <f t="shared" ref="BO327:BO390" si="314">BO326*(1+BN327)</f>
        <v>544.07906333051142</v>
      </c>
      <c r="BP327" s="2">
        <f>(BO327/BO$5)^(12/COUNT(BO$6:BO327))-1</f>
        <v>6.5162763347531572E-2</v>
      </c>
      <c r="BR327" s="3">
        <f t="shared" ref="BR327:BR390" si="315">IF($H327&gt;BS$2,1,0)</f>
        <v>1</v>
      </c>
      <c r="BS327" s="3">
        <f t="shared" ref="BS327:BS390" si="316">1-BR327</f>
        <v>0</v>
      </c>
      <c r="BT327" s="2">
        <f t="shared" ref="BT327:BT390" si="317">BR327*$B327+BS327*$C327</f>
        <v>4.5833333333333334E-3</v>
      </c>
      <c r="BU327" s="5">
        <f t="shared" ref="BU327:BU390" si="318">BU326*(1+BT327)</f>
        <v>625.38730579689059</v>
      </c>
      <c r="BV327" s="2">
        <f>(BU327/BU$5)^(12/COUNT(BU$6:BU327))-1</f>
        <v>7.070579042280789E-2</v>
      </c>
      <c r="BX327" s="3">
        <f t="shared" ref="BX327:BX390" si="319">IF($H327&gt;BY$2,1,0)</f>
        <v>0</v>
      </c>
      <c r="BY327" s="3">
        <f t="shared" ref="BY327:BY390" si="320">1-BX327</f>
        <v>1</v>
      </c>
      <c r="BZ327" s="2">
        <f t="shared" ref="BZ327:BZ390" si="321">BX327*$B327+BY327*$C327</f>
        <v>5.1200739578182386E-2</v>
      </c>
      <c r="CA327" s="5">
        <f t="shared" ref="CA327:CA390" si="322">CA326*(1+BZ327)</f>
        <v>776.46221233847996</v>
      </c>
      <c r="CB327" s="2">
        <f>(CA327/CA$5)^(12/COUNT(CA$6:CA327))-1</f>
        <v>7.937458025772659E-2</v>
      </c>
      <c r="CD327" s="3">
        <f t="shared" si="274"/>
        <v>0.1</v>
      </c>
      <c r="CE327" s="3">
        <f t="shared" ref="CE327:CE390" si="323">1-CD327</f>
        <v>0.9</v>
      </c>
      <c r="CF327" s="2">
        <f t="shared" ref="CF327:CF390" si="324">CD327*$B327+CE327*$C327</f>
        <v>4.653899895369748E-2</v>
      </c>
      <c r="CG327" s="5">
        <f t="shared" ref="CG327:CG390" si="325">CG326*(1+CF327)</f>
        <v>911.30033399675915</v>
      </c>
      <c r="CH327" s="2">
        <f>(CG327/CG$5)^(12/COUNT(CG$6:CG327))-1</f>
        <v>8.5834868574402368E-2</v>
      </c>
    </row>
    <row r="328" spans="1:86">
      <c r="A328" s="1">
        <v>35795</v>
      </c>
      <c r="B328" s="2">
        <f>data!M329/1200</f>
        <v>4.5833333333333334E-3</v>
      </c>
      <c r="C328" s="2">
        <f>data!K329/data!K328-1</f>
        <v>1.0880569389195127E-2</v>
      </c>
      <c r="D328" s="1">
        <f t="shared" si="276"/>
        <v>35431</v>
      </c>
      <c r="E328">
        <f>VLOOKUP(D328,'FRED Graph'!$A$13:$B$1993,2,FALSE)</f>
        <v>0</v>
      </c>
      <c r="F328" s="4">
        <f t="shared" si="277"/>
        <v>6.2972360558617938E-3</v>
      </c>
      <c r="G328" s="20" t="str">
        <f t="shared" si="275"/>
        <v>19974</v>
      </c>
      <c r="H328" s="21">
        <f>IF(VLOOKUP(G328,Median_Level!$A$2:$H$206,8,FALSE)="#N/A",0,VLOOKUP(G328,Median_Level!$A$2:$H$206,8,FALSE))</f>
        <v>15</v>
      </c>
      <c r="I328" s="4"/>
      <c r="J328" s="3">
        <f t="shared" ref="J328:J391" si="326">J327</f>
        <v>0</v>
      </c>
      <c r="K328" s="3">
        <f t="shared" si="278"/>
        <v>1</v>
      </c>
      <c r="L328" s="2">
        <f t="shared" si="279"/>
        <v>1.0880569389195127E-2</v>
      </c>
      <c r="M328" s="5">
        <f t="shared" si="280"/>
        <v>910.56303972366015</v>
      </c>
      <c r="N328" s="2">
        <f>(M328/M$5)^(12/COUNT(M$6:M328))-1</f>
        <v>8.5525426966971629E-2</v>
      </c>
      <c r="P328" s="3">
        <f t="shared" ref="P328:P391" si="327">P327</f>
        <v>1</v>
      </c>
      <c r="Q328" s="3">
        <f t="shared" si="281"/>
        <v>0</v>
      </c>
      <c r="R328" s="2">
        <f t="shared" si="282"/>
        <v>4.5833333333333334E-3</v>
      </c>
      <c r="S328" s="5">
        <f t="shared" si="283"/>
        <v>759.61978945566739</v>
      </c>
      <c r="T328" s="2">
        <f>(S328/S$5)^(12/COUNT(S$6:S328))-1</f>
        <v>7.8240526051946091E-2</v>
      </c>
      <c r="V328" s="3">
        <f t="shared" si="284"/>
        <v>0</v>
      </c>
      <c r="W328" s="3">
        <f t="shared" si="285"/>
        <v>1</v>
      </c>
      <c r="X328" s="2">
        <f t="shared" si="286"/>
        <v>1.0880569389195127E-2</v>
      </c>
      <c r="Y328" s="5">
        <f t="shared" si="287"/>
        <v>173591.94627086807</v>
      </c>
      <c r="Z328" s="2">
        <f>(Y328/Y$5)^(12/COUNT(Y$6:Y328))-1</f>
        <v>0.31933182864425103</v>
      </c>
      <c r="AB328" s="3">
        <f t="shared" si="288"/>
        <v>0</v>
      </c>
      <c r="AC328" s="3">
        <f t="shared" si="289"/>
        <v>1</v>
      </c>
      <c r="AD328" s="2">
        <f t="shared" si="290"/>
        <v>1.0880569389195127E-2</v>
      </c>
      <c r="AE328" s="5">
        <f t="shared" si="291"/>
        <v>881.50915301214582</v>
      </c>
      <c r="AF328" s="2">
        <f>(AE328/AE$5)^(12/COUNT(AE$6:AE328))-1</f>
        <v>8.4218431950476624E-2</v>
      </c>
      <c r="AH328" s="3">
        <f t="shared" ca="1" si="292"/>
        <v>0</v>
      </c>
      <c r="AI328" s="3">
        <f t="shared" ca="1" si="293"/>
        <v>1</v>
      </c>
      <c r="AJ328" s="2">
        <f t="shared" ca="1" si="294"/>
        <v>1.0880569389195127E-2</v>
      </c>
      <c r="AK328" s="5">
        <f t="shared" ca="1" si="295"/>
        <v>2632.4272283906926</v>
      </c>
      <c r="AL328" s="2">
        <f ca="1">(AK328/AK$5)^(12/COUNT(AK$6:AK328))-1</f>
        <v>0.12919424965951909</v>
      </c>
      <c r="AN328" s="3">
        <f t="shared" ca="1" si="296"/>
        <v>0.26252519884855918</v>
      </c>
      <c r="AO328" s="3">
        <f t="shared" ca="1" si="297"/>
        <v>0.73747480115144082</v>
      </c>
      <c r="AP328" s="2">
        <f t="shared" ca="1" si="298"/>
        <v>9.2273862414336931E-3</v>
      </c>
      <c r="AQ328" s="5">
        <f t="shared" ca="1" si="299"/>
        <v>784.89099882143955</v>
      </c>
      <c r="AR328" s="2">
        <f ca="1">(AQ328/AQ$5)^(12/COUNT(AQ$6:AQ328))-1</f>
        <v>7.955230983215511E-2</v>
      </c>
      <c r="AT328" s="3">
        <f t="shared" si="300"/>
        <v>0</v>
      </c>
      <c r="AU328" s="3">
        <f t="shared" si="301"/>
        <v>1</v>
      </c>
      <c r="AV328" s="2">
        <f t="shared" si="302"/>
        <v>1.0880569389195127E-2</v>
      </c>
      <c r="AW328" s="5">
        <f t="shared" si="303"/>
        <v>1273.3516986445666</v>
      </c>
      <c r="AX328" s="2">
        <f>(AW328/AW$5)^(12/COUNT(AW$6:AW328))-1</f>
        <v>9.9134180225420643E-2</v>
      </c>
      <c r="AZ328" s="3">
        <f t="shared" ca="1" si="304"/>
        <v>0</v>
      </c>
      <c r="BA328" s="3">
        <f t="shared" ca="1" si="305"/>
        <v>1</v>
      </c>
      <c r="BB328" s="2">
        <f t="shared" ca="1" si="306"/>
        <v>1.0880569389195127E-2</v>
      </c>
      <c r="BC328" s="5">
        <f t="shared" ca="1" si="307"/>
        <v>1947.8743216721246</v>
      </c>
      <c r="BD328" s="2">
        <f ca="1">(BC328/BC$5)^(12/COUNT(BC$6:BC328))-1</f>
        <v>0.11663023865182276</v>
      </c>
      <c r="BF328" s="3">
        <f t="shared" ref="BF328:BF391" si="328">BF327</f>
        <v>0.45</v>
      </c>
      <c r="BG328" s="3">
        <f t="shared" si="308"/>
        <v>0.55000000000000004</v>
      </c>
      <c r="BH328" s="2">
        <f t="shared" si="309"/>
        <v>8.0468131640573197E-3</v>
      </c>
      <c r="BI328" s="5">
        <f t="shared" si="310"/>
        <v>908.60933510369125</v>
      </c>
      <c r="BJ328" s="2">
        <f>(BI328/BI$5)^(12/COUNT(BI$6:BI328))-1</f>
        <v>8.5438807279936801E-2</v>
      </c>
      <c r="BL328" s="3">
        <f t="shared" si="311"/>
        <v>1</v>
      </c>
      <c r="BM328" s="3">
        <f t="shared" si="312"/>
        <v>0</v>
      </c>
      <c r="BN328" s="2">
        <f t="shared" si="313"/>
        <v>4.5833333333333334E-3</v>
      </c>
      <c r="BO328" s="5">
        <f t="shared" si="314"/>
        <v>546.57275903744301</v>
      </c>
      <c r="BP328" s="2">
        <f>(BO328/BO$5)^(12/COUNT(BO$6:BO328))-1</f>
        <v>6.5135546726310611E-2</v>
      </c>
      <c r="BR328" s="3">
        <f t="shared" si="315"/>
        <v>1</v>
      </c>
      <c r="BS328" s="3">
        <f t="shared" si="316"/>
        <v>0</v>
      </c>
      <c r="BT328" s="2">
        <f t="shared" si="317"/>
        <v>4.5833333333333334E-3</v>
      </c>
      <c r="BU328" s="5">
        <f t="shared" si="318"/>
        <v>628.25366428179302</v>
      </c>
      <c r="BV328" s="2">
        <f>(BU328/BU$5)^(12/COUNT(BU$6:BU328))-1</f>
        <v>7.0661227096449952E-2</v>
      </c>
      <c r="BX328" s="3">
        <f t="shared" si="319"/>
        <v>0</v>
      </c>
      <c r="BY328" s="3">
        <f t="shared" si="320"/>
        <v>1</v>
      </c>
      <c r="BZ328" s="2">
        <f t="shared" si="321"/>
        <v>1.0880569389195127E-2</v>
      </c>
      <c r="CA328" s="5">
        <f t="shared" si="322"/>
        <v>784.91056331791674</v>
      </c>
      <c r="CB328" s="2">
        <f>(CA328/CA$5)^(12/COUNT(CA$6:CA328))-1</f>
        <v>7.9553309547894413E-2</v>
      </c>
      <c r="CD328" s="3">
        <f t="shared" ref="CD328:CD391" si="329">CD327</f>
        <v>0.1</v>
      </c>
      <c r="CE328" s="3">
        <f t="shared" si="323"/>
        <v>0.9</v>
      </c>
      <c r="CF328" s="2">
        <f t="shared" si="324"/>
        <v>1.0250845783608948E-2</v>
      </c>
      <c r="CG328" s="5">
        <f t="shared" si="325"/>
        <v>920.64193318311129</v>
      </c>
      <c r="CH328" s="2">
        <f>(CG328/CG$5)^(12/COUNT(CG$6:CG328))-1</f>
        <v>8.5969462587071499E-2</v>
      </c>
    </row>
    <row r="329" spans="1:86">
      <c r="A329" s="1">
        <v>35825</v>
      </c>
      <c r="B329" s="2">
        <f>data!M330/1200</f>
        <v>4.5833333333333334E-3</v>
      </c>
      <c r="C329" s="2">
        <f>data!K330/data!K329-1</f>
        <v>-2.2002367151219282E-4</v>
      </c>
      <c r="D329" s="1">
        <f t="shared" si="276"/>
        <v>35796</v>
      </c>
      <c r="E329">
        <f>VLOOKUP(D329,'FRED Graph'!$A$13:$B$1993,2,FALSE)</f>
        <v>0</v>
      </c>
      <c r="F329" s="4">
        <f t="shared" si="277"/>
        <v>-4.8033570048455262E-3</v>
      </c>
      <c r="G329" s="20" t="str">
        <f t="shared" si="275"/>
        <v>19981</v>
      </c>
      <c r="H329" s="21">
        <f>IF(VLOOKUP(G329,Median_Level!$A$2:$H$206,8,FALSE)="#N/A",0,VLOOKUP(G329,Median_Level!$A$2:$H$206,8,FALSE))</f>
        <v>15</v>
      </c>
      <c r="I329" s="4"/>
      <c r="J329" s="3">
        <f t="shared" si="326"/>
        <v>0</v>
      </c>
      <c r="K329" s="3">
        <f t="shared" si="278"/>
        <v>1</v>
      </c>
      <c r="L329" s="2">
        <f t="shared" si="279"/>
        <v>-2.2002367151219282E-4</v>
      </c>
      <c r="M329" s="5">
        <f t="shared" si="280"/>
        <v>910.36269430051686</v>
      </c>
      <c r="N329" s="2">
        <f>(M329/M$5)^(12/COUNT(M$6:M329))-1</f>
        <v>8.5241670494955901E-2</v>
      </c>
      <c r="P329" s="3">
        <f t="shared" si="327"/>
        <v>1</v>
      </c>
      <c r="Q329" s="3">
        <f t="shared" si="281"/>
        <v>0</v>
      </c>
      <c r="R329" s="2">
        <f t="shared" si="282"/>
        <v>4.5833333333333334E-3</v>
      </c>
      <c r="S329" s="5">
        <f t="shared" si="283"/>
        <v>763.10138015733924</v>
      </c>
      <c r="T329" s="2">
        <f>(S329/S$5)^(12/COUNT(S$6:S329))-1</f>
        <v>7.8172451861475256E-2</v>
      </c>
      <c r="V329" s="3">
        <f t="shared" si="284"/>
        <v>1</v>
      </c>
      <c r="W329" s="3">
        <f t="shared" si="285"/>
        <v>0</v>
      </c>
      <c r="X329" s="2">
        <f t="shared" si="286"/>
        <v>4.5833333333333334E-3</v>
      </c>
      <c r="Y329" s="5">
        <f t="shared" si="287"/>
        <v>174387.57602460956</v>
      </c>
      <c r="Z329" s="2">
        <f>(Y329/Y$5)^(12/COUNT(Y$6:Y329))-1</f>
        <v>0.31842712996605615</v>
      </c>
      <c r="AB329" s="3">
        <f t="shared" si="288"/>
        <v>0</v>
      </c>
      <c r="AC329" s="3">
        <f t="shared" si="289"/>
        <v>1</v>
      </c>
      <c r="AD329" s="2">
        <f t="shared" si="290"/>
        <v>-2.2002367151219282E-4</v>
      </c>
      <c r="AE329" s="5">
        <f t="shared" si="291"/>
        <v>881.31520013182853</v>
      </c>
      <c r="AF329" s="2">
        <f>(AE329/AE$5)^(12/COUNT(AE$6:AE329))-1</f>
        <v>8.3939047586556903E-2</v>
      </c>
      <c r="AH329" s="3">
        <f t="shared" ca="1" si="292"/>
        <v>0</v>
      </c>
      <c r="AI329" s="3">
        <f t="shared" ca="1" si="293"/>
        <v>1</v>
      </c>
      <c r="AJ329" s="2">
        <f t="shared" ca="1" si="294"/>
        <v>-2.2002367151219282E-4</v>
      </c>
      <c r="AK329" s="5">
        <f t="shared" ca="1" si="295"/>
        <v>2631.8480320869135</v>
      </c>
      <c r="AL329" s="2">
        <f ca="1">(AK329/AK$5)^(12/COUNT(AK$6:AK329))-1</f>
        <v>0.12876166677835466</v>
      </c>
      <c r="AN329" s="3">
        <f t="shared" ca="1" si="296"/>
        <v>0.42379366643188932</v>
      </c>
      <c r="AO329" s="3">
        <f t="shared" ca="1" si="297"/>
        <v>0.57620633356811068</v>
      </c>
      <c r="AP329" s="2">
        <f t="shared" ca="1" si="298"/>
        <v>1.8156086047525911E-3</v>
      </c>
      <c r="AQ329" s="5">
        <f t="shared" ca="1" si="299"/>
        <v>786.31605367269253</v>
      </c>
      <c r="AR329" s="2">
        <f ca="1">(AQ329/AQ$5)^(12/COUNT(AQ$6:AQ329))-1</f>
        <v>7.9369804689617407E-2</v>
      </c>
      <c r="AT329" s="3">
        <f t="shared" si="300"/>
        <v>0</v>
      </c>
      <c r="AU329" s="3">
        <f t="shared" si="301"/>
        <v>1</v>
      </c>
      <c r="AV329" s="2">
        <f t="shared" si="302"/>
        <v>-2.2002367151219282E-4</v>
      </c>
      <c r="AW329" s="5">
        <f t="shared" si="303"/>
        <v>1273.0715311287045</v>
      </c>
      <c r="AX329" s="2">
        <f>(AW329/AW$5)^(12/COUNT(AW$6:AW329))-1</f>
        <v>9.8804613770241412E-2</v>
      </c>
      <c r="AZ329" s="3">
        <f t="shared" ca="1" si="304"/>
        <v>0</v>
      </c>
      <c r="BA329" s="3">
        <f t="shared" ca="1" si="305"/>
        <v>1</v>
      </c>
      <c r="BB329" s="2">
        <f t="shared" ca="1" si="306"/>
        <v>-2.2002367151219282E-4</v>
      </c>
      <c r="BC329" s="5">
        <f t="shared" ca="1" si="307"/>
        <v>1947.445743212226</v>
      </c>
      <c r="BD329" s="2">
        <f ca="1">(BC329/BC$5)^(12/COUNT(BC$6:BC329))-1</f>
        <v>0.11624101608514348</v>
      </c>
      <c r="BF329" s="3">
        <f t="shared" si="328"/>
        <v>0.45</v>
      </c>
      <c r="BG329" s="3">
        <f t="shared" si="308"/>
        <v>0.55000000000000004</v>
      </c>
      <c r="BH329" s="2">
        <f t="shared" si="309"/>
        <v>1.941486980668294E-3</v>
      </c>
      <c r="BI329" s="5">
        <f t="shared" si="310"/>
        <v>910.37338829830867</v>
      </c>
      <c r="BJ329" s="2">
        <f>(BI329/BI$5)^(12/COUNT(BI$6:BI329))-1</f>
        <v>8.5242142651353214E-2</v>
      </c>
      <c r="BL329" s="3">
        <f t="shared" si="311"/>
        <v>1</v>
      </c>
      <c r="BM329" s="3">
        <f t="shared" si="312"/>
        <v>0</v>
      </c>
      <c r="BN329" s="2">
        <f t="shared" si="313"/>
        <v>4.5833333333333334E-3</v>
      </c>
      <c r="BO329" s="5">
        <f t="shared" si="314"/>
        <v>549.0778841830313</v>
      </c>
      <c r="BP329" s="2">
        <f>(BO329/BO$5)^(12/COUNT(BO$6:BO329))-1</f>
        <v>6.5108498797926906E-2</v>
      </c>
      <c r="BR329" s="3">
        <f t="shared" si="315"/>
        <v>1</v>
      </c>
      <c r="BS329" s="3">
        <f t="shared" si="316"/>
        <v>0</v>
      </c>
      <c r="BT329" s="2">
        <f t="shared" si="317"/>
        <v>4.5833333333333334E-3</v>
      </c>
      <c r="BU329" s="5">
        <f t="shared" si="318"/>
        <v>631.1331602430846</v>
      </c>
      <c r="BV329" s="2">
        <f>(BU329/BU$5)^(12/COUNT(BU$6:BU329))-1</f>
        <v>7.0616940689963936E-2</v>
      </c>
      <c r="BX329" s="3">
        <f t="shared" si="319"/>
        <v>0</v>
      </c>
      <c r="BY329" s="3">
        <f t="shared" si="320"/>
        <v>1</v>
      </c>
      <c r="BZ329" s="2">
        <f t="shared" si="321"/>
        <v>-2.2002367151219282E-4</v>
      </c>
      <c r="CA329" s="5">
        <f t="shared" si="322"/>
        <v>784.7378644139668</v>
      </c>
      <c r="CB329" s="2">
        <f>(CA329/CA$5)^(12/COUNT(CA$6:CA329))-1</f>
        <v>7.9289491203540008E-2</v>
      </c>
      <c r="CD329" s="3">
        <f t="shared" si="329"/>
        <v>0.1</v>
      </c>
      <c r="CE329" s="3">
        <f t="shared" si="323"/>
        <v>0.9</v>
      </c>
      <c r="CF329" s="2">
        <f t="shared" si="324"/>
        <v>2.6031202897235984E-4</v>
      </c>
      <c r="CG329" s="5">
        <f t="shared" si="325"/>
        <v>920.88158735269519</v>
      </c>
      <c r="CH329" s="2">
        <f>(CG329/CG$5)^(12/COUNT(CG$6:CG329))-1</f>
        <v>8.5703533977295576E-2</v>
      </c>
    </row>
    <row r="330" spans="1:86">
      <c r="A330" s="1">
        <v>35853</v>
      </c>
      <c r="B330" s="2">
        <f>data!M331/1200</f>
        <v>4.5833333333333334E-3</v>
      </c>
      <c r="C330" s="2">
        <f>data!K331/data!K330-1</f>
        <v>8.0846139252513716E-2</v>
      </c>
      <c r="D330" s="1">
        <f t="shared" si="276"/>
        <v>35796</v>
      </c>
      <c r="E330">
        <f>VLOOKUP(D330,'FRED Graph'!$A$13:$B$1993,2,FALSE)</f>
        <v>0</v>
      </c>
      <c r="F330" s="4">
        <f t="shared" si="277"/>
        <v>7.6262805919180388E-2</v>
      </c>
      <c r="G330" s="20" t="str">
        <f t="shared" si="275"/>
        <v>19981</v>
      </c>
      <c r="H330" s="21">
        <f>IF(VLOOKUP(G330,Median_Level!$A$2:$H$206,8,FALSE)="#N/A",0,VLOOKUP(G330,Median_Level!$A$2:$H$206,8,FALSE))</f>
        <v>15</v>
      </c>
      <c r="I330" s="4"/>
      <c r="J330" s="3">
        <f t="shared" si="326"/>
        <v>0</v>
      </c>
      <c r="K330" s="3">
        <f t="shared" si="278"/>
        <v>1</v>
      </c>
      <c r="L330" s="2">
        <f t="shared" si="279"/>
        <v>8.0846139252513716E-2</v>
      </c>
      <c r="M330" s="5">
        <f t="shared" si="280"/>
        <v>983.96200345423006</v>
      </c>
      <c r="N330" s="2">
        <f>(M330/M$5)^(12/COUNT(M$6:M330))-1</f>
        <v>8.808748511235831E-2</v>
      </c>
      <c r="P330" s="3">
        <f t="shared" si="327"/>
        <v>1</v>
      </c>
      <c r="Q330" s="3">
        <f t="shared" si="281"/>
        <v>0</v>
      </c>
      <c r="R330" s="2">
        <f t="shared" si="282"/>
        <v>4.5833333333333334E-3</v>
      </c>
      <c r="S330" s="5">
        <f t="shared" si="283"/>
        <v>766.59892814972704</v>
      </c>
      <c r="T330" s="2">
        <f>(S330/S$5)^(12/COUNT(S$6:S330))-1</f>
        <v>7.8104800847340172E-2</v>
      </c>
      <c r="V330" s="3">
        <f t="shared" si="284"/>
        <v>0</v>
      </c>
      <c r="W330" s="3">
        <f t="shared" si="285"/>
        <v>1</v>
      </c>
      <c r="X330" s="2">
        <f t="shared" si="286"/>
        <v>8.0846139252513716E-2</v>
      </c>
      <c r="Y330" s="5">
        <f t="shared" si="287"/>
        <v>188486.13827980348</v>
      </c>
      <c r="Z330" s="2">
        <f>(Y330/Y$5)^(12/COUNT(Y$6:Y330))-1</f>
        <v>0.32109300745330249</v>
      </c>
      <c r="AB330" s="3">
        <f t="shared" si="288"/>
        <v>0</v>
      </c>
      <c r="AC330" s="3">
        <f t="shared" si="289"/>
        <v>1</v>
      </c>
      <c r="AD330" s="2">
        <f t="shared" si="290"/>
        <v>8.0846139252513716E-2</v>
      </c>
      <c r="AE330" s="5">
        <f t="shared" si="291"/>
        <v>952.56613152704335</v>
      </c>
      <c r="AF330" s="2">
        <f>(AE330/AE$5)^(12/COUNT(AE$6:AE330))-1</f>
        <v>8.6785462528936375E-2</v>
      </c>
      <c r="AH330" s="3">
        <f t="shared" ca="1" si="292"/>
        <v>0</v>
      </c>
      <c r="AI330" s="3">
        <f t="shared" ca="1" si="293"/>
        <v>1</v>
      </c>
      <c r="AJ330" s="2">
        <f t="shared" ca="1" si="294"/>
        <v>8.0846139252513716E-2</v>
      </c>
      <c r="AK330" s="5">
        <f t="shared" ca="1" si="295"/>
        <v>2844.622784580466</v>
      </c>
      <c r="AL330" s="2">
        <f ca="1">(AK330/AK$5)^(12/COUNT(AK$6:AK330))-1</f>
        <v>0.13158469603126743</v>
      </c>
      <c r="AN330" s="3">
        <f t="shared" ca="1" si="296"/>
        <v>0.26124314416590066</v>
      </c>
      <c r="AO330" s="3">
        <f t="shared" ca="1" si="297"/>
        <v>0.73875685583409934</v>
      </c>
      <c r="AP330" s="2">
        <f t="shared" ca="1" si="298"/>
        <v>6.0923004051273169E-2</v>
      </c>
      <c r="AQ330" s="5">
        <f t="shared" ca="1" si="299"/>
        <v>834.22078979617515</v>
      </c>
      <c r="AR330" s="2">
        <f ca="1">(AQ330/AQ$5)^(12/COUNT(AQ$6:AQ330))-1</f>
        <v>8.1475112222837875E-2</v>
      </c>
      <c r="AT330" s="3">
        <f t="shared" si="300"/>
        <v>0</v>
      </c>
      <c r="AU330" s="3">
        <f t="shared" si="301"/>
        <v>1</v>
      </c>
      <c r="AV330" s="2">
        <f t="shared" si="302"/>
        <v>8.0846139252513716E-2</v>
      </c>
      <c r="AW330" s="5">
        <f t="shared" si="303"/>
        <v>1375.9944494127465</v>
      </c>
      <c r="AX330" s="2">
        <f>(AW330/AW$5)^(12/COUNT(AW$6:AW330))-1</f>
        <v>0.10164389317119871</v>
      </c>
      <c r="AZ330" s="3">
        <f t="shared" ca="1" si="304"/>
        <v>0</v>
      </c>
      <c r="BA330" s="3">
        <f t="shared" ca="1" si="305"/>
        <v>1</v>
      </c>
      <c r="BB330" s="2">
        <f t="shared" ca="1" si="306"/>
        <v>8.0846139252513716E-2</v>
      </c>
      <c r="BC330" s="5">
        <f t="shared" ca="1" si="307"/>
        <v>2104.8892129546766</v>
      </c>
      <c r="BD330" s="2">
        <f ca="1">(BC330/BC$5)^(12/COUNT(BC$6:BC330))-1</f>
        <v>0.11907113832251226</v>
      </c>
      <c r="BF330" s="3">
        <f t="shared" si="328"/>
        <v>0.45</v>
      </c>
      <c r="BG330" s="3">
        <f t="shared" si="308"/>
        <v>0.55000000000000004</v>
      </c>
      <c r="BH330" s="2">
        <f t="shared" si="309"/>
        <v>4.652787658888255E-2</v>
      </c>
      <c r="BI330" s="5">
        <f t="shared" si="310"/>
        <v>952.73112895885527</v>
      </c>
      <c r="BJ330" s="2">
        <f>(BI330/BI$5)^(12/COUNT(BI$6:BI330))-1</f>
        <v>8.6792412572588518E-2</v>
      </c>
      <c r="BL330" s="3">
        <f t="shared" si="311"/>
        <v>1</v>
      </c>
      <c r="BM330" s="3">
        <f t="shared" si="312"/>
        <v>0</v>
      </c>
      <c r="BN330" s="2">
        <f t="shared" si="313"/>
        <v>4.5833333333333334E-3</v>
      </c>
      <c r="BO330" s="5">
        <f t="shared" si="314"/>
        <v>551.59449115220355</v>
      </c>
      <c r="BP330" s="2">
        <f>(BO330/BO$5)^(12/COUNT(BO$6:BO330))-1</f>
        <v>6.5081617998858032E-2</v>
      </c>
      <c r="BR330" s="3">
        <f t="shared" si="315"/>
        <v>1</v>
      </c>
      <c r="BS330" s="3">
        <f t="shared" si="316"/>
        <v>0</v>
      </c>
      <c r="BT330" s="2">
        <f t="shared" si="317"/>
        <v>4.5833333333333334E-3</v>
      </c>
      <c r="BU330" s="5">
        <f t="shared" si="318"/>
        <v>634.0258538941988</v>
      </c>
      <c r="BV330" s="2">
        <f>(BU330/BU$5)^(12/COUNT(BU$6:BU330))-1</f>
        <v>7.0572928630181053E-2</v>
      </c>
      <c r="BX330" s="3">
        <f t="shared" si="319"/>
        <v>0</v>
      </c>
      <c r="BY330" s="3">
        <f t="shared" si="320"/>
        <v>1</v>
      </c>
      <c r="BZ330" s="2">
        <f t="shared" si="321"/>
        <v>8.0846139252513716E-2</v>
      </c>
      <c r="CA330" s="5">
        <f t="shared" si="322"/>
        <v>848.18089107709864</v>
      </c>
      <c r="CB330" s="2">
        <f>(CA330/CA$5)^(12/COUNT(CA$6:CA330))-1</f>
        <v>8.2138009631585573E-2</v>
      </c>
      <c r="CD330" s="3">
        <f t="shared" si="329"/>
        <v>0.1</v>
      </c>
      <c r="CE330" s="3">
        <f t="shared" si="323"/>
        <v>0.9</v>
      </c>
      <c r="CF330" s="2">
        <f t="shared" si="324"/>
        <v>7.3219858660595688E-2</v>
      </c>
      <c r="CG330" s="5">
        <f t="shared" si="325"/>
        <v>988.30840702180456</v>
      </c>
      <c r="CH330" s="2">
        <f>(CG330/CG$5)^(12/COUNT(CG$6:CG330))-1</f>
        <v>8.8264574007009156E-2</v>
      </c>
    </row>
    <row r="331" spans="1:86">
      <c r="A331" s="1">
        <v>35885</v>
      </c>
      <c r="B331" s="2">
        <f>data!M332/1200</f>
        <v>4.5833333333333334E-3</v>
      </c>
      <c r="C331" s="2">
        <f>data!K332/data!K331-1</f>
        <v>2.9733047341882646E-2</v>
      </c>
      <c r="D331" s="1">
        <f t="shared" si="276"/>
        <v>35796</v>
      </c>
      <c r="E331">
        <f>VLOOKUP(D331,'FRED Graph'!$A$13:$B$1993,2,FALSE)</f>
        <v>0</v>
      </c>
      <c r="F331" s="4">
        <f t="shared" si="277"/>
        <v>2.5149714008549311E-2</v>
      </c>
      <c r="G331" s="20" t="str">
        <f t="shared" si="275"/>
        <v>19981</v>
      </c>
      <c r="H331" s="21">
        <f>IF(VLOOKUP(G331,Median_Level!$A$2:$H$206,8,FALSE)="#N/A",0,VLOOKUP(G331,Median_Level!$A$2:$H$206,8,FALSE))</f>
        <v>15</v>
      </c>
      <c r="I331" s="4"/>
      <c r="J331" s="3">
        <f t="shared" si="326"/>
        <v>0</v>
      </c>
      <c r="K331" s="3">
        <f t="shared" si="278"/>
        <v>1</v>
      </c>
      <c r="L331" s="2">
        <f t="shared" si="279"/>
        <v>2.9733047341882646E-2</v>
      </c>
      <c r="M331" s="5">
        <f t="shared" si="280"/>
        <v>1013.2181922855484</v>
      </c>
      <c r="N331" s="2">
        <f>(M331/M$5)^(12/COUNT(M$6:M331))-1</f>
        <v>8.8979593530705614E-2</v>
      </c>
      <c r="P331" s="3">
        <f t="shared" si="327"/>
        <v>1</v>
      </c>
      <c r="Q331" s="3">
        <f t="shared" si="281"/>
        <v>0</v>
      </c>
      <c r="R331" s="2">
        <f t="shared" si="282"/>
        <v>4.5833333333333334E-3</v>
      </c>
      <c r="S331" s="5">
        <f t="shared" si="283"/>
        <v>770.1125065704133</v>
      </c>
      <c r="T331" s="2">
        <f>(S331/S$5)^(12/COUNT(S$6:S331))-1</f>
        <v>7.8037569075950275E-2</v>
      </c>
      <c r="V331" s="3">
        <f t="shared" si="284"/>
        <v>0</v>
      </c>
      <c r="W331" s="3">
        <f t="shared" si="285"/>
        <v>1</v>
      </c>
      <c r="X331" s="2">
        <f t="shared" si="286"/>
        <v>2.9733047341882646E-2</v>
      </c>
      <c r="Y331" s="5">
        <f t="shared" si="287"/>
        <v>194090.4055525655</v>
      </c>
      <c r="Z331" s="2">
        <f>(Y331/Y$5)^(12/COUNT(Y$6:Y331))-1</f>
        <v>0.32138941805268617</v>
      </c>
      <c r="AB331" s="3">
        <f t="shared" si="288"/>
        <v>0</v>
      </c>
      <c r="AC331" s="3">
        <f t="shared" si="289"/>
        <v>1</v>
      </c>
      <c r="AD331" s="2">
        <f t="shared" si="290"/>
        <v>2.9733047341882646E-2</v>
      </c>
      <c r="AE331" s="5">
        <f t="shared" si="291"/>
        <v>980.88882541201099</v>
      </c>
      <c r="AF331" s="2">
        <f>(AE331/AE$5)^(12/COUNT(AE$6:AE331))-1</f>
        <v>8.768049826002966E-2</v>
      </c>
      <c r="AH331" s="3">
        <f t="shared" ca="1" si="292"/>
        <v>0</v>
      </c>
      <c r="AI331" s="3">
        <f t="shared" ca="1" si="293"/>
        <v>1</v>
      </c>
      <c r="AJ331" s="2">
        <f t="shared" ca="1" si="294"/>
        <v>2.9733047341882646E-2</v>
      </c>
      <c r="AK331" s="5">
        <f t="shared" ca="1" si="295"/>
        <v>2929.2020885041952</v>
      </c>
      <c r="AL331" s="2">
        <f ca="1">(AK331/AK$5)^(12/COUNT(AK$6:AK331))-1</f>
        <v>0.13237630475356843</v>
      </c>
      <c r="AN331" s="3">
        <f t="shared" ca="1" si="296"/>
        <v>0.69558907343501064</v>
      </c>
      <c r="AO331" s="3">
        <f t="shared" ca="1" si="297"/>
        <v>0.30441092656498936</v>
      </c>
      <c r="AP331" s="2">
        <f t="shared" ca="1" si="298"/>
        <v>1.2239181077520322E-2</v>
      </c>
      <c r="AQ331" s="5">
        <f t="shared" ca="1" si="299"/>
        <v>844.43096910112263</v>
      </c>
      <c r="AR331" s="2">
        <f ca="1">(AQ331/AQ$5)^(12/COUNT(AQ$6:AQ331))-1</f>
        <v>8.169956714394111E-2</v>
      </c>
      <c r="AT331" s="3">
        <f t="shared" si="300"/>
        <v>0</v>
      </c>
      <c r="AU331" s="3">
        <f t="shared" si="301"/>
        <v>1</v>
      </c>
      <c r="AV331" s="2">
        <f t="shared" si="302"/>
        <v>2.9733047341882646E-2</v>
      </c>
      <c r="AW331" s="5">
        <f t="shared" si="303"/>
        <v>1416.9069575193034</v>
      </c>
      <c r="AX331" s="2">
        <f>(AW331/AW$5)^(12/COUNT(AW$6:AW331))-1</f>
        <v>0.10250524074602563</v>
      </c>
      <c r="AZ331" s="3">
        <f t="shared" ca="1" si="304"/>
        <v>0</v>
      </c>
      <c r="BA331" s="3">
        <f t="shared" ca="1" si="305"/>
        <v>1</v>
      </c>
      <c r="BB331" s="2">
        <f t="shared" ca="1" si="306"/>
        <v>2.9733047341882646E-2</v>
      </c>
      <c r="BC331" s="5">
        <f t="shared" ca="1" si="307"/>
        <v>2167.473983572876</v>
      </c>
      <c r="BD331" s="2">
        <f ca="1">(BC331/BC$5)^(12/COUNT(BC$6:BC331))-1</f>
        <v>0.11989219256476846</v>
      </c>
      <c r="BF331" s="3">
        <f t="shared" si="328"/>
        <v>0.45</v>
      </c>
      <c r="BG331" s="3">
        <f t="shared" si="308"/>
        <v>0.55000000000000004</v>
      </c>
      <c r="BH331" s="2">
        <f t="shared" si="309"/>
        <v>1.8415676038035456E-2</v>
      </c>
      <c r="BI331" s="5">
        <f t="shared" si="310"/>
        <v>970.27631678111322</v>
      </c>
      <c r="BJ331" s="2">
        <f>(BI331/BI$5)^(12/COUNT(BI$6:BI331))-1</f>
        <v>8.7245050214547648E-2</v>
      </c>
      <c r="BL331" s="3">
        <f t="shared" si="311"/>
        <v>1</v>
      </c>
      <c r="BM331" s="3">
        <f t="shared" si="312"/>
        <v>0</v>
      </c>
      <c r="BN331" s="2">
        <f t="shared" si="313"/>
        <v>4.5833333333333334E-3</v>
      </c>
      <c r="BO331" s="5">
        <f t="shared" si="314"/>
        <v>554.12263256998449</v>
      </c>
      <c r="BP331" s="2">
        <f>(BO331/BO$5)^(12/COUNT(BO$6:BO331))-1</f>
        <v>6.505490278484416E-2</v>
      </c>
      <c r="BR331" s="3">
        <f t="shared" si="315"/>
        <v>1</v>
      </c>
      <c r="BS331" s="3">
        <f t="shared" si="316"/>
        <v>0</v>
      </c>
      <c r="BT331" s="2">
        <f t="shared" si="317"/>
        <v>4.5833333333333334E-3</v>
      </c>
      <c r="BU331" s="5">
        <f t="shared" si="318"/>
        <v>636.9318057245473</v>
      </c>
      <c r="BV331" s="2">
        <f>(BU331/BU$5)^(12/COUNT(BU$6:BU331))-1</f>
        <v>7.0529188375713536E-2</v>
      </c>
      <c r="BX331" s="3">
        <f t="shared" si="319"/>
        <v>0</v>
      </c>
      <c r="BY331" s="3">
        <f t="shared" si="320"/>
        <v>1</v>
      </c>
      <c r="BZ331" s="2">
        <f t="shared" si="321"/>
        <v>2.9733047341882646E-2</v>
      </c>
      <c r="CA331" s="5">
        <f t="shared" si="322"/>
        <v>873.39989366597422</v>
      </c>
      <c r="CB331" s="2">
        <f>(CA331/CA$5)^(12/COUNT(CA$6:CA331))-1</f>
        <v>8.3043455169264702E-2</v>
      </c>
      <c r="CD331" s="3">
        <f t="shared" si="329"/>
        <v>0.1</v>
      </c>
      <c r="CE331" s="3">
        <f t="shared" si="323"/>
        <v>0.9</v>
      </c>
      <c r="CF331" s="2">
        <f t="shared" si="324"/>
        <v>2.7218075941027715E-2</v>
      </c>
      <c r="CG331" s="5">
        <f t="shared" si="325"/>
        <v>1015.20826029728</v>
      </c>
      <c r="CH331" s="2">
        <f>(CG331/CG$5)^(12/COUNT(CG$6:CG331))-1</f>
        <v>8.9058250617960244E-2</v>
      </c>
    </row>
    <row r="332" spans="1:86">
      <c r="A332" s="1">
        <v>35915</v>
      </c>
      <c r="B332" s="2">
        <f>data!M333/1200</f>
        <v>4.5833333333333334E-3</v>
      </c>
      <c r="C332" s="2">
        <f>data!K333/data!K332-1</f>
        <v>2.9950680697288679E-2</v>
      </c>
      <c r="D332" s="1">
        <f t="shared" si="276"/>
        <v>35796</v>
      </c>
      <c r="E332">
        <f>VLOOKUP(D332,'FRED Graph'!$A$13:$B$1993,2,FALSE)</f>
        <v>0</v>
      </c>
      <c r="F332" s="4">
        <f t="shared" si="277"/>
        <v>2.5367347363955343E-2</v>
      </c>
      <c r="G332" s="20" t="str">
        <f t="shared" si="275"/>
        <v>19982</v>
      </c>
      <c r="H332" s="21">
        <f>IF(VLOOKUP(G332,Median_Level!$A$2:$H$206,8,FALSE)="#N/A",0,VLOOKUP(G332,Median_Level!$A$2:$H$206,8,FALSE))</f>
        <v>20</v>
      </c>
      <c r="I332" s="4"/>
      <c r="J332" s="3">
        <f t="shared" si="326"/>
        <v>0</v>
      </c>
      <c r="K332" s="3">
        <f t="shared" si="278"/>
        <v>1</v>
      </c>
      <c r="L332" s="2">
        <f t="shared" si="279"/>
        <v>2.9950680697288679E-2</v>
      </c>
      <c r="M332" s="5">
        <f t="shared" si="280"/>
        <v>1043.5647668393769</v>
      </c>
      <c r="N332" s="2">
        <f>(M332/M$5)^(12/COUNT(M$6:M332))-1</f>
        <v>8.9875422438107755E-2</v>
      </c>
      <c r="P332" s="3">
        <f t="shared" si="327"/>
        <v>1</v>
      </c>
      <c r="Q332" s="3">
        <f t="shared" si="281"/>
        <v>0</v>
      </c>
      <c r="R332" s="2">
        <f t="shared" si="282"/>
        <v>4.5833333333333334E-3</v>
      </c>
      <c r="S332" s="5">
        <f t="shared" si="283"/>
        <v>773.64218889219444</v>
      </c>
      <c r="T332" s="2">
        <f>(S332/S$5)^(12/COUNT(S$6:S332))-1</f>
        <v>7.7970752662314569E-2</v>
      </c>
      <c r="V332" s="3">
        <f t="shared" si="284"/>
        <v>0</v>
      </c>
      <c r="W332" s="3">
        <f t="shared" si="285"/>
        <v>1</v>
      </c>
      <c r="X332" s="2">
        <f t="shared" si="286"/>
        <v>2.9950680697288679E-2</v>
      </c>
      <c r="Y332" s="5">
        <f t="shared" si="287"/>
        <v>199903.54531567765</v>
      </c>
      <c r="Z332" s="2">
        <f>(Y332/Y$5)^(12/COUNT(Y$6:Y332))-1</f>
        <v>0.32169433149500937</v>
      </c>
      <c r="AB332" s="3">
        <f t="shared" si="288"/>
        <v>0</v>
      </c>
      <c r="AC332" s="3">
        <f t="shared" si="289"/>
        <v>1</v>
      </c>
      <c r="AD332" s="2">
        <f t="shared" si="290"/>
        <v>2.9950680697288679E-2</v>
      </c>
      <c r="AE332" s="5">
        <f t="shared" si="291"/>
        <v>1010.2671134214646</v>
      </c>
      <c r="AF332" s="2">
        <f>(AE332/AE$5)^(12/COUNT(AE$6:AE332))-1</f>
        <v>8.8579232161995813E-2</v>
      </c>
      <c r="AH332" s="3">
        <f t="shared" ca="1" si="292"/>
        <v>0</v>
      </c>
      <c r="AI332" s="3">
        <f t="shared" ca="1" si="293"/>
        <v>1</v>
      </c>
      <c r="AJ332" s="2">
        <f t="shared" ca="1" si="294"/>
        <v>2.9950680697288679E-2</v>
      </c>
      <c r="AK332" s="5">
        <f t="shared" ca="1" si="295"/>
        <v>3016.9336849548154</v>
      </c>
      <c r="AL332" s="2">
        <f ca="1">(AK332/AK$5)^(12/COUNT(AK$6:AK332))-1</f>
        <v>0.13317240838897382</v>
      </c>
      <c r="AN332" s="3">
        <f t="shared" ca="1" si="296"/>
        <v>0.78418745734915452</v>
      </c>
      <c r="AO332" s="3">
        <f t="shared" ca="1" si="297"/>
        <v>0.21581254265084548</v>
      </c>
      <c r="AP332" s="2">
        <f t="shared" ca="1" si="298"/>
        <v>1.0057925068255759E-2</v>
      </c>
      <c r="AQ332" s="5">
        <f t="shared" ca="1" si="299"/>
        <v>852.92419251365629</v>
      </c>
      <c r="AR332" s="2">
        <f ca="1">(AQ332/AQ$5)^(12/COUNT(AQ$6:AQ332))-1</f>
        <v>8.1837049943652485E-2</v>
      </c>
      <c r="AT332" s="3">
        <f t="shared" si="300"/>
        <v>0</v>
      </c>
      <c r="AU332" s="3">
        <f t="shared" si="301"/>
        <v>1</v>
      </c>
      <c r="AV332" s="2">
        <f t="shared" si="302"/>
        <v>2.9950680697288679E-2</v>
      </c>
      <c r="AW332" s="5">
        <f t="shared" si="303"/>
        <v>1459.344285381731</v>
      </c>
      <c r="AX332" s="2">
        <f>(AW332/AW$5)^(12/COUNT(AW$6:AW332))-1</f>
        <v>0.10337054417445168</v>
      </c>
      <c r="AZ332" s="3">
        <f t="shared" ca="1" si="304"/>
        <v>0</v>
      </c>
      <c r="BA332" s="3">
        <f t="shared" ca="1" si="305"/>
        <v>1</v>
      </c>
      <c r="BB332" s="2">
        <f t="shared" ca="1" si="306"/>
        <v>2.9950680697288679E-2</v>
      </c>
      <c r="BC332" s="5">
        <f t="shared" ca="1" si="307"/>
        <v>2232.3913047745477</v>
      </c>
      <c r="BD332" s="2">
        <f ca="1">(BC332/BC$5)^(12/COUNT(BC$6:BC332))-1</f>
        <v>0.12071751321660362</v>
      </c>
      <c r="BF332" s="3">
        <f t="shared" si="328"/>
        <v>0.45</v>
      </c>
      <c r="BG332" s="3">
        <f t="shared" si="308"/>
        <v>0.55000000000000004</v>
      </c>
      <c r="BH332" s="2">
        <f t="shared" si="309"/>
        <v>1.8535374383508774E-2</v>
      </c>
      <c r="BI332" s="5">
        <f t="shared" si="310"/>
        <v>988.26075156810316</v>
      </c>
      <c r="BJ332" s="2">
        <f>(BI332/BI$5)^(12/COUNT(BI$6:BI332))-1</f>
        <v>8.7699797371453725E-2</v>
      </c>
      <c r="BL332" s="3">
        <f t="shared" si="311"/>
        <v>1</v>
      </c>
      <c r="BM332" s="3">
        <f t="shared" si="312"/>
        <v>0</v>
      </c>
      <c r="BN332" s="2">
        <f t="shared" si="313"/>
        <v>4.5833333333333334E-3</v>
      </c>
      <c r="BO332" s="5">
        <f t="shared" si="314"/>
        <v>556.66236130259699</v>
      </c>
      <c r="BP332" s="2">
        <f>(BO332/BO$5)^(12/COUNT(BO$6:BO332))-1</f>
        <v>6.5028351630591397E-2</v>
      </c>
      <c r="BR332" s="3">
        <f t="shared" si="315"/>
        <v>1</v>
      </c>
      <c r="BS332" s="3">
        <f t="shared" si="316"/>
        <v>0</v>
      </c>
      <c r="BT332" s="2">
        <f t="shared" si="317"/>
        <v>4.5833333333333334E-3</v>
      </c>
      <c r="BU332" s="5">
        <f t="shared" si="318"/>
        <v>639.85107650078487</v>
      </c>
      <c r="BV332" s="2">
        <f>(BU332/BU$5)^(12/COUNT(BU$6:BU332))-1</f>
        <v>7.0485717416466365E-2</v>
      </c>
      <c r="BX332" s="3">
        <f t="shared" si="319"/>
        <v>0</v>
      </c>
      <c r="BY332" s="3">
        <f t="shared" si="320"/>
        <v>1</v>
      </c>
      <c r="BZ332" s="2">
        <f t="shared" si="321"/>
        <v>2.9950680697288679E-2</v>
      </c>
      <c r="CA332" s="5">
        <f t="shared" si="322"/>
        <v>899.55881500220971</v>
      </c>
      <c r="CB332" s="2">
        <f>(CA332/CA$5)^(12/COUNT(CA$6:CA332))-1</f>
        <v>8.395251962682404E-2</v>
      </c>
      <c r="CD332" s="3">
        <f t="shared" si="329"/>
        <v>0.1</v>
      </c>
      <c r="CE332" s="3">
        <f t="shared" si="323"/>
        <v>0.9</v>
      </c>
      <c r="CF332" s="2">
        <f t="shared" si="324"/>
        <v>2.7413945960893145E-2</v>
      </c>
      <c r="CG332" s="5">
        <f t="shared" si="325"/>
        <v>1043.039124684122</v>
      </c>
      <c r="CH332" s="2">
        <f>(CG332/CG$5)^(12/COUNT(CG$6:CG332))-1</f>
        <v>8.9855271906099432E-2</v>
      </c>
    </row>
    <row r="333" spans="1:86">
      <c r="A333" s="1">
        <v>35944</v>
      </c>
      <c r="B333" s="2">
        <f>data!M334/1200</f>
        <v>4.5833333333333334E-3</v>
      </c>
      <c r="C333" s="2">
        <f>data!K334/data!K333-1</f>
        <v>-1.8029737315962246E-2</v>
      </c>
      <c r="D333" s="1">
        <f t="shared" si="276"/>
        <v>35796</v>
      </c>
      <c r="E333">
        <f>VLOOKUP(D333,'FRED Graph'!$A$13:$B$1993,2,FALSE)</f>
        <v>0</v>
      </c>
      <c r="F333" s="4">
        <f t="shared" si="277"/>
        <v>-2.2613070649295582E-2</v>
      </c>
      <c r="G333" s="20" t="str">
        <f t="shared" si="275"/>
        <v>19982</v>
      </c>
      <c r="H333" s="21">
        <f>IF(VLOOKUP(G333,Median_Level!$A$2:$H$206,8,FALSE)="#N/A",0,VLOOKUP(G333,Median_Level!$A$2:$H$206,8,FALSE))</f>
        <v>20</v>
      </c>
      <c r="I333" s="4"/>
      <c r="J333" s="3">
        <f t="shared" si="326"/>
        <v>0</v>
      </c>
      <c r="K333" s="3">
        <f t="shared" si="278"/>
        <v>1</v>
      </c>
      <c r="L333" s="2">
        <f t="shared" si="279"/>
        <v>-1.8029737315962246E-2</v>
      </c>
      <c r="M333" s="5">
        <f t="shared" si="280"/>
        <v>1024.7495682210697</v>
      </c>
      <c r="N333" s="2">
        <f>(M333/M$5)^(12/COUNT(M$6:M333))-1</f>
        <v>8.8864452534191951E-2</v>
      </c>
      <c r="P333" s="3">
        <f t="shared" si="327"/>
        <v>1</v>
      </c>
      <c r="Q333" s="3">
        <f t="shared" si="281"/>
        <v>0</v>
      </c>
      <c r="R333" s="2">
        <f t="shared" si="282"/>
        <v>4.5833333333333334E-3</v>
      </c>
      <c r="S333" s="5">
        <f t="shared" si="283"/>
        <v>777.18804892461708</v>
      </c>
      <c r="T333" s="2">
        <f>(S333/S$5)^(12/COUNT(S$6:S333))-1</f>
        <v>7.7904347769294668E-2</v>
      </c>
      <c r="V333" s="3">
        <f t="shared" si="284"/>
        <v>1</v>
      </c>
      <c r="W333" s="3">
        <f t="shared" si="285"/>
        <v>0</v>
      </c>
      <c r="X333" s="2">
        <f t="shared" si="286"/>
        <v>4.5833333333333334E-3</v>
      </c>
      <c r="Y333" s="5">
        <f t="shared" si="287"/>
        <v>200819.76989837451</v>
      </c>
      <c r="Z333" s="2">
        <f>(Y333/Y$5)^(12/COUNT(Y$6:Y333))-1</f>
        <v>0.32079185741798022</v>
      </c>
      <c r="AB333" s="3">
        <f t="shared" si="288"/>
        <v>0</v>
      </c>
      <c r="AC333" s="3">
        <f t="shared" si="289"/>
        <v>1</v>
      </c>
      <c r="AD333" s="2">
        <f t="shared" si="290"/>
        <v>-1.8029737315962246E-2</v>
      </c>
      <c r="AE333" s="5">
        <f t="shared" si="291"/>
        <v>992.05226274752022</v>
      </c>
      <c r="AF333" s="2">
        <f>(AE333/AE$5)^(12/COUNT(AE$6:AE333))-1</f>
        <v>8.7573410398312568E-2</v>
      </c>
      <c r="AH333" s="3">
        <f t="shared" ca="1" si="292"/>
        <v>0</v>
      </c>
      <c r="AI333" s="3">
        <f t="shared" ca="1" si="293"/>
        <v>1</v>
      </c>
      <c r="AJ333" s="2">
        <f t="shared" ca="1" si="294"/>
        <v>-1.8029737315962246E-2</v>
      </c>
      <c r="AK333" s="5">
        <f t="shared" ca="1" si="295"/>
        <v>2962.5391631154021</v>
      </c>
      <c r="AL333" s="2">
        <f ca="1">(AK333/AK$5)^(12/COUNT(AK$6:AK333))-1</f>
        <v>0.13198681800458245</v>
      </c>
      <c r="AN333" s="3">
        <f t="shared" ca="1" si="296"/>
        <v>0.96407849118669309</v>
      </c>
      <c r="AO333" s="3">
        <f t="shared" ca="1" si="297"/>
        <v>3.5921508813306913E-2</v>
      </c>
      <c r="AP333" s="2">
        <f t="shared" ca="1" si="298"/>
        <v>3.7710377167087306E-3</v>
      </c>
      <c r="AQ333" s="5">
        <f t="shared" ca="1" si="299"/>
        <v>856.14060181311868</v>
      </c>
      <c r="AR333" s="2">
        <f ca="1">(AQ333/AQ$5)^(12/COUNT(AQ$6:AQ333))-1</f>
        <v>8.1726585422239983E-2</v>
      </c>
      <c r="AT333" s="3">
        <f t="shared" si="300"/>
        <v>0</v>
      </c>
      <c r="AU333" s="3">
        <f t="shared" si="301"/>
        <v>1</v>
      </c>
      <c r="AV333" s="2">
        <f t="shared" si="302"/>
        <v>-1.8029737315962246E-2</v>
      </c>
      <c r="AW333" s="5">
        <f t="shared" si="303"/>
        <v>1433.0326912627477</v>
      </c>
      <c r="AX333" s="2">
        <f>(AW333/AW$5)^(12/COUNT(AW$6:AW333))-1</f>
        <v>0.10230569800888589</v>
      </c>
      <c r="AZ333" s="3">
        <f t="shared" ca="1" si="304"/>
        <v>0</v>
      </c>
      <c r="BA333" s="3">
        <f t="shared" ca="1" si="305"/>
        <v>1</v>
      </c>
      <c r="BB333" s="2">
        <f t="shared" ca="1" si="306"/>
        <v>-1.8029737315962246E-2</v>
      </c>
      <c r="BC333" s="5">
        <f t="shared" ca="1" si="307"/>
        <v>2192.1418759630246</v>
      </c>
      <c r="BD333" s="2">
        <f ca="1">(BC333/BC$5)^(12/COUNT(BC$6:BC333))-1</f>
        <v>0.11958267778126985</v>
      </c>
      <c r="BF333" s="3">
        <f t="shared" si="328"/>
        <v>0.45</v>
      </c>
      <c r="BG333" s="3">
        <f t="shared" si="308"/>
        <v>0.55000000000000004</v>
      </c>
      <c r="BH333" s="2">
        <f t="shared" si="309"/>
        <v>-7.8538555237792369E-3</v>
      </c>
      <c r="BI333" s="5">
        <f t="shared" si="310"/>
        <v>980.49909440546571</v>
      </c>
      <c r="BJ333" s="2">
        <f>(BI333/BI$5)^(12/COUNT(BI$6:BI333))-1</f>
        <v>8.7107416028576523E-2</v>
      </c>
      <c r="BL333" s="3">
        <f t="shared" si="311"/>
        <v>1</v>
      </c>
      <c r="BM333" s="3">
        <f t="shared" si="312"/>
        <v>0</v>
      </c>
      <c r="BN333" s="2">
        <f t="shared" si="313"/>
        <v>4.5833333333333334E-3</v>
      </c>
      <c r="BO333" s="5">
        <f t="shared" si="314"/>
        <v>559.21373045856728</v>
      </c>
      <c r="BP333" s="2">
        <f>(BO333/BO$5)^(12/COUNT(BO$6:BO333))-1</f>
        <v>6.500196302948269E-2</v>
      </c>
      <c r="BR333" s="3">
        <f t="shared" si="315"/>
        <v>1</v>
      </c>
      <c r="BS333" s="3">
        <f t="shared" si="316"/>
        <v>0</v>
      </c>
      <c r="BT333" s="2">
        <f t="shared" si="317"/>
        <v>4.5833333333333334E-3</v>
      </c>
      <c r="BU333" s="5">
        <f t="shared" si="318"/>
        <v>642.78372726808016</v>
      </c>
      <c r="BV333" s="2">
        <f>(BU333/BU$5)^(12/COUNT(BU$6:BU333))-1</f>
        <v>7.0442513273155649E-2</v>
      </c>
      <c r="BX333" s="3">
        <f t="shared" si="319"/>
        <v>0</v>
      </c>
      <c r="BY333" s="3">
        <f t="shared" si="320"/>
        <v>1</v>
      </c>
      <c r="BZ333" s="2">
        <f t="shared" si="321"/>
        <v>-1.8029737315962246E-2</v>
      </c>
      <c r="CA333" s="5">
        <f t="shared" si="322"/>
        <v>883.34000586746163</v>
      </c>
      <c r="CB333" s="2">
        <f>(CA333/CA$5)^(12/COUNT(CA$6:CA333))-1</f>
        <v>8.2965035734779757E-2</v>
      </c>
      <c r="CD333" s="3">
        <f t="shared" si="329"/>
        <v>0.1</v>
      </c>
      <c r="CE333" s="3">
        <f t="shared" si="323"/>
        <v>0.9</v>
      </c>
      <c r="CF333" s="2">
        <f t="shared" si="324"/>
        <v>-1.5768430251032688E-2</v>
      </c>
      <c r="CG333" s="5">
        <f t="shared" si="325"/>
        <v>1026.5920349974422</v>
      </c>
      <c r="CH333" s="2">
        <f>(CG333/CG$5)^(12/COUNT(CG$6:CG333))-1</f>
        <v>8.8936015327337747E-2</v>
      </c>
    </row>
    <row r="334" spans="1:86">
      <c r="A334" s="1">
        <v>35976</v>
      </c>
      <c r="B334" s="2">
        <f>data!M335/1200</f>
        <v>4.5833333333333334E-3</v>
      </c>
      <c r="C334" s="2">
        <f>data!K335/data!K334-1</f>
        <v>5.8494710644441117E-3</v>
      </c>
      <c r="D334" s="1">
        <f t="shared" si="276"/>
        <v>35796</v>
      </c>
      <c r="E334">
        <f>VLOOKUP(D334,'FRED Graph'!$A$13:$B$1993,2,FALSE)</f>
        <v>0</v>
      </c>
      <c r="F334" s="4">
        <f t="shared" si="277"/>
        <v>1.2661377311107783E-3</v>
      </c>
      <c r="G334" s="20" t="str">
        <f t="shared" si="275"/>
        <v>19982</v>
      </c>
      <c r="H334" s="21">
        <f>IF(VLOOKUP(G334,Median_Level!$A$2:$H$206,8,FALSE)="#N/A",0,VLOOKUP(G334,Median_Level!$A$2:$H$206,8,FALSE))</f>
        <v>20</v>
      </c>
      <c r="I334" s="4"/>
      <c r="J334" s="3">
        <f t="shared" si="326"/>
        <v>0</v>
      </c>
      <c r="K334" s="3">
        <f t="shared" si="278"/>
        <v>1</v>
      </c>
      <c r="L334" s="2">
        <f t="shared" si="279"/>
        <v>5.8494710644441117E-3</v>
      </c>
      <c r="M334" s="5">
        <f t="shared" si="280"/>
        <v>1030.7438111686804</v>
      </c>
      <c r="N334" s="2">
        <f>(M334/M$5)^(12/COUNT(M$6:M334))-1</f>
        <v>8.8814325497763802E-2</v>
      </c>
      <c r="P334" s="3">
        <f t="shared" si="327"/>
        <v>1</v>
      </c>
      <c r="Q334" s="3">
        <f t="shared" si="281"/>
        <v>0</v>
      </c>
      <c r="R334" s="2">
        <f t="shared" si="282"/>
        <v>4.5833333333333334E-3</v>
      </c>
      <c r="S334" s="5">
        <f t="shared" si="283"/>
        <v>780.75016081552167</v>
      </c>
      <c r="T334" s="2">
        <f>(S334/S$5)^(12/COUNT(S$6:S334))-1</f>
        <v>7.7838350606869389E-2</v>
      </c>
      <c r="V334" s="3">
        <f t="shared" si="284"/>
        <v>0</v>
      </c>
      <c r="W334" s="3">
        <f t="shared" si="285"/>
        <v>1</v>
      </c>
      <c r="X334" s="2">
        <f t="shared" si="286"/>
        <v>5.8494710644441117E-3</v>
      </c>
      <c r="Y334" s="5">
        <f t="shared" si="287"/>
        <v>201994.45933156338</v>
      </c>
      <c r="Z334" s="2">
        <f>(Y334/Y$5)^(12/COUNT(Y$6:Y334))-1</f>
        <v>0.31995611971970717</v>
      </c>
      <c r="AB334" s="3">
        <f t="shared" si="288"/>
        <v>0</v>
      </c>
      <c r="AC334" s="3">
        <f t="shared" si="289"/>
        <v>1</v>
      </c>
      <c r="AD334" s="2">
        <f t="shared" si="290"/>
        <v>5.8494710644441117E-3</v>
      </c>
      <c r="AE334" s="5">
        <f t="shared" si="291"/>
        <v>997.8552437528781</v>
      </c>
      <c r="AF334" s="2">
        <f>(AE334/AE$5)^(12/COUNT(AE$6:AE334))-1</f>
        <v>8.7527264435840246E-2</v>
      </c>
      <c r="AH334" s="3">
        <f t="shared" ca="1" si="292"/>
        <v>0</v>
      </c>
      <c r="AI334" s="3">
        <f t="shared" ca="1" si="293"/>
        <v>1</v>
      </c>
      <c r="AJ334" s="2">
        <f t="shared" ca="1" si="294"/>
        <v>5.8494710644441117E-3</v>
      </c>
      <c r="AK334" s="5">
        <f t="shared" ca="1" si="295"/>
        <v>2979.8684502273281</v>
      </c>
      <c r="AL334" s="2">
        <f ca="1">(AK334/AK$5)^(12/COUNT(AK$6:AK334))-1</f>
        <v>0.13180108699592186</v>
      </c>
      <c r="AN334" s="3">
        <f t="shared" ca="1" si="296"/>
        <v>0.26359164944703428</v>
      </c>
      <c r="AO334" s="3">
        <f t="shared" ca="1" si="297"/>
        <v>0.73640835055296572</v>
      </c>
      <c r="AP334" s="2">
        <f t="shared" ca="1" si="298"/>
        <v>5.5157277314734961E-3</v>
      </c>
      <c r="AQ334" s="5">
        <f t="shared" ca="1" si="299"/>
        <v>860.86284027257966</v>
      </c>
      <c r="AR334" s="2">
        <f ca="1">(AQ334/AQ$5)^(12/COUNT(AQ$6:AQ334))-1</f>
        <v>8.1685317541006386E-2</v>
      </c>
      <c r="AT334" s="3">
        <f t="shared" si="300"/>
        <v>0</v>
      </c>
      <c r="AU334" s="3">
        <f t="shared" si="301"/>
        <v>1</v>
      </c>
      <c r="AV334" s="2">
        <f t="shared" si="302"/>
        <v>5.8494710644441117E-3</v>
      </c>
      <c r="AW334" s="5">
        <f t="shared" si="303"/>
        <v>1441.4151745246916</v>
      </c>
      <c r="AX334" s="2">
        <f>(AW334/AW$5)^(12/COUNT(AW$6:AW334))-1</f>
        <v>0.10221384886909046</v>
      </c>
      <c r="AZ334" s="3">
        <f t="shared" ca="1" si="304"/>
        <v>0</v>
      </c>
      <c r="BA334" s="3">
        <f t="shared" ca="1" si="305"/>
        <v>1</v>
      </c>
      <c r="BB334" s="2">
        <f t="shared" ca="1" si="306"/>
        <v>5.8494710644441117E-3</v>
      </c>
      <c r="BC334" s="5">
        <f t="shared" ca="1" si="307"/>
        <v>2204.9647464356267</v>
      </c>
      <c r="BD334" s="2">
        <f ca="1">(BC334/BC$5)^(12/COUNT(BC$6:BC334))-1</f>
        <v>0.11943647168637206</v>
      </c>
      <c r="BF334" s="3">
        <f t="shared" si="328"/>
        <v>0.45</v>
      </c>
      <c r="BG334" s="3">
        <f t="shared" si="308"/>
        <v>0.55000000000000004</v>
      </c>
      <c r="BH334" s="2">
        <f t="shared" si="309"/>
        <v>5.2797090854442615E-3</v>
      </c>
      <c r="BI334" s="5">
        <f t="shared" si="310"/>
        <v>985.67584438246809</v>
      </c>
      <c r="BJ334" s="2">
        <f>(BI334/BI$5)^(12/COUNT(BI$6:BI334))-1</f>
        <v>8.7040240223344112E-2</v>
      </c>
      <c r="BL334" s="3">
        <f t="shared" si="311"/>
        <v>1</v>
      </c>
      <c r="BM334" s="3">
        <f t="shared" si="312"/>
        <v>0</v>
      </c>
      <c r="BN334" s="2">
        <f t="shared" si="313"/>
        <v>4.5833333333333334E-3</v>
      </c>
      <c r="BO334" s="5">
        <f t="shared" si="314"/>
        <v>561.77679338983569</v>
      </c>
      <c r="BP334" s="2">
        <f>(BO334/BO$5)^(12/COUNT(BO$6:BO334))-1</f>
        <v>6.4975735493292053E-2</v>
      </c>
      <c r="BR334" s="3">
        <f t="shared" si="315"/>
        <v>1</v>
      </c>
      <c r="BS334" s="3">
        <f t="shared" si="316"/>
        <v>0</v>
      </c>
      <c r="BT334" s="2">
        <f t="shared" si="317"/>
        <v>4.5833333333333334E-3</v>
      </c>
      <c r="BU334" s="5">
        <f t="shared" si="318"/>
        <v>645.72981935139217</v>
      </c>
      <c r="BV334" s="2">
        <f>(BU334/BU$5)^(12/COUNT(BU$6:BU334))-1</f>
        <v>7.0399573496839229E-2</v>
      </c>
      <c r="BX334" s="3">
        <f t="shared" si="319"/>
        <v>0</v>
      </c>
      <c r="BY334" s="3">
        <f t="shared" si="320"/>
        <v>1</v>
      </c>
      <c r="BZ334" s="2">
        <f t="shared" si="321"/>
        <v>5.8494710644441117E-3</v>
      </c>
      <c r="CA334" s="5">
        <f t="shared" si="322"/>
        <v>888.50707767184929</v>
      </c>
      <c r="CB334" s="2">
        <f>(CA334/CA$5)^(12/COUNT(CA$6:CA334))-1</f>
        <v>8.2933062303144345E-2</v>
      </c>
      <c r="CD334" s="3">
        <f t="shared" si="329"/>
        <v>0.1</v>
      </c>
      <c r="CE334" s="3">
        <f t="shared" si="323"/>
        <v>0.9</v>
      </c>
      <c r="CF334" s="2">
        <f t="shared" si="324"/>
        <v>5.7228572913330337E-3</v>
      </c>
      <c r="CG334" s="5">
        <f t="shared" si="325"/>
        <v>1032.4670747101518</v>
      </c>
      <c r="CH334" s="2">
        <f>(CG334/CG$5)^(12/COUNT(CG$6:CG334))-1</f>
        <v>8.8880667806481517E-2</v>
      </c>
    </row>
    <row r="335" spans="1:86">
      <c r="A335" s="1">
        <v>36007</v>
      </c>
      <c r="B335" s="2">
        <f>data!M336/1200</f>
        <v>4.5833333333333334E-3</v>
      </c>
      <c r="C335" s="2">
        <f>data!K336/data!K335-1</f>
        <v>-7.6764882970415949E-3</v>
      </c>
      <c r="D335" s="1">
        <f t="shared" si="276"/>
        <v>35796</v>
      </c>
      <c r="E335">
        <f>VLOOKUP(D335,'FRED Graph'!$A$13:$B$1993,2,FALSE)</f>
        <v>0</v>
      </c>
      <c r="F335" s="4">
        <f t="shared" si="277"/>
        <v>-1.2259821630374928E-2</v>
      </c>
      <c r="G335" s="20" t="str">
        <f t="shared" si="275"/>
        <v>19983</v>
      </c>
      <c r="H335" s="21">
        <f>IF(VLOOKUP(G335,Median_Level!$A$2:$H$206,8,FALSE)="#N/A",0,VLOOKUP(G335,Median_Level!$A$2:$H$206,8,FALSE))</f>
        <v>17.5</v>
      </c>
      <c r="I335" s="4"/>
      <c r="J335" s="3">
        <f t="shared" si="326"/>
        <v>0</v>
      </c>
      <c r="K335" s="3">
        <f t="shared" si="278"/>
        <v>1</v>
      </c>
      <c r="L335" s="2">
        <f t="shared" si="279"/>
        <v>-7.6764882970415949E-3</v>
      </c>
      <c r="M335" s="5">
        <f t="shared" si="280"/>
        <v>1022.8313183649959</v>
      </c>
      <c r="N335" s="2">
        <f>(M335/M$5)^(12/COUNT(M$6:M335))-1</f>
        <v>8.8228626477384164E-2</v>
      </c>
      <c r="P335" s="3">
        <f t="shared" si="327"/>
        <v>1</v>
      </c>
      <c r="Q335" s="3">
        <f t="shared" si="281"/>
        <v>0</v>
      </c>
      <c r="R335" s="2">
        <f t="shared" si="282"/>
        <v>4.5833333333333334E-3</v>
      </c>
      <c r="S335" s="5">
        <f t="shared" si="283"/>
        <v>784.32859905259284</v>
      </c>
      <c r="T335" s="2">
        <f>(S335/S$5)^(12/COUNT(S$6:S335))-1</f>
        <v>7.7772757431414208E-2</v>
      </c>
      <c r="V335" s="3">
        <f t="shared" si="284"/>
        <v>1</v>
      </c>
      <c r="W335" s="3">
        <f t="shared" si="285"/>
        <v>0</v>
      </c>
      <c r="X335" s="2">
        <f t="shared" si="286"/>
        <v>4.5833333333333334E-3</v>
      </c>
      <c r="Y335" s="5">
        <f t="shared" si="287"/>
        <v>202920.2672701664</v>
      </c>
      <c r="Z335" s="2">
        <f>(Y335/Y$5)^(12/COUNT(Y$6:Y335))-1</f>
        <v>0.31906555329548425</v>
      </c>
      <c r="AB335" s="3">
        <f t="shared" si="288"/>
        <v>0</v>
      </c>
      <c r="AC335" s="3">
        <f t="shared" si="289"/>
        <v>1</v>
      </c>
      <c r="AD335" s="2">
        <f t="shared" si="290"/>
        <v>-7.6764882970415949E-3</v>
      </c>
      <c r="AE335" s="5">
        <f t="shared" si="291"/>
        <v>990.19521965206752</v>
      </c>
      <c r="AF335" s="2">
        <f>(AE335/AE$5)^(12/COUNT(AE$6:AE335))-1</f>
        <v>8.6946153545287341E-2</v>
      </c>
      <c r="AH335" s="3">
        <f t="shared" ca="1" si="292"/>
        <v>0</v>
      </c>
      <c r="AI335" s="3">
        <f t="shared" ca="1" si="293"/>
        <v>1</v>
      </c>
      <c r="AJ335" s="2">
        <f t="shared" ca="1" si="294"/>
        <v>-7.6764882970415949E-3</v>
      </c>
      <c r="AK335" s="5">
        <f t="shared" ca="1" si="295"/>
        <v>2956.9935249424348</v>
      </c>
      <c r="AL335" s="2">
        <f ca="1">(AK335/AK$5)^(12/COUNT(AK$6:AK335))-1</f>
        <v>0.13105954246340912</v>
      </c>
      <c r="AN335" s="3">
        <f t="shared" ca="1" si="296"/>
        <v>0.4023368684800066</v>
      </c>
      <c r="AO335" s="3">
        <f t="shared" ca="1" si="297"/>
        <v>0.5976631315199934</v>
      </c>
      <c r="AP335" s="2">
        <f t="shared" ca="1" si="298"/>
        <v>-2.7439100541530974E-3</v>
      </c>
      <c r="AQ335" s="5">
        <f t="shared" ca="1" si="299"/>
        <v>858.50071006990891</v>
      </c>
      <c r="AR335" s="2">
        <f ca="1">(AQ335/AQ$5)^(12/COUNT(AQ$6:AQ335))-1</f>
        <v>8.1319925389007341E-2</v>
      </c>
      <c r="AT335" s="3">
        <f t="shared" si="300"/>
        <v>0</v>
      </c>
      <c r="AU335" s="3">
        <f t="shared" si="301"/>
        <v>1</v>
      </c>
      <c r="AV335" s="2">
        <f t="shared" si="302"/>
        <v>-7.6764882970415949E-3</v>
      </c>
      <c r="AW335" s="5">
        <f t="shared" si="303"/>
        <v>1430.3501678062746</v>
      </c>
      <c r="AX335" s="2">
        <f>(AW335/AW$5)^(12/COUNT(AW$6:AW335))-1</f>
        <v>0.10158011121186483</v>
      </c>
      <c r="AZ335" s="3">
        <f t="shared" ca="1" si="304"/>
        <v>0</v>
      </c>
      <c r="BA335" s="3">
        <f t="shared" ca="1" si="305"/>
        <v>1</v>
      </c>
      <c r="BB335" s="2">
        <f t="shared" ca="1" si="306"/>
        <v>-7.6764882970415949E-3</v>
      </c>
      <c r="BC335" s="5">
        <f t="shared" ca="1" si="307"/>
        <v>2188.0383603642244</v>
      </c>
      <c r="BD335" s="2">
        <f ca="1">(BC335/BC$5)^(12/COUNT(BC$6:BC335))-1</f>
        <v>0.11874026764426482</v>
      </c>
      <c r="BF335" s="3">
        <f t="shared" si="328"/>
        <v>0.45</v>
      </c>
      <c r="BG335" s="3">
        <f t="shared" si="308"/>
        <v>0.55000000000000004</v>
      </c>
      <c r="BH335" s="2">
        <f t="shared" si="309"/>
        <v>-2.1595685633728776E-3</v>
      </c>
      <c r="BI335" s="5">
        <f t="shared" si="310"/>
        <v>983.54720981526373</v>
      </c>
      <c r="BJ335" s="2">
        <f>(BI335/BI$5)^(12/COUNT(BI$6:BI335))-1</f>
        <v>8.6679924791983831E-2</v>
      </c>
      <c r="BL335" s="3">
        <f t="shared" si="311"/>
        <v>1</v>
      </c>
      <c r="BM335" s="3">
        <f t="shared" si="312"/>
        <v>0</v>
      </c>
      <c r="BN335" s="2">
        <f t="shared" si="313"/>
        <v>4.5833333333333334E-3</v>
      </c>
      <c r="BO335" s="5">
        <f t="shared" si="314"/>
        <v>564.35160369287246</v>
      </c>
      <c r="BP335" s="2">
        <f>(BO335/BO$5)^(12/COUNT(BO$6:BO335))-1</f>
        <v>6.4949667551905454E-2</v>
      </c>
      <c r="BR335" s="3">
        <f t="shared" si="315"/>
        <v>1</v>
      </c>
      <c r="BS335" s="3">
        <f t="shared" si="316"/>
        <v>0</v>
      </c>
      <c r="BT335" s="2">
        <f t="shared" si="317"/>
        <v>4.5833333333333334E-3</v>
      </c>
      <c r="BU335" s="5">
        <f t="shared" si="318"/>
        <v>648.68941435675276</v>
      </c>
      <c r="BV335" s="2">
        <f>(BU335/BU$5)^(12/COUNT(BU$6:BU335))-1</f>
        <v>7.0356895668452157E-2</v>
      </c>
      <c r="BX335" s="3">
        <f t="shared" si="319"/>
        <v>0</v>
      </c>
      <c r="BY335" s="3">
        <f t="shared" si="320"/>
        <v>1</v>
      </c>
      <c r="BZ335" s="2">
        <f t="shared" si="321"/>
        <v>-7.6764882970415949E-3</v>
      </c>
      <c r="CA335" s="5">
        <f t="shared" si="322"/>
        <v>881.68646348826269</v>
      </c>
      <c r="CB335" s="2">
        <f>(CA335/CA$5)^(12/COUNT(CA$6:CA335))-1</f>
        <v>8.2368291328127174E-2</v>
      </c>
      <c r="CD335" s="3">
        <f t="shared" si="329"/>
        <v>0.1</v>
      </c>
      <c r="CE335" s="3">
        <f t="shared" si="323"/>
        <v>0.9</v>
      </c>
      <c r="CF335" s="2">
        <f t="shared" si="324"/>
        <v>-6.450506134004102E-3</v>
      </c>
      <c r="CG335" s="5">
        <f t="shared" si="325"/>
        <v>1025.8071395115767</v>
      </c>
      <c r="CH335" s="2">
        <f>(CG335/CG$5)^(12/COUNT(CG$6:CG335))-1</f>
        <v>8.8343595859670554E-2</v>
      </c>
    </row>
    <row r="336" spans="1:86">
      <c r="A336" s="1">
        <v>36038</v>
      </c>
      <c r="B336" s="2">
        <f>data!M337/1200</f>
        <v>4.5833333333333334E-3</v>
      </c>
      <c r="C336" s="2">
        <f>data!K337/data!K336-1</f>
        <v>-0.15132118843356468</v>
      </c>
      <c r="D336" s="1">
        <f t="shared" si="276"/>
        <v>35796</v>
      </c>
      <c r="E336">
        <f>VLOOKUP(D336,'FRED Graph'!$A$13:$B$1993,2,FALSE)</f>
        <v>0</v>
      </c>
      <c r="F336" s="4">
        <f t="shared" si="277"/>
        <v>-0.15590452176689801</v>
      </c>
      <c r="G336" s="20" t="str">
        <f t="shared" si="275"/>
        <v>19983</v>
      </c>
      <c r="H336" s="21">
        <f>IF(VLOOKUP(G336,Median_Level!$A$2:$H$206,8,FALSE)="#N/A",0,VLOOKUP(G336,Median_Level!$A$2:$H$206,8,FALSE))</f>
        <v>17.5</v>
      </c>
      <c r="I336" s="4"/>
      <c r="J336" s="3">
        <f t="shared" si="326"/>
        <v>0</v>
      </c>
      <c r="K336" s="3">
        <f t="shared" si="278"/>
        <v>1</v>
      </c>
      <c r="L336" s="2">
        <f t="shared" si="279"/>
        <v>-0.15132118843356468</v>
      </c>
      <c r="M336" s="5">
        <f t="shared" si="280"/>
        <v>868.055267702935</v>
      </c>
      <c r="N336" s="2">
        <f>(M336/M$5)^(12/COUNT(M$6:M336))-1</f>
        <v>8.1498413716219353E-2</v>
      </c>
      <c r="P336" s="3">
        <f t="shared" si="327"/>
        <v>1</v>
      </c>
      <c r="Q336" s="3">
        <f t="shared" si="281"/>
        <v>0</v>
      </c>
      <c r="R336" s="2">
        <f t="shared" si="282"/>
        <v>4.5833333333333334E-3</v>
      </c>
      <c r="S336" s="5">
        <f t="shared" si="283"/>
        <v>787.92343846491724</v>
      </c>
      <c r="T336" s="2">
        <f>(S336/S$5)^(12/COUNT(S$6:S336))-1</f>
        <v>7.7707564544992724E-2</v>
      </c>
      <c r="V336" s="3">
        <f t="shared" si="284"/>
        <v>1</v>
      </c>
      <c r="W336" s="3">
        <f t="shared" si="285"/>
        <v>0</v>
      </c>
      <c r="X336" s="2">
        <f t="shared" si="286"/>
        <v>4.5833333333333334E-3</v>
      </c>
      <c r="Y336" s="5">
        <f t="shared" si="287"/>
        <v>203850.31849515467</v>
      </c>
      <c r="Z336" s="2">
        <f>(Y336/Y$5)^(12/COUNT(Y$6:Y336))-1</f>
        <v>0.31818096336297685</v>
      </c>
      <c r="AB336" s="3">
        <f t="shared" si="288"/>
        <v>0</v>
      </c>
      <c r="AC336" s="3">
        <f t="shared" si="289"/>
        <v>1</v>
      </c>
      <c r="AD336" s="2">
        <f t="shared" si="290"/>
        <v>-0.15132118843356468</v>
      </c>
      <c r="AE336" s="5">
        <f t="shared" si="291"/>
        <v>840.35770223308202</v>
      </c>
      <c r="AF336" s="2">
        <f>(AE336/AE$5)^(12/COUNT(AE$6:AE336))-1</f>
        <v>8.0227720627283228E-2</v>
      </c>
      <c r="AH336" s="3">
        <f t="shared" ca="1" si="292"/>
        <v>0</v>
      </c>
      <c r="AI336" s="3">
        <f t="shared" ca="1" si="293"/>
        <v>1</v>
      </c>
      <c r="AJ336" s="2">
        <f t="shared" ca="1" si="294"/>
        <v>-0.15132118843356468</v>
      </c>
      <c r="AK336" s="5">
        <f t="shared" ca="1" si="295"/>
        <v>2509.5377505577899</v>
      </c>
      <c r="AL336" s="2">
        <f ca="1">(AK336/AK$5)^(12/COUNT(AK$6:AK336))-1</f>
        <v>0.1239333506627136</v>
      </c>
      <c r="AN336" s="3">
        <f t="shared" ca="1" si="296"/>
        <v>0.33765502903349898</v>
      </c>
      <c r="AO336" s="3">
        <f t="shared" ca="1" si="297"/>
        <v>0.66234497096650102</v>
      </c>
      <c r="AP336" s="2">
        <f t="shared" ca="1" si="298"/>
        <v>-9.8679242609908957E-2</v>
      </c>
      <c r="AQ336" s="5">
        <f t="shared" ca="1" si="299"/>
        <v>773.78451022014121</v>
      </c>
      <c r="AR336" s="2">
        <f ca="1">(AQ336/AQ$5)^(12/COUNT(AQ$6:AQ336))-1</f>
        <v>7.7000319076953927E-2</v>
      </c>
      <c r="AT336" s="3">
        <f t="shared" si="300"/>
        <v>0</v>
      </c>
      <c r="AU336" s="3">
        <f t="shared" si="301"/>
        <v>1</v>
      </c>
      <c r="AV336" s="2">
        <f t="shared" si="302"/>
        <v>-0.15132118843356468</v>
      </c>
      <c r="AW336" s="5">
        <f t="shared" si="303"/>
        <v>1213.9078805376805</v>
      </c>
      <c r="AX336" s="2">
        <f>(AW336/AW$5)^(12/COUNT(AW$6:AW336))-1</f>
        <v>9.4726993902618073E-2</v>
      </c>
      <c r="AZ336" s="3">
        <f t="shared" ca="1" si="304"/>
        <v>0</v>
      </c>
      <c r="BA336" s="3">
        <f t="shared" ca="1" si="305"/>
        <v>1</v>
      </c>
      <c r="BB336" s="2">
        <f t="shared" ca="1" si="306"/>
        <v>-0.15132118843356468</v>
      </c>
      <c r="BC336" s="5">
        <f t="shared" ca="1" si="307"/>
        <v>1856.9417953356817</v>
      </c>
      <c r="BD336" s="2">
        <f ca="1">(BC336/BC$5)^(12/COUNT(BC$6:BC336))-1</f>
        <v>0.11172847522567175</v>
      </c>
      <c r="BF336" s="3">
        <f t="shared" si="328"/>
        <v>0.45</v>
      </c>
      <c r="BG336" s="3">
        <f t="shared" si="308"/>
        <v>0.55000000000000004</v>
      </c>
      <c r="BH336" s="2">
        <f t="shared" si="309"/>
        <v>-8.1164153638460579E-2</v>
      </c>
      <c r="BI336" s="5">
        <f t="shared" si="310"/>
        <v>903.71843296713837</v>
      </c>
      <c r="BJ336" s="2">
        <f>(BI336/BI$5)^(12/COUNT(BI$6:BI336))-1</f>
        <v>8.307819306993447E-2</v>
      </c>
      <c r="BL336" s="3">
        <f t="shared" si="311"/>
        <v>1</v>
      </c>
      <c r="BM336" s="3">
        <f t="shared" si="312"/>
        <v>0</v>
      </c>
      <c r="BN336" s="2">
        <f t="shared" si="313"/>
        <v>4.5833333333333334E-3</v>
      </c>
      <c r="BO336" s="5">
        <f t="shared" si="314"/>
        <v>566.93821520979816</v>
      </c>
      <c r="BP336" s="2">
        <f>(BO336/BO$5)^(12/COUNT(BO$6:BO336))-1</f>
        <v>6.4923757753045264E-2</v>
      </c>
      <c r="BR336" s="3">
        <f t="shared" si="315"/>
        <v>1</v>
      </c>
      <c r="BS336" s="3">
        <f t="shared" si="316"/>
        <v>0</v>
      </c>
      <c r="BT336" s="2">
        <f t="shared" si="317"/>
        <v>4.5833333333333334E-3</v>
      </c>
      <c r="BU336" s="5">
        <f t="shared" si="318"/>
        <v>651.66257417255463</v>
      </c>
      <c r="BV336" s="2">
        <f>(BU336/BU$5)^(12/COUNT(BU$6:BU336))-1</f>
        <v>7.0314477398353503E-2</v>
      </c>
      <c r="BX336" s="3">
        <f t="shared" si="319"/>
        <v>0</v>
      </c>
      <c r="BY336" s="3">
        <f t="shared" si="320"/>
        <v>1</v>
      </c>
      <c r="BZ336" s="2">
        <f t="shared" si="321"/>
        <v>-0.15132118843356468</v>
      </c>
      <c r="CA336" s="5">
        <f t="shared" si="322"/>
        <v>748.26862000743199</v>
      </c>
      <c r="CB336" s="2">
        <f>(CA336/CA$5)^(12/COUNT(CA$6:CA336))-1</f>
        <v>7.5691870271118455E-2</v>
      </c>
      <c r="CD336" s="3">
        <f t="shared" si="329"/>
        <v>0.1</v>
      </c>
      <c r="CE336" s="3">
        <f t="shared" si="323"/>
        <v>0.9</v>
      </c>
      <c r="CF336" s="2">
        <f t="shared" si="324"/>
        <v>-0.13573073625687487</v>
      </c>
      <c r="CG336" s="5">
        <f t="shared" si="325"/>
        <v>886.57358120811159</v>
      </c>
      <c r="CH336" s="2">
        <f>(CG336/CG$5)^(12/COUNT(CG$6:CG336))-1</f>
        <v>8.2326370395711779E-2</v>
      </c>
    </row>
    <row r="337" spans="1:86">
      <c r="A337" s="1">
        <v>36068</v>
      </c>
      <c r="B337" s="2">
        <f>data!M338/1200</f>
        <v>4.5666666666666668E-3</v>
      </c>
      <c r="C337" s="2">
        <f>data!K338/data!K337-1</f>
        <v>4.0264966719988804E-2</v>
      </c>
      <c r="D337" s="1">
        <f t="shared" si="276"/>
        <v>35796</v>
      </c>
      <c r="E337">
        <f>VLOOKUP(D337,'FRED Graph'!$A$13:$B$1993,2,FALSE)</f>
        <v>0</v>
      </c>
      <c r="F337" s="4">
        <f t="shared" si="277"/>
        <v>3.5698300053322141E-2</v>
      </c>
      <c r="G337" s="20" t="str">
        <f t="shared" si="275"/>
        <v>19983</v>
      </c>
      <c r="H337" s="21">
        <f>IF(VLOOKUP(G337,Median_Level!$A$2:$H$206,8,FALSE)="#N/A",0,VLOOKUP(G337,Median_Level!$A$2:$H$206,8,FALSE))</f>
        <v>17.5</v>
      </c>
      <c r="I337" s="4"/>
      <c r="J337" s="3">
        <f t="shared" si="326"/>
        <v>0</v>
      </c>
      <c r="K337" s="3">
        <f t="shared" si="278"/>
        <v>1</v>
      </c>
      <c r="L337" s="2">
        <f t="shared" si="279"/>
        <v>4.0264966719988804E-2</v>
      </c>
      <c r="M337" s="5">
        <f t="shared" si="280"/>
        <v>903.00748416810461</v>
      </c>
      <c r="N337" s="2">
        <f>(M337/M$5)^(12/COUNT(M$6:M337))-1</f>
        <v>8.2787069483313713E-2</v>
      </c>
      <c r="P337" s="3">
        <f t="shared" si="327"/>
        <v>1</v>
      </c>
      <c r="Q337" s="3">
        <f t="shared" si="281"/>
        <v>0</v>
      </c>
      <c r="R337" s="2">
        <f t="shared" si="282"/>
        <v>4.5666666666666668E-3</v>
      </c>
      <c r="S337" s="5">
        <f t="shared" si="283"/>
        <v>791.52162216724037</v>
      </c>
      <c r="T337" s="2">
        <f>(S337/S$5)^(12/COUNT(S$6:S337))-1</f>
        <v>7.7642122068949826E-2</v>
      </c>
      <c r="V337" s="3">
        <f t="shared" si="284"/>
        <v>0</v>
      </c>
      <c r="W337" s="3">
        <f t="shared" si="285"/>
        <v>1</v>
      </c>
      <c r="X337" s="2">
        <f t="shared" si="286"/>
        <v>4.0264966719988804E-2</v>
      </c>
      <c r="Y337" s="5">
        <f t="shared" si="287"/>
        <v>212058.34478522118</v>
      </c>
      <c r="Z337" s="2">
        <f>(Y337/Y$5)^(12/COUNT(Y$6:Y337))-1</f>
        <v>0.31896516778574546</v>
      </c>
      <c r="AB337" s="3">
        <f t="shared" si="288"/>
        <v>0</v>
      </c>
      <c r="AC337" s="3">
        <f t="shared" si="289"/>
        <v>1</v>
      </c>
      <c r="AD337" s="2">
        <f t="shared" si="290"/>
        <v>4.0264966719988804E-2</v>
      </c>
      <c r="AE337" s="5">
        <f t="shared" si="291"/>
        <v>874.19467714638336</v>
      </c>
      <c r="AF337" s="2">
        <f>(AE337/AE$5)^(12/COUNT(AE$6:AE337))-1</f>
        <v>8.1518692008418991E-2</v>
      </c>
      <c r="AH337" s="3">
        <f t="shared" ca="1" si="292"/>
        <v>0</v>
      </c>
      <c r="AI337" s="3">
        <f t="shared" ca="1" si="293"/>
        <v>1</v>
      </c>
      <c r="AJ337" s="2">
        <f t="shared" ca="1" si="294"/>
        <v>4.0264966719988804E-2</v>
      </c>
      <c r="AK337" s="5">
        <f t="shared" ca="1" si="295"/>
        <v>2610.5842045665549</v>
      </c>
      <c r="AL337" s="2">
        <f ca="1">(AK337/AK$5)^(12/COUNT(AK$6:AK337))-1</f>
        <v>0.12514213046967315</v>
      </c>
      <c r="AN337" s="3">
        <f t="shared" ca="1" si="296"/>
        <v>0.72815133734573689</v>
      </c>
      <c r="AO337" s="3">
        <f t="shared" ca="1" si="297"/>
        <v>0.27184866265426311</v>
      </c>
      <c r="AP337" s="2">
        <f t="shared" ca="1" si="298"/>
        <v>1.42712017951929E-2</v>
      </c>
      <c r="AQ337" s="5">
        <f t="shared" ca="1" si="299"/>
        <v>784.82734511148738</v>
      </c>
      <c r="AR337" s="2">
        <f ca="1">(AQ337/AQ$5)^(12/COUNT(AQ$6:AQ337))-1</f>
        <v>7.731134531391981E-2</v>
      </c>
      <c r="AT337" s="3">
        <f t="shared" si="300"/>
        <v>0</v>
      </c>
      <c r="AU337" s="3">
        <f t="shared" si="301"/>
        <v>1</v>
      </c>
      <c r="AV337" s="2">
        <f t="shared" si="302"/>
        <v>4.0264966719988804E-2</v>
      </c>
      <c r="AW337" s="5">
        <f t="shared" si="303"/>
        <v>1262.7858409486623</v>
      </c>
      <c r="AX337" s="2">
        <f>(AW337/AW$5)^(12/COUNT(AW$6:AW337))-1</f>
        <v>9.5991277287333254E-2</v>
      </c>
      <c r="AZ337" s="3">
        <f t="shared" ca="1" si="304"/>
        <v>0</v>
      </c>
      <c r="BA337" s="3">
        <f t="shared" ca="1" si="305"/>
        <v>1</v>
      </c>
      <c r="BB337" s="2">
        <f t="shared" ca="1" si="306"/>
        <v>4.0264966719988804E-2</v>
      </c>
      <c r="BC337" s="5">
        <f t="shared" ca="1" si="307"/>
        <v>1931.7114949258291</v>
      </c>
      <c r="BD337" s="2">
        <f ca="1">(BC337/BC$5)^(12/COUNT(BC$6:BC337))-1</f>
        <v>0.11296073007418639</v>
      </c>
      <c r="BF337" s="3">
        <f t="shared" si="328"/>
        <v>0.45</v>
      </c>
      <c r="BG337" s="3">
        <f t="shared" si="308"/>
        <v>0.55000000000000004</v>
      </c>
      <c r="BH337" s="2">
        <f t="shared" si="309"/>
        <v>2.4200731695993846E-2</v>
      </c>
      <c r="BI337" s="5">
        <f t="shared" si="310"/>
        <v>925.58908029209999</v>
      </c>
      <c r="BJ337" s="2">
        <f>(BI337/BI$5)^(12/COUNT(BI$6:BI337))-1</f>
        <v>8.3754163968833284E-2</v>
      </c>
      <c r="BL337" s="3">
        <f t="shared" si="311"/>
        <v>1</v>
      </c>
      <c r="BM337" s="3">
        <f t="shared" si="312"/>
        <v>0</v>
      </c>
      <c r="BN337" s="2">
        <f t="shared" si="313"/>
        <v>4.5666666666666668E-3</v>
      </c>
      <c r="BO337" s="5">
        <f t="shared" si="314"/>
        <v>569.52723305925622</v>
      </c>
      <c r="BP337" s="2">
        <f>(BO337/BO$5)^(12/COUNT(BO$6:BO337))-1</f>
        <v>6.4897366078888963E-2</v>
      </c>
      <c r="BR337" s="3">
        <f t="shared" si="315"/>
        <v>1</v>
      </c>
      <c r="BS337" s="3">
        <f t="shared" si="316"/>
        <v>0</v>
      </c>
      <c r="BT337" s="2">
        <f t="shared" si="317"/>
        <v>4.5666666666666668E-3</v>
      </c>
      <c r="BU337" s="5">
        <f t="shared" si="318"/>
        <v>654.63849992794258</v>
      </c>
      <c r="BV337" s="2">
        <f>(BU337/BU$5)^(12/COUNT(BU$6:BU337))-1</f>
        <v>7.0271674519976068E-2</v>
      </c>
      <c r="BX337" s="3">
        <f t="shared" si="319"/>
        <v>0</v>
      </c>
      <c r="BY337" s="3">
        <f t="shared" si="320"/>
        <v>1</v>
      </c>
      <c r="BZ337" s="2">
        <f t="shared" si="321"/>
        <v>4.0264966719988804E-2</v>
      </c>
      <c r="CA337" s="5">
        <f t="shared" si="322"/>
        <v>778.39763108964314</v>
      </c>
      <c r="CB337" s="2">
        <f>(CA337/CA$5)^(12/COUNT(CA$6:CA337))-1</f>
        <v>7.699107075007694E-2</v>
      </c>
      <c r="CD337" s="3">
        <f t="shared" si="329"/>
        <v>0.1</v>
      </c>
      <c r="CE337" s="3">
        <f t="shared" si="323"/>
        <v>0.9</v>
      </c>
      <c r="CF337" s="2">
        <f t="shared" si="324"/>
        <v>3.6695136714656594E-2</v>
      </c>
      <c r="CG337" s="5">
        <f t="shared" si="325"/>
        <v>919.10651997814603</v>
      </c>
      <c r="CH337" s="2">
        <f>(CG337/CG$5)^(12/COUNT(CG$6:CG337))-1</f>
        <v>8.3478885390415813E-2</v>
      </c>
    </row>
    <row r="338" spans="1:86">
      <c r="A338" s="1">
        <v>36098</v>
      </c>
      <c r="B338" s="2">
        <f>data!M339/1200</f>
        <v>4.2583333333333336E-3</v>
      </c>
      <c r="C338" s="2">
        <f>data!K339/data!K338-1</f>
        <v>9.5566277596007554E-2</v>
      </c>
      <c r="D338" s="1">
        <f t="shared" si="276"/>
        <v>35796</v>
      </c>
      <c r="E338">
        <f>VLOOKUP(D338,'FRED Graph'!$A$13:$B$1993,2,FALSE)</f>
        <v>0</v>
      </c>
      <c r="F338" s="4">
        <f t="shared" si="277"/>
        <v>9.1307944262674218E-2</v>
      </c>
      <c r="G338" s="20" t="str">
        <f t="shared" si="275"/>
        <v>19984</v>
      </c>
      <c r="H338" s="21">
        <f>IF(VLOOKUP(G338,Median_Level!$A$2:$H$206,8,FALSE)="#N/A",0,VLOOKUP(G338,Median_Level!$A$2:$H$206,8,FALSE))</f>
        <v>20</v>
      </c>
      <c r="I338" s="4"/>
      <c r="J338" s="3">
        <f t="shared" si="326"/>
        <v>0</v>
      </c>
      <c r="K338" s="3">
        <f t="shared" si="278"/>
        <v>1</v>
      </c>
      <c r="L338" s="2">
        <f t="shared" si="279"/>
        <v>9.5566277596007554E-2</v>
      </c>
      <c r="M338" s="5">
        <f t="shared" si="280"/>
        <v>989.30454807138608</v>
      </c>
      <c r="N338" s="2">
        <f>(M338/M$5)^(12/COUNT(M$6:M338))-1</f>
        <v>8.6094833920324687E-2</v>
      </c>
      <c r="P338" s="3">
        <f t="shared" si="327"/>
        <v>1</v>
      </c>
      <c r="Q338" s="3">
        <f t="shared" si="281"/>
        <v>0</v>
      </c>
      <c r="R338" s="2">
        <f t="shared" si="282"/>
        <v>4.2583333333333336E-3</v>
      </c>
      <c r="S338" s="5">
        <f t="shared" si="283"/>
        <v>794.89218507496912</v>
      </c>
      <c r="T338" s="2">
        <f>(S338/S$5)^(12/COUNT(S$6:S338))-1</f>
        <v>7.756515616532389E-2</v>
      </c>
      <c r="V338" s="3">
        <f t="shared" si="284"/>
        <v>0</v>
      </c>
      <c r="W338" s="3">
        <f t="shared" si="285"/>
        <v>1</v>
      </c>
      <c r="X338" s="2">
        <f t="shared" si="286"/>
        <v>9.5566277596007554E-2</v>
      </c>
      <c r="Y338" s="5">
        <f t="shared" si="287"/>
        <v>232323.97142951551</v>
      </c>
      <c r="Z338" s="2">
        <f>(Y338/Y$5)^(12/COUNT(Y$6:Y338))-1</f>
        <v>0.32221075524402965</v>
      </c>
      <c r="AB338" s="3">
        <f t="shared" si="288"/>
        <v>0</v>
      </c>
      <c r="AC338" s="3">
        <f t="shared" si="289"/>
        <v>1</v>
      </c>
      <c r="AD338" s="2">
        <f t="shared" si="290"/>
        <v>9.5566277596007554E-2</v>
      </c>
      <c r="AE338" s="5">
        <f t="shared" si="291"/>
        <v>957.73820833550678</v>
      </c>
      <c r="AF338" s="2">
        <f>(AE338/AE$5)^(12/COUNT(AE$6:AE338))-1</f>
        <v>8.4826400073311214E-2</v>
      </c>
      <c r="AH338" s="3">
        <f t="shared" ca="1" si="292"/>
        <v>0</v>
      </c>
      <c r="AI338" s="3">
        <f t="shared" ca="1" si="293"/>
        <v>1</v>
      </c>
      <c r="AJ338" s="2">
        <f t="shared" ca="1" si="294"/>
        <v>9.5566277596007554E-2</v>
      </c>
      <c r="AK338" s="5">
        <f t="shared" ca="1" si="295"/>
        <v>2860.0680193479147</v>
      </c>
      <c r="AL338" s="2">
        <f ca="1">(AK338/AK$5)^(12/COUNT(AK$6:AK338))-1</f>
        <v>0.12844924695092552</v>
      </c>
      <c r="AN338" s="3">
        <f t="shared" ca="1" si="296"/>
        <v>0.79732524292995377</v>
      </c>
      <c r="AO338" s="3">
        <f t="shared" ca="1" si="297"/>
        <v>0.20267475707004623</v>
      </c>
      <c r="AP338" s="2">
        <f t="shared" ca="1" si="298"/>
        <v>2.2764148755336153E-2</v>
      </c>
      <c r="AQ338" s="5">
        <f t="shared" ca="1" si="299"/>
        <v>802.69327154286077</v>
      </c>
      <c r="AR338" s="2">
        <f ca="1">(AQ338/AQ$5)^(12/COUNT(AQ$6:AQ338))-1</f>
        <v>7.794445492005031E-2</v>
      </c>
      <c r="AT338" s="3">
        <f t="shared" si="300"/>
        <v>0</v>
      </c>
      <c r="AU338" s="3">
        <f t="shared" si="301"/>
        <v>1</v>
      </c>
      <c r="AV338" s="2">
        <f t="shared" si="302"/>
        <v>9.5566277596007554E-2</v>
      </c>
      <c r="AW338" s="5">
        <f t="shared" si="303"/>
        <v>1383.46558316907</v>
      </c>
      <c r="AX338" s="2">
        <f>(AW338/AW$5)^(12/COUNT(AW$6:AW338))-1</f>
        <v>9.9299364538050439E-2</v>
      </c>
      <c r="AZ338" s="3">
        <f t="shared" ca="1" si="304"/>
        <v>0</v>
      </c>
      <c r="BA338" s="3">
        <f t="shared" ca="1" si="305"/>
        <v>1</v>
      </c>
      <c r="BB338" s="2">
        <f t="shared" ca="1" si="306"/>
        <v>9.5566277596007554E-2</v>
      </c>
      <c r="BC338" s="5">
        <f t="shared" ca="1" si="307"/>
        <v>2116.3179718853098</v>
      </c>
      <c r="BD338" s="2">
        <f ca="1">(BC338/BC$5)^(12/COUNT(BC$6:BC338))-1</f>
        <v>0.11626853148990257</v>
      </c>
      <c r="BF338" s="3">
        <f t="shared" si="328"/>
        <v>0.45</v>
      </c>
      <c r="BG338" s="3">
        <f t="shared" si="308"/>
        <v>0.55000000000000004</v>
      </c>
      <c r="BH338" s="2">
        <f t="shared" si="309"/>
        <v>5.4477702677804163E-2</v>
      </c>
      <c r="BI338" s="5">
        <f t="shared" si="310"/>
        <v>976.0130470100753</v>
      </c>
      <c r="BJ338" s="2">
        <f>(BI338/BI$5)^(12/COUNT(BI$6:BI338))-1</f>
        <v>8.556556447227992E-2</v>
      </c>
      <c r="BL338" s="3">
        <f t="shared" si="311"/>
        <v>1</v>
      </c>
      <c r="BM338" s="3">
        <f t="shared" si="312"/>
        <v>0</v>
      </c>
      <c r="BN338" s="2">
        <f t="shared" si="313"/>
        <v>4.2583333333333336E-3</v>
      </c>
      <c r="BO338" s="5">
        <f t="shared" si="314"/>
        <v>571.95246986003349</v>
      </c>
      <c r="BP338" s="2">
        <f>(BO338/BO$5)^(12/COUNT(BO$6:BO338))-1</f>
        <v>6.4859353703950129E-2</v>
      </c>
      <c r="BR338" s="3">
        <f t="shared" si="315"/>
        <v>1</v>
      </c>
      <c r="BS338" s="3">
        <f t="shared" si="316"/>
        <v>0</v>
      </c>
      <c r="BT338" s="2">
        <f t="shared" si="317"/>
        <v>4.2583333333333336E-3</v>
      </c>
      <c r="BU338" s="5">
        <f t="shared" si="318"/>
        <v>657.42616887346901</v>
      </c>
      <c r="BV338" s="2">
        <f>(BU338/BU$5)^(12/COUNT(BU$6:BU338))-1</f>
        <v>7.0217291283334315E-2</v>
      </c>
      <c r="BX338" s="3">
        <f t="shared" si="319"/>
        <v>0</v>
      </c>
      <c r="BY338" s="3">
        <f t="shared" si="320"/>
        <v>1</v>
      </c>
      <c r="BZ338" s="2">
        <f t="shared" si="321"/>
        <v>9.5566277596007554E-2</v>
      </c>
      <c r="CA338" s="5">
        <f t="shared" si="322"/>
        <v>852.78619518243067</v>
      </c>
      <c r="CB338" s="2">
        <f>(CA338/CA$5)^(12/COUNT(CA$6:CA338))-1</f>
        <v>8.0298541117046041E-2</v>
      </c>
      <c r="CD338" s="3">
        <f t="shared" si="329"/>
        <v>0.1</v>
      </c>
      <c r="CE338" s="3">
        <f t="shared" si="323"/>
        <v>0.9</v>
      </c>
      <c r="CF338" s="2">
        <f t="shared" si="324"/>
        <v>8.6435483169740132E-2</v>
      </c>
      <c r="CG338" s="5">
        <f t="shared" si="325"/>
        <v>998.54993611691543</v>
      </c>
      <c r="CH338" s="2">
        <f>(CG338/CG$5)^(12/COUNT(CG$6:CG338))-1</f>
        <v>8.6458959536645397E-2</v>
      </c>
    </row>
    <row r="339" spans="1:86">
      <c r="A339" s="1">
        <v>36129</v>
      </c>
      <c r="B339" s="2">
        <f>data!M340/1200</f>
        <v>4.0749999999999996E-3</v>
      </c>
      <c r="C339" s="2">
        <f>data!K340/data!K339-1</f>
        <v>6.1037393608787349E-2</v>
      </c>
      <c r="D339" s="1">
        <f t="shared" si="276"/>
        <v>35796</v>
      </c>
      <c r="E339">
        <f>VLOOKUP(D339,'FRED Graph'!$A$13:$B$1993,2,FALSE)</f>
        <v>0</v>
      </c>
      <c r="F339" s="4">
        <f t="shared" si="277"/>
        <v>5.6962393608787347E-2</v>
      </c>
      <c r="G339" s="20" t="str">
        <f t="shared" si="275"/>
        <v>19984</v>
      </c>
      <c r="H339" s="21">
        <f>IF(VLOOKUP(G339,Median_Level!$A$2:$H$206,8,FALSE)="#N/A",0,VLOOKUP(G339,Median_Level!$A$2:$H$206,8,FALSE))</f>
        <v>20</v>
      </c>
      <c r="I339" s="4"/>
      <c r="J339" s="3">
        <f t="shared" si="326"/>
        <v>0</v>
      </c>
      <c r="K339" s="3">
        <f t="shared" si="278"/>
        <v>1</v>
      </c>
      <c r="L339" s="2">
        <f t="shared" si="279"/>
        <v>6.1037393608787349E-2</v>
      </c>
      <c r="M339" s="5">
        <f t="shared" si="280"/>
        <v>1049.6891191709828</v>
      </c>
      <c r="N339" s="2">
        <f>(M339/M$5)^(12/COUNT(M$6:M339))-1</f>
        <v>8.8140100613751216E-2</v>
      </c>
      <c r="P339" s="3">
        <f t="shared" si="327"/>
        <v>1</v>
      </c>
      <c r="Q339" s="3">
        <f t="shared" si="281"/>
        <v>0</v>
      </c>
      <c r="R339" s="2">
        <f t="shared" si="282"/>
        <v>4.0749999999999996E-3</v>
      </c>
      <c r="S339" s="5">
        <f t="shared" si="283"/>
        <v>798.13137072914969</v>
      </c>
      <c r="T339" s="2">
        <f>(S339/S$5)^(12/COUNT(S$6:S339))-1</f>
        <v>7.7481588824631853E-2</v>
      </c>
      <c r="V339" s="3">
        <f t="shared" si="284"/>
        <v>0</v>
      </c>
      <c r="W339" s="3">
        <f t="shared" si="285"/>
        <v>1</v>
      </c>
      <c r="X339" s="2">
        <f t="shared" si="286"/>
        <v>6.1037393608787349E-2</v>
      </c>
      <c r="Y339" s="5">
        <f t="shared" si="287"/>
        <v>246504.42111841551</v>
      </c>
      <c r="Z339" s="2">
        <f>(Y339/Y$5)^(12/COUNT(Y$6:Y339))-1</f>
        <v>0.32392067912878231</v>
      </c>
      <c r="AB339" s="3">
        <f t="shared" si="288"/>
        <v>0</v>
      </c>
      <c r="AC339" s="3">
        <f t="shared" si="289"/>
        <v>1</v>
      </c>
      <c r="AD339" s="2">
        <f t="shared" si="290"/>
        <v>6.1037393608787349E-2</v>
      </c>
      <c r="AE339" s="5">
        <f t="shared" si="291"/>
        <v>1016.1960523318559</v>
      </c>
      <c r="AF339" s="2">
        <f>(AE339/AE$5)^(12/COUNT(AE$6:AE339))-1</f>
        <v>8.6873080772182476E-2</v>
      </c>
      <c r="AH339" s="3">
        <f t="shared" ca="1" si="292"/>
        <v>0</v>
      </c>
      <c r="AI339" s="3">
        <f t="shared" ca="1" si="293"/>
        <v>1</v>
      </c>
      <c r="AJ339" s="2">
        <f t="shared" ca="1" si="294"/>
        <v>6.1037393608787349E-2</v>
      </c>
      <c r="AK339" s="5">
        <f t="shared" ca="1" si="295"/>
        <v>3034.6391167927582</v>
      </c>
      <c r="AL339" s="2">
        <f ca="1">(AK339/AK$5)^(12/COUNT(AK$6:AK339))-1</f>
        <v>0.13044478619038835</v>
      </c>
      <c r="AN339" s="3">
        <f t="shared" ca="1" si="296"/>
        <v>0.81044158598201999</v>
      </c>
      <c r="AO339" s="3">
        <f t="shared" ca="1" si="297"/>
        <v>0.18955841401798001</v>
      </c>
      <c r="AP339" s="2">
        <f t="shared" ca="1" si="298"/>
        <v>1.4872700991149651E-2</v>
      </c>
      <c r="AQ339" s="5">
        <f t="shared" ca="1" si="299"/>
        <v>814.6314885581254</v>
      </c>
      <c r="AR339" s="2">
        <f ca="1">(AQ339/AQ$5)^(12/COUNT(AQ$6:AQ339))-1</f>
        <v>7.8274028062781165E-2</v>
      </c>
      <c r="AT339" s="3">
        <f t="shared" si="300"/>
        <v>0</v>
      </c>
      <c r="AU339" s="3">
        <f t="shared" si="301"/>
        <v>1</v>
      </c>
      <c r="AV339" s="2">
        <f t="shared" si="302"/>
        <v>6.1037393608787349E-2</v>
      </c>
      <c r="AW339" s="5">
        <f t="shared" si="303"/>
        <v>1467.9087165131709</v>
      </c>
      <c r="AX339" s="2">
        <f>(AW339/AW$5)^(12/COUNT(AW$6:AW339))-1</f>
        <v>0.1013296491276634</v>
      </c>
      <c r="AZ339" s="3">
        <f t="shared" ca="1" si="304"/>
        <v>0</v>
      </c>
      <c r="BA339" s="3">
        <f t="shared" ca="1" si="305"/>
        <v>1</v>
      </c>
      <c r="BB339" s="2">
        <f t="shared" ca="1" si="306"/>
        <v>6.1037393608787349E-2</v>
      </c>
      <c r="BC339" s="5">
        <f t="shared" ca="1" si="307"/>
        <v>2245.4925049366238</v>
      </c>
      <c r="BD339" s="2">
        <f ca="1">(BC339/BC$5)^(12/COUNT(BC$6:BC339))-1</f>
        <v>0.11827886686514821</v>
      </c>
      <c r="BF339" s="3">
        <f t="shared" si="328"/>
        <v>0.45</v>
      </c>
      <c r="BG339" s="3">
        <f t="shared" si="308"/>
        <v>0.55000000000000004</v>
      </c>
      <c r="BH339" s="2">
        <f t="shared" si="309"/>
        <v>3.5404316484833047E-2</v>
      </c>
      <c r="BI339" s="5">
        <f t="shared" si="310"/>
        <v>1010.5681218197462</v>
      </c>
      <c r="BJ339" s="2">
        <f>(BI339/BI$5)^(12/COUNT(BI$6:BI339))-1</f>
        <v>8.6656237024640204E-2</v>
      </c>
      <c r="BL339" s="3">
        <f t="shared" si="311"/>
        <v>1</v>
      </c>
      <c r="BM339" s="3">
        <f t="shared" si="312"/>
        <v>0</v>
      </c>
      <c r="BN339" s="2">
        <f t="shared" si="313"/>
        <v>4.0749999999999996E-3</v>
      </c>
      <c r="BO339" s="5">
        <f t="shared" si="314"/>
        <v>574.28317617471316</v>
      </c>
      <c r="BP339" s="2">
        <f>(BO339/BO$5)^(12/COUNT(BO$6:BO339))-1</f>
        <v>6.4814585623739651E-2</v>
      </c>
      <c r="BR339" s="3">
        <f t="shared" si="315"/>
        <v>1</v>
      </c>
      <c r="BS339" s="3">
        <f t="shared" si="316"/>
        <v>0</v>
      </c>
      <c r="BT339" s="2">
        <f t="shared" si="317"/>
        <v>4.0749999999999996E-3</v>
      </c>
      <c r="BU339" s="5">
        <f t="shared" si="318"/>
        <v>660.10518051162842</v>
      </c>
      <c r="BV339" s="2">
        <f>(BU339/BU$5)^(12/COUNT(BU$6:BU339))-1</f>
        <v>7.0156216725875575E-2</v>
      </c>
      <c r="BX339" s="3">
        <f t="shared" si="319"/>
        <v>0</v>
      </c>
      <c r="BY339" s="3">
        <f t="shared" si="320"/>
        <v>1</v>
      </c>
      <c r="BZ339" s="2">
        <f t="shared" si="321"/>
        <v>6.1037393608787349E-2</v>
      </c>
      <c r="CA339" s="5">
        <f t="shared" si="322"/>
        <v>904.83804184192081</v>
      </c>
      <c r="CB339" s="2">
        <f>(CA339/CA$5)^(12/COUNT(CA$6:CA339))-1</f>
        <v>8.2350233101231129E-2</v>
      </c>
      <c r="CD339" s="3">
        <f t="shared" si="329"/>
        <v>0.1</v>
      </c>
      <c r="CE339" s="3">
        <f t="shared" si="323"/>
        <v>0.9</v>
      </c>
      <c r="CF339" s="2">
        <f t="shared" si="324"/>
        <v>5.5341154247908614E-2</v>
      </c>
      <c r="CG339" s="5">
        <f t="shared" si="325"/>
        <v>1053.8108421558009</v>
      </c>
      <c r="CH339" s="2">
        <f>(CG339/CG$5)^(12/COUNT(CG$6:CG339))-1</f>
        <v>8.8293321162175253E-2</v>
      </c>
    </row>
    <row r="340" spans="1:86">
      <c r="A340" s="1">
        <v>36160</v>
      </c>
      <c r="B340" s="2">
        <f>data!M341/1200</f>
        <v>3.9583333333333337E-3</v>
      </c>
      <c r="C340" s="2">
        <f>data!K341/data!K340-1</f>
        <v>7.116727270733092E-3</v>
      </c>
      <c r="D340" s="1">
        <f t="shared" si="276"/>
        <v>35796</v>
      </c>
      <c r="E340">
        <f>VLOOKUP(D340,'FRED Graph'!$A$13:$B$1993,2,FALSE)</f>
        <v>0</v>
      </c>
      <c r="F340" s="4">
        <f t="shared" si="277"/>
        <v>3.1583939373997583E-3</v>
      </c>
      <c r="G340" s="20" t="str">
        <f t="shared" si="275"/>
        <v>19984</v>
      </c>
      <c r="H340" s="21">
        <f>IF(VLOOKUP(G340,Median_Level!$A$2:$H$206,8,FALSE)="#N/A",0,VLOOKUP(G340,Median_Level!$A$2:$H$206,8,FALSE))</f>
        <v>20</v>
      </c>
      <c r="I340" s="4"/>
      <c r="J340" s="3">
        <f t="shared" si="326"/>
        <v>0</v>
      </c>
      <c r="K340" s="3">
        <f t="shared" si="278"/>
        <v>1</v>
      </c>
      <c r="L340" s="2">
        <f t="shared" si="279"/>
        <v>7.116727270733092E-3</v>
      </c>
      <c r="M340" s="5">
        <f t="shared" si="280"/>
        <v>1057.1594703511787</v>
      </c>
      <c r="N340" s="2">
        <f>(M340/M$5)^(12/COUNT(M$6:M340))-1</f>
        <v>8.8142141659381279E-2</v>
      </c>
      <c r="P340" s="3">
        <f t="shared" si="327"/>
        <v>1</v>
      </c>
      <c r="Q340" s="3">
        <f t="shared" si="281"/>
        <v>0</v>
      </c>
      <c r="R340" s="2">
        <f t="shared" si="282"/>
        <v>3.9583333333333337E-3</v>
      </c>
      <c r="S340" s="5">
        <f t="shared" si="283"/>
        <v>801.2906407382859</v>
      </c>
      <c r="T340" s="2">
        <f>(S340/S$5)^(12/COUNT(S$6:S340))-1</f>
        <v>7.7394042277585839E-2</v>
      </c>
      <c r="V340" s="3">
        <f t="shared" si="284"/>
        <v>0</v>
      </c>
      <c r="W340" s="3">
        <f t="shared" si="285"/>
        <v>1</v>
      </c>
      <c r="X340" s="2">
        <f t="shared" si="286"/>
        <v>7.116727270733092E-3</v>
      </c>
      <c r="Y340" s="5">
        <f t="shared" si="287"/>
        <v>248258.72585454522</v>
      </c>
      <c r="Z340" s="2">
        <f>(Y340/Y$5)^(12/COUNT(Y$6:Y340))-1</f>
        <v>0.32314829100986642</v>
      </c>
      <c r="AB340" s="3">
        <f t="shared" si="288"/>
        <v>0</v>
      </c>
      <c r="AC340" s="3">
        <f t="shared" si="289"/>
        <v>1</v>
      </c>
      <c r="AD340" s="2">
        <f t="shared" si="290"/>
        <v>7.116727270733092E-3</v>
      </c>
      <c r="AE340" s="5">
        <f t="shared" si="291"/>
        <v>1023.4280424898973</v>
      </c>
      <c r="AF340" s="2">
        <f>(AE340/AE$5)^(12/COUNT(AE$6:AE340))-1</f>
        <v>8.6878899400878895E-2</v>
      </c>
      <c r="AH340" s="3">
        <f t="shared" ca="1" si="292"/>
        <v>0</v>
      </c>
      <c r="AI340" s="3">
        <f t="shared" ca="1" si="293"/>
        <v>1</v>
      </c>
      <c r="AJ340" s="2">
        <f t="shared" ca="1" si="294"/>
        <v>7.116727270733092E-3</v>
      </c>
      <c r="AK340" s="5">
        <f t="shared" ca="1" si="295"/>
        <v>3056.2358157520707</v>
      </c>
      <c r="AL340" s="2">
        <f ca="1">(AK340/AK$5)^(12/COUNT(AK$6:AK340))-1</f>
        <v>0.13031820743089839</v>
      </c>
      <c r="AN340" s="3">
        <f t="shared" ca="1" si="296"/>
        <v>0.34742426673822169</v>
      </c>
      <c r="AO340" s="3">
        <f t="shared" ca="1" si="297"/>
        <v>0.65257573326177831</v>
      </c>
      <c r="AP340" s="2">
        <f t="shared" ca="1" si="298"/>
        <v>6.0194245729615365E-3</v>
      </c>
      <c r="AQ340" s="5">
        <f t="shared" ca="1" si="299"/>
        <v>819.53510135826036</v>
      </c>
      <c r="AR340" s="2">
        <f ca="1">(AQ340/AQ$5)^(12/COUNT(AQ$6:AQ340))-1</f>
        <v>7.8263261218607383E-2</v>
      </c>
      <c r="AT340" s="3">
        <f t="shared" si="300"/>
        <v>0</v>
      </c>
      <c r="AU340" s="3">
        <f t="shared" si="301"/>
        <v>1</v>
      </c>
      <c r="AV340" s="2">
        <f t="shared" si="302"/>
        <v>7.116727270733092E-3</v>
      </c>
      <c r="AW340" s="5">
        <f t="shared" si="303"/>
        <v>1478.355422506927</v>
      </c>
      <c r="AX340" s="2">
        <f>(AW340/AW$5)^(12/COUNT(AW$6:AW340))-1</f>
        <v>0.1012921061064842</v>
      </c>
      <c r="AZ340" s="3">
        <f t="shared" ca="1" si="304"/>
        <v>0</v>
      </c>
      <c r="BA340" s="3">
        <f t="shared" ca="1" si="305"/>
        <v>1</v>
      </c>
      <c r="BB340" s="2">
        <f t="shared" ca="1" si="306"/>
        <v>7.116727270733092E-3</v>
      </c>
      <c r="BC340" s="5">
        <f t="shared" ca="1" si="307"/>
        <v>2261.4730626827331</v>
      </c>
      <c r="BD340" s="2">
        <f ca="1">(BC340/BC$5)^(12/COUNT(BC$6:BC340))-1</f>
        <v>0.11818976694695427</v>
      </c>
      <c r="BF340" s="3">
        <f t="shared" si="328"/>
        <v>0.45</v>
      </c>
      <c r="BG340" s="3">
        <f t="shared" si="308"/>
        <v>0.55000000000000004</v>
      </c>
      <c r="BH340" s="2">
        <f t="shared" si="309"/>
        <v>5.6954499989032015E-3</v>
      </c>
      <c r="BI340" s="5">
        <f t="shared" si="310"/>
        <v>1016.3237620280562</v>
      </c>
      <c r="BJ340" s="2">
        <f>(BI340/BI$5)^(12/COUNT(BI$6:BI340))-1</f>
        <v>8.6607731712927238E-2</v>
      </c>
      <c r="BL340" s="3">
        <f t="shared" si="311"/>
        <v>1</v>
      </c>
      <c r="BM340" s="3">
        <f t="shared" si="312"/>
        <v>0</v>
      </c>
      <c r="BN340" s="2">
        <f t="shared" si="313"/>
        <v>3.9583333333333337E-3</v>
      </c>
      <c r="BO340" s="5">
        <f t="shared" si="314"/>
        <v>576.556380413738</v>
      </c>
      <c r="BP340" s="2">
        <f>(BO340/BO$5)^(12/COUNT(BO$6:BO340))-1</f>
        <v>6.4765654706520293E-2</v>
      </c>
      <c r="BR340" s="3">
        <f t="shared" si="315"/>
        <v>1</v>
      </c>
      <c r="BS340" s="3">
        <f t="shared" si="316"/>
        <v>0</v>
      </c>
      <c r="BT340" s="2">
        <f t="shared" si="317"/>
        <v>3.9583333333333337E-3</v>
      </c>
      <c r="BU340" s="5">
        <f t="shared" si="318"/>
        <v>662.71809685115363</v>
      </c>
      <c r="BV340" s="2">
        <f>(BU340/BU$5)^(12/COUNT(BU$6:BU340))-1</f>
        <v>7.0091056106021954E-2</v>
      </c>
      <c r="BX340" s="3">
        <f t="shared" si="319"/>
        <v>0</v>
      </c>
      <c r="BY340" s="3">
        <f t="shared" si="320"/>
        <v>1</v>
      </c>
      <c r="BZ340" s="2">
        <f t="shared" si="321"/>
        <v>7.116727270733092E-3</v>
      </c>
      <c r="CA340" s="5">
        <f t="shared" si="322"/>
        <v>911.27752740989399</v>
      </c>
      <c r="CB340" s="2">
        <f>(CA340/CA$5)^(12/COUNT(CA$6:CA340))-1</f>
        <v>8.2369500580199206E-2</v>
      </c>
      <c r="CD340" s="3">
        <f t="shared" si="329"/>
        <v>0.1</v>
      </c>
      <c r="CE340" s="3">
        <f t="shared" si="323"/>
        <v>0.9</v>
      </c>
      <c r="CF340" s="2">
        <f t="shared" si="324"/>
        <v>6.8008878769931164E-3</v>
      </c>
      <c r="CG340" s="5">
        <f t="shared" si="325"/>
        <v>1060.9776915368623</v>
      </c>
      <c r="CH340" s="2">
        <f>(CG340/CG$5)^(12/COUNT(CG$6:CG340))-1</f>
        <v>8.8282677657301134E-2</v>
      </c>
    </row>
    <row r="341" spans="1:86">
      <c r="A341" s="1">
        <v>36189</v>
      </c>
      <c r="B341" s="2">
        <f>data!M342/1200</f>
        <v>3.9583333333333337E-3</v>
      </c>
      <c r="C341" s="2">
        <f>data!K342/data!K341-1</f>
        <v>1.932051978831173E-2</v>
      </c>
      <c r="D341" s="1">
        <f t="shared" si="276"/>
        <v>36161</v>
      </c>
      <c r="E341">
        <f>VLOOKUP(D341,'FRED Graph'!$A$13:$B$1993,2,FALSE)</f>
        <v>0</v>
      </c>
      <c r="F341" s="4">
        <f t="shared" si="277"/>
        <v>1.5362186454978395E-2</v>
      </c>
      <c r="G341" s="20" t="str">
        <f t="shared" si="275"/>
        <v>19991</v>
      </c>
      <c r="H341" s="21">
        <f>IF(VLOOKUP(G341,Median_Level!$A$2:$H$206,8,FALSE)="#N/A",0,VLOOKUP(G341,Median_Level!$A$2:$H$206,8,FALSE))</f>
        <v>27.5</v>
      </c>
      <c r="I341" s="4"/>
      <c r="J341" s="3">
        <f t="shared" si="326"/>
        <v>0</v>
      </c>
      <c r="K341" s="3">
        <f t="shared" si="278"/>
        <v>1</v>
      </c>
      <c r="L341" s="2">
        <f t="shared" si="279"/>
        <v>1.932051978831173E-2</v>
      </c>
      <c r="M341" s="5">
        <f t="shared" si="280"/>
        <v>1077.5843408174999</v>
      </c>
      <c r="N341" s="2">
        <f>(M341/M$5)^(12/COUNT(M$6:M341))-1</f>
        <v>8.861235688397473E-2</v>
      </c>
      <c r="P341" s="3">
        <f t="shared" si="327"/>
        <v>1</v>
      </c>
      <c r="Q341" s="3">
        <f t="shared" si="281"/>
        <v>0</v>
      </c>
      <c r="R341" s="2">
        <f t="shared" si="282"/>
        <v>3.9583333333333337E-3</v>
      </c>
      <c r="S341" s="5">
        <f t="shared" si="283"/>
        <v>804.46241619120826</v>
      </c>
      <c r="T341" s="2">
        <f>(S341/S$5)^(12/COUNT(S$6:S341))-1</f>
        <v>7.7307023890806903E-2</v>
      </c>
      <c r="V341" s="3">
        <f t="shared" si="284"/>
        <v>0</v>
      </c>
      <c r="W341" s="3">
        <f t="shared" si="285"/>
        <v>1</v>
      </c>
      <c r="X341" s="2">
        <f t="shared" si="286"/>
        <v>1.932051978831173E-2</v>
      </c>
      <c r="Y341" s="5">
        <f t="shared" si="287"/>
        <v>253055.213480039</v>
      </c>
      <c r="Z341" s="2">
        <f>(Y341/Y$5)^(12/COUNT(Y$6:Y341))-1</f>
        <v>0.3229499163870464</v>
      </c>
      <c r="AB341" s="3">
        <f t="shared" si="288"/>
        <v>0</v>
      </c>
      <c r="AC341" s="3">
        <f t="shared" si="289"/>
        <v>1</v>
      </c>
      <c r="AD341" s="2">
        <f t="shared" si="290"/>
        <v>1.932051978831173E-2</v>
      </c>
      <c r="AE341" s="5">
        <f t="shared" si="291"/>
        <v>1043.2012042367364</v>
      </c>
      <c r="AF341" s="2">
        <f>(AE341/AE$5)^(12/COUNT(AE$6:AE341))-1</f>
        <v>8.7352327841432986E-2</v>
      </c>
      <c r="AH341" s="3">
        <f t="shared" ca="1" si="292"/>
        <v>0</v>
      </c>
      <c r="AI341" s="3">
        <f t="shared" ca="1" si="293"/>
        <v>1</v>
      </c>
      <c r="AJ341" s="2">
        <f t="shared" ca="1" si="294"/>
        <v>1.932051978831173E-2</v>
      </c>
      <c r="AK341" s="5">
        <f t="shared" ca="1" si="295"/>
        <v>3115.2838803080558</v>
      </c>
      <c r="AL341" s="2">
        <f ca="1">(AK341/AK$5)^(12/COUNT(AK$6:AK341))-1</f>
        <v>0.13067867421187151</v>
      </c>
      <c r="AN341" s="3">
        <f t="shared" ca="1" si="296"/>
        <v>0.50309986513277616</v>
      </c>
      <c r="AO341" s="3">
        <f t="shared" ca="1" si="297"/>
        <v>0.49690013486722384</v>
      </c>
      <c r="AP341" s="2">
        <f t="shared" ca="1" si="298"/>
        <v>1.1591805854667538E-2</v>
      </c>
      <c r="AQ341" s="5">
        <f t="shared" ca="1" si="299"/>
        <v>829.03499314429064</v>
      </c>
      <c r="AR341" s="2">
        <f ca="1">(AQ341/AQ$5)^(12/COUNT(AQ$6:AQ341))-1</f>
        <v>7.8465293958899007E-2</v>
      </c>
      <c r="AT341" s="3">
        <f t="shared" si="300"/>
        <v>1</v>
      </c>
      <c r="AU341" s="3">
        <f t="shared" si="301"/>
        <v>0</v>
      </c>
      <c r="AV341" s="2">
        <f t="shared" si="302"/>
        <v>3.9583333333333337E-3</v>
      </c>
      <c r="AW341" s="5">
        <f t="shared" si="303"/>
        <v>1484.2072460543502</v>
      </c>
      <c r="AX341" s="2">
        <f>(AW341/AW$5)^(12/COUNT(AW$6:AW341))-1</f>
        <v>0.1011312574407881</v>
      </c>
      <c r="AZ341" s="3">
        <f t="shared" ca="1" si="304"/>
        <v>0</v>
      </c>
      <c r="BA341" s="3">
        <f t="shared" ca="1" si="305"/>
        <v>1</v>
      </c>
      <c r="BB341" s="2">
        <f t="shared" ca="1" si="306"/>
        <v>1.932051978831173E-2</v>
      </c>
      <c r="BC341" s="5">
        <f t="shared" ca="1" si="307"/>
        <v>2305.1658977410289</v>
      </c>
      <c r="BD341" s="2">
        <f ca="1">(BC341/BC$5)^(12/COUNT(BC$6:BC341))-1</f>
        <v>0.11858228009782912</v>
      </c>
      <c r="BF341" s="3">
        <f t="shared" si="328"/>
        <v>0.45</v>
      </c>
      <c r="BG341" s="3">
        <f t="shared" si="308"/>
        <v>0.55000000000000004</v>
      </c>
      <c r="BH341" s="2">
        <f t="shared" si="309"/>
        <v>1.2407535883571451E-2</v>
      </c>
      <c r="BI341" s="5">
        <f t="shared" si="310"/>
        <v>1028.9338355747454</v>
      </c>
      <c r="BJ341" s="2">
        <f>(BI341/BI$5)^(12/COUNT(BI$6:BI341))-1</f>
        <v>8.6817679588435448E-2</v>
      </c>
      <c r="BL341" s="3">
        <f t="shared" si="311"/>
        <v>1</v>
      </c>
      <c r="BM341" s="3">
        <f t="shared" si="312"/>
        <v>0</v>
      </c>
      <c r="BN341" s="2">
        <f t="shared" si="313"/>
        <v>3.9583333333333337E-3</v>
      </c>
      <c r="BO341" s="5">
        <f t="shared" si="314"/>
        <v>578.83858275287571</v>
      </c>
      <c r="BP341" s="2">
        <f>(BO341/BO$5)^(12/COUNT(BO$6:BO341))-1</f>
        <v>6.4717017273223654E-2</v>
      </c>
      <c r="BR341" s="3">
        <f t="shared" si="315"/>
        <v>1</v>
      </c>
      <c r="BS341" s="3">
        <f t="shared" si="316"/>
        <v>0</v>
      </c>
      <c r="BT341" s="2">
        <f t="shared" si="317"/>
        <v>3.9583333333333337E-3</v>
      </c>
      <c r="BU341" s="5">
        <f t="shared" si="318"/>
        <v>665.34135598452281</v>
      </c>
      <c r="BV341" s="2">
        <f>(BU341/BU$5)^(12/COUNT(BU$6:BU341))-1</f>
        <v>7.0026287279204347E-2</v>
      </c>
      <c r="BX341" s="3">
        <f t="shared" si="319"/>
        <v>1</v>
      </c>
      <c r="BY341" s="3">
        <f t="shared" si="320"/>
        <v>0</v>
      </c>
      <c r="BZ341" s="2">
        <f t="shared" si="321"/>
        <v>3.9583333333333337E-3</v>
      </c>
      <c r="CA341" s="5">
        <f t="shared" si="322"/>
        <v>914.88466762255814</v>
      </c>
      <c r="CB341" s="2">
        <f>(CA341/CA$5)^(12/COUNT(CA$6:CA341))-1</f>
        <v>8.2267239587835439E-2</v>
      </c>
      <c r="CD341" s="3">
        <f t="shared" si="329"/>
        <v>0.1</v>
      </c>
      <c r="CE341" s="3">
        <f t="shared" si="323"/>
        <v>0.9</v>
      </c>
      <c r="CF341" s="2">
        <f t="shared" si="324"/>
        <v>1.7784301142813892E-2</v>
      </c>
      <c r="CG341" s="5">
        <f t="shared" si="325"/>
        <v>1079.8464383089613</v>
      </c>
      <c r="CH341" s="2">
        <f>(CG341/CG$5)^(12/COUNT(CG$6:CG341))-1</f>
        <v>8.8693890385541874E-2</v>
      </c>
    </row>
    <row r="342" spans="1:86">
      <c r="A342" s="1">
        <v>36217</v>
      </c>
      <c r="B342" s="2">
        <f>data!M343/1200</f>
        <v>3.9583333333333337E-3</v>
      </c>
      <c r="C342" s="2">
        <f>data!K343/data!K342-1</f>
        <v>-5.5829687930742944E-3</v>
      </c>
      <c r="D342" s="1">
        <f t="shared" si="276"/>
        <v>36161</v>
      </c>
      <c r="E342">
        <f>VLOOKUP(D342,'FRED Graph'!$A$13:$B$1993,2,FALSE)</f>
        <v>0</v>
      </c>
      <c r="F342" s="4">
        <f t="shared" si="277"/>
        <v>-9.5413021264076289E-3</v>
      </c>
      <c r="G342" s="20" t="str">
        <f t="shared" si="275"/>
        <v>19991</v>
      </c>
      <c r="H342" s="21">
        <f>IF(VLOOKUP(G342,Median_Level!$A$2:$H$206,8,FALSE)="#N/A",0,VLOOKUP(G342,Median_Level!$A$2:$H$206,8,FALSE))</f>
        <v>27.5</v>
      </c>
      <c r="I342" s="4"/>
      <c r="J342" s="3">
        <f t="shared" si="326"/>
        <v>0</v>
      </c>
      <c r="K342" s="3">
        <f t="shared" si="278"/>
        <v>1</v>
      </c>
      <c r="L342" s="2">
        <f t="shared" si="279"/>
        <v>-5.5829687930742944E-3</v>
      </c>
      <c r="M342" s="5">
        <f t="shared" si="280"/>
        <v>1071.5682210708103</v>
      </c>
      <c r="N342" s="2">
        <f>(M342/M$5)^(12/COUNT(M$6:M342))-1</f>
        <v>8.8121180005880761E-2</v>
      </c>
      <c r="P342" s="3">
        <f t="shared" si="327"/>
        <v>1</v>
      </c>
      <c r="Q342" s="3">
        <f t="shared" si="281"/>
        <v>0</v>
      </c>
      <c r="R342" s="2">
        <f t="shared" si="282"/>
        <v>3.9583333333333337E-3</v>
      </c>
      <c r="S342" s="5">
        <f t="shared" si="283"/>
        <v>807.6467465886318</v>
      </c>
      <c r="T342" s="2">
        <f>(S342/S$5)^(12/COUNT(S$6:S342))-1</f>
        <v>7.7220528899436536E-2</v>
      </c>
      <c r="V342" s="3">
        <f t="shared" si="284"/>
        <v>1</v>
      </c>
      <c r="W342" s="3">
        <f t="shared" si="285"/>
        <v>0</v>
      </c>
      <c r="X342" s="2">
        <f t="shared" si="286"/>
        <v>3.9583333333333337E-3</v>
      </c>
      <c r="Y342" s="5">
        <f t="shared" si="287"/>
        <v>254056.8903667308</v>
      </c>
      <c r="Z342" s="2">
        <f>(Y342/Y$5)^(12/COUNT(Y$6:Y342))-1</f>
        <v>0.32203767907203984</v>
      </c>
      <c r="AB342" s="3">
        <f t="shared" si="288"/>
        <v>0</v>
      </c>
      <c r="AC342" s="3">
        <f t="shared" si="289"/>
        <v>1</v>
      </c>
      <c r="AD342" s="2">
        <f t="shared" si="290"/>
        <v>-5.5829687930742944E-3</v>
      </c>
      <c r="AE342" s="5">
        <f t="shared" si="291"/>
        <v>1037.3770444685852</v>
      </c>
      <c r="AF342" s="2">
        <f>(AE342/AE$5)^(12/COUNT(AE$6:AE342))-1</f>
        <v>8.6865454596923408E-2</v>
      </c>
      <c r="AH342" s="3">
        <f t="shared" ca="1" si="292"/>
        <v>0</v>
      </c>
      <c r="AI342" s="3">
        <f t="shared" ca="1" si="293"/>
        <v>1</v>
      </c>
      <c r="AJ342" s="2">
        <f t="shared" ca="1" si="294"/>
        <v>-5.5829687930742944E-3</v>
      </c>
      <c r="AK342" s="5">
        <f t="shared" ca="1" si="295"/>
        <v>3097.8913476227285</v>
      </c>
      <c r="AL342" s="2">
        <f ca="1">(AK342/AK$5)^(12/COUNT(AK$6:AK342))-1</f>
        <v>0.13004137459434473</v>
      </c>
      <c r="AN342" s="3">
        <f t="shared" ca="1" si="296"/>
        <v>0.91805023401135666</v>
      </c>
      <c r="AO342" s="3">
        <f t="shared" ca="1" si="297"/>
        <v>8.1949765988643342E-2</v>
      </c>
      <c r="AP342" s="2">
        <f t="shared" ca="1" si="298"/>
        <v>3.1764258568472833E-3</v>
      </c>
      <c r="AQ342" s="5">
        <f t="shared" ca="1" si="299"/>
        <v>831.66836133274535</v>
      </c>
      <c r="AR342" s="2">
        <f ca="1">(AQ342/AQ$5)^(12/COUNT(AQ$6:AQ342))-1</f>
        <v>7.8345349986854274E-2</v>
      </c>
      <c r="AT342" s="3">
        <f t="shared" si="300"/>
        <v>1</v>
      </c>
      <c r="AU342" s="3">
        <f t="shared" si="301"/>
        <v>0</v>
      </c>
      <c r="AV342" s="2">
        <f t="shared" si="302"/>
        <v>3.9583333333333337E-3</v>
      </c>
      <c r="AW342" s="5">
        <f t="shared" si="303"/>
        <v>1490.0822330699818</v>
      </c>
      <c r="AX342" s="2">
        <f>(AW342/AW$5)^(12/COUNT(AW$6:AW342))-1</f>
        <v>0.10097138665053773</v>
      </c>
      <c r="AZ342" s="3">
        <f t="shared" ca="1" si="304"/>
        <v>0</v>
      </c>
      <c r="BA342" s="3">
        <f t="shared" ca="1" si="305"/>
        <v>1</v>
      </c>
      <c r="BB342" s="2">
        <f t="shared" ca="1" si="306"/>
        <v>-5.5829687930742944E-3</v>
      </c>
      <c r="BC342" s="5">
        <f t="shared" ca="1" si="307"/>
        <v>2292.2962284710816</v>
      </c>
      <c r="BD342" s="2">
        <f ca="1">(BC342/BC$5)^(12/COUNT(BC$6:BC342))-1</f>
        <v>0.11798748063097486</v>
      </c>
      <c r="BF342" s="3">
        <f t="shared" si="328"/>
        <v>0.45</v>
      </c>
      <c r="BG342" s="3">
        <f t="shared" si="308"/>
        <v>0.55000000000000004</v>
      </c>
      <c r="BH342" s="2">
        <f t="shared" si="309"/>
        <v>-1.2893828361908617E-3</v>
      </c>
      <c r="BI342" s="5">
        <f t="shared" si="310"/>
        <v>1027.6071459475793</v>
      </c>
      <c r="BJ342" s="2">
        <f>(BI342/BI$5)^(12/COUNT(BI$6:BI342))-1</f>
        <v>8.6499303344635292E-2</v>
      </c>
      <c r="BL342" s="3">
        <f t="shared" si="311"/>
        <v>1</v>
      </c>
      <c r="BM342" s="3">
        <f t="shared" si="312"/>
        <v>0</v>
      </c>
      <c r="BN342" s="2">
        <f t="shared" si="313"/>
        <v>3.9583333333333337E-3</v>
      </c>
      <c r="BO342" s="5">
        <f t="shared" si="314"/>
        <v>581.12981880960581</v>
      </c>
      <c r="BP342" s="2">
        <f>(BO342/BO$5)^(12/COUNT(BO$6:BO342))-1</f>
        <v>6.4668670691353958E-2</v>
      </c>
      <c r="BR342" s="3">
        <f t="shared" si="315"/>
        <v>1</v>
      </c>
      <c r="BS342" s="3">
        <f t="shared" si="316"/>
        <v>0</v>
      </c>
      <c r="BT342" s="2">
        <f t="shared" si="317"/>
        <v>3.9583333333333337E-3</v>
      </c>
      <c r="BU342" s="5">
        <f t="shared" si="318"/>
        <v>667.97499885196146</v>
      </c>
      <c r="BV342" s="2">
        <f>(BU342/BU$5)^(12/COUNT(BU$6:BU342))-1</f>
        <v>6.996190672251501E-2</v>
      </c>
      <c r="BX342" s="3">
        <f t="shared" si="319"/>
        <v>1</v>
      </c>
      <c r="BY342" s="3">
        <f t="shared" si="320"/>
        <v>0</v>
      </c>
      <c r="BZ342" s="2">
        <f t="shared" si="321"/>
        <v>3.9583333333333337E-3</v>
      </c>
      <c r="CA342" s="5">
        <f t="shared" si="322"/>
        <v>918.50608609856408</v>
      </c>
      <c r="CB342" s="2">
        <f>(CA342/CA$5)^(12/COUNT(CA$6:CA342))-1</f>
        <v>8.2165595061296282E-2</v>
      </c>
      <c r="CD342" s="3">
        <f t="shared" si="329"/>
        <v>0.1</v>
      </c>
      <c r="CE342" s="3">
        <f t="shared" si="323"/>
        <v>0.9</v>
      </c>
      <c r="CF342" s="2">
        <f t="shared" si="324"/>
        <v>-4.6288385804335317E-3</v>
      </c>
      <c r="CG342" s="5">
        <f t="shared" si="325"/>
        <v>1074.8480034543732</v>
      </c>
      <c r="CH342" s="2">
        <f>(CG342/CG$5)^(12/COUNT(CG$6:CG342))-1</f>
        <v>8.8239596898195716E-2</v>
      </c>
    </row>
    <row r="343" spans="1:86">
      <c r="A343" s="1">
        <v>36250</v>
      </c>
      <c r="B343" s="2">
        <f>data!M344/1200</f>
        <v>3.9583333333333337E-3</v>
      </c>
      <c r="C343" s="2">
        <f>data!K344/data!K343-1</f>
        <v>5.1532412048692411E-2</v>
      </c>
      <c r="D343" s="1">
        <f t="shared" si="276"/>
        <v>36161</v>
      </c>
      <c r="E343">
        <f>VLOOKUP(D343,'FRED Graph'!$A$13:$B$1993,2,FALSE)</f>
        <v>0</v>
      </c>
      <c r="F343" s="4">
        <f t="shared" si="277"/>
        <v>4.7574078715359076E-2</v>
      </c>
      <c r="G343" s="20" t="str">
        <f t="shared" si="275"/>
        <v>19991</v>
      </c>
      <c r="H343" s="21">
        <f>IF(VLOOKUP(G343,Median_Level!$A$2:$H$206,8,FALSE)="#N/A",0,VLOOKUP(G343,Median_Level!$A$2:$H$206,8,FALSE))</f>
        <v>27.5</v>
      </c>
      <c r="I343" s="4"/>
      <c r="J343" s="3">
        <f t="shared" si="326"/>
        <v>0</v>
      </c>
      <c r="K343" s="3">
        <f t="shared" si="278"/>
        <v>1</v>
      </c>
      <c r="L343" s="2">
        <f t="shared" si="279"/>
        <v>5.1532412048692411E-2</v>
      </c>
      <c r="M343" s="5">
        <f t="shared" si="280"/>
        <v>1126.7887161773156</v>
      </c>
      <c r="N343" s="2">
        <f>(M343/M$5)^(12/COUNT(M$6:M343))-1</f>
        <v>8.9791761209765841E-2</v>
      </c>
      <c r="P343" s="3">
        <f t="shared" si="327"/>
        <v>1</v>
      </c>
      <c r="Q343" s="3">
        <f t="shared" si="281"/>
        <v>0</v>
      </c>
      <c r="R343" s="2">
        <f t="shared" si="282"/>
        <v>3.9583333333333337E-3</v>
      </c>
      <c r="S343" s="5">
        <f t="shared" si="283"/>
        <v>810.84368162721171</v>
      </c>
      <c r="T343" s="2">
        <f>(S343/S$5)^(12/COUNT(S$6:S343))-1</f>
        <v>7.7134552595756745E-2</v>
      </c>
      <c r="V343" s="3">
        <f t="shared" si="284"/>
        <v>0</v>
      </c>
      <c r="W343" s="3">
        <f t="shared" si="285"/>
        <v>1</v>
      </c>
      <c r="X343" s="2">
        <f t="shared" si="286"/>
        <v>5.1532412048692411E-2</v>
      </c>
      <c r="Y343" s="5">
        <f t="shared" si="287"/>
        <v>267149.05472491868</v>
      </c>
      <c r="Z343" s="2">
        <f>(Y343/Y$5)^(12/COUNT(Y$6:Y343))-1</f>
        <v>0.32330481462415395</v>
      </c>
      <c r="AB343" s="3">
        <f t="shared" si="288"/>
        <v>0</v>
      </c>
      <c r="AC343" s="3">
        <f t="shared" si="289"/>
        <v>1</v>
      </c>
      <c r="AD343" s="2">
        <f t="shared" si="290"/>
        <v>5.1532412048692411E-2</v>
      </c>
      <c r="AE343" s="5">
        <f t="shared" si="291"/>
        <v>1090.835585773995</v>
      </c>
      <c r="AF343" s="2">
        <f>(AE343/AE$5)^(12/COUNT(AE$6:AE343))-1</f>
        <v>8.853782662487597E-2</v>
      </c>
      <c r="AH343" s="3">
        <f t="shared" ca="1" si="292"/>
        <v>0</v>
      </c>
      <c r="AI343" s="3">
        <f t="shared" ca="1" si="293"/>
        <v>1</v>
      </c>
      <c r="AJ343" s="2">
        <f t="shared" ca="1" si="294"/>
        <v>5.1532412048692411E-2</v>
      </c>
      <c r="AK343" s="5">
        <f t="shared" ca="1" si="295"/>
        <v>3257.533161030502</v>
      </c>
      <c r="AL343" s="2">
        <f ca="1">(AK343/AK$5)^(12/COUNT(AK$6:AK343))-1</f>
        <v>0.13164974530477314</v>
      </c>
      <c r="AN343" s="3">
        <f t="shared" ca="1" si="296"/>
        <v>0.46995756889147466</v>
      </c>
      <c r="AO343" s="3">
        <f t="shared" ca="1" si="297"/>
        <v>0.53004243110852534</v>
      </c>
      <c r="AP343" s="2">
        <f t="shared" ca="1" si="298"/>
        <v>2.9174613673370611E-2</v>
      </c>
      <c r="AQ343" s="5">
        <f t="shared" ca="1" si="299"/>
        <v>855.93196447899334</v>
      </c>
      <c r="AR343" s="2">
        <f ca="1">(AQ343/AQ$5)^(12/COUNT(AQ$6:AQ343))-1</f>
        <v>7.9206001763654665E-2</v>
      </c>
      <c r="AT343" s="3">
        <f t="shared" si="300"/>
        <v>1</v>
      </c>
      <c r="AU343" s="3">
        <f t="shared" si="301"/>
        <v>0</v>
      </c>
      <c r="AV343" s="2">
        <f t="shared" si="302"/>
        <v>3.9583333333333337E-3</v>
      </c>
      <c r="AW343" s="5">
        <f t="shared" si="303"/>
        <v>1495.9804752425505</v>
      </c>
      <c r="AX343" s="2">
        <f>(AW343/AW$5)^(12/COUNT(AW$6:AW343))-1</f>
        <v>0.1008124848469738</v>
      </c>
      <c r="AZ343" s="3">
        <f t="shared" ca="1" si="304"/>
        <v>0</v>
      </c>
      <c r="BA343" s="3">
        <f t="shared" ca="1" si="305"/>
        <v>1</v>
      </c>
      <c r="BB343" s="2">
        <f t="shared" ca="1" si="306"/>
        <v>5.1532412048692411E-2</v>
      </c>
      <c r="BC343" s="5">
        <f t="shared" ca="1" si="307"/>
        <v>2410.4237822543168</v>
      </c>
      <c r="BD343" s="2">
        <f ca="1">(BC343/BC$5)^(12/COUNT(BC$6:BC343))-1</f>
        <v>0.1196142177938464</v>
      </c>
      <c r="BF343" s="3">
        <f t="shared" si="328"/>
        <v>0.45</v>
      </c>
      <c r="BG343" s="3">
        <f t="shared" si="308"/>
        <v>0.55000000000000004</v>
      </c>
      <c r="BH343" s="2">
        <f t="shared" si="309"/>
        <v>3.0124076626780828E-2</v>
      </c>
      <c r="BI343" s="5">
        <f t="shared" si="310"/>
        <v>1058.5628623543316</v>
      </c>
      <c r="BJ343" s="2">
        <f>(BI343/BI$5)^(12/COUNT(BI$6:BI343))-1</f>
        <v>8.7377826901527289E-2</v>
      </c>
      <c r="BL343" s="3">
        <f t="shared" si="311"/>
        <v>1</v>
      </c>
      <c r="BM343" s="3">
        <f t="shared" si="312"/>
        <v>0</v>
      </c>
      <c r="BN343" s="2">
        <f t="shared" si="313"/>
        <v>3.9583333333333337E-3</v>
      </c>
      <c r="BO343" s="5">
        <f t="shared" si="314"/>
        <v>583.43012434239381</v>
      </c>
      <c r="BP343" s="2">
        <f>(BO343/BO$5)^(12/COUNT(BO$6:BO343))-1</f>
        <v>6.4620612359804319E-2</v>
      </c>
      <c r="BR343" s="3">
        <f t="shared" si="315"/>
        <v>1</v>
      </c>
      <c r="BS343" s="3">
        <f t="shared" si="316"/>
        <v>0</v>
      </c>
      <c r="BT343" s="2">
        <f t="shared" si="317"/>
        <v>3.9583333333333337E-3</v>
      </c>
      <c r="BU343" s="5">
        <f t="shared" si="318"/>
        <v>670.61906655575046</v>
      </c>
      <c r="BV343" s="2">
        <f>(BU343/BU$5)^(12/COUNT(BU$6:BU343))-1</f>
        <v>6.9897910955154519E-2</v>
      </c>
      <c r="BX343" s="3">
        <f t="shared" si="319"/>
        <v>1</v>
      </c>
      <c r="BY343" s="3">
        <f t="shared" si="320"/>
        <v>0</v>
      </c>
      <c r="BZ343" s="2">
        <f t="shared" si="321"/>
        <v>3.9583333333333337E-3</v>
      </c>
      <c r="CA343" s="5">
        <f t="shared" si="322"/>
        <v>922.14183935603751</v>
      </c>
      <c r="CB343" s="2">
        <f>(CA343/CA$5)^(12/COUNT(CA$6:CA343))-1</f>
        <v>8.2064561443363493E-2</v>
      </c>
      <c r="CD343" s="3">
        <f t="shared" si="329"/>
        <v>0.1</v>
      </c>
      <c r="CE343" s="3">
        <f t="shared" si="323"/>
        <v>0.9</v>
      </c>
      <c r="CF343" s="2">
        <f t="shared" si="324"/>
        <v>4.67750041771565E-2</v>
      </c>
      <c r="CG343" s="5">
        <f t="shared" si="325"/>
        <v>1125.1240233057597</v>
      </c>
      <c r="CH343" s="2">
        <f>(CG343/CG$5)^(12/COUNT(CG$6:CG343))-1</f>
        <v>8.9734559461175367E-2</v>
      </c>
    </row>
    <row r="344" spans="1:86">
      <c r="A344" s="1">
        <v>36280</v>
      </c>
      <c r="B344" s="2">
        <f>data!M345/1200</f>
        <v>3.9583333333333337E-3</v>
      </c>
      <c r="C344" s="2">
        <f>data!K345/data!K344-1</f>
        <v>0.1024794199154726</v>
      </c>
      <c r="D344" s="1">
        <f t="shared" si="276"/>
        <v>36161</v>
      </c>
      <c r="E344">
        <f>VLOOKUP(D344,'FRED Graph'!$A$13:$B$1993,2,FALSE)</f>
        <v>0</v>
      </c>
      <c r="F344" s="4">
        <f t="shared" si="277"/>
        <v>9.8521086582139275E-2</v>
      </c>
      <c r="G344" s="20" t="str">
        <f t="shared" si="275"/>
        <v>19992</v>
      </c>
      <c r="H344" s="21">
        <f>IF(VLOOKUP(G344,Median_Level!$A$2:$H$206,8,FALSE)="#N/A",0,VLOOKUP(G344,Median_Level!$A$2:$H$206,8,FALSE))</f>
        <v>20</v>
      </c>
      <c r="I344" s="4"/>
      <c r="J344" s="3">
        <f t="shared" si="326"/>
        <v>0</v>
      </c>
      <c r="K344" s="3">
        <f t="shared" si="278"/>
        <v>1</v>
      </c>
      <c r="L344" s="2">
        <f t="shared" si="279"/>
        <v>0.1024794199154726</v>
      </c>
      <c r="M344" s="5">
        <f t="shared" si="280"/>
        <v>1242.2613701784669</v>
      </c>
      <c r="N344" s="2">
        <f>(M344/M$5)^(12/COUNT(M$6:M344))-1</f>
        <v>9.3284529939456018E-2</v>
      </c>
      <c r="P344" s="3">
        <f t="shared" si="327"/>
        <v>1</v>
      </c>
      <c r="Q344" s="3">
        <f t="shared" si="281"/>
        <v>0</v>
      </c>
      <c r="R344" s="2">
        <f t="shared" si="282"/>
        <v>3.9583333333333337E-3</v>
      </c>
      <c r="S344" s="5">
        <f t="shared" si="283"/>
        <v>814.05327120031939</v>
      </c>
      <c r="T344" s="2">
        <f>(S344/S$5)^(12/COUNT(S$6:S344))-1</f>
        <v>7.7049090328336289E-2</v>
      </c>
      <c r="V344" s="3">
        <f t="shared" si="284"/>
        <v>0</v>
      </c>
      <c r="W344" s="3">
        <f t="shared" si="285"/>
        <v>1</v>
      </c>
      <c r="X344" s="2">
        <f t="shared" si="286"/>
        <v>0.1024794199154726</v>
      </c>
      <c r="Y344" s="5">
        <f t="shared" si="287"/>
        <v>294526.33488409518</v>
      </c>
      <c r="Z344" s="2">
        <f>(Y344/Y$5)^(12/COUNT(Y$6:Y344))-1</f>
        <v>0.3267859205371606</v>
      </c>
      <c r="AB344" s="3">
        <f t="shared" si="288"/>
        <v>0</v>
      </c>
      <c r="AC344" s="3">
        <f t="shared" si="289"/>
        <v>1</v>
      </c>
      <c r="AD344" s="2">
        <f t="shared" si="290"/>
        <v>0.1024794199154726</v>
      </c>
      <c r="AE344" s="5">
        <f t="shared" si="291"/>
        <v>1202.6237838272689</v>
      </c>
      <c r="AF344" s="2">
        <f>(AE344/AE$5)^(12/COUNT(AE$6:AE344))-1</f>
        <v>9.2030285157886249E-2</v>
      </c>
      <c r="AH344" s="3">
        <f t="shared" ca="1" si="292"/>
        <v>0</v>
      </c>
      <c r="AI344" s="3">
        <f t="shared" ca="1" si="293"/>
        <v>1</v>
      </c>
      <c r="AJ344" s="2">
        <f t="shared" ca="1" si="294"/>
        <v>0.1024794199154726</v>
      </c>
      <c r="AK344" s="5">
        <f t="shared" ca="1" si="295"/>
        <v>3591.3632697283238</v>
      </c>
      <c r="AL344" s="2">
        <f ca="1">(AK344/AK$5)^(12/COUNT(AK$6:AK344))-1</f>
        <v>0.1351504557446348</v>
      </c>
      <c r="AN344" s="3">
        <f t="shared" ca="1" si="296"/>
        <v>0.98090834683621153</v>
      </c>
      <c r="AO344" s="3">
        <f t="shared" ca="1" si="297"/>
        <v>1.9091653163788469E-2</v>
      </c>
      <c r="AP344" s="2">
        <f t="shared" ca="1" si="298"/>
        <v>5.8392637476791104E-3</v>
      </c>
      <c r="AQ344" s="5">
        <f t="shared" ca="1" si="299"/>
        <v>860.9299769696554</v>
      </c>
      <c r="AR344" s="2">
        <f ca="1">(AQ344/AQ$5)^(12/COUNT(AQ$6:AQ344))-1</f>
        <v>7.9185760597131338E-2</v>
      </c>
      <c r="AT344" s="3">
        <f t="shared" si="300"/>
        <v>0</v>
      </c>
      <c r="AU344" s="3">
        <f t="shared" si="301"/>
        <v>1</v>
      </c>
      <c r="AV344" s="2">
        <f t="shared" si="302"/>
        <v>0.1024794199154726</v>
      </c>
      <c r="AW344" s="5">
        <f t="shared" si="303"/>
        <v>1649.2876865502801</v>
      </c>
      <c r="AX344" s="2">
        <f>(AW344/AW$5)^(12/COUNT(AW$6:AW344))-1</f>
        <v>0.1043077972873292</v>
      </c>
      <c r="AZ344" s="3">
        <f t="shared" ca="1" si="304"/>
        <v>0</v>
      </c>
      <c r="BA344" s="3">
        <f t="shared" ca="1" si="305"/>
        <v>1</v>
      </c>
      <c r="BB344" s="2">
        <f t="shared" ca="1" si="306"/>
        <v>0.1024794199154726</v>
      </c>
      <c r="BC344" s="5">
        <f t="shared" ca="1" si="307"/>
        <v>2657.4426132101985</v>
      </c>
      <c r="BD344" s="2">
        <f ca="1">(BC344/BC$5)^(12/COUNT(BC$6:BC344))-1</f>
        <v>0.12311312020397569</v>
      </c>
      <c r="BF344" s="3">
        <f t="shared" si="328"/>
        <v>0.45</v>
      </c>
      <c r="BG344" s="3">
        <f t="shared" si="308"/>
        <v>0.55000000000000004</v>
      </c>
      <c r="BH344" s="2">
        <f t="shared" si="309"/>
        <v>5.8144930953509935E-2</v>
      </c>
      <c r="BI344" s="5">
        <f t="shared" si="310"/>
        <v>1120.1129268958741</v>
      </c>
      <c r="BJ344" s="2">
        <f>(BI344/BI$5)^(12/COUNT(BI$6:BI344))-1</f>
        <v>8.9286223307150969E-2</v>
      </c>
      <c r="BL344" s="3">
        <f t="shared" si="311"/>
        <v>1</v>
      </c>
      <c r="BM344" s="3">
        <f t="shared" si="312"/>
        <v>0</v>
      </c>
      <c r="BN344" s="2">
        <f t="shared" si="313"/>
        <v>3.9583333333333337E-3</v>
      </c>
      <c r="BO344" s="5">
        <f t="shared" si="314"/>
        <v>585.73953525124909</v>
      </c>
      <c r="BP344" s="2">
        <f>(BO344/BO$5)^(12/COUNT(BO$6:BO344))-1</f>
        <v>6.4572839708391117E-2</v>
      </c>
      <c r="BR344" s="3">
        <f t="shared" si="315"/>
        <v>1</v>
      </c>
      <c r="BS344" s="3">
        <f t="shared" si="316"/>
        <v>0</v>
      </c>
      <c r="BT344" s="2">
        <f t="shared" si="317"/>
        <v>3.9583333333333337E-3</v>
      </c>
      <c r="BU344" s="5">
        <f t="shared" si="318"/>
        <v>673.27360036086691</v>
      </c>
      <c r="BV344" s="2">
        <f>(BU344/BU$5)^(12/COUNT(BU$6:BU344))-1</f>
        <v>6.983429653780493E-2</v>
      </c>
      <c r="BX344" s="3">
        <f t="shared" si="319"/>
        <v>0</v>
      </c>
      <c r="BY344" s="3">
        <f t="shared" si="320"/>
        <v>1</v>
      </c>
      <c r="BZ344" s="2">
        <f t="shared" si="321"/>
        <v>0.1024794199154726</v>
      </c>
      <c r="CA344" s="5">
        <f t="shared" si="322"/>
        <v>1016.6424001330312</v>
      </c>
      <c r="CB344" s="2">
        <f>(CA344/CA$5)^(12/COUNT(CA$6:CA344))-1</f>
        <v>8.5555350727263724E-2</v>
      </c>
      <c r="CD344" s="3">
        <f t="shared" si="329"/>
        <v>0.1</v>
      </c>
      <c r="CE344" s="3">
        <f t="shared" si="323"/>
        <v>0.9</v>
      </c>
      <c r="CF344" s="2">
        <f t="shared" si="324"/>
        <v>9.2627311257258677E-2</v>
      </c>
      <c r="CG344" s="5">
        <f t="shared" si="325"/>
        <v>1229.3412364155215</v>
      </c>
      <c r="CH344" s="2">
        <f>(CG344/CG$5)^(12/COUNT(CG$6:CG344))-1</f>
        <v>9.287999437645289E-2</v>
      </c>
    </row>
    <row r="345" spans="1:86">
      <c r="A345" s="1">
        <v>36311</v>
      </c>
      <c r="B345" s="2">
        <f>data!M346/1200</f>
        <v>3.9583333333333337E-3</v>
      </c>
      <c r="C345" s="2">
        <f>data!K346/data!K345-1</f>
        <v>-2.1252122524339612E-2</v>
      </c>
      <c r="D345" s="1">
        <f t="shared" si="276"/>
        <v>36161</v>
      </c>
      <c r="E345">
        <f>VLOOKUP(D345,'FRED Graph'!$A$13:$B$1993,2,FALSE)</f>
        <v>0</v>
      </c>
      <c r="F345" s="4">
        <f t="shared" si="277"/>
        <v>-2.5210455857672946E-2</v>
      </c>
      <c r="G345" s="20" t="str">
        <f t="shared" si="275"/>
        <v>19992</v>
      </c>
      <c r="H345" s="21">
        <f>IF(VLOOKUP(G345,Median_Level!$A$2:$H$206,8,FALSE)="#N/A",0,VLOOKUP(G345,Median_Level!$A$2:$H$206,8,FALSE))</f>
        <v>20</v>
      </c>
      <c r="I345" s="4"/>
      <c r="J345" s="3">
        <f t="shared" si="326"/>
        <v>0</v>
      </c>
      <c r="K345" s="3">
        <f t="shared" si="278"/>
        <v>1</v>
      </c>
      <c r="L345" s="2">
        <f t="shared" si="279"/>
        <v>-2.1252122524339612E-2</v>
      </c>
      <c r="M345" s="5">
        <f t="shared" si="280"/>
        <v>1215.8606793321801</v>
      </c>
      <c r="N345" s="2">
        <f>(M345/M$5)^(12/COUNT(M$6:M345))-1</f>
        <v>9.2169431402431501E-2</v>
      </c>
      <c r="P345" s="3">
        <f t="shared" si="327"/>
        <v>1</v>
      </c>
      <c r="Q345" s="3">
        <f t="shared" si="281"/>
        <v>0</v>
      </c>
      <c r="R345" s="2">
        <f t="shared" si="282"/>
        <v>3.9583333333333337E-3</v>
      </c>
      <c r="S345" s="5">
        <f t="shared" si="283"/>
        <v>817.27556539882062</v>
      </c>
      <c r="T345" s="2">
        <f>(S345/S$5)^(12/COUNT(S$6:S345))-1</f>
        <v>7.6964137501191798E-2</v>
      </c>
      <c r="V345" s="3">
        <f t="shared" si="284"/>
        <v>1</v>
      </c>
      <c r="W345" s="3">
        <f t="shared" si="285"/>
        <v>0</v>
      </c>
      <c r="X345" s="2">
        <f t="shared" si="286"/>
        <v>3.9583333333333337E-3</v>
      </c>
      <c r="Y345" s="5">
        <f t="shared" si="287"/>
        <v>295692.16829301137</v>
      </c>
      <c r="Z345" s="2">
        <f>(Y345/Y$5)^(12/COUNT(Y$6:Y345))-1</f>
        <v>0.32586781691022804</v>
      </c>
      <c r="AB345" s="3">
        <f t="shared" si="288"/>
        <v>0</v>
      </c>
      <c r="AC345" s="3">
        <f t="shared" si="289"/>
        <v>1</v>
      </c>
      <c r="AD345" s="2">
        <f t="shared" si="290"/>
        <v>-2.1252122524339612E-2</v>
      </c>
      <c r="AE345" s="5">
        <f t="shared" si="291"/>
        <v>1177.0654758226869</v>
      </c>
      <c r="AF345" s="2">
        <f>(AE345/AE$5)^(12/COUNT(AE$6:AE345))-1</f>
        <v>9.0920148975459636E-2</v>
      </c>
      <c r="AH345" s="3">
        <f t="shared" ca="1" si="292"/>
        <v>0</v>
      </c>
      <c r="AI345" s="3">
        <f t="shared" ca="1" si="293"/>
        <v>1</v>
      </c>
      <c r="AJ345" s="2">
        <f t="shared" ca="1" si="294"/>
        <v>-2.1252122524339612E-2</v>
      </c>
      <c r="AK345" s="5">
        <f t="shared" ca="1" si="295"/>
        <v>3515.0391774906443</v>
      </c>
      <c r="AL345" s="2">
        <f ca="1">(AK345/AK$5)^(12/COUNT(AK$6:AK345))-1</f>
        <v>0.13386732764055043</v>
      </c>
      <c r="AN345" s="3">
        <f t="shared" ca="1" si="296"/>
        <v>0.52335689676851704</v>
      </c>
      <c r="AO345" s="3">
        <f t="shared" ca="1" si="297"/>
        <v>0.47664310323148296</v>
      </c>
      <c r="AP345" s="2">
        <f t="shared" ca="1" si="298"/>
        <v>-8.0580565805482163E-3</v>
      </c>
      <c r="AQ345" s="5">
        <f t="shared" ca="1" si="299"/>
        <v>853.99255450334385</v>
      </c>
      <c r="AR345" s="2">
        <f ca="1">(AQ345/AQ$5)^(12/COUNT(AQ$6:AQ345))-1</f>
        <v>7.8635848626347871E-2</v>
      </c>
      <c r="AT345" s="3">
        <f t="shared" si="300"/>
        <v>0</v>
      </c>
      <c r="AU345" s="3">
        <f t="shared" si="301"/>
        <v>1</v>
      </c>
      <c r="AV345" s="2">
        <f t="shared" si="302"/>
        <v>-2.1252122524339612E-2</v>
      </c>
      <c r="AW345" s="5">
        <f t="shared" si="303"/>
        <v>1614.2368225578289</v>
      </c>
      <c r="AX345" s="2">
        <f>(AW345/AW$5)^(12/COUNT(AW$6:AW345))-1</f>
        <v>0.10314890497778917</v>
      </c>
      <c r="AZ345" s="3">
        <f t="shared" ca="1" si="304"/>
        <v>0</v>
      </c>
      <c r="BA345" s="3">
        <f t="shared" ca="1" si="305"/>
        <v>1</v>
      </c>
      <c r="BB345" s="2">
        <f t="shared" ca="1" si="306"/>
        <v>-2.1252122524339612E-2</v>
      </c>
      <c r="BC345" s="5">
        <f t="shared" ca="1" si="307"/>
        <v>2600.9663171928541</v>
      </c>
      <c r="BD345" s="2">
        <f ca="1">(BC345/BC$5)^(12/COUNT(BC$6:BC345))-1</f>
        <v>0.12187877490800525</v>
      </c>
      <c r="BF345" s="3">
        <f t="shared" si="328"/>
        <v>0.45</v>
      </c>
      <c r="BG345" s="3">
        <f t="shared" si="308"/>
        <v>0.55000000000000004</v>
      </c>
      <c r="BH345" s="2">
        <f t="shared" si="309"/>
        <v>-9.907417388386788E-3</v>
      </c>
      <c r="BI345" s="5">
        <f t="shared" si="310"/>
        <v>1109.0155006069892</v>
      </c>
      <c r="BJ345" s="2">
        <f>(BI345/BI$5)^(12/COUNT(BI$6:BI345))-1</f>
        <v>8.8629631308600132E-2</v>
      </c>
      <c r="BL345" s="3">
        <f t="shared" si="311"/>
        <v>1</v>
      </c>
      <c r="BM345" s="3">
        <f t="shared" si="312"/>
        <v>0</v>
      </c>
      <c r="BN345" s="2">
        <f t="shared" si="313"/>
        <v>3.9583333333333337E-3</v>
      </c>
      <c r="BO345" s="5">
        <f t="shared" si="314"/>
        <v>588.05808757828527</v>
      </c>
      <c r="BP345" s="2">
        <f>(BO345/BO$5)^(12/COUNT(BO$6:BO345))-1</f>
        <v>6.4525350197395692E-2</v>
      </c>
      <c r="BR345" s="3">
        <f t="shared" si="315"/>
        <v>1</v>
      </c>
      <c r="BS345" s="3">
        <f t="shared" si="316"/>
        <v>0</v>
      </c>
      <c r="BT345" s="2">
        <f t="shared" si="317"/>
        <v>3.9583333333333337E-3</v>
      </c>
      <c r="BU345" s="5">
        <f t="shared" si="318"/>
        <v>675.93864169562869</v>
      </c>
      <c r="BV345" s="2">
        <f>(BU345/BU$5)^(12/COUNT(BU$6:BU345))-1</f>
        <v>6.9771060072013613E-2</v>
      </c>
      <c r="BX345" s="3">
        <f t="shared" si="319"/>
        <v>0</v>
      </c>
      <c r="BY345" s="3">
        <f t="shared" si="320"/>
        <v>1</v>
      </c>
      <c r="BZ345" s="2">
        <f t="shared" si="321"/>
        <v>-2.1252122524339612E-2</v>
      </c>
      <c r="CA345" s="5">
        <f t="shared" si="322"/>
        <v>995.03659128196534</v>
      </c>
      <c r="CB345" s="2">
        <f>(CA345/CA$5)^(12/COUNT(CA$6:CA345))-1</f>
        <v>8.4470765052270913E-2</v>
      </c>
      <c r="CD345" s="3">
        <f t="shared" si="329"/>
        <v>0.1</v>
      </c>
      <c r="CE345" s="3">
        <f t="shared" si="323"/>
        <v>0.9</v>
      </c>
      <c r="CF345" s="2">
        <f t="shared" si="324"/>
        <v>-1.8731076938572316E-2</v>
      </c>
      <c r="CG345" s="5">
        <f t="shared" si="325"/>
        <v>1206.3143511324627</v>
      </c>
      <c r="CH345" s="2">
        <f>(CG345/CG$5)^(12/COUNT(CG$6:CG345))-1</f>
        <v>9.1865626331487871E-2</v>
      </c>
    </row>
    <row r="346" spans="1:86">
      <c r="A346" s="1">
        <v>36341</v>
      </c>
      <c r="B346" s="2">
        <f>data!M347/1200</f>
        <v>3.9666666666666661E-3</v>
      </c>
      <c r="C346" s="2">
        <f>data!K347/data!K346-1</f>
        <v>3.8927057932242715E-2</v>
      </c>
      <c r="D346" s="1">
        <f t="shared" si="276"/>
        <v>36161</v>
      </c>
      <c r="E346">
        <f>VLOOKUP(D346,'FRED Graph'!$A$13:$B$1993,2,FALSE)</f>
        <v>0</v>
      </c>
      <c r="F346" s="4">
        <f t="shared" si="277"/>
        <v>3.4960391265576048E-2</v>
      </c>
      <c r="G346" s="20" t="str">
        <f t="shared" si="275"/>
        <v>19992</v>
      </c>
      <c r="H346" s="21">
        <f>IF(VLOOKUP(G346,Median_Level!$A$2:$H$206,8,FALSE)="#N/A",0,VLOOKUP(G346,Median_Level!$A$2:$H$206,8,FALSE))</f>
        <v>20</v>
      </c>
      <c r="I346" s="4"/>
      <c r="J346" s="3">
        <f t="shared" si="326"/>
        <v>0</v>
      </c>
      <c r="K346" s="3">
        <f t="shared" si="278"/>
        <v>1</v>
      </c>
      <c r="L346" s="2">
        <f t="shared" si="279"/>
        <v>3.8927057932242715E-2</v>
      </c>
      <c r="M346" s="5">
        <f t="shared" si="280"/>
        <v>1263.1905584340798</v>
      </c>
      <c r="N346" s="2">
        <f>(M346/M$5)^(12/COUNT(M$6:M346))-1</f>
        <v>9.3355434376227731E-2</v>
      </c>
      <c r="P346" s="3">
        <f t="shared" si="327"/>
        <v>1</v>
      </c>
      <c r="Q346" s="3">
        <f t="shared" si="281"/>
        <v>0</v>
      </c>
      <c r="R346" s="2">
        <f t="shared" si="282"/>
        <v>3.9666666666666661E-3</v>
      </c>
      <c r="S346" s="5">
        <f t="shared" si="283"/>
        <v>820.51742514156933</v>
      </c>
      <c r="T346" s="2">
        <f>(S346/S$5)^(12/COUNT(S$6:S346))-1</f>
        <v>7.6880004127084511E-2</v>
      </c>
      <c r="V346" s="3">
        <f t="shared" si="284"/>
        <v>0</v>
      </c>
      <c r="W346" s="3">
        <f t="shared" si="285"/>
        <v>1</v>
      </c>
      <c r="X346" s="2">
        <f t="shared" si="286"/>
        <v>3.8927057932242715E-2</v>
      </c>
      <c r="Y346" s="5">
        <f t="shared" si="287"/>
        <v>307202.59445826389</v>
      </c>
      <c r="Z346" s="2">
        <f>(Y346/Y$5)^(12/COUNT(Y$6:Y346))-1</f>
        <v>0.3265530704742543</v>
      </c>
      <c r="AB346" s="3">
        <f t="shared" si="288"/>
        <v>0</v>
      </c>
      <c r="AC346" s="3">
        <f t="shared" si="289"/>
        <v>1</v>
      </c>
      <c r="AD346" s="2">
        <f t="shared" si="290"/>
        <v>3.8927057932242715E-2</v>
      </c>
      <c r="AE346" s="5">
        <f t="shared" si="291"/>
        <v>1222.8851717900795</v>
      </c>
      <c r="AF346" s="2">
        <f>(AE346/AE$5)^(12/COUNT(AE$6:AE346))-1</f>
        <v>9.2108460805894854E-2</v>
      </c>
      <c r="AH346" s="3">
        <f t="shared" ca="1" si="292"/>
        <v>0</v>
      </c>
      <c r="AI346" s="3">
        <f t="shared" ca="1" si="293"/>
        <v>1</v>
      </c>
      <c r="AJ346" s="2">
        <f t="shared" ca="1" si="294"/>
        <v>3.8927057932242715E-2</v>
      </c>
      <c r="AK346" s="5">
        <f t="shared" ca="1" si="295"/>
        <v>3651.8693111869252</v>
      </c>
      <c r="AL346" s="2">
        <f ca="1">(AK346/AK$5)^(12/COUNT(AK$6:AK346))-1</f>
        <v>0.13497389618625233</v>
      </c>
      <c r="AN346" s="3">
        <f t="shared" ca="1" si="296"/>
        <v>6.2307893285217686E-2</v>
      </c>
      <c r="AO346" s="3">
        <f t="shared" ca="1" si="297"/>
        <v>0.93769210671478231</v>
      </c>
      <c r="AP346" s="2">
        <f t="shared" ca="1" si="298"/>
        <v>3.6748749604057745E-2</v>
      </c>
      <c r="AQ346" s="5">
        <f t="shared" ca="1" si="299"/>
        <v>885.37571305251686</v>
      </c>
      <c r="AR346" s="2">
        <f ca="1">(AQ346/AQ$5)^(12/COUNT(AQ$6:AQ346))-1</f>
        <v>7.9766883928270582E-2</v>
      </c>
      <c r="AT346" s="3">
        <f t="shared" si="300"/>
        <v>0</v>
      </c>
      <c r="AU346" s="3">
        <f t="shared" si="301"/>
        <v>1</v>
      </c>
      <c r="AV346" s="2">
        <f t="shared" si="302"/>
        <v>3.8927057932242715E-2</v>
      </c>
      <c r="AW346" s="5">
        <f t="shared" si="303"/>
        <v>1677.0743128658969</v>
      </c>
      <c r="AX346" s="2">
        <f>(AW346/AW$5)^(12/COUNT(AW$6:AW346))-1</f>
        <v>0.10431443688934805</v>
      </c>
      <c r="AZ346" s="3">
        <f t="shared" ca="1" si="304"/>
        <v>0</v>
      </c>
      <c r="BA346" s="3">
        <f t="shared" ca="1" si="305"/>
        <v>1</v>
      </c>
      <c r="BB346" s="2">
        <f t="shared" ca="1" si="306"/>
        <v>3.8927057932242715E-2</v>
      </c>
      <c r="BC346" s="5">
        <f t="shared" ca="1" si="307"/>
        <v>2702.2142837020324</v>
      </c>
      <c r="BD346" s="2">
        <f ca="1">(BC346/BC$5)^(12/COUNT(BC$6:BC346))-1</f>
        <v>0.12300864873652761</v>
      </c>
      <c r="BF346" s="3">
        <f t="shared" si="328"/>
        <v>0.45</v>
      </c>
      <c r="BG346" s="3">
        <f t="shared" si="308"/>
        <v>0.55000000000000004</v>
      </c>
      <c r="BH346" s="2">
        <f t="shared" si="309"/>
        <v>2.3194881862733493E-2</v>
      </c>
      <c r="BI346" s="5">
        <f t="shared" si="310"/>
        <v>1134.7389841275085</v>
      </c>
      <c r="BJ346" s="2">
        <f>(BI346/BI$5)^(12/COUNT(BI$6:BI346))-1</f>
        <v>8.923713459390048E-2</v>
      </c>
      <c r="BL346" s="3">
        <f t="shared" si="311"/>
        <v>1</v>
      </c>
      <c r="BM346" s="3">
        <f t="shared" si="312"/>
        <v>0</v>
      </c>
      <c r="BN346" s="2">
        <f t="shared" si="313"/>
        <v>3.9666666666666661E-3</v>
      </c>
      <c r="BO346" s="5">
        <f t="shared" si="314"/>
        <v>590.3907179923458</v>
      </c>
      <c r="BP346" s="2">
        <f>(BO346/BO$5)^(12/COUNT(BO$6:BO346))-1</f>
        <v>6.4478452248771356E-2</v>
      </c>
      <c r="BR346" s="3">
        <f t="shared" si="315"/>
        <v>1</v>
      </c>
      <c r="BS346" s="3">
        <f t="shared" si="316"/>
        <v>0</v>
      </c>
      <c r="BT346" s="2">
        <f t="shared" si="317"/>
        <v>3.9666666666666661E-3</v>
      </c>
      <c r="BU346" s="5">
        <f t="shared" si="318"/>
        <v>678.61986497435464</v>
      </c>
      <c r="BV346" s="2">
        <f>(BU346/BU$5)^(12/COUNT(BU$6:BU346))-1</f>
        <v>6.9708510658932132E-2</v>
      </c>
      <c r="BX346" s="3">
        <f t="shared" si="319"/>
        <v>0</v>
      </c>
      <c r="BY346" s="3">
        <f t="shared" si="320"/>
        <v>1</v>
      </c>
      <c r="BZ346" s="2">
        <f t="shared" si="321"/>
        <v>3.8927057932242715E-2</v>
      </c>
      <c r="CA346" s="5">
        <f t="shared" si="322"/>
        <v>1033.7704383154996</v>
      </c>
      <c r="CB346" s="2">
        <f>(CA346/CA$5)^(12/COUNT(CA$6:CA346))-1</f>
        <v>8.5670929568776977E-2</v>
      </c>
      <c r="CD346" s="3">
        <f t="shared" si="329"/>
        <v>0.1</v>
      </c>
      <c r="CE346" s="3">
        <f t="shared" si="323"/>
        <v>0.9</v>
      </c>
      <c r="CF346" s="2">
        <f t="shared" si="324"/>
        <v>3.5431018805685111E-2</v>
      </c>
      <c r="CG346" s="5">
        <f t="shared" si="325"/>
        <v>1249.0552975930048</v>
      </c>
      <c r="CH346" s="2">
        <f>(CG346/CG$5)^(12/COUNT(CG$6:CG346))-1</f>
        <v>9.2922543419714287E-2</v>
      </c>
    </row>
    <row r="347" spans="1:86">
      <c r="A347" s="1">
        <v>36371</v>
      </c>
      <c r="B347" s="2">
        <f>data!M348/1200</f>
        <v>4.1666666666666666E-3</v>
      </c>
      <c r="C347" s="2">
        <f>data!K348/data!K347-1</f>
        <v>-2.8772715961720263E-2</v>
      </c>
      <c r="D347" s="1">
        <f t="shared" si="276"/>
        <v>36161</v>
      </c>
      <c r="E347">
        <f>VLOOKUP(D347,'FRED Graph'!$A$13:$B$1993,2,FALSE)</f>
        <v>0</v>
      </c>
      <c r="F347" s="4">
        <f t="shared" si="277"/>
        <v>-3.2939382628386929E-2</v>
      </c>
      <c r="G347" s="20" t="str">
        <f t="shared" si="275"/>
        <v>19993</v>
      </c>
      <c r="H347" s="21">
        <f>IF(VLOOKUP(G347,Median_Level!$A$2:$H$206,8,FALSE)="#N/A",0,VLOOKUP(G347,Median_Level!$A$2:$H$206,8,FALSE))</f>
        <v>16</v>
      </c>
      <c r="I347" s="4"/>
      <c r="J347" s="3">
        <f t="shared" si="326"/>
        <v>0</v>
      </c>
      <c r="K347" s="3">
        <f t="shared" si="278"/>
        <v>1</v>
      </c>
      <c r="L347" s="2">
        <f t="shared" si="279"/>
        <v>-2.8772715961720263E-2</v>
      </c>
      <c r="M347" s="5">
        <f t="shared" si="280"/>
        <v>1226.8451352907291</v>
      </c>
      <c r="N347" s="2">
        <f>(M347/M$5)^(12/COUNT(M$6:M347))-1</f>
        <v>9.1950996467427437E-2</v>
      </c>
      <c r="P347" s="3">
        <f t="shared" si="327"/>
        <v>1</v>
      </c>
      <c r="Q347" s="3">
        <f t="shared" si="281"/>
        <v>0</v>
      </c>
      <c r="R347" s="2">
        <f t="shared" si="282"/>
        <v>4.1666666666666666E-3</v>
      </c>
      <c r="S347" s="5">
        <f t="shared" si="283"/>
        <v>823.93624774632588</v>
      </c>
      <c r="T347" s="2">
        <f>(S347/S$5)^(12/COUNT(S$6:S347))-1</f>
        <v>7.6803895162952163E-2</v>
      </c>
      <c r="V347" s="3">
        <f t="shared" si="284"/>
        <v>1</v>
      </c>
      <c r="W347" s="3">
        <f t="shared" si="285"/>
        <v>0</v>
      </c>
      <c r="X347" s="2">
        <f t="shared" si="286"/>
        <v>4.1666666666666666E-3</v>
      </c>
      <c r="Y347" s="5">
        <f t="shared" si="287"/>
        <v>308482.60526850662</v>
      </c>
      <c r="Z347" s="2">
        <f>(Y347/Y$5)^(12/COUNT(Y$6:Y347))-1</f>
        <v>0.32565082571890192</v>
      </c>
      <c r="AB347" s="3">
        <f t="shared" si="288"/>
        <v>0</v>
      </c>
      <c r="AC347" s="3">
        <f t="shared" si="289"/>
        <v>1</v>
      </c>
      <c r="AD347" s="2">
        <f t="shared" si="290"/>
        <v>-2.8772715961720263E-2</v>
      </c>
      <c r="AE347" s="5">
        <f t="shared" si="291"/>
        <v>1187.6994440883641</v>
      </c>
      <c r="AF347" s="2">
        <f>(AE347/AE$5)^(12/COUNT(AE$6:AE347))-1</f>
        <v>9.0709264027490244E-2</v>
      </c>
      <c r="AH347" s="3">
        <f t="shared" ca="1" si="292"/>
        <v>0</v>
      </c>
      <c r="AI347" s="3">
        <f t="shared" ca="1" si="293"/>
        <v>1</v>
      </c>
      <c r="AJ347" s="2">
        <f t="shared" ca="1" si="294"/>
        <v>-2.8772715961720263E-2</v>
      </c>
      <c r="AK347" s="5">
        <f t="shared" ca="1" si="295"/>
        <v>3546.7951127668207</v>
      </c>
      <c r="AL347" s="2">
        <f ca="1">(AK347/AK$5)^(12/COUNT(AK$6:AK347))-1</f>
        <v>0.13339218585503843</v>
      </c>
      <c r="AN347" s="3">
        <f t="shared" ca="1" si="296"/>
        <v>0.43523408908035743</v>
      </c>
      <c r="AO347" s="3">
        <f t="shared" ca="1" si="297"/>
        <v>0.56476591091964257</v>
      </c>
      <c r="AP347" s="2">
        <f t="shared" ca="1" si="298"/>
        <v>-1.4436373768584929E-2</v>
      </c>
      <c r="AQ347" s="5">
        <f t="shared" ca="1" si="299"/>
        <v>872.59409833326333</v>
      </c>
      <c r="AR347" s="2">
        <f ca="1">(AQ347/AQ$5)^(12/COUNT(AQ$6:AQ347))-1</f>
        <v>7.8973943505754818E-2</v>
      </c>
      <c r="AT347" s="3">
        <f t="shared" si="300"/>
        <v>0</v>
      </c>
      <c r="AU347" s="3">
        <f t="shared" si="301"/>
        <v>1</v>
      </c>
      <c r="AV347" s="2">
        <f t="shared" si="302"/>
        <v>-2.8772715961720263E-2</v>
      </c>
      <c r="AW347" s="5">
        <f t="shared" si="303"/>
        <v>1628.8203300151092</v>
      </c>
      <c r="AX347" s="2">
        <f>(AW347/AW$5)^(12/COUNT(AW$6:AW347))-1</f>
        <v>0.10286375982295892</v>
      </c>
      <c r="AZ347" s="3">
        <f t="shared" ca="1" si="304"/>
        <v>0</v>
      </c>
      <c r="BA347" s="3">
        <f t="shared" ca="1" si="305"/>
        <v>1</v>
      </c>
      <c r="BB347" s="2">
        <f t="shared" ca="1" si="306"/>
        <v>-2.8772715961720263E-2</v>
      </c>
      <c r="BC347" s="5">
        <f t="shared" ca="1" si="307"/>
        <v>2624.4642396493705</v>
      </c>
      <c r="BD347" s="2">
        <f ca="1">(BC347/BC$5)^(12/COUNT(BC$6:BC347))-1</f>
        <v>0.12147836636146003</v>
      </c>
      <c r="BF347" s="3">
        <f t="shared" si="328"/>
        <v>0.45</v>
      </c>
      <c r="BG347" s="3">
        <f t="shared" si="308"/>
        <v>0.55000000000000004</v>
      </c>
      <c r="BH347" s="2">
        <f t="shared" si="309"/>
        <v>-1.3949993778946146E-2</v>
      </c>
      <c r="BI347" s="5">
        <f t="shared" si="310"/>
        <v>1118.909382358202</v>
      </c>
      <c r="BJ347" s="2">
        <f>(BI347/BI$5)^(12/COUNT(BI$6:BI347))-1</f>
        <v>8.8428290832414103E-2</v>
      </c>
      <c r="BL347" s="3">
        <f t="shared" si="311"/>
        <v>1</v>
      </c>
      <c r="BM347" s="3">
        <f t="shared" si="312"/>
        <v>0</v>
      </c>
      <c r="BN347" s="2">
        <f t="shared" si="313"/>
        <v>4.1666666666666666E-3</v>
      </c>
      <c r="BO347" s="5">
        <f t="shared" si="314"/>
        <v>592.85067931731385</v>
      </c>
      <c r="BP347" s="2">
        <f>(BO347/BO$5)^(12/COUNT(BO$6:BO347))-1</f>
        <v>6.4439270074512889E-2</v>
      </c>
      <c r="BR347" s="3">
        <f t="shared" si="315"/>
        <v>1</v>
      </c>
      <c r="BS347" s="3">
        <f t="shared" si="316"/>
        <v>0</v>
      </c>
      <c r="BT347" s="2">
        <f t="shared" si="317"/>
        <v>4.1666666666666666E-3</v>
      </c>
      <c r="BU347" s="5">
        <f t="shared" si="318"/>
        <v>681.44744774508115</v>
      </c>
      <c r="BV347" s="2">
        <f>(BU347/BU$5)^(12/COUNT(BU$6:BU347))-1</f>
        <v>6.9653806571376542E-2</v>
      </c>
      <c r="BX347" s="3">
        <f t="shared" si="319"/>
        <v>0</v>
      </c>
      <c r="BY347" s="3">
        <f t="shared" si="320"/>
        <v>1</v>
      </c>
      <c r="BZ347" s="2">
        <f t="shared" si="321"/>
        <v>-2.8772715961720263E-2</v>
      </c>
      <c r="CA347" s="5">
        <f t="shared" si="322"/>
        <v>1004.0260551242247</v>
      </c>
      <c r="CB347" s="2">
        <f>(CA347/CA$5)^(12/COUNT(CA$6:CA347))-1</f>
        <v>8.4298724202330755E-2</v>
      </c>
      <c r="CD347" s="3">
        <f t="shared" si="329"/>
        <v>0.1</v>
      </c>
      <c r="CE347" s="3">
        <f t="shared" si="323"/>
        <v>0.9</v>
      </c>
      <c r="CF347" s="2">
        <f t="shared" si="324"/>
        <v>-2.5478777698881572E-2</v>
      </c>
      <c r="CG347" s="5">
        <f t="shared" si="325"/>
        <v>1217.2308953320221</v>
      </c>
      <c r="CH347" s="2">
        <f>(CG347/CG$5)^(12/COUNT(CG$6:CG347))-1</f>
        <v>9.1649605086702612E-2</v>
      </c>
    </row>
    <row r="348" spans="1:86">
      <c r="A348" s="1">
        <v>36403</v>
      </c>
      <c r="B348" s="2">
        <f>data!M349/1200</f>
        <v>4.2250000000000005E-3</v>
      </c>
      <c r="C348" s="2">
        <f>data!K349/data!K348-1</f>
        <v>1.6342332111701996E-2</v>
      </c>
      <c r="D348" s="1">
        <f t="shared" si="276"/>
        <v>36161</v>
      </c>
      <c r="E348">
        <f>VLOOKUP(D348,'FRED Graph'!$A$13:$B$1993,2,FALSE)</f>
        <v>0</v>
      </c>
      <c r="F348" s="4">
        <f t="shared" si="277"/>
        <v>1.2117332111701996E-2</v>
      </c>
      <c r="G348" s="20" t="str">
        <f t="shared" si="275"/>
        <v>19993</v>
      </c>
      <c r="H348" s="21">
        <f>IF(VLOOKUP(G348,Median_Level!$A$2:$H$206,8,FALSE)="#N/A",0,VLOOKUP(G348,Median_Level!$A$2:$H$206,8,FALSE))</f>
        <v>16</v>
      </c>
      <c r="I348" s="4"/>
      <c r="J348" s="3">
        <f t="shared" si="326"/>
        <v>0</v>
      </c>
      <c r="K348" s="3">
        <f t="shared" si="278"/>
        <v>1</v>
      </c>
      <c r="L348" s="2">
        <f t="shared" si="279"/>
        <v>1.6342332111701996E-2</v>
      </c>
      <c r="M348" s="5">
        <f t="shared" si="280"/>
        <v>1246.8946459412762</v>
      </c>
      <c r="N348" s="2">
        <f>(M348/M$5)^(12/COUNT(M$6:M348))-1</f>
        <v>9.2290275999557192E-2</v>
      </c>
      <c r="P348" s="3">
        <f t="shared" si="327"/>
        <v>1</v>
      </c>
      <c r="Q348" s="3">
        <f t="shared" si="281"/>
        <v>0</v>
      </c>
      <c r="R348" s="2">
        <f t="shared" si="282"/>
        <v>4.2250000000000005E-3</v>
      </c>
      <c r="S348" s="5">
        <f t="shared" si="283"/>
        <v>827.41737839305404</v>
      </c>
      <c r="T348" s="2">
        <f>(S348/S$5)^(12/COUNT(S$6:S348))-1</f>
        <v>7.6730423540313009E-2</v>
      </c>
      <c r="V348" s="3">
        <f t="shared" si="284"/>
        <v>0</v>
      </c>
      <c r="W348" s="3">
        <f t="shared" si="285"/>
        <v>1</v>
      </c>
      <c r="X348" s="2">
        <f t="shared" si="286"/>
        <v>1.6342332111701996E-2</v>
      </c>
      <c r="Y348" s="5">
        <f t="shared" si="287"/>
        <v>313523.93045448762</v>
      </c>
      <c r="Z348" s="2">
        <f>(Y348/Y$5)^(12/COUNT(Y$6:Y348))-1</f>
        <v>0.32531315347790857</v>
      </c>
      <c r="AB348" s="3">
        <f t="shared" si="288"/>
        <v>0</v>
      </c>
      <c r="AC348" s="3">
        <f t="shared" si="289"/>
        <v>1</v>
      </c>
      <c r="AD348" s="2">
        <f t="shared" si="290"/>
        <v>1.6342332111701996E-2</v>
      </c>
      <c r="AE348" s="5">
        <f t="shared" si="291"/>
        <v>1207.1092228525399</v>
      </c>
      <c r="AF348" s="2">
        <f>(AE348/AE$5)^(12/COUNT(AE$6:AE348))-1</f>
        <v>9.1051777023789082E-2</v>
      </c>
      <c r="AH348" s="3">
        <f t="shared" ca="1" si="292"/>
        <v>0</v>
      </c>
      <c r="AI348" s="3">
        <f t="shared" ca="1" si="293"/>
        <v>1</v>
      </c>
      <c r="AJ348" s="2">
        <f t="shared" ca="1" si="294"/>
        <v>1.6342332111701996E-2</v>
      </c>
      <c r="AK348" s="5">
        <f t="shared" ca="1" si="295"/>
        <v>3604.7580164318174</v>
      </c>
      <c r="AL348" s="2">
        <f ca="1">(AK348/AK$5)^(12/COUNT(AK$6:AK348))-1</f>
        <v>0.13362122602364468</v>
      </c>
      <c r="AN348" s="3">
        <f t="shared" ca="1" si="296"/>
        <v>0.62961147202818302</v>
      </c>
      <c r="AO348" s="3">
        <f t="shared" ca="1" si="297"/>
        <v>0.37038852797181698</v>
      </c>
      <c r="AP348" s="2">
        <f t="shared" ca="1" si="298"/>
        <v>8.7131208037989315E-3</v>
      </c>
      <c r="AQ348" s="5">
        <f t="shared" ca="1" si="299"/>
        <v>880.19711612472304</v>
      </c>
      <c r="AR348" s="2">
        <f ca="1">(AQ348/AQ$5)^(12/COUNT(AQ$6:AQ348))-1</f>
        <v>7.9062322421625364E-2</v>
      </c>
      <c r="AT348" s="3">
        <f t="shared" si="300"/>
        <v>0</v>
      </c>
      <c r="AU348" s="3">
        <f t="shared" si="301"/>
        <v>1</v>
      </c>
      <c r="AV348" s="2">
        <f t="shared" si="302"/>
        <v>1.6342332111701996E-2</v>
      </c>
      <c r="AW348" s="5">
        <f t="shared" si="303"/>
        <v>1655.4390527985081</v>
      </c>
      <c r="AX348" s="2">
        <f>(AW348/AW$5)^(12/COUNT(AW$6:AW348))-1</f>
        <v>0.10317444649362884</v>
      </c>
      <c r="AZ348" s="3">
        <f t="shared" ca="1" si="304"/>
        <v>0</v>
      </c>
      <c r="BA348" s="3">
        <f t="shared" ca="1" si="305"/>
        <v>1</v>
      </c>
      <c r="BB348" s="2">
        <f t="shared" ca="1" si="306"/>
        <v>1.6342332111701996E-2</v>
      </c>
      <c r="BC348" s="5">
        <f t="shared" ca="1" si="307"/>
        <v>2667.3541058690062</v>
      </c>
      <c r="BD348" s="2">
        <f ca="1">(BC348/BC$5)^(12/COUNT(BC$6:BC348))-1</f>
        <v>0.12173955742292253</v>
      </c>
      <c r="BF348" s="3">
        <f t="shared" si="328"/>
        <v>0.45</v>
      </c>
      <c r="BG348" s="3">
        <f t="shared" si="308"/>
        <v>0.55000000000000004</v>
      </c>
      <c r="BH348" s="2">
        <f t="shared" si="309"/>
        <v>1.0889532661436099E-2</v>
      </c>
      <c r="BI348" s="5">
        <f t="shared" si="310"/>
        <v>1131.0937826225788</v>
      </c>
      <c r="BJ348" s="2">
        <f>(BI348/BI$5)^(12/COUNT(BI$6:BI348))-1</f>
        <v>8.8571837343535353E-2</v>
      </c>
      <c r="BL348" s="3">
        <f t="shared" si="311"/>
        <v>1</v>
      </c>
      <c r="BM348" s="3">
        <f t="shared" si="312"/>
        <v>0</v>
      </c>
      <c r="BN348" s="2">
        <f t="shared" si="313"/>
        <v>4.2250000000000005E-3</v>
      </c>
      <c r="BO348" s="5">
        <f t="shared" si="314"/>
        <v>595.35547343742951</v>
      </c>
      <c r="BP348" s="2">
        <f>(BO348/BO$5)^(12/COUNT(BO$6:BO348))-1</f>
        <v>6.4402480968849485E-2</v>
      </c>
      <c r="BR348" s="3">
        <f t="shared" si="315"/>
        <v>1</v>
      </c>
      <c r="BS348" s="3">
        <f t="shared" si="316"/>
        <v>0</v>
      </c>
      <c r="BT348" s="2">
        <f t="shared" si="317"/>
        <v>4.2250000000000005E-3</v>
      </c>
      <c r="BU348" s="5">
        <f t="shared" si="318"/>
        <v>684.32656321180411</v>
      </c>
      <c r="BV348" s="2">
        <f>(BU348/BU$5)^(12/COUNT(BU$6:BU348))-1</f>
        <v>6.9601597968743878E-2</v>
      </c>
      <c r="BX348" s="3">
        <f t="shared" si="319"/>
        <v>0</v>
      </c>
      <c r="BY348" s="3">
        <f t="shared" si="320"/>
        <v>1</v>
      </c>
      <c r="BZ348" s="2">
        <f t="shared" si="321"/>
        <v>1.6342332111701996E-2</v>
      </c>
      <c r="CA348" s="5">
        <f t="shared" si="322"/>
        <v>1020.4341823658668</v>
      </c>
      <c r="CB348" s="2">
        <f>(CA348/CA$5)^(12/COUNT(CA$6:CA348))-1</f>
        <v>8.4657864712398334E-2</v>
      </c>
      <c r="CD348" s="3">
        <f t="shared" si="329"/>
        <v>0.1</v>
      </c>
      <c r="CE348" s="3">
        <f t="shared" si="323"/>
        <v>0.9</v>
      </c>
      <c r="CF348" s="2">
        <f t="shared" si="324"/>
        <v>1.5130598900531795E-2</v>
      </c>
      <c r="CG348" s="5">
        <f t="shared" si="325"/>
        <v>1235.648327778626</v>
      </c>
      <c r="CH348" s="2">
        <f>(CG348/CG$5)^(12/COUNT(CG$6:CG348))-1</f>
        <v>9.1944095244452129E-2</v>
      </c>
    </row>
    <row r="349" spans="1:86">
      <c r="A349" s="1">
        <v>36433</v>
      </c>
      <c r="B349" s="2">
        <f>data!M350/1200</f>
        <v>4.3750000000000004E-3</v>
      </c>
      <c r="C349" s="2">
        <f>data!K350/data!K349-1</f>
        <v>-4.5461932833946617E-2</v>
      </c>
      <c r="D349" s="1">
        <f t="shared" si="276"/>
        <v>36161</v>
      </c>
      <c r="E349">
        <f>VLOOKUP(D349,'FRED Graph'!$A$13:$B$1993,2,FALSE)</f>
        <v>0</v>
      </c>
      <c r="F349" s="4">
        <f t="shared" si="277"/>
        <v>-4.9836932833946621E-2</v>
      </c>
      <c r="G349" s="20" t="str">
        <f t="shared" si="275"/>
        <v>19993</v>
      </c>
      <c r="H349" s="21">
        <f>IF(VLOOKUP(G349,Median_Level!$A$2:$H$206,8,FALSE)="#N/A",0,VLOOKUP(G349,Median_Level!$A$2:$H$206,8,FALSE))</f>
        <v>16</v>
      </c>
      <c r="I349" s="4"/>
      <c r="J349" s="3">
        <f t="shared" si="326"/>
        <v>0</v>
      </c>
      <c r="K349" s="3">
        <f t="shared" si="278"/>
        <v>1</v>
      </c>
      <c r="L349" s="2">
        <f t="shared" si="279"/>
        <v>-4.5461932833946617E-2</v>
      </c>
      <c r="M349" s="5">
        <f t="shared" si="280"/>
        <v>1190.2084052964863</v>
      </c>
      <c r="N349" s="2">
        <f>(M349/M$5)^(12/COUNT(M$6:M349))-1</f>
        <v>9.0239048875996763E-2</v>
      </c>
      <c r="P349" s="3">
        <f t="shared" si="327"/>
        <v>1</v>
      </c>
      <c r="Q349" s="3">
        <f t="shared" si="281"/>
        <v>0</v>
      </c>
      <c r="R349" s="2">
        <f t="shared" si="282"/>
        <v>4.3750000000000004E-3</v>
      </c>
      <c r="S349" s="5">
        <f t="shared" si="283"/>
        <v>831.03732942352372</v>
      </c>
      <c r="T349" s="2">
        <f>(S349/S$5)^(12/COUNT(S$6:S349))-1</f>
        <v>7.6662993613606067E-2</v>
      </c>
      <c r="V349" s="3">
        <f t="shared" si="284"/>
        <v>1</v>
      </c>
      <c r="W349" s="3">
        <f t="shared" si="285"/>
        <v>0</v>
      </c>
      <c r="X349" s="2">
        <f t="shared" si="286"/>
        <v>4.3750000000000004E-3</v>
      </c>
      <c r="Y349" s="5">
        <f t="shared" si="287"/>
        <v>314895.59765022603</v>
      </c>
      <c r="Z349" s="2">
        <f>(Y349/Y$5)^(12/COUNT(Y$6:Y349))-1</f>
        <v>0.32443017552160258</v>
      </c>
      <c r="AB349" s="3">
        <f t="shared" si="288"/>
        <v>0</v>
      </c>
      <c r="AC349" s="3">
        <f t="shared" si="289"/>
        <v>1</v>
      </c>
      <c r="AD349" s="2">
        <f t="shared" si="290"/>
        <v>-4.5461932833946617E-2</v>
      </c>
      <c r="AE349" s="5">
        <f t="shared" si="291"/>
        <v>1152.2317044399801</v>
      </c>
      <c r="AF349" s="2">
        <f>(AE349/AE$5)^(12/COUNT(AE$6:AE349))-1</f>
        <v>8.9006467189278293E-2</v>
      </c>
      <c r="AH349" s="3">
        <f t="shared" ca="1" si="292"/>
        <v>0</v>
      </c>
      <c r="AI349" s="3">
        <f t="shared" ca="1" si="293"/>
        <v>1</v>
      </c>
      <c r="AJ349" s="2">
        <f t="shared" ca="1" si="294"/>
        <v>-4.5461932833946617E-2</v>
      </c>
      <c r="AK349" s="5">
        <f t="shared" ca="1" si="295"/>
        <v>3440.8787496061636</v>
      </c>
      <c r="AL349" s="2">
        <f ca="1">(AK349/AK$5)^(12/COUNT(AK$6:AK349))-1</f>
        <v>0.13137022627147821</v>
      </c>
      <c r="AN349" s="3">
        <f t="shared" ca="1" si="296"/>
        <v>0.88856762695322111</v>
      </c>
      <c r="AO349" s="3">
        <f t="shared" ca="1" si="297"/>
        <v>0.11143237304677889</v>
      </c>
      <c r="AP349" s="2">
        <f t="shared" ca="1" si="298"/>
        <v>-1.1784476910596023E-3</v>
      </c>
      <c r="AQ349" s="5">
        <f t="shared" ca="1" si="299"/>
        <v>879.15984986554861</v>
      </c>
      <c r="AR349" s="2">
        <f ca="1">(AQ349/AQ$5)^(12/COUNT(AQ$6:AQ349))-1</f>
        <v>7.8779287135935405E-2</v>
      </c>
      <c r="AT349" s="3">
        <f t="shared" si="300"/>
        <v>0</v>
      </c>
      <c r="AU349" s="3">
        <f t="shared" si="301"/>
        <v>1</v>
      </c>
      <c r="AV349" s="2">
        <f t="shared" si="302"/>
        <v>-4.5461932833946617E-2</v>
      </c>
      <c r="AW349" s="5">
        <f t="shared" si="303"/>
        <v>1580.1795937694901</v>
      </c>
      <c r="AX349" s="2">
        <f>(AW349/AW$5)^(12/COUNT(AW$6:AW349))-1</f>
        <v>0.10107104285570911</v>
      </c>
      <c r="AZ349" s="3">
        <f t="shared" ca="1" si="304"/>
        <v>0</v>
      </c>
      <c r="BA349" s="3">
        <f t="shared" ca="1" si="305"/>
        <v>1</v>
      </c>
      <c r="BB349" s="2">
        <f t="shared" ca="1" si="306"/>
        <v>-4.5461932833946617E-2</v>
      </c>
      <c r="BC349" s="5">
        <f t="shared" ca="1" si="307"/>
        <v>2546.0910326636376</v>
      </c>
      <c r="BD349" s="2">
        <f ca="1">(BC349/BC$5)^(12/COUNT(BC$6:BC349))-1</f>
        <v>0.1195464411571141</v>
      </c>
      <c r="BF349" s="3">
        <f t="shared" si="328"/>
        <v>0.45</v>
      </c>
      <c r="BG349" s="3">
        <f t="shared" si="308"/>
        <v>0.55000000000000004</v>
      </c>
      <c r="BH349" s="2">
        <f t="shared" si="309"/>
        <v>-2.3035313058670639E-2</v>
      </c>
      <c r="BI349" s="5">
        <f t="shared" si="310"/>
        <v>1105.0386832411518</v>
      </c>
      <c r="BJ349" s="2">
        <f>(BI349/BI$5)^(12/COUNT(BI$6:BI349))-1</f>
        <v>8.7418929670424195E-2</v>
      </c>
      <c r="BL349" s="3">
        <f t="shared" si="311"/>
        <v>1</v>
      </c>
      <c r="BM349" s="3">
        <f t="shared" si="312"/>
        <v>0</v>
      </c>
      <c r="BN349" s="2">
        <f t="shared" si="313"/>
        <v>4.3750000000000004E-3</v>
      </c>
      <c r="BO349" s="5">
        <f t="shared" si="314"/>
        <v>597.96015363371828</v>
      </c>
      <c r="BP349" s="2">
        <f>(BO349/BO$5)^(12/COUNT(BO$6:BO349))-1</f>
        <v>6.4371452539022211E-2</v>
      </c>
      <c r="BR349" s="3">
        <f t="shared" si="315"/>
        <v>1</v>
      </c>
      <c r="BS349" s="3">
        <f t="shared" si="316"/>
        <v>0</v>
      </c>
      <c r="BT349" s="2">
        <f t="shared" si="317"/>
        <v>4.3750000000000004E-3</v>
      </c>
      <c r="BU349" s="5">
        <f t="shared" si="318"/>
        <v>687.32049192585578</v>
      </c>
      <c r="BV349" s="2">
        <f>(BU349/BU$5)^(12/COUNT(BU$6:BU349))-1</f>
        <v>6.9555267964221956E-2</v>
      </c>
      <c r="BX349" s="3">
        <f t="shared" si="319"/>
        <v>0</v>
      </c>
      <c r="BY349" s="3">
        <f t="shared" si="320"/>
        <v>1</v>
      </c>
      <c r="BZ349" s="2">
        <f t="shared" si="321"/>
        <v>-4.5461932833946617E-2</v>
      </c>
      <c r="CA349" s="5">
        <f t="shared" si="322"/>
        <v>974.04327210568658</v>
      </c>
      <c r="CB349" s="2">
        <f>(CA349/CA$5)^(12/COUNT(CA$6:CA349))-1</f>
        <v>8.2643038849318673E-2</v>
      </c>
      <c r="CD349" s="3">
        <f t="shared" si="329"/>
        <v>0.1</v>
      </c>
      <c r="CE349" s="3">
        <f t="shared" si="323"/>
        <v>0.9</v>
      </c>
      <c r="CF349" s="2">
        <f t="shared" si="324"/>
        <v>-4.0478239550551957E-2</v>
      </c>
      <c r="CG349" s="5">
        <f t="shared" si="325"/>
        <v>1185.6314587665638</v>
      </c>
      <c r="CH349" s="2">
        <f>(CG349/CG$5)^(12/COUNT(CG$6:CG349))-1</f>
        <v>9.0092526295711739E-2</v>
      </c>
    </row>
    <row r="350" spans="1:86">
      <c r="A350" s="1">
        <v>36462</v>
      </c>
      <c r="B350" s="2">
        <f>data!M351/1200</f>
        <v>4.3750000000000004E-3</v>
      </c>
      <c r="C350" s="2">
        <f>data!K351/data!K350-1</f>
        <v>3.8010208030214043E-2</v>
      </c>
      <c r="D350" s="1">
        <f t="shared" si="276"/>
        <v>36161</v>
      </c>
      <c r="E350">
        <f>VLOOKUP(D350,'FRED Graph'!$A$13:$B$1993,2,FALSE)</f>
        <v>0</v>
      </c>
      <c r="F350" s="4">
        <f t="shared" si="277"/>
        <v>3.3635208030214039E-2</v>
      </c>
      <c r="G350" s="20" t="str">
        <f t="shared" si="275"/>
        <v>19994</v>
      </c>
      <c r="H350" s="21">
        <f>IF(VLOOKUP(G350,Median_Level!$A$2:$H$206,8,FALSE)="#N/A",0,VLOOKUP(G350,Median_Level!$A$2:$H$206,8,FALSE))</f>
        <v>15</v>
      </c>
      <c r="I350" s="4"/>
      <c r="J350" s="3">
        <f t="shared" si="326"/>
        <v>0</v>
      </c>
      <c r="K350" s="3">
        <f t="shared" si="278"/>
        <v>1</v>
      </c>
      <c r="L350" s="2">
        <f t="shared" si="279"/>
        <v>3.8010208030214043E-2</v>
      </c>
      <c r="M350" s="5">
        <f t="shared" si="280"/>
        <v>1235.4484743811149</v>
      </c>
      <c r="N350" s="2">
        <f>(M350/M$5)^(12/COUNT(M$6:M350))-1</f>
        <v>9.1381302330251435E-2</v>
      </c>
      <c r="P350" s="3">
        <f t="shared" si="327"/>
        <v>1</v>
      </c>
      <c r="Q350" s="3">
        <f t="shared" si="281"/>
        <v>0</v>
      </c>
      <c r="R350" s="2">
        <f t="shared" si="282"/>
        <v>4.3750000000000004E-3</v>
      </c>
      <c r="S350" s="5">
        <f t="shared" si="283"/>
        <v>834.67311773975166</v>
      </c>
      <c r="T350" s="2">
        <f>(S350/S$5)^(12/COUNT(S$6:S350))-1</f>
        <v>7.6595958771155992E-2</v>
      </c>
      <c r="V350" s="3">
        <f t="shared" si="284"/>
        <v>0</v>
      </c>
      <c r="W350" s="3">
        <f t="shared" si="285"/>
        <v>1</v>
      </c>
      <c r="X350" s="2">
        <f t="shared" si="286"/>
        <v>3.8010208030214043E-2</v>
      </c>
      <c r="Y350" s="5">
        <f t="shared" si="287"/>
        <v>326864.8448247097</v>
      </c>
      <c r="Z350" s="2">
        <f>(Y350/Y$5)^(12/COUNT(Y$6:Y350))-1</f>
        <v>0.32507022229929383</v>
      </c>
      <c r="AB350" s="3">
        <f t="shared" si="288"/>
        <v>0</v>
      </c>
      <c r="AC350" s="3">
        <f t="shared" si="289"/>
        <v>1</v>
      </c>
      <c r="AD350" s="2">
        <f t="shared" si="290"/>
        <v>3.8010208030214043E-2</v>
      </c>
      <c r="AE350" s="5">
        <f t="shared" si="291"/>
        <v>1196.028271224752</v>
      </c>
      <c r="AF350" s="2">
        <f>(AE350/AE$5)^(12/COUNT(AE$6:AE350))-1</f>
        <v>9.0151003683487385E-2</v>
      </c>
      <c r="AH350" s="3">
        <f t="shared" ca="1" si="292"/>
        <v>0</v>
      </c>
      <c r="AI350" s="3">
        <f t="shared" ca="1" si="293"/>
        <v>1</v>
      </c>
      <c r="AJ350" s="2">
        <f t="shared" ca="1" si="294"/>
        <v>3.8010208030214043E-2</v>
      </c>
      <c r="AK350" s="5">
        <f t="shared" ca="1" si="295"/>
        <v>3571.6672666854365</v>
      </c>
      <c r="AL350" s="2">
        <f ca="1">(AK350/AK$5)^(12/COUNT(AK$6:AK350))-1</f>
        <v>0.13243401057499682</v>
      </c>
      <c r="AN350" s="3">
        <f t="shared" ca="1" si="296"/>
        <v>0.15679669792551609</v>
      </c>
      <c r="AO350" s="3">
        <f t="shared" ca="1" si="297"/>
        <v>0.84320330207448391</v>
      </c>
      <c r="AP350" s="2">
        <f t="shared" ca="1" si="298"/>
        <v>3.273631847703868E-2</v>
      </c>
      <c r="AQ350" s="5">
        <f t="shared" ca="1" si="299"/>
        <v>907.94030670297263</v>
      </c>
      <c r="AR350" s="2">
        <f ca="1">(AQ350/AQ$5)^(12/COUNT(AQ$6:AQ350))-1</f>
        <v>7.9751291165774063E-2</v>
      </c>
      <c r="AT350" s="3">
        <f t="shared" si="300"/>
        <v>0</v>
      </c>
      <c r="AU350" s="3">
        <f t="shared" si="301"/>
        <v>1</v>
      </c>
      <c r="AV350" s="2">
        <f t="shared" si="302"/>
        <v>3.8010208030214043E-2</v>
      </c>
      <c r="AW350" s="5">
        <f t="shared" si="303"/>
        <v>1640.2425488537676</v>
      </c>
      <c r="AX350" s="2">
        <f>(AW350/AW$5)^(12/COUNT(AW$6:AW350))-1</f>
        <v>0.10219305994233863</v>
      </c>
      <c r="AZ350" s="3">
        <f t="shared" ca="1" si="304"/>
        <v>0</v>
      </c>
      <c r="BA350" s="3">
        <f t="shared" ca="1" si="305"/>
        <v>1</v>
      </c>
      <c r="BB350" s="2">
        <f t="shared" ca="1" si="306"/>
        <v>3.8010208030214043E-2</v>
      </c>
      <c r="BC350" s="5">
        <f t="shared" ca="1" si="307"/>
        <v>2642.8684824790448</v>
      </c>
      <c r="BD350" s="2">
        <f ca="1">(BC350/BC$5)^(12/COUNT(BC$6:BC350))-1</f>
        <v>0.12063323271000126</v>
      </c>
      <c r="BF350" s="3">
        <f t="shared" si="328"/>
        <v>0.45</v>
      </c>
      <c r="BG350" s="3">
        <f t="shared" si="308"/>
        <v>0.55000000000000004</v>
      </c>
      <c r="BH350" s="2">
        <f t="shared" si="309"/>
        <v>2.2874364416617728E-2</v>
      </c>
      <c r="BI350" s="5">
        <f t="shared" si="310"/>
        <v>1130.3157407760696</v>
      </c>
      <c r="BJ350" s="2">
        <f>(BI350/BI$5)^(12/COUNT(BI$6:BI350))-1</f>
        <v>8.8010372410757709E-2</v>
      </c>
      <c r="BL350" s="3">
        <f t="shared" si="311"/>
        <v>1</v>
      </c>
      <c r="BM350" s="3">
        <f t="shared" si="312"/>
        <v>0</v>
      </c>
      <c r="BN350" s="2">
        <f t="shared" si="313"/>
        <v>4.3750000000000004E-3</v>
      </c>
      <c r="BO350" s="5">
        <f t="shared" si="314"/>
        <v>600.57622930586581</v>
      </c>
      <c r="BP350" s="2">
        <f>(BO350/BO$5)^(12/COUNT(BO$6:BO350))-1</f>
        <v>6.4340604880811059E-2</v>
      </c>
      <c r="BR350" s="3">
        <f t="shared" si="315"/>
        <v>1</v>
      </c>
      <c r="BS350" s="3">
        <f t="shared" si="316"/>
        <v>0</v>
      </c>
      <c r="BT350" s="2">
        <f t="shared" si="317"/>
        <v>4.3750000000000004E-3</v>
      </c>
      <c r="BU350" s="5">
        <f t="shared" si="318"/>
        <v>690.3275190780314</v>
      </c>
      <c r="BV350" s="2">
        <f>(BU350/BU$5)^(12/COUNT(BU$6:BU350))-1</f>
        <v>6.9509208528812927E-2</v>
      </c>
      <c r="BX350" s="3">
        <f t="shared" si="319"/>
        <v>0</v>
      </c>
      <c r="BY350" s="3">
        <f t="shared" si="320"/>
        <v>1</v>
      </c>
      <c r="BZ350" s="2">
        <f t="shared" si="321"/>
        <v>3.8010208030214043E-2</v>
      </c>
      <c r="CA350" s="5">
        <f t="shared" si="322"/>
        <v>1011.0668595088541</v>
      </c>
      <c r="CB350" s="2">
        <f>(CA350/CA$5)^(12/COUNT(CA$6:CA350))-1</f>
        <v>8.3799297644788551E-2</v>
      </c>
      <c r="CD350" s="3">
        <f t="shared" si="329"/>
        <v>0.1</v>
      </c>
      <c r="CE350" s="3">
        <f t="shared" si="323"/>
        <v>0.9</v>
      </c>
      <c r="CF350" s="2">
        <f t="shared" si="324"/>
        <v>3.4646687227192642E-2</v>
      </c>
      <c r="CG350" s="5">
        <f t="shared" si="325"/>
        <v>1226.709661085169</v>
      </c>
      <c r="CH350" s="2">
        <f>(CG350/CG$5)^(12/COUNT(CG$6:CG350))-1</f>
        <v>9.1111867719062767E-2</v>
      </c>
    </row>
    <row r="351" spans="1:86">
      <c r="A351" s="1">
        <v>36494</v>
      </c>
      <c r="B351" s="2">
        <f>data!M352/1200</f>
        <v>4.4749999999999998E-3</v>
      </c>
      <c r="C351" s="2">
        <f>data!K352/data!K351-1</f>
        <v>1.3787678695081906E-2</v>
      </c>
      <c r="D351" s="1">
        <f t="shared" si="276"/>
        <v>36161</v>
      </c>
      <c r="E351">
        <f>VLOOKUP(D351,'FRED Graph'!$A$13:$B$1993,2,FALSE)</f>
        <v>0</v>
      </c>
      <c r="F351" s="4">
        <f t="shared" si="277"/>
        <v>9.3126786950819065E-3</v>
      </c>
      <c r="G351" s="20" t="str">
        <f t="shared" si="275"/>
        <v>19994</v>
      </c>
      <c r="H351" s="21">
        <f>IF(VLOOKUP(G351,Median_Level!$A$2:$H$206,8,FALSE)="#N/A",0,VLOOKUP(G351,Median_Level!$A$2:$H$206,8,FALSE))</f>
        <v>15</v>
      </c>
      <c r="I351" s="4"/>
      <c r="J351" s="3">
        <f t="shared" si="326"/>
        <v>0</v>
      </c>
      <c r="K351" s="3">
        <f t="shared" si="278"/>
        <v>1</v>
      </c>
      <c r="L351" s="2">
        <f t="shared" si="279"/>
        <v>1.3787678695081906E-2</v>
      </c>
      <c r="M351" s="5">
        <f t="shared" si="280"/>
        <v>1252.4824409902108</v>
      </c>
      <c r="N351" s="2">
        <f>(M351/M$5)^(12/COUNT(M$6:M351))-1</f>
        <v>9.1623823400291515E-2</v>
      </c>
      <c r="P351" s="3">
        <f t="shared" si="327"/>
        <v>1</v>
      </c>
      <c r="Q351" s="3">
        <f t="shared" si="281"/>
        <v>0</v>
      </c>
      <c r="R351" s="2">
        <f t="shared" si="282"/>
        <v>4.4749999999999998E-3</v>
      </c>
      <c r="S351" s="5">
        <f t="shared" si="283"/>
        <v>838.40827994163703</v>
      </c>
      <c r="T351" s="2">
        <f>(S351/S$5)^(12/COUNT(S$6:S351))-1</f>
        <v>7.6533032736515016E-2</v>
      </c>
      <c r="V351" s="3">
        <f t="shared" si="284"/>
        <v>0</v>
      </c>
      <c r="W351" s="3">
        <f t="shared" si="285"/>
        <v>1</v>
      </c>
      <c r="X351" s="2">
        <f t="shared" si="286"/>
        <v>1.3787678695081906E-2</v>
      </c>
      <c r="Y351" s="5">
        <f t="shared" si="287"/>
        <v>331371.55228187062</v>
      </c>
      <c r="Z351" s="2">
        <f>(Y351/Y$5)^(12/COUNT(Y$6:Y351))-1</f>
        <v>0.32462167566166023</v>
      </c>
      <c r="AB351" s="3">
        <f t="shared" si="288"/>
        <v>0</v>
      </c>
      <c r="AC351" s="3">
        <f t="shared" si="289"/>
        <v>1</v>
      </c>
      <c r="AD351" s="2">
        <f t="shared" si="290"/>
        <v>1.3787678695081906E-2</v>
      </c>
      <c r="AE351" s="5">
        <f t="shared" si="291"/>
        <v>1212.5187247386332</v>
      </c>
      <c r="AF351" s="2">
        <f>(AE351/AE$5)^(12/COUNT(AE$6:AE351))-1</f>
        <v>9.0396805929956692E-2</v>
      </c>
      <c r="AH351" s="3">
        <f t="shared" ca="1" si="292"/>
        <v>0</v>
      </c>
      <c r="AI351" s="3">
        <f t="shared" ca="1" si="293"/>
        <v>1</v>
      </c>
      <c r="AJ351" s="2">
        <f t="shared" ca="1" si="294"/>
        <v>1.3787678695081906E-2</v>
      </c>
      <c r="AK351" s="5">
        <f t="shared" ca="1" si="295"/>
        <v>3620.9122673642369</v>
      </c>
      <c r="AL351" s="2">
        <f ca="1">(AK351/AK$5)^(12/COUNT(AK$6:AK351))-1</f>
        <v>0.1325647802567762</v>
      </c>
      <c r="AN351" s="3">
        <f t="shared" ca="1" si="296"/>
        <v>0.87460220599313365</v>
      </c>
      <c r="AO351" s="3">
        <f t="shared" ca="1" si="297"/>
        <v>0.12539779400686635</v>
      </c>
      <c r="AP351" s="2">
        <f t="shared" ca="1" si="298"/>
        <v>5.6427893646580135E-3</v>
      </c>
      <c r="AQ351" s="5">
        <f t="shared" ca="1" si="299"/>
        <v>913.06362260938045</v>
      </c>
      <c r="AR351" s="2">
        <f ca="1">(AQ351/AQ$5)^(12/COUNT(AQ$6:AQ351))-1</f>
        <v>7.9722557721484621E-2</v>
      </c>
      <c r="AT351" s="3">
        <f t="shared" si="300"/>
        <v>0</v>
      </c>
      <c r="AU351" s="3">
        <f t="shared" si="301"/>
        <v>1</v>
      </c>
      <c r="AV351" s="2">
        <f t="shared" si="302"/>
        <v>1.3787678695081906E-2</v>
      </c>
      <c r="AW351" s="5">
        <f t="shared" si="303"/>
        <v>1662.8576860993655</v>
      </c>
      <c r="AX351" s="2">
        <f>(AW351/AW$5)^(12/COUNT(AW$6:AW351))-1</f>
        <v>0.10240657489021077</v>
      </c>
      <c r="AZ351" s="3">
        <f t="shared" ca="1" si="304"/>
        <v>0</v>
      </c>
      <c r="BA351" s="3">
        <f t="shared" ca="1" si="305"/>
        <v>1</v>
      </c>
      <c r="BB351" s="2">
        <f t="shared" ca="1" si="306"/>
        <v>1.3787678695081906E-2</v>
      </c>
      <c r="BC351" s="5">
        <f t="shared" ca="1" si="307"/>
        <v>2679.3075039488244</v>
      </c>
      <c r="BD351" s="2">
        <f ca="1">(BC351/BC$5)^(12/COUNT(BC$6:BC351))-1</f>
        <v>0.12079657207689931</v>
      </c>
      <c r="BF351" s="3">
        <f t="shared" si="328"/>
        <v>0.45</v>
      </c>
      <c r="BG351" s="3">
        <f t="shared" si="308"/>
        <v>0.55000000000000004</v>
      </c>
      <c r="BH351" s="2">
        <f t="shared" si="309"/>
        <v>9.5969732822950501E-3</v>
      </c>
      <c r="BI351" s="5">
        <f t="shared" si="310"/>
        <v>1141.1633507408551</v>
      </c>
      <c r="BJ351" s="2">
        <f>(BI351/BI$5)^(12/COUNT(BI$6:BI351))-1</f>
        <v>8.810554256506431E-2</v>
      </c>
      <c r="BL351" s="3">
        <f t="shared" si="311"/>
        <v>1</v>
      </c>
      <c r="BM351" s="3">
        <f t="shared" si="312"/>
        <v>0</v>
      </c>
      <c r="BN351" s="2">
        <f t="shared" si="313"/>
        <v>4.4749999999999998E-3</v>
      </c>
      <c r="BO351" s="5">
        <f t="shared" si="314"/>
        <v>603.26380793200951</v>
      </c>
      <c r="BP351" s="2">
        <f>(BO351/BO$5)^(12/COUNT(BO$6:BO351))-1</f>
        <v>6.4313611411921379E-2</v>
      </c>
      <c r="BR351" s="3">
        <f t="shared" si="315"/>
        <v>1</v>
      </c>
      <c r="BS351" s="3">
        <f t="shared" si="316"/>
        <v>0</v>
      </c>
      <c r="BT351" s="2">
        <f t="shared" si="317"/>
        <v>4.4749999999999998E-3</v>
      </c>
      <c r="BU351" s="5">
        <f t="shared" si="318"/>
        <v>693.4167347259056</v>
      </c>
      <c r="BV351" s="2">
        <f>(BU351/BU$5)^(12/COUNT(BU$6:BU351))-1</f>
        <v>6.9467110086758987E-2</v>
      </c>
      <c r="BX351" s="3">
        <f t="shared" si="319"/>
        <v>0</v>
      </c>
      <c r="BY351" s="3">
        <f t="shared" si="320"/>
        <v>1</v>
      </c>
      <c r="BZ351" s="2">
        <f t="shared" si="321"/>
        <v>1.3787678695081906E-2</v>
      </c>
      <c r="CA351" s="5">
        <f t="shared" si="322"/>
        <v>1025.0071245070078</v>
      </c>
      <c r="CB351" s="2">
        <f>(CA351/CA$5)^(12/COUNT(CA$6:CA351))-1</f>
        <v>8.406197596756404E-2</v>
      </c>
      <c r="CD351" s="3">
        <f t="shared" si="329"/>
        <v>0.1</v>
      </c>
      <c r="CE351" s="3">
        <f t="shared" si="323"/>
        <v>0.9</v>
      </c>
      <c r="CF351" s="2">
        <f t="shared" si="324"/>
        <v>1.2856410825573716E-2</v>
      </c>
      <c r="CG351" s="5">
        <f t="shared" si="325"/>
        <v>1242.4807444517803</v>
      </c>
      <c r="CH351" s="2">
        <f>(CG351/CG$5)^(12/COUNT(CG$6:CG351))-1</f>
        <v>9.1320322749702809E-2</v>
      </c>
    </row>
    <row r="352" spans="1:86">
      <c r="A352" s="1">
        <v>36525</v>
      </c>
      <c r="B352" s="2">
        <f>data!M353/1200</f>
        <v>4.5833333333333334E-3</v>
      </c>
      <c r="C352" s="2">
        <f>data!K353/data!K352-1</f>
        <v>5.6933334926791535E-2</v>
      </c>
      <c r="D352" s="1">
        <f t="shared" si="276"/>
        <v>36161</v>
      </c>
      <c r="E352">
        <f>VLOOKUP(D352,'FRED Graph'!$A$13:$B$1993,2,FALSE)</f>
        <v>0</v>
      </c>
      <c r="F352" s="4">
        <f t="shared" si="277"/>
        <v>5.2350001593458199E-2</v>
      </c>
      <c r="G352" s="20" t="str">
        <f t="shared" si="275"/>
        <v>19994</v>
      </c>
      <c r="H352" s="21">
        <f>IF(VLOOKUP(G352,Median_Level!$A$2:$H$206,8,FALSE)="#N/A",0,VLOOKUP(G352,Median_Level!$A$2:$H$206,8,FALSE))</f>
        <v>15</v>
      </c>
      <c r="I352" s="4"/>
      <c r="J352" s="3">
        <f t="shared" si="326"/>
        <v>0</v>
      </c>
      <c r="K352" s="3">
        <f t="shared" si="278"/>
        <v>1</v>
      </c>
      <c r="L352" s="2">
        <f t="shared" si="279"/>
        <v>5.6933334926791535E-2</v>
      </c>
      <c r="M352" s="5">
        <f t="shared" si="280"/>
        <v>1323.7904432930318</v>
      </c>
      <c r="N352" s="2">
        <f>(M352/M$5)^(12/COUNT(M$6:M352))-1</f>
        <v>9.343986052950104E-2</v>
      </c>
      <c r="P352" s="3">
        <f t="shared" si="327"/>
        <v>1</v>
      </c>
      <c r="Q352" s="3">
        <f t="shared" si="281"/>
        <v>0</v>
      </c>
      <c r="R352" s="2">
        <f t="shared" si="282"/>
        <v>4.5833333333333334E-3</v>
      </c>
      <c r="S352" s="5">
        <f t="shared" si="283"/>
        <v>842.25098455803629</v>
      </c>
      <c r="T352" s="2">
        <f>(S352/S$5)^(12/COUNT(S$6:S352))-1</f>
        <v>7.6474487744913056E-2</v>
      </c>
      <c r="V352" s="3">
        <f t="shared" si="284"/>
        <v>0</v>
      </c>
      <c r="W352" s="3">
        <f t="shared" si="285"/>
        <v>1</v>
      </c>
      <c r="X352" s="2">
        <f t="shared" si="286"/>
        <v>5.6933334926791535E-2</v>
      </c>
      <c r="Y352" s="5">
        <f t="shared" si="287"/>
        <v>350237.63985314517</v>
      </c>
      <c r="Z352" s="2">
        <f>(Y352/Y$5)^(12/COUNT(Y$6:Y352))-1</f>
        <v>0.32608580076544813</v>
      </c>
      <c r="AB352" s="3">
        <f t="shared" si="288"/>
        <v>0</v>
      </c>
      <c r="AC352" s="3">
        <f t="shared" si="289"/>
        <v>1</v>
      </c>
      <c r="AD352" s="2">
        <f t="shared" si="290"/>
        <v>5.6933334926791535E-2</v>
      </c>
      <c r="AE352" s="5">
        <f t="shared" si="291"/>
        <v>1281.5514593991838</v>
      </c>
      <c r="AF352" s="2">
        <f>(AE352/AE$5)^(12/COUNT(AE$6:AE352))-1</f>
        <v>9.2214341750120221E-2</v>
      </c>
      <c r="AH352" s="3">
        <f t="shared" ca="1" si="292"/>
        <v>0</v>
      </c>
      <c r="AI352" s="3">
        <f t="shared" ca="1" si="293"/>
        <v>1</v>
      </c>
      <c r="AJ352" s="2">
        <f t="shared" ca="1" si="294"/>
        <v>5.6933334926791535E-2</v>
      </c>
      <c r="AK352" s="5">
        <f t="shared" ca="1" si="295"/>
        <v>3827.0628782226131</v>
      </c>
      <c r="AL352" s="2">
        <f ca="1">(AK352/AK$5)^(12/COUNT(AK$6:AK352))-1</f>
        <v>0.13432856285508432</v>
      </c>
      <c r="AN352" s="3">
        <f t="shared" ca="1" si="296"/>
        <v>3.9860783448114168E-2</v>
      </c>
      <c r="AO352" s="3">
        <f t="shared" ca="1" si="297"/>
        <v>0.96013921655188583</v>
      </c>
      <c r="AP352" s="2">
        <f t="shared" ca="1" si="298"/>
        <v>5.4846622849766262E-2</v>
      </c>
      <c r="AQ352" s="5">
        <f t="shared" ca="1" si="299"/>
        <v>963.14207875647833</v>
      </c>
      <c r="AR352" s="2">
        <f ca="1">(AQ352/AQ$5)^(12/COUNT(AQ$6:AQ352))-1</f>
        <v>8.1479048669077736E-2</v>
      </c>
      <c r="AT352" s="3">
        <f t="shared" si="300"/>
        <v>0</v>
      </c>
      <c r="AU352" s="3">
        <f t="shared" si="301"/>
        <v>1</v>
      </c>
      <c r="AV352" s="2">
        <f t="shared" si="302"/>
        <v>5.6933334926791535E-2</v>
      </c>
      <c r="AW352" s="5">
        <f t="shared" si="303"/>
        <v>1757.5297196776503</v>
      </c>
      <c r="AX352" s="2">
        <f>(AW352/AW$5)^(12/COUNT(AW$6:AW352))-1</f>
        <v>0.10420927163377325</v>
      </c>
      <c r="AZ352" s="3">
        <f t="shared" ca="1" si="304"/>
        <v>0</v>
      </c>
      <c r="BA352" s="3">
        <f t="shared" ca="1" si="305"/>
        <v>1</v>
      </c>
      <c r="BB352" s="2">
        <f t="shared" ca="1" si="306"/>
        <v>5.6933334926791535E-2</v>
      </c>
      <c r="BC352" s="5">
        <f t="shared" ca="1" si="307"/>
        <v>2831.8494154430086</v>
      </c>
      <c r="BD352" s="2">
        <f ca="1">(BC352/BC$5)^(12/COUNT(BC$6:BC352))-1</f>
        <v>0.12257581801770456</v>
      </c>
      <c r="BF352" s="3">
        <f t="shared" si="328"/>
        <v>0.45</v>
      </c>
      <c r="BG352" s="3">
        <f t="shared" si="308"/>
        <v>0.55000000000000004</v>
      </c>
      <c r="BH352" s="2">
        <f t="shared" si="309"/>
        <v>3.3375834209735347E-2</v>
      </c>
      <c r="BI352" s="5">
        <f t="shared" si="310"/>
        <v>1179.250629541408</v>
      </c>
      <c r="BJ352" s="2">
        <f>(BI352/BI$5)^(12/COUNT(BI$6:BI352))-1</f>
        <v>8.9076594823260802E-2</v>
      </c>
      <c r="BL352" s="3">
        <f t="shared" si="311"/>
        <v>1</v>
      </c>
      <c r="BM352" s="3">
        <f t="shared" si="312"/>
        <v>0</v>
      </c>
      <c r="BN352" s="2">
        <f t="shared" si="313"/>
        <v>4.5833333333333334E-3</v>
      </c>
      <c r="BO352" s="5">
        <f t="shared" si="314"/>
        <v>606.02876705169797</v>
      </c>
      <c r="BP352" s="2">
        <f>(BO352/BO$5)^(12/COUNT(BO$6:BO352))-1</f>
        <v>6.4290743475141632E-2</v>
      </c>
      <c r="BR352" s="3">
        <f t="shared" si="315"/>
        <v>1</v>
      </c>
      <c r="BS352" s="3">
        <f t="shared" si="316"/>
        <v>0</v>
      </c>
      <c r="BT352" s="2">
        <f t="shared" si="317"/>
        <v>4.5833333333333334E-3</v>
      </c>
      <c r="BU352" s="5">
        <f t="shared" si="318"/>
        <v>696.59489476006604</v>
      </c>
      <c r="BV352" s="2">
        <f>(BU352/BU$5)^(12/COUNT(BU$6:BU352))-1</f>
        <v>6.9429244365318166E-2</v>
      </c>
      <c r="BX352" s="3">
        <f t="shared" si="319"/>
        <v>0</v>
      </c>
      <c r="BY352" s="3">
        <f t="shared" si="320"/>
        <v>1</v>
      </c>
      <c r="BZ352" s="2">
        <f t="shared" si="321"/>
        <v>5.6933334926791535E-2</v>
      </c>
      <c r="CA352" s="5">
        <f t="shared" si="322"/>
        <v>1083.3641984289127</v>
      </c>
      <c r="CB352" s="2">
        <f>(CA352/CA$5)^(12/COUNT(CA$6:CA352))-1</f>
        <v>8.5887185885747508E-2</v>
      </c>
      <c r="CD352" s="3">
        <f t="shared" si="329"/>
        <v>0.1</v>
      </c>
      <c r="CE352" s="3">
        <f t="shared" si="323"/>
        <v>0.9</v>
      </c>
      <c r="CF352" s="2">
        <f t="shared" si="324"/>
        <v>5.1698334767445717E-2</v>
      </c>
      <c r="CG352" s="5">
        <f t="shared" si="325"/>
        <v>1306.7149299205537</v>
      </c>
      <c r="CH352" s="2">
        <f>(CG352/CG$5)^(12/COUNT(CG$6:CG352))-1</f>
        <v>9.294904323748221E-2</v>
      </c>
    </row>
    <row r="353" spans="1:86">
      <c r="A353" s="1">
        <v>36556</v>
      </c>
      <c r="B353" s="2">
        <f>data!M354/1200</f>
        <v>4.5833333333333334E-3</v>
      </c>
      <c r="C353" s="2">
        <f>data!K354/data!K353-1</f>
        <v>-4.8410384513686844E-2</v>
      </c>
      <c r="D353" s="1">
        <f t="shared" si="276"/>
        <v>36526</v>
      </c>
      <c r="E353">
        <f>VLOOKUP(D353,'FRED Graph'!$A$13:$B$1993,2,FALSE)</f>
        <v>0</v>
      </c>
      <c r="F353" s="4">
        <f t="shared" si="277"/>
        <v>-5.2993717847020179E-2</v>
      </c>
      <c r="G353" s="20" t="str">
        <f t="shared" ref="G353:G416" si="330">YEAR(A353)&amp;INT((MONTH(A353)-1)/3)+1</f>
        <v>20001</v>
      </c>
      <c r="H353" s="21">
        <f>IF(VLOOKUP(G353,Median_Level!$A$2:$H$206,8,FALSE)="#N/A",0,VLOOKUP(G353,Median_Level!$A$2:$H$206,8,FALSE))</f>
        <v>15</v>
      </c>
      <c r="I353" s="4"/>
      <c r="J353" s="3">
        <f t="shared" si="326"/>
        <v>0</v>
      </c>
      <c r="K353" s="3">
        <f t="shared" si="278"/>
        <v>1</v>
      </c>
      <c r="L353" s="2">
        <f t="shared" si="279"/>
        <v>-4.8410384513686844E-2</v>
      </c>
      <c r="M353" s="5">
        <f t="shared" si="280"/>
        <v>1259.7052389176722</v>
      </c>
      <c r="N353" s="2">
        <f>(M353/M$5)^(12/COUNT(M$6:M353))-1</f>
        <v>9.129033305350398E-2</v>
      </c>
      <c r="P353" s="3">
        <f t="shared" si="327"/>
        <v>1</v>
      </c>
      <c r="Q353" s="3">
        <f t="shared" si="281"/>
        <v>0</v>
      </c>
      <c r="R353" s="2">
        <f t="shared" si="282"/>
        <v>4.5833333333333334E-3</v>
      </c>
      <c r="S353" s="5">
        <f t="shared" si="283"/>
        <v>846.11130157059404</v>
      </c>
      <c r="T353" s="2">
        <f>(S353/S$5)^(12/COUNT(S$6:S353))-1</f>
        <v>7.6416282375232569E-2</v>
      </c>
      <c r="V353" s="3">
        <f t="shared" si="284"/>
        <v>1</v>
      </c>
      <c r="W353" s="3">
        <f t="shared" si="285"/>
        <v>0</v>
      </c>
      <c r="X353" s="2">
        <f t="shared" si="286"/>
        <v>4.5833333333333334E-3</v>
      </c>
      <c r="Y353" s="5">
        <f t="shared" si="287"/>
        <v>351842.89570247213</v>
      </c>
      <c r="Z353" s="2">
        <f>(Y353/Y$5)^(12/COUNT(Y$6:Y353))-1</f>
        <v>0.32521971812059625</v>
      </c>
      <c r="AB353" s="3">
        <f t="shared" si="288"/>
        <v>0</v>
      </c>
      <c r="AC353" s="3">
        <f t="shared" si="289"/>
        <v>1</v>
      </c>
      <c r="AD353" s="2">
        <f t="shared" si="290"/>
        <v>-4.8410384513686844E-2</v>
      </c>
      <c r="AE353" s="5">
        <f t="shared" si="291"/>
        <v>1219.5110604755928</v>
      </c>
      <c r="AF353" s="2">
        <f>(AE353/AE$5)^(12/COUNT(AE$6:AE353))-1</f>
        <v>9.0070736165664966E-2</v>
      </c>
      <c r="AH353" s="3">
        <f t="shared" ca="1" si="292"/>
        <v>0</v>
      </c>
      <c r="AI353" s="3">
        <f t="shared" ca="1" si="293"/>
        <v>1</v>
      </c>
      <c r="AJ353" s="2">
        <f t="shared" ca="1" si="294"/>
        <v>-4.8410384513686844E-2</v>
      </c>
      <c r="AK353" s="5">
        <f t="shared" ca="1" si="295"/>
        <v>3641.7932927297993</v>
      </c>
      <c r="AL353" s="2">
        <f ca="1">(AK353/AK$5)^(12/COUNT(AK$6:AK353))-1</f>
        <v>0.13197923004037637</v>
      </c>
      <c r="AN353" s="3">
        <f t="shared" ca="1" si="296"/>
        <v>0.41342820271343994</v>
      </c>
      <c r="AO353" s="3">
        <f t="shared" ca="1" si="297"/>
        <v>0.58657179728656006</v>
      </c>
      <c r="AP353" s="2">
        <f t="shared" ca="1" si="298"/>
        <v>-2.6501286989090145E-2</v>
      </c>
      <c r="AQ353" s="5">
        <f t="shared" ca="1" si="299"/>
        <v>937.61757411608403</v>
      </c>
      <c r="AR353" s="2">
        <f ca="1">(AQ353/AQ$5)^(12/COUNT(AQ$6:AQ353))-1</f>
        <v>8.0234712608201919E-2</v>
      </c>
      <c r="AT353" s="3">
        <f t="shared" si="300"/>
        <v>0</v>
      </c>
      <c r="AU353" s="3">
        <f t="shared" si="301"/>
        <v>1</v>
      </c>
      <c r="AV353" s="2">
        <f t="shared" si="302"/>
        <v>-4.8410384513686844E-2</v>
      </c>
      <c r="AW353" s="5">
        <f t="shared" si="303"/>
        <v>1672.4470301538229</v>
      </c>
      <c r="AX353" s="2">
        <f>(AW353/AW$5)^(12/COUNT(AW$6:AW353))-1</f>
        <v>0.10200753630975568</v>
      </c>
      <c r="AZ353" s="3">
        <f t="shared" ca="1" si="304"/>
        <v>0</v>
      </c>
      <c r="BA353" s="3">
        <f t="shared" ca="1" si="305"/>
        <v>1</v>
      </c>
      <c r="BB353" s="2">
        <f t="shared" ca="1" si="306"/>
        <v>-4.8410384513686844E-2</v>
      </c>
      <c r="BC353" s="5">
        <f t="shared" ca="1" si="307"/>
        <v>2694.7584963565532</v>
      </c>
      <c r="BD353" s="2">
        <f ca="1">(BC353/BC$5)^(12/COUNT(BC$6:BC353))-1</f>
        <v>0.12028435418119021</v>
      </c>
      <c r="BF353" s="3">
        <f t="shared" si="328"/>
        <v>0.45</v>
      </c>
      <c r="BG353" s="3">
        <f t="shared" si="308"/>
        <v>0.55000000000000004</v>
      </c>
      <c r="BH353" s="2">
        <f t="shared" si="309"/>
        <v>-2.4563211482527769E-2</v>
      </c>
      <c r="BI353" s="5">
        <f t="shared" si="310"/>
        <v>1150.2844469370782</v>
      </c>
      <c r="BJ353" s="2">
        <f>(BI353/BI$5)^(12/COUNT(BI$6:BI353))-1</f>
        <v>8.787623936224076E-2</v>
      </c>
      <c r="BL353" s="3">
        <f t="shared" si="311"/>
        <v>1</v>
      </c>
      <c r="BM353" s="3">
        <f t="shared" si="312"/>
        <v>0</v>
      </c>
      <c r="BN353" s="2">
        <f t="shared" si="313"/>
        <v>4.5833333333333334E-3</v>
      </c>
      <c r="BO353" s="5">
        <f t="shared" si="314"/>
        <v>608.80639890068494</v>
      </c>
      <c r="BP353" s="2">
        <f>(BO353/BO$5)^(12/COUNT(BO$6:BO353))-1</f>
        <v>6.4268007450400733E-2</v>
      </c>
      <c r="BR353" s="3">
        <f t="shared" si="315"/>
        <v>1</v>
      </c>
      <c r="BS353" s="3">
        <f t="shared" si="316"/>
        <v>0</v>
      </c>
      <c r="BT353" s="2">
        <f t="shared" si="317"/>
        <v>4.5833333333333334E-3</v>
      </c>
      <c r="BU353" s="5">
        <f t="shared" si="318"/>
        <v>699.78762136104967</v>
      </c>
      <c r="BV353" s="2">
        <f>(BU353/BU$5)^(12/COUNT(BU$6:BU353))-1</f>
        <v>6.9391597592110443E-2</v>
      </c>
      <c r="BX353" s="3">
        <f t="shared" si="319"/>
        <v>0</v>
      </c>
      <c r="BY353" s="3">
        <f t="shared" si="320"/>
        <v>1</v>
      </c>
      <c r="BZ353" s="2">
        <f t="shared" si="321"/>
        <v>-4.8410384513686844E-2</v>
      </c>
      <c r="CA353" s="5">
        <f t="shared" si="322"/>
        <v>1030.9181210146069</v>
      </c>
      <c r="CB353" s="2">
        <f>(CA353/CA$5)^(12/COUNT(CA$6:CA353))-1</f>
        <v>8.3774091415621532E-2</v>
      </c>
      <c r="CD353" s="3">
        <f t="shared" si="329"/>
        <v>0.1</v>
      </c>
      <c r="CE353" s="3">
        <f t="shared" si="323"/>
        <v>0.9</v>
      </c>
      <c r="CF353" s="2">
        <f t="shared" si="324"/>
        <v>-4.3111012728984828E-2</v>
      </c>
      <c r="CG353" s="5">
        <f t="shared" si="325"/>
        <v>1250.381125943594</v>
      </c>
      <c r="CH353" s="2">
        <f>(CG353/CG$5)^(12/COUNT(CG$6:CG353))-1</f>
        <v>9.1010797188095349E-2</v>
      </c>
    </row>
    <row r="354" spans="1:86">
      <c r="A354" s="1">
        <v>36585</v>
      </c>
      <c r="B354" s="2">
        <f>data!M355/1200</f>
        <v>4.7833333333333339E-3</v>
      </c>
      <c r="C354" s="2">
        <f>data!K355/data!K354-1</f>
        <v>-7.4240393984209341E-2</v>
      </c>
      <c r="D354" s="1">
        <f t="shared" si="276"/>
        <v>36526</v>
      </c>
      <c r="E354">
        <f>VLOOKUP(D354,'FRED Graph'!$A$13:$B$1993,2,FALSE)</f>
        <v>0</v>
      </c>
      <c r="F354" s="4">
        <f t="shared" si="277"/>
        <v>-7.9023727317542675E-2</v>
      </c>
      <c r="G354" s="20" t="str">
        <f t="shared" si="330"/>
        <v>20001</v>
      </c>
      <c r="H354" s="21">
        <f>IF(VLOOKUP(G354,Median_Level!$A$2:$H$206,8,FALSE)="#N/A",0,VLOOKUP(G354,Median_Level!$A$2:$H$206,8,FALSE))</f>
        <v>15</v>
      </c>
      <c r="I354" s="4"/>
      <c r="J354" s="3">
        <f t="shared" si="326"/>
        <v>0</v>
      </c>
      <c r="K354" s="3">
        <f t="shared" si="278"/>
        <v>1</v>
      </c>
      <c r="L354" s="2">
        <f t="shared" si="279"/>
        <v>-7.4240393984209341E-2</v>
      </c>
      <c r="M354" s="5">
        <f t="shared" si="280"/>
        <v>1166.1842256764517</v>
      </c>
      <c r="N354" s="2">
        <f>(M354/M$5)^(12/COUNT(M$6:M354))-1</f>
        <v>8.8127216752396098E-2</v>
      </c>
      <c r="P354" s="3">
        <f t="shared" si="327"/>
        <v>1</v>
      </c>
      <c r="Q354" s="3">
        <f t="shared" si="281"/>
        <v>0</v>
      </c>
      <c r="R354" s="2">
        <f t="shared" si="282"/>
        <v>4.7833333333333339E-3</v>
      </c>
      <c r="S354" s="5">
        <f t="shared" si="283"/>
        <v>850.15853396310672</v>
      </c>
      <c r="T354" s="2">
        <f>(S354/S$5)^(12/COUNT(S$6:S354))-1</f>
        <v>7.6365781093839402E-2</v>
      </c>
      <c r="V354" s="3">
        <f t="shared" si="284"/>
        <v>1</v>
      </c>
      <c r="W354" s="3">
        <f t="shared" si="285"/>
        <v>0</v>
      </c>
      <c r="X354" s="2">
        <f t="shared" si="286"/>
        <v>4.7833333333333339E-3</v>
      </c>
      <c r="Y354" s="5">
        <f t="shared" si="287"/>
        <v>353525.87755358231</v>
      </c>
      <c r="Z354" s="2">
        <f>(Y354/Y$5)^(12/COUNT(Y$6:Y354))-1</f>
        <v>0.32436822441486668</v>
      </c>
      <c r="AB354" s="3">
        <f t="shared" si="288"/>
        <v>0</v>
      </c>
      <c r="AC354" s="3">
        <f t="shared" si="289"/>
        <v>1</v>
      </c>
      <c r="AD354" s="2">
        <f t="shared" si="290"/>
        <v>-7.4240393984209341E-2</v>
      </c>
      <c r="AE354" s="5">
        <f t="shared" si="291"/>
        <v>1128.9740788777838</v>
      </c>
      <c r="AF354" s="2">
        <f>(AE354/AE$5)^(12/COUNT(AE$6:AE354))-1</f>
        <v>8.6914637354515545E-2</v>
      </c>
      <c r="AH354" s="3">
        <f t="shared" ca="1" si="292"/>
        <v>0</v>
      </c>
      <c r="AI354" s="3">
        <f t="shared" ca="1" si="293"/>
        <v>1</v>
      </c>
      <c r="AJ354" s="2">
        <f t="shared" ca="1" si="294"/>
        <v>-7.4240393984209341E-2</v>
      </c>
      <c r="AK354" s="5">
        <f t="shared" ca="1" si="295"/>
        <v>3371.4251238684878</v>
      </c>
      <c r="AL354" s="2">
        <f ca="1">(AK354/AK$5)^(12/COUNT(AK$6:AK354))-1</f>
        <v>0.12857979285239618</v>
      </c>
      <c r="AN354" s="3">
        <f t="shared" ca="1" si="296"/>
        <v>0.64143160921393183</v>
      </c>
      <c r="AO354" s="3">
        <f t="shared" ca="1" si="297"/>
        <v>0.35856839078606817</v>
      </c>
      <c r="AP354" s="2">
        <f t="shared" ca="1" si="298"/>
        <v>-2.3552077404834997E-2</v>
      </c>
      <c r="AQ354" s="5">
        <f t="shared" ca="1" si="299"/>
        <v>915.53473243436838</v>
      </c>
      <c r="AR354" s="2">
        <f ca="1">(AQ354/AQ$5)^(12/COUNT(AQ$6:AQ354))-1</f>
        <v>7.9111157803850141E-2</v>
      </c>
      <c r="AT354" s="3">
        <f t="shared" si="300"/>
        <v>0</v>
      </c>
      <c r="AU354" s="3">
        <f t="shared" si="301"/>
        <v>1</v>
      </c>
      <c r="AV354" s="2">
        <f t="shared" si="302"/>
        <v>-7.4240393984209341E-2</v>
      </c>
      <c r="AW354" s="5">
        <f t="shared" si="303"/>
        <v>1548.2839037174822</v>
      </c>
      <c r="AX354" s="2">
        <f>(AW354/AW$5)^(12/COUNT(AW$6:AW354))-1</f>
        <v>9.8782587343408723E-2</v>
      </c>
      <c r="AZ354" s="3">
        <f t="shared" ca="1" si="304"/>
        <v>0</v>
      </c>
      <c r="BA354" s="3">
        <f t="shared" ca="1" si="305"/>
        <v>1</v>
      </c>
      <c r="BB354" s="2">
        <f t="shared" ca="1" si="306"/>
        <v>-7.4240393984209341E-2</v>
      </c>
      <c r="BC354" s="5">
        <f t="shared" ca="1" si="307"/>
        <v>2494.6985638947472</v>
      </c>
      <c r="BD354" s="2">
        <f ca="1">(BC354/BC$5)^(12/COUNT(BC$6:BC354))-1</f>
        <v>0.11695327413247125</v>
      </c>
      <c r="BF354" s="3">
        <f t="shared" si="328"/>
        <v>0.45</v>
      </c>
      <c r="BG354" s="3">
        <f t="shared" si="308"/>
        <v>0.55000000000000004</v>
      </c>
      <c r="BH354" s="2">
        <f t="shared" si="309"/>
        <v>-3.867971669131514E-2</v>
      </c>
      <c r="BI354" s="5">
        <f t="shared" si="310"/>
        <v>1105.7917704151259</v>
      </c>
      <c r="BJ354" s="2">
        <f>(BI354/BI$5)^(12/COUNT(BI$6:BI354))-1</f>
        <v>8.6139521564677413E-2</v>
      </c>
      <c r="BL354" s="3">
        <f t="shared" si="311"/>
        <v>1</v>
      </c>
      <c r="BM354" s="3">
        <f t="shared" si="312"/>
        <v>0</v>
      </c>
      <c r="BN354" s="2">
        <f t="shared" si="313"/>
        <v>4.7833333333333339E-3</v>
      </c>
      <c r="BO354" s="5">
        <f t="shared" si="314"/>
        <v>611.71852284209319</v>
      </c>
      <c r="BP354" s="2">
        <f>(BO354/BO$5)^(12/COUNT(BO$6:BO354))-1</f>
        <v>6.4252686701941286E-2</v>
      </c>
      <c r="BR354" s="3">
        <f t="shared" si="315"/>
        <v>1</v>
      </c>
      <c r="BS354" s="3">
        <f t="shared" si="316"/>
        <v>0</v>
      </c>
      <c r="BT354" s="2">
        <f t="shared" si="317"/>
        <v>4.7833333333333339E-3</v>
      </c>
      <c r="BU354" s="5">
        <f t="shared" si="318"/>
        <v>703.13493881656007</v>
      </c>
      <c r="BV354" s="2">
        <f>(BU354/BU$5)^(12/COUNT(BU$6:BU354))-1</f>
        <v>6.9361487344227868E-2</v>
      </c>
      <c r="BX354" s="3">
        <f t="shared" si="319"/>
        <v>0</v>
      </c>
      <c r="BY354" s="3">
        <f t="shared" si="320"/>
        <v>1</v>
      </c>
      <c r="BZ354" s="2">
        <f t="shared" si="321"/>
        <v>-7.4240393984209341E-2</v>
      </c>
      <c r="CA354" s="5">
        <f t="shared" si="322"/>
        <v>954.3823535450216</v>
      </c>
      <c r="CB354" s="2">
        <f>(CA354/CA$5)^(12/COUNT(CA$6:CA354))-1</f>
        <v>8.0654161194075424E-2</v>
      </c>
      <c r="CD354" s="3">
        <f t="shared" si="329"/>
        <v>0.1</v>
      </c>
      <c r="CE354" s="3">
        <f t="shared" si="323"/>
        <v>0.9</v>
      </c>
      <c r="CF354" s="2">
        <f t="shared" si="324"/>
        <v>-6.6338021252455082E-2</v>
      </c>
      <c r="CG354" s="5">
        <f t="shared" si="325"/>
        <v>1167.4333162370792</v>
      </c>
      <c r="CH354" s="2">
        <f>(CG354/CG$5)^(12/COUNT(CG$6:CG354))-1</f>
        <v>8.8167270003011611E-2</v>
      </c>
    </row>
    <row r="355" spans="1:86">
      <c r="A355" s="1">
        <v>36616</v>
      </c>
      <c r="B355" s="2">
        <f>data!M356/1200</f>
        <v>4.875E-3</v>
      </c>
      <c r="C355" s="2">
        <f>data!K356/data!K355-1</f>
        <v>7.835660638349351E-2</v>
      </c>
      <c r="D355" s="1">
        <f t="shared" si="276"/>
        <v>36526</v>
      </c>
      <c r="E355">
        <f>VLOOKUP(D355,'FRED Graph'!$A$13:$B$1993,2,FALSE)</f>
        <v>0</v>
      </c>
      <c r="F355" s="4">
        <f t="shared" si="277"/>
        <v>7.3481606383493506E-2</v>
      </c>
      <c r="G355" s="20" t="str">
        <f t="shared" si="330"/>
        <v>20001</v>
      </c>
      <c r="H355" s="21">
        <f>IF(VLOOKUP(G355,Median_Level!$A$2:$H$206,8,FALSE)="#N/A",0,VLOOKUP(G355,Median_Level!$A$2:$H$206,8,FALSE))</f>
        <v>15</v>
      </c>
      <c r="I355" s="4"/>
      <c r="J355" s="3">
        <f t="shared" si="326"/>
        <v>0</v>
      </c>
      <c r="K355" s="3">
        <f t="shared" si="278"/>
        <v>1</v>
      </c>
      <c r="L355" s="2">
        <f t="shared" si="279"/>
        <v>7.835660638349351E-2</v>
      </c>
      <c r="M355" s="5">
        <f t="shared" si="280"/>
        <v>1257.5624640184205</v>
      </c>
      <c r="N355" s="2">
        <f>(M355/M$5)^(12/COUNT(M$6:M355))-1</f>
        <v>9.0682026882156208E-2</v>
      </c>
      <c r="P355" s="3">
        <f t="shared" si="327"/>
        <v>1</v>
      </c>
      <c r="Q355" s="3">
        <f t="shared" si="281"/>
        <v>0</v>
      </c>
      <c r="R355" s="2">
        <f t="shared" si="282"/>
        <v>4.875E-3</v>
      </c>
      <c r="S355" s="5">
        <f t="shared" si="283"/>
        <v>854.30305681617688</v>
      </c>
      <c r="T355" s="2">
        <f>(S355/S$5)^(12/COUNT(S$6:S355))-1</f>
        <v>7.6318937194455483E-2</v>
      </c>
      <c r="V355" s="3">
        <f t="shared" si="284"/>
        <v>0</v>
      </c>
      <c r="W355" s="3">
        <f t="shared" si="285"/>
        <v>1</v>
      </c>
      <c r="X355" s="2">
        <f t="shared" si="286"/>
        <v>7.835660638349351E-2</v>
      </c>
      <c r="Y355" s="5">
        <f t="shared" si="287"/>
        <v>381226.96558742749</v>
      </c>
      <c r="Z355" s="2">
        <f>(Y355/Y$5)^(12/COUNT(Y$6:Y355))-1</f>
        <v>0.3267327146732546</v>
      </c>
      <c r="AB355" s="3">
        <f t="shared" si="288"/>
        <v>0</v>
      </c>
      <c r="AC355" s="3">
        <f t="shared" si="289"/>
        <v>1</v>
      </c>
      <c r="AD355" s="2">
        <f t="shared" si="290"/>
        <v>7.835660638349351E-2</v>
      </c>
      <c r="AE355" s="5">
        <f t="shared" si="291"/>
        <v>1217.4366563935773</v>
      </c>
      <c r="AF355" s="2">
        <f>(AE355/AE$5)^(12/COUNT(AE$6:AE355))-1</f>
        <v>8.9470071190080214E-2</v>
      </c>
      <c r="AH355" s="3">
        <f t="shared" ca="1" si="292"/>
        <v>0</v>
      </c>
      <c r="AI355" s="3">
        <f t="shared" ca="1" si="293"/>
        <v>1</v>
      </c>
      <c r="AJ355" s="2">
        <f t="shared" ca="1" si="294"/>
        <v>7.835660638349351E-2</v>
      </c>
      <c r="AK355" s="5">
        <f t="shared" ca="1" si="295"/>
        <v>3635.5985552508719</v>
      </c>
      <c r="AL355" s="2">
        <f ca="1">(AK355/AK$5)^(12/COUNT(AK$6:AK355))-1</f>
        <v>0.13111161020026008</v>
      </c>
      <c r="AN355" s="3">
        <f t="shared" ca="1" si="296"/>
        <v>0.57803518086292649</v>
      </c>
      <c r="AO355" s="3">
        <f t="shared" ca="1" si="297"/>
        <v>0.42196481913707351</v>
      </c>
      <c r="AP355" s="2">
        <f t="shared" ca="1" si="298"/>
        <v>3.5881652747512469E-2</v>
      </c>
      <c r="AQ355" s="5">
        <f t="shared" ca="1" si="299"/>
        <v>948.38563178186519</v>
      </c>
      <c r="AR355" s="2">
        <f ca="1">(AQ355/AQ$5)^(12/COUNT(AQ$6:AQ355))-1</f>
        <v>8.0181232477390063E-2</v>
      </c>
      <c r="AT355" s="3">
        <f t="shared" si="300"/>
        <v>0</v>
      </c>
      <c r="AU355" s="3">
        <f t="shared" si="301"/>
        <v>1</v>
      </c>
      <c r="AV355" s="2">
        <f t="shared" si="302"/>
        <v>7.835660638349351E-2</v>
      </c>
      <c r="AW355" s="5">
        <f t="shared" si="303"/>
        <v>1669.6021761309717</v>
      </c>
      <c r="AX355" s="2">
        <f>(AW355/AW$5)^(12/COUNT(AW$6:AW355))-1</f>
        <v>0.10133175128860294</v>
      </c>
      <c r="AZ355" s="3">
        <f t="shared" ca="1" si="304"/>
        <v>0</v>
      </c>
      <c r="BA355" s="3">
        <f t="shared" ca="1" si="305"/>
        <v>1</v>
      </c>
      <c r="BB355" s="2">
        <f t="shared" ca="1" si="306"/>
        <v>7.835660638349351E-2</v>
      </c>
      <c r="BC355" s="5">
        <f t="shared" ca="1" si="307"/>
        <v>2690.1746773113146</v>
      </c>
      <c r="BD355" s="2">
        <f ca="1">(BC355/BC$5)^(12/COUNT(BC$6:BC355))-1</f>
        <v>0.11949213049857388</v>
      </c>
      <c r="BF355" s="3">
        <f t="shared" si="328"/>
        <v>0.45</v>
      </c>
      <c r="BG355" s="3">
        <f t="shared" si="308"/>
        <v>0.55000000000000004</v>
      </c>
      <c r="BH355" s="2">
        <f t="shared" si="309"/>
        <v>4.5289883510921433E-2</v>
      </c>
      <c r="BI355" s="5">
        <f t="shared" si="310"/>
        <v>1155.8729508845627</v>
      </c>
      <c r="BJ355" s="2">
        <f>(BI355/BI$5)^(12/COUNT(BI$6:BI355))-1</f>
        <v>8.7533470795437607E-2</v>
      </c>
      <c r="BL355" s="3">
        <f t="shared" si="311"/>
        <v>1</v>
      </c>
      <c r="BM355" s="3">
        <f t="shared" si="312"/>
        <v>0</v>
      </c>
      <c r="BN355" s="2">
        <f t="shared" si="313"/>
        <v>4.875E-3</v>
      </c>
      <c r="BO355" s="5">
        <f t="shared" si="314"/>
        <v>614.70065064094842</v>
      </c>
      <c r="BP355" s="2">
        <f>(BO355/BO$5)^(12/COUNT(BO$6:BO355))-1</f>
        <v>6.4240782396061125E-2</v>
      </c>
      <c r="BR355" s="3">
        <f t="shared" si="315"/>
        <v>1</v>
      </c>
      <c r="BS355" s="3">
        <f t="shared" si="316"/>
        <v>0</v>
      </c>
      <c r="BT355" s="2">
        <f t="shared" si="317"/>
        <v>4.875E-3</v>
      </c>
      <c r="BU355" s="5">
        <f t="shared" si="318"/>
        <v>706.56272164329073</v>
      </c>
      <c r="BV355" s="2">
        <f>(BU355/BU$5)^(12/COUNT(BU$6:BU355))-1</f>
        <v>6.9334894605328268E-2</v>
      </c>
      <c r="BX355" s="3">
        <f t="shared" si="319"/>
        <v>0</v>
      </c>
      <c r="BY355" s="3">
        <f t="shared" si="320"/>
        <v>1</v>
      </c>
      <c r="BZ355" s="2">
        <f t="shared" si="321"/>
        <v>7.835660638349351E-2</v>
      </c>
      <c r="CA355" s="5">
        <f t="shared" si="322"/>
        <v>1029.164515961101</v>
      </c>
      <c r="CB355" s="2">
        <f>(CA355/CA$5)^(12/COUNT(CA$6:CA355))-1</f>
        <v>8.3212753630798275E-2</v>
      </c>
      <c r="CD355" s="3">
        <f t="shared" si="329"/>
        <v>0.1</v>
      </c>
      <c r="CE355" s="3">
        <f t="shared" si="323"/>
        <v>0.9</v>
      </c>
      <c r="CF355" s="2">
        <f t="shared" si="324"/>
        <v>7.1008445745144158E-2</v>
      </c>
      <c r="CG355" s="5">
        <f t="shared" si="325"/>
        <v>1250.3309415341735</v>
      </c>
      <c r="CH355" s="2">
        <f>(CG355/CG$5)^(12/COUNT(CG$6:CG355))-1</f>
        <v>9.0466391367403309E-2</v>
      </c>
    </row>
    <row r="356" spans="1:86">
      <c r="A356" s="1">
        <v>36644</v>
      </c>
      <c r="B356" s="2">
        <f>data!M357/1200</f>
        <v>5.0000000000000001E-3</v>
      </c>
      <c r="C356" s="2">
        <f>data!K357/data!K356-1</f>
        <v>-1.7213990567601201E-2</v>
      </c>
      <c r="D356" s="1">
        <f t="shared" si="276"/>
        <v>36526</v>
      </c>
      <c r="E356">
        <f>VLOOKUP(D356,'FRED Graph'!$A$13:$B$1993,2,FALSE)</f>
        <v>0</v>
      </c>
      <c r="F356" s="4">
        <f t="shared" si="277"/>
        <v>-2.2213990567601202E-2</v>
      </c>
      <c r="G356" s="20" t="str">
        <f t="shared" si="330"/>
        <v>20002</v>
      </c>
      <c r="H356" s="21">
        <f>IF(VLOOKUP(G356,Median_Level!$A$2:$H$206,8,FALSE)="#N/A",0,VLOOKUP(G356,Median_Level!$A$2:$H$206,8,FALSE))</f>
        <v>15</v>
      </c>
      <c r="I356" s="4"/>
      <c r="J356" s="3">
        <f t="shared" si="326"/>
        <v>0</v>
      </c>
      <c r="K356" s="3">
        <f t="shared" si="278"/>
        <v>1</v>
      </c>
      <c r="L356" s="2">
        <f t="shared" si="279"/>
        <v>-1.7213990567601201E-2</v>
      </c>
      <c r="M356" s="5">
        <f t="shared" si="280"/>
        <v>1235.9147956246381</v>
      </c>
      <c r="N356" s="2">
        <f>(M356/M$5)^(12/COUNT(M$6:M356))-1</f>
        <v>8.9765215031262446E-2</v>
      </c>
      <c r="P356" s="3">
        <f t="shared" si="327"/>
        <v>1</v>
      </c>
      <c r="Q356" s="3">
        <f t="shared" si="281"/>
        <v>0</v>
      </c>
      <c r="R356" s="2">
        <f t="shared" si="282"/>
        <v>5.0000000000000001E-3</v>
      </c>
      <c r="S356" s="5">
        <f t="shared" si="283"/>
        <v>858.57457210025768</v>
      </c>
      <c r="T356" s="2">
        <f>(S356/S$5)^(12/COUNT(S$6:S356))-1</f>
        <v>7.6276939099201302E-2</v>
      </c>
      <c r="V356" s="3">
        <f t="shared" si="284"/>
        <v>1</v>
      </c>
      <c r="W356" s="3">
        <f t="shared" si="285"/>
        <v>0</v>
      </c>
      <c r="X356" s="2">
        <f t="shared" si="286"/>
        <v>5.0000000000000001E-3</v>
      </c>
      <c r="Y356" s="5">
        <f t="shared" si="287"/>
        <v>383133.10041536461</v>
      </c>
      <c r="Z356" s="2">
        <f>(Y356/Y$5)^(12/COUNT(Y$6:Y356))-1</f>
        <v>0.32589056796253302</v>
      </c>
      <c r="AB356" s="3">
        <f t="shared" si="288"/>
        <v>0</v>
      </c>
      <c r="AC356" s="3">
        <f t="shared" si="289"/>
        <v>1</v>
      </c>
      <c r="AD356" s="2">
        <f t="shared" si="290"/>
        <v>-1.7213990567601201E-2</v>
      </c>
      <c r="AE356" s="5">
        <f t="shared" si="291"/>
        <v>1196.4797132737663</v>
      </c>
      <c r="AF356" s="2">
        <f>(AE356/AE$5)^(12/COUNT(AE$6:AE356))-1</f>
        <v>8.8557726142718396E-2</v>
      </c>
      <c r="AH356" s="3">
        <f t="shared" ca="1" si="292"/>
        <v>0</v>
      </c>
      <c r="AI356" s="3">
        <f t="shared" ca="1" si="293"/>
        <v>1</v>
      </c>
      <c r="AJ356" s="2">
        <f t="shared" ca="1" si="294"/>
        <v>-1.7213990567601201E-2</v>
      </c>
      <c r="AK356" s="5">
        <f t="shared" ca="1" si="295"/>
        <v>3573.0153960131988</v>
      </c>
      <c r="AL356" s="2">
        <f ca="1">(AK356/AK$5)^(12/COUNT(AK$6:AK356))-1</f>
        <v>0.13004362555756144</v>
      </c>
      <c r="AN356" s="3">
        <f t="shared" ca="1" si="296"/>
        <v>0.11562748781514276</v>
      </c>
      <c r="AO356" s="3">
        <f t="shared" ca="1" si="297"/>
        <v>0.88437251218485724</v>
      </c>
      <c r="AP356" s="2">
        <f t="shared" ca="1" si="298"/>
        <v>-1.4645442643920197E-2</v>
      </c>
      <c r="AQ356" s="5">
        <f t="shared" ca="1" si="299"/>
        <v>934.49610440728588</v>
      </c>
      <c r="AR356" s="2">
        <f ca="1">(AQ356/AQ$5)^(12/COUNT(AQ$6:AQ356))-1</f>
        <v>7.9399311198728562E-2</v>
      </c>
      <c r="AT356" s="3">
        <f t="shared" si="300"/>
        <v>0</v>
      </c>
      <c r="AU356" s="3">
        <f t="shared" si="301"/>
        <v>1</v>
      </c>
      <c r="AV356" s="2">
        <f t="shared" si="302"/>
        <v>-1.7213990567601201E-2</v>
      </c>
      <c r="AW356" s="5">
        <f t="shared" si="303"/>
        <v>1640.8616600194066</v>
      </c>
      <c r="AX356" s="2">
        <f>(AW356/AW$5)^(12/COUNT(AW$6:AW356))-1</f>
        <v>0.10037552473554423</v>
      </c>
      <c r="AZ356" s="3">
        <f t="shared" ca="1" si="304"/>
        <v>0</v>
      </c>
      <c r="BA356" s="3">
        <f t="shared" ca="1" si="305"/>
        <v>1</v>
      </c>
      <c r="BB356" s="2">
        <f t="shared" ca="1" si="306"/>
        <v>-1.7213990567601201E-2</v>
      </c>
      <c r="BC356" s="5">
        <f t="shared" ca="1" si="307"/>
        <v>2643.866035790878</v>
      </c>
      <c r="BD356" s="2">
        <f ca="1">(BC356/BC$5)^(12/COUNT(BC$6:BC356))-1</f>
        <v>0.11846801955836961</v>
      </c>
      <c r="BF356" s="3">
        <f t="shared" si="328"/>
        <v>0.45</v>
      </c>
      <c r="BG356" s="3">
        <f t="shared" si="308"/>
        <v>0.55000000000000004</v>
      </c>
      <c r="BH356" s="2">
        <f t="shared" si="309"/>
        <v>-7.2176948121806615E-3</v>
      </c>
      <c r="BI356" s="5">
        <f t="shared" si="310"/>
        <v>1147.5302126834231</v>
      </c>
      <c r="BJ356" s="2">
        <f>(BI356/BI$5)^(12/COUNT(BI$6:BI356))-1</f>
        <v>8.7004275417916999E-2</v>
      </c>
      <c r="BL356" s="3">
        <f t="shared" si="311"/>
        <v>1</v>
      </c>
      <c r="BM356" s="3">
        <f t="shared" si="312"/>
        <v>0</v>
      </c>
      <c r="BN356" s="2">
        <f t="shared" si="313"/>
        <v>5.0000000000000001E-3</v>
      </c>
      <c r="BO356" s="5">
        <f t="shared" si="314"/>
        <v>617.77415389415307</v>
      </c>
      <c r="BP356" s="2">
        <f>(BO356/BO$5)^(12/COUNT(BO$6:BO356))-1</f>
        <v>6.4233471704226774E-2</v>
      </c>
      <c r="BR356" s="3">
        <f t="shared" si="315"/>
        <v>1</v>
      </c>
      <c r="BS356" s="3">
        <f t="shared" si="316"/>
        <v>0</v>
      </c>
      <c r="BT356" s="2">
        <f t="shared" si="317"/>
        <v>5.0000000000000001E-3</v>
      </c>
      <c r="BU356" s="5">
        <f t="shared" si="318"/>
        <v>710.09553525150716</v>
      </c>
      <c r="BV356" s="2">
        <f>(BU356/BU$5)^(12/COUNT(BU$6:BU356))-1</f>
        <v>6.9313001299583954E-2</v>
      </c>
      <c r="BX356" s="3">
        <f t="shared" si="319"/>
        <v>0</v>
      </c>
      <c r="BY356" s="3">
        <f t="shared" si="320"/>
        <v>1</v>
      </c>
      <c r="BZ356" s="2">
        <f t="shared" si="321"/>
        <v>-1.7213990567601201E-2</v>
      </c>
      <c r="CA356" s="5">
        <f t="shared" si="322"/>
        <v>1011.4484876908367</v>
      </c>
      <c r="CB356" s="2">
        <f>(CA356/CA$5)^(12/COUNT(CA$6:CA356))-1</f>
        <v>8.2323409674733838E-2</v>
      </c>
      <c r="CD356" s="3">
        <f t="shared" si="329"/>
        <v>0.1</v>
      </c>
      <c r="CE356" s="3">
        <f t="shared" si="323"/>
        <v>0.9</v>
      </c>
      <c r="CF356" s="2">
        <f t="shared" si="324"/>
        <v>-1.4992591510841081E-2</v>
      </c>
      <c r="CG356" s="5">
        <f t="shared" si="325"/>
        <v>1231.5852404743862</v>
      </c>
      <c r="CH356" s="2">
        <f>(CG356/CG$5)^(12/COUNT(CG$6:CG356))-1</f>
        <v>8.9634478316175992E-2</v>
      </c>
    </row>
    <row r="357" spans="1:86">
      <c r="A357" s="1">
        <v>36677</v>
      </c>
      <c r="B357" s="2">
        <f>data!M358/1200</f>
        <v>5.2166666666666663E-3</v>
      </c>
      <c r="C357" s="2">
        <f>data!K358/data!K357-1</f>
        <v>-1.9711344969964406E-2</v>
      </c>
      <c r="D357" s="1">
        <f t="shared" si="276"/>
        <v>36526</v>
      </c>
      <c r="E357">
        <f>VLOOKUP(D357,'FRED Graph'!$A$13:$B$1993,2,FALSE)</f>
        <v>0</v>
      </c>
      <c r="F357" s="4">
        <f t="shared" si="277"/>
        <v>-2.4928011636631074E-2</v>
      </c>
      <c r="G357" s="20" t="str">
        <f t="shared" si="330"/>
        <v>20002</v>
      </c>
      <c r="H357" s="21">
        <f>IF(VLOOKUP(G357,Median_Level!$A$2:$H$206,8,FALSE)="#N/A",0,VLOOKUP(G357,Median_Level!$A$2:$H$206,8,FALSE))</f>
        <v>15</v>
      </c>
      <c r="I357" s="4"/>
      <c r="J357" s="3">
        <f t="shared" si="326"/>
        <v>0</v>
      </c>
      <c r="K357" s="3">
        <f t="shared" si="278"/>
        <v>1</v>
      </c>
      <c r="L357" s="2">
        <f t="shared" si="279"/>
        <v>-1.9711344969964406E-2</v>
      </c>
      <c r="M357" s="5">
        <f t="shared" si="280"/>
        <v>1211.5532527345979</v>
      </c>
      <c r="N357" s="2">
        <f>(M357/M$5)^(12/COUNT(M$6:M357))-1</f>
        <v>8.8759934886173397E-2</v>
      </c>
      <c r="P357" s="3">
        <f t="shared" si="327"/>
        <v>1</v>
      </c>
      <c r="Q357" s="3">
        <f t="shared" si="281"/>
        <v>0</v>
      </c>
      <c r="R357" s="2">
        <f t="shared" si="282"/>
        <v>5.2166666666666663E-3</v>
      </c>
      <c r="S357" s="5">
        <f t="shared" si="283"/>
        <v>863.05346945138069</v>
      </c>
      <c r="T357" s="2">
        <f>(S357/S$5)^(12/COUNT(S$6:S357))-1</f>
        <v>7.6243090345691433E-2</v>
      </c>
      <c r="V357" s="3">
        <f t="shared" si="284"/>
        <v>1</v>
      </c>
      <c r="W357" s="3">
        <f t="shared" si="285"/>
        <v>0</v>
      </c>
      <c r="X357" s="2">
        <f t="shared" si="286"/>
        <v>5.2166666666666663E-3</v>
      </c>
      <c r="Y357" s="5">
        <f t="shared" si="287"/>
        <v>385131.77808919811</v>
      </c>
      <c r="Z357" s="2">
        <f>(Y357/Y$5)^(12/COUNT(Y$6:Y357))-1</f>
        <v>0.32506347380602807</v>
      </c>
      <c r="AB357" s="3">
        <f t="shared" si="288"/>
        <v>0</v>
      </c>
      <c r="AC357" s="3">
        <f t="shared" si="289"/>
        <v>1</v>
      </c>
      <c r="AD357" s="2">
        <f t="shared" si="290"/>
        <v>-1.9711344969964406E-2</v>
      </c>
      <c r="AE357" s="5">
        <f t="shared" si="291"/>
        <v>1172.8954888958629</v>
      </c>
      <c r="AF357" s="2">
        <f>(AE357/AE$5)^(12/COUNT(AE$6:AE357))-1</f>
        <v>8.755698518252375E-2</v>
      </c>
      <c r="AH357" s="3">
        <f t="shared" ca="1" si="292"/>
        <v>0</v>
      </c>
      <c r="AI357" s="3">
        <f t="shared" ca="1" si="293"/>
        <v>1</v>
      </c>
      <c r="AJ357" s="2">
        <f t="shared" ca="1" si="294"/>
        <v>-1.9711344969964406E-2</v>
      </c>
      <c r="AK357" s="5">
        <f t="shared" ca="1" si="295"/>
        <v>3502.5864569593887</v>
      </c>
      <c r="AL357" s="2">
        <f ca="1">(AK357/AK$5)^(12/COUNT(AK$6:AK357))-1</f>
        <v>0.12888478673455017</v>
      </c>
      <c r="AN357" s="3">
        <f t="shared" ca="1" si="296"/>
        <v>8.0620390395582664E-2</v>
      </c>
      <c r="AO357" s="3">
        <f t="shared" ca="1" si="297"/>
        <v>0.91937960960441734</v>
      </c>
      <c r="AP357" s="2">
        <f t="shared" ca="1" si="298"/>
        <v>-1.7701638940033581E-2</v>
      </c>
      <c r="AQ357" s="5">
        <f t="shared" ca="1" si="299"/>
        <v>917.95399177620016</v>
      </c>
      <c r="AR357" s="2">
        <f ca="1">(AQ357/AQ$5)^(12/COUNT(AQ$6:AQ357))-1</f>
        <v>7.8508172290128186E-2</v>
      </c>
      <c r="AT357" s="3">
        <f t="shared" si="300"/>
        <v>0</v>
      </c>
      <c r="AU357" s="3">
        <f t="shared" si="301"/>
        <v>1</v>
      </c>
      <c r="AV357" s="2">
        <f t="shared" si="302"/>
        <v>-1.9711344969964406E-2</v>
      </c>
      <c r="AW357" s="5">
        <f t="shared" si="303"/>
        <v>1608.5180697907756</v>
      </c>
      <c r="AX357" s="2">
        <f>(AW357/AW$5)^(12/COUNT(AW$6:AW357))-1</f>
        <v>9.9330196020396277E-2</v>
      </c>
      <c r="AZ357" s="3">
        <f t="shared" ca="1" si="304"/>
        <v>0</v>
      </c>
      <c r="BA357" s="3">
        <f t="shared" ca="1" si="305"/>
        <v>1</v>
      </c>
      <c r="BB357" s="2">
        <f t="shared" ca="1" si="306"/>
        <v>-1.9711344969964406E-2</v>
      </c>
      <c r="BC357" s="5">
        <f t="shared" ca="1" si="307"/>
        <v>2591.7518803050316</v>
      </c>
      <c r="BD357" s="2">
        <f ca="1">(BC357/BC$5)^(12/COUNT(BC$6:BC357))-1</f>
        <v>0.11735373446936448</v>
      </c>
      <c r="BF357" s="3">
        <f t="shared" si="328"/>
        <v>0.45</v>
      </c>
      <c r="BG357" s="3">
        <f t="shared" si="308"/>
        <v>0.55000000000000004</v>
      </c>
      <c r="BH357" s="2">
        <f t="shared" si="309"/>
        <v>-8.4937397334804259E-3</v>
      </c>
      <c r="BI357" s="5">
        <f t="shared" si="310"/>
        <v>1137.7833897205846</v>
      </c>
      <c r="BJ357" s="2">
        <f>(BI357/BI$5)^(12/COUNT(BI$6:BI357))-1</f>
        <v>8.6430705487037462E-2</v>
      </c>
      <c r="BL357" s="3">
        <f t="shared" si="311"/>
        <v>1</v>
      </c>
      <c r="BM357" s="3">
        <f t="shared" si="312"/>
        <v>0</v>
      </c>
      <c r="BN357" s="2">
        <f t="shared" si="313"/>
        <v>5.2166666666666663E-3</v>
      </c>
      <c r="BO357" s="5">
        <f t="shared" si="314"/>
        <v>620.99687573030087</v>
      </c>
      <c r="BP357" s="2">
        <f>(BO357/BO$5)^(12/COUNT(BO$6:BO357))-1</f>
        <v>6.4234023439391663E-2</v>
      </c>
      <c r="BR357" s="3">
        <f t="shared" si="315"/>
        <v>1</v>
      </c>
      <c r="BS357" s="3">
        <f t="shared" si="316"/>
        <v>0</v>
      </c>
      <c r="BT357" s="2">
        <f t="shared" si="317"/>
        <v>5.2166666666666663E-3</v>
      </c>
      <c r="BU357" s="5">
        <f t="shared" si="318"/>
        <v>713.79986696040248</v>
      </c>
      <c r="BV357" s="2">
        <f>(BU357/BU$5)^(12/COUNT(BU$6:BU357))-1</f>
        <v>6.9299090893381488E-2</v>
      </c>
      <c r="BX357" s="3">
        <f t="shared" si="319"/>
        <v>0</v>
      </c>
      <c r="BY357" s="3">
        <f t="shared" si="320"/>
        <v>1</v>
      </c>
      <c r="BZ357" s="2">
        <f t="shared" si="321"/>
        <v>-1.9711344969964406E-2</v>
      </c>
      <c r="CA357" s="5">
        <f t="shared" si="322"/>
        <v>991.51147763061385</v>
      </c>
      <c r="CB357" s="2">
        <f>(CA357/CA$5)^(12/COUNT(CA$6:CA357))-1</f>
        <v>8.1346044313150845E-2</v>
      </c>
      <c r="CD357" s="3">
        <f t="shared" si="329"/>
        <v>0.1</v>
      </c>
      <c r="CE357" s="3">
        <f t="shared" si="323"/>
        <v>0.9</v>
      </c>
      <c r="CF357" s="2">
        <f t="shared" si="324"/>
        <v>-1.7218543806301299E-2</v>
      </c>
      <c r="CG357" s="5">
        <f t="shared" si="325"/>
        <v>1210.379136060084</v>
      </c>
      <c r="CH357" s="2">
        <f>(CG357/CG$5)^(12/COUNT(CG$6:CG357))-1</f>
        <v>8.8723948121289586E-2</v>
      </c>
    </row>
    <row r="358" spans="1:86">
      <c r="A358" s="1">
        <v>36707</v>
      </c>
      <c r="B358" s="2">
        <f>data!M359/1200</f>
        <v>5.4166666666666669E-3</v>
      </c>
      <c r="C358" s="2">
        <f>data!K359/data!K358-1</f>
        <v>-7.0744720280850881E-3</v>
      </c>
      <c r="D358" s="1">
        <f t="shared" si="276"/>
        <v>36526</v>
      </c>
      <c r="E358">
        <f>VLOOKUP(D358,'FRED Graph'!$A$13:$B$1993,2,FALSE)</f>
        <v>0</v>
      </c>
      <c r="F358" s="4">
        <f t="shared" si="277"/>
        <v>-1.2491138694751755E-2</v>
      </c>
      <c r="G358" s="20" t="str">
        <f t="shared" si="330"/>
        <v>20002</v>
      </c>
      <c r="H358" s="21">
        <f>IF(VLOOKUP(G358,Median_Level!$A$2:$H$206,8,FALSE)="#N/A",0,VLOOKUP(G358,Median_Level!$A$2:$H$206,8,FALSE))</f>
        <v>15</v>
      </c>
      <c r="I358" s="4"/>
      <c r="J358" s="3">
        <f t="shared" si="326"/>
        <v>0</v>
      </c>
      <c r="K358" s="3">
        <f t="shared" si="278"/>
        <v>1</v>
      </c>
      <c r="L358" s="2">
        <f t="shared" si="279"/>
        <v>-7.0744720280850881E-3</v>
      </c>
      <c r="M358" s="5">
        <f t="shared" si="280"/>
        <v>1202.9821531375915</v>
      </c>
      <c r="N358" s="2">
        <f>(M358/M$5)^(12/COUNT(M$6:M358))-1</f>
        <v>8.8235005445692627E-2</v>
      </c>
      <c r="P358" s="3">
        <f t="shared" si="327"/>
        <v>1</v>
      </c>
      <c r="Q358" s="3">
        <f t="shared" si="281"/>
        <v>0</v>
      </c>
      <c r="R358" s="2">
        <f t="shared" si="282"/>
        <v>5.4166666666666669E-3</v>
      </c>
      <c r="S358" s="5">
        <f t="shared" si="283"/>
        <v>867.72834241090902</v>
      </c>
      <c r="T358" s="2">
        <f>(S358/S$5)^(12/COUNT(S$6:S358))-1</f>
        <v>7.621671275827957E-2</v>
      </c>
      <c r="V358" s="3">
        <f t="shared" si="284"/>
        <v>1</v>
      </c>
      <c r="W358" s="3">
        <f t="shared" si="285"/>
        <v>0</v>
      </c>
      <c r="X358" s="2">
        <f t="shared" si="286"/>
        <v>5.4166666666666669E-3</v>
      </c>
      <c r="Y358" s="5">
        <f t="shared" si="287"/>
        <v>387217.90855384793</v>
      </c>
      <c r="Z358" s="2">
        <f>(Y358/Y$5)^(12/COUNT(Y$6:Y358))-1</f>
        <v>0.32425053306094642</v>
      </c>
      <c r="AB358" s="3">
        <f t="shared" si="288"/>
        <v>0</v>
      </c>
      <c r="AC358" s="3">
        <f t="shared" si="289"/>
        <v>1</v>
      </c>
      <c r="AD358" s="2">
        <f t="shared" si="290"/>
        <v>-7.0744720280850881E-3</v>
      </c>
      <c r="AE358" s="5">
        <f t="shared" si="291"/>
        <v>1164.5978725678019</v>
      </c>
      <c r="AF358" s="2">
        <f>(AE358/AE$5)^(12/COUNT(AE$6:AE358))-1</f>
        <v>8.7036039995843417E-2</v>
      </c>
      <c r="AH358" s="3">
        <f t="shared" ca="1" si="292"/>
        <v>0</v>
      </c>
      <c r="AI358" s="3">
        <f t="shared" ca="1" si="293"/>
        <v>1</v>
      </c>
      <c r="AJ358" s="2">
        <f t="shared" ca="1" si="294"/>
        <v>-7.0744720280850881E-3</v>
      </c>
      <c r="AK358" s="5">
        <f t="shared" ca="1" si="295"/>
        <v>3477.8075070436798</v>
      </c>
      <c r="AL358" s="2">
        <f ca="1">(AK358/AK$5)^(12/COUNT(AK$6:AK358))-1</f>
        <v>0.12822483600775492</v>
      </c>
      <c r="AN358" s="3">
        <f t="shared" ca="1" si="296"/>
        <v>0.49103658147275753</v>
      </c>
      <c r="AO358" s="3">
        <f t="shared" ca="1" si="297"/>
        <v>0.50896341852724247</v>
      </c>
      <c r="AP358" s="2">
        <f t="shared" ca="1" si="298"/>
        <v>-9.4086598471210389E-4</v>
      </c>
      <c r="AQ358" s="5">
        <f t="shared" ca="1" si="299"/>
        <v>917.09032008980728</v>
      </c>
      <c r="AR358" s="2">
        <f ca="1">(AQ358/AQ$5)^(12/COUNT(AQ$6:AQ358))-1</f>
        <v>7.8242780510059173E-2</v>
      </c>
      <c r="AT358" s="3">
        <f t="shared" si="300"/>
        <v>0</v>
      </c>
      <c r="AU358" s="3">
        <f t="shared" si="301"/>
        <v>1</v>
      </c>
      <c r="AV358" s="2">
        <f t="shared" si="302"/>
        <v>-7.0744720280850881E-3</v>
      </c>
      <c r="AW358" s="5">
        <f t="shared" si="303"/>
        <v>1597.1386536993714</v>
      </c>
      <c r="AX358" s="2">
        <f>(AW358/AW$5)^(12/COUNT(AW$6:AW358))-1</f>
        <v>9.8770096232988269E-2</v>
      </c>
      <c r="AZ358" s="3">
        <f t="shared" ca="1" si="304"/>
        <v>0</v>
      </c>
      <c r="BA358" s="3">
        <f t="shared" ca="1" si="305"/>
        <v>1</v>
      </c>
      <c r="BB358" s="2">
        <f t="shared" ca="1" si="306"/>
        <v>-7.0744720280850881E-3</v>
      </c>
      <c r="BC358" s="5">
        <f t="shared" ca="1" si="307"/>
        <v>2573.4166041240769</v>
      </c>
      <c r="BD358" s="2">
        <f ca="1">(BC358/BC$5)^(12/COUNT(BC$6:BC358))-1</f>
        <v>0.11673300478299731</v>
      </c>
      <c r="BF358" s="3">
        <f t="shared" si="328"/>
        <v>0.45</v>
      </c>
      <c r="BG358" s="3">
        <f t="shared" si="308"/>
        <v>0.55000000000000004</v>
      </c>
      <c r="BH358" s="2">
        <f t="shared" si="309"/>
        <v>-1.4534596154467988E-3</v>
      </c>
      <c r="BI358" s="5">
        <f t="shared" si="310"/>
        <v>1136.1296675124995</v>
      </c>
      <c r="BJ358" s="2">
        <f>(BI358/BI$5)^(12/COUNT(BI$6:BI358))-1</f>
        <v>8.612189546544502E-2</v>
      </c>
      <c r="BL358" s="3">
        <f t="shared" si="311"/>
        <v>1</v>
      </c>
      <c r="BM358" s="3">
        <f t="shared" si="312"/>
        <v>0</v>
      </c>
      <c r="BN358" s="2">
        <f t="shared" si="313"/>
        <v>5.4166666666666669E-3</v>
      </c>
      <c r="BO358" s="5">
        <f t="shared" si="314"/>
        <v>624.36060880717332</v>
      </c>
      <c r="BP358" s="2">
        <f>(BO358/BO$5)^(12/COUNT(BO$6:BO358))-1</f>
        <v>6.424176939661197E-2</v>
      </c>
      <c r="BR358" s="3">
        <f t="shared" si="315"/>
        <v>1</v>
      </c>
      <c r="BS358" s="3">
        <f t="shared" si="316"/>
        <v>0</v>
      </c>
      <c r="BT358" s="2">
        <f t="shared" si="317"/>
        <v>5.4166666666666669E-3</v>
      </c>
      <c r="BU358" s="5">
        <f t="shared" si="318"/>
        <v>717.66628290643791</v>
      </c>
      <c r="BV358" s="2">
        <f>(BU358/BU$5)^(12/COUNT(BU$6:BU358))-1</f>
        <v>6.9292490984314448E-2</v>
      </c>
      <c r="BX358" s="3">
        <f t="shared" si="319"/>
        <v>0</v>
      </c>
      <c r="BY358" s="3">
        <f t="shared" si="320"/>
        <v>1</v>
      </c>
      <c r="BZ358" s="2">
        <f t="shared" si="321"/>
        <v>-7.0744720280850881E-3</v>
      </c>
      <c r="CA358" s="5">
        <f t="shared" si="322"/>
        <v>984.49705741659079</v>
      </c>
      <c r="CB358" s="2">
        <f>(CA358/CA$5)^(12/COUNT(CA$6:CA358))-1</f>
        <v>8.0845610332789031E-2</v>
      </c>
      <c r="CD358" s="3">
        <f t="shared" si="329"/>
        <v>0.1</v>
      </c>
      <c r="CE358" s="3">
        <f t="shared" si="323"/>
        <v>0.9</v>
      </c>
      <c r="CF358" s="2">
        <f t="shared" si="324"/>
        <v>-5.8253581586099126E-3</v>
      </c>
      <c r="CG358" s="5">
        <f t="shared" si="325"/>
        <v>1203.328244084825</v>
      </c>
      <c r="CH358" s="2">
        <f>(CG358/CG$5)^(12/COUNT(CG$6:CG358))-1</f>
        <v>8.8245646874563377E-2</v>
      </c>
    </row>
    <row r="359" spans="1:86">
      <c r="A359" s="1">
        <v>36738</v>
      </c>
      <c r="B359" s="2">
        <f>data!M360/1200</f>
        <v>5.4166666666666669E-3</v>
      </c>
      <c r="C359" s="2">
        <f>data!K360/data!K359-1</f>
        <v>7.090420084418847E-3</v>
      </c>
      <c r="D359" s="1">
        <f t="shared" si="276"/>
        <v>36526</v>
      </c>
      <c r="E359">
        <f>VLOOKUP(D359,'FRED Graph'!$A$13:$B$1993,2,FALSE)</f>
        <v>0</v>
      </c>
      <c r="F359" s="4">
        <f t="shared" si="277"/>
        <v>1.6737534177521801E-3</v>
      </c>
      <c r="G359" s="20" t="str">
        <f t="shared" si="330"/>
        <v>20003</v>
      </c>
      <c r="H359" s="21">
        <f>IF(VLOOKUP(G359,Median_Level!$A$2:$H$206,8,FALSE)="#N/A",0,VLOOKUP(G359,Median_Level!$A$2:$H$206,8,FALSE))</f>
        <v>15</v>
      </c>
      <c r="I359" s="4"/>
      <c r="J359" s="3">
        <f t="shared" si="326"/>
        <v>0</v>
      </c>
      <c r="K359" s="3">
        <f t="shared" si="278"/>
        <v>1</v>
      </c>
      <c r="L359" s="2">
        <f t="shared" si="279"/>
        <v>7.090420084418847E-3</v>
      </c>
      <c r="M359" s="5">
        <f t="shared" si="280"/>
        <v>1211.5118019573956</v>
      </c>
      <c r="N359" s="2">
        <f>(M359/M$5)^(12/COUNT(M$6:M359))-1</f>
        <v>8.8235705396909614E-2</v>
      </c>
      <c r="P359" s="3">
        <f t="shared" si="327"/>
        <v>1</v>
      </c>
      <c r="Q359" s="3">
        <f t="shared" si="281"/>
        <v>0</v>
      </c>
      <c r="R359" s="2">
        <f t="shared" si="282"/>
        <v>5.4166666666666669E-3</v>
      </c>
      <c r="S359" s="5">
        <f t="shared" si="283"/>
        <v>872.42853759896809</v>
      </c>
      <c r="T359" s="2">
        <f>(S359/S$5)^(12/COUNT(S$6:S359))-1</f>
        <v>7.6190484837803885E-2</v>
      </c>
      <c r="V359" s="3">
        <f t="shared" si="284"/>
        <v>0</v>
      </c>
      <c r="W359" s="3">
        <f t="shared" si="285"/>
        <v>1</v>
      </c>
      <c r="X359" s="2">
        <f t="shared" si="286"/>
        <v>7.090420084418847E-3</v>
      </c>
      <c r="Y359" s="5">
        <f t="shared" si="287"/>
        <v>389963.44618970482</v>
      </c>
      <c r="Z359" s="2">
        <f>(Y359/Y$5)^(12/COUNT(Y$6:Y359))-1</f>
        <v>0.32351730390198186</v>
      </c>
      <c r="AB359" s="3">
        <f t="shared" si="288"/>
        <v>0</v>
      </c>
      <c r="AC359" s="3">
        <f t="shared" si="289"/>
        <v>1</v>
      </c>
      <c r="AD359" s="2">
        <f t="shared" si="290"/>
        <v>7.090420084418847E-3</v>
      </c>
      <c r="AE359" s="5">
        <f t="shared" si="291"/>
        <v>1172.855360713728</v>
      </c>
      <c r="AF359" s="2">
        <f>(AE359/AE$5)^(12/COUNT(AE$6:AE359))-1</f>
        <v>8.7040124224933457E-2</v>
      </c>
      <c r="AH359" s="3">
        <f t="shared" ca="1" si="292"/>
        <v>0</v>
      </c>
      <c r="AI359" s="3">
        <f t="shared" ca="1" si="293"/>
        <v>1</v>
      </c>
      <c r="AJ359" s="2">
        <f t="shared" ca="1" si="294"/>
        <v>7.090420084418847E-3</v>
      </c>
      <c r="AK359" s="5">
        <f t="shared" ca="1" si="295"/>
        <v>3502.4666232413651</v>
      </c>
      <c r="AL359" s="2">
        <f ca="1">(AK359/AK$5)^(12/COUNT(AK$6:AK359))-1</f>
        <v>0.1281105512152918</v>
      </c>
      <c r="AN359" s="3">
        <f t="shared" ca="1" si="296"/>
        <v>0.7692891572068028</v>
      </c>
      <c r="AO359" s="3">
        <f t="shared" ca="1" si="297"/>
        <v>0.2307108427931972</v>
      </c>
      <c r="AP359" s="2">
        <f t="shared" ca="1" si="298"/>
        <v>5.8028197283042666E-3</v>
      </c>
      <c r="AQ359" s="5">
        <f t="shared" ca="1" si="299"/>
        <v>922.41202989186127</v>
      </c>
      <c r="AR359" s="2">
        <f ca="1">(AQ359/AQ$5)^(12/COUNT(AQ$6:AQ359))-1</f>
        <v>7.8224809696068709E-2</v>
      </c>
      <c r="AT359" s="3">
        <f t="shared" si="300"/>
        <v>0</v>
      </c>
      <c r="AU359" s="3">
        <f t="shared" si="301"/>
        <v>1</v>
      </c>
      <c r="AV359" s="2">
        <f t="shared" si="302"/>
        <v>7.090420084418847E-3</v>
      </c>
      <c r="AW359" s="5">
        <f t="shared" si="303"/>
        <v>1608.463037687163</v>
      </c>
      <c r="AX359" s="2">
        <f>(AW359/AW$5)^(12/COUNT(AW$6:AW359))-1</f>
        <v>9.8740899614757183E-2</v>
      </c>
      <c r="AZ359" s="3">
        <f t="shared" ca="1" si="304"/>
        <v>0</v>
      </c>
      <c r="BA359" s="3">
        <f t="shared" ca="1" si="305"/>
        <v>1</v>
      </c>
      <c r="BB359" s="2">
        <f t="shared" ca="1" si="306"/>
        <v>7.090420084418847E-3</v>
      </c>
      <c r="BC359" s="5">
        <f t="shared" ca="1" si="307"/>
        <v>2591.6632088995352</v>
      </c>
      <c r="BD359" s="2">
        <f ca="1">(BC359/BC$5)^(12/COUNT(BC$6:BC359))-1</f>
        <v>0.11665217817048101</v>
      </c>
      <c r="BF359" s="3">
        <f t="shared" si="328"/>
        <v>0.45</v>
      </c>
      <c r="BG359" s="3">
        <f t="shared" si="308"/>
        <v>0.55000000000000004</v>
      </c>
      <c r="BH359" s="2">
        <f t="shared" si="309"/>
        <v>6.3372310464303661E-3</v>
      </c>
      <c r="BI359" s="5">
        <f t="shared" si="310"/>
        <v>1143.3295837142305</v>
      </c>
      <c r="BJ359" s="2">
        <f>(BI359/BI$5)^(12/COUNT(BI$6:BI359))-1</f>
        <v>8.6101011950565187E-2</v>
      </c>
      <c r="BL359" s="3">
        <f t="shared" si="311"/>
        <v>1</v>
      </c>
      <c r="BM359" s="3">
        <f t="shared" si="312"/>
        <v>0</v>
      </c>
      <c r="BN359" s="2">
        <f t="shared" si="313"/>
        <v>5.4166666666666669E-3</v>
      </c>
      <c r="BO359" s="5">
        <f t="shared" si="314"/>
        <v>627.74256210487886</v>
      </c>
      <c r="BP359" s="2">
        <f>(BO359/BO$5)^(12/COUNT(BO$6:BO359))-1</f>
        <v>6.424947164726369E-2</v>
      </c>
      <c r="BR359" s="3">
        <f t="shared" si="315"/>
        <v>1</v>
      </c>
      <c r="BS359" s="3">
        <f t="shared" si="316"/>
        <v>0</v>
      </c>
      <c r="BT359" s="2">
        <f t="shared" si="317"/>
        <v>5.4166666666666669E-3</v>
      </c>
      <c r="BU359" s="5">
        <f t="shared" si="318"/>
        <v>721.5536419388477</v>
      </c>
      <c r="BV359" s="2">
        <f>(BU359/BU$5)^(12/COUNT(BU$6:BU359))-1</f>
        <v>6.9285928403260533E-2</v>
      </c>
      <c r="BX359" s="3">
        <f t="shared" si="319"/>
        <v>0</v>
      </c>
      <c r="BY359" s="3">
        <f t="shared" si="320"/>
        <v>1</v>
      </c>
      <c r="BZ359" s="2">
        <f t="shared" si="321"/>
        <v>7.090420084418847E-3</v>
      </c>
      <c r="CA359" s="5">
        <f t="shared" si="322"/>
        <v>991.47755512554863</v>
      </c>
      <c r="CB359" s="2">
        <f>(CA359/CA$5)^(12/COUNT(CA$6:CA359))-1</f>
        <v>8.0867108711373703E-2</v>
      </c>
      <c r="CD359" s="3">
        <f t="shared" si="329"/>
        <v>0.1</v>
      </c>
      <c r="CE359" s="3">
        <f t="shared" si="323"/>
        <v>0.9</v>
      </c>
      <c r="CF359" s="2">
        <f t="shared" si="324"/>
        <v>6.9230447426436295E-3</v>
      </c>
      <c r="CG359" s="5">
        <f t="shared" si="325"/>
        <v>1211.658939358711</v>
      </c>
      <c r="CH359" s="2">
        <f>(CG359/CG$5)^(12/COUNT(CG$6:CG359))-1</f>
        <v>8.8240185323631204E-2</v>
      </c>
    </row>
    <row r="360" spans="1:86">
      <c r="A360" s="1">
        <v>36769</v>
      </c>
      <c r="B360" s="2">
        <f>data!M361/1200</f>
        <v>5.4166666666666669E-3</v>
      </c>
      <c r="C360" s="2">
        <f>data!K361/data!K360-1</f>
        <v>6.5873533308369758E-2</v>
      </c>
      <c r="D360" s="1">
        <f t="shared" si="276"/>
        <v>36526</v>
      </c>
      <c r="E360">
        <f>VLOOKUP(D360,'FRED Graph'!$A$13:$B$1993,2,FALSE)</f>
        <v>0</v>
      </c>
      <c r="F360" s="4">
        <f t="shared" si="277"/>
        <v>6.0456866641703091E-2</v>
      </c>
      <c r="G360" s="20" t="str">
        <f t="shared" si="330"/>
        <v>20003</v>
      </c>
      <c r="H360" s="21">
        <f>IF(VLOOKUP(G360,Median_Level!$A$2:$H$206,8,FALSE)="#N/A",0,VLOOKUP(G360,Median_Level!$A$2:$H$206,8,FALSE))</f>
        <v>15</v>
      </c>
      <c r="I360" s="4"/>
      <c r="J360" s="3">
        <f t="shared" si="326"/>
        <v>0</v>
      </c>
      <c r="K360" s="3">
        <f t="shared" si="278"/>
        <v>1</v>
      </c>
      <c r="L360" s="2">
        <f t="shared" si="279"/>
        <v>6.5873533308369758E-2</v>
      </c>
      <c r="M360" s="5">
        <f t="shared" si="280"/>
        <v>1291.3183649971193</v>
      </c>
      <c r="N360" s="2">
        <f>(M360/M$5)^(12/COUNT(M$6:M360))-1</f>
        <v>9.032521598258314E-2</v>
      </c>
      <c r="P360" s="3">
        <f t="shared" si="327"/>
        <v>1</v>
      </c>
      <c r="Q360" s="3">
        <f t="shared" si="281"/>
        <v>0</v>
      </c>
      <c r="R360" s="2">
        <f t="shared" si="282"/>
        <v>5.4166666666666669E-3</v>
      </c>
      <c r="S360" s="5">
        <f t="shared" si="283"/>
        <v>877.15419217762917</v>
      </c>
      <c r="T360" s="2">
        <f>(S360/S$5)^(12/COUNT(S$6:S360))-1</f>
        <v>7.6164405314056216E-2</v>
      </c>
      <c r="V360" s="3">
        <f t="shared" si="284"/>
        <v>0</v>
      </c>
      <c r="W360" s="3">
        <f t="shared" si="285"/>
        <v>1</v>
      </c>
      <c r="X360" s="2">
        <f t="shared" si="286"/>
        <v>6.5873533308369758E-2</v>
      </c>
      <c r="Y360" s="5">
        <f t="shared" si="287"/>
        <v>415651.71625132899</v>
      </c>
      <c r="Z360" s="2">
        <f>(Y360/Y$5)^(12/COUNT(Y$6:Y360))-1</f>
        <v>0.32532763381373364</v>
      </c>
      <c r="AB360" s="3">
        <f t="shared" si="288"/>
        <v>0</v>
      </c>
      <c r="AC360" s="3">
        <f t="shared" si="289"/>
        <v>1</v>
      </c>
      <c r="AD360" s="2">
        <f t="shared" si="290"/>
        <v>6.5873533308369758E-2</v>
      </c>
      <c r="AE360" s="5">
        <f t="shared" si="291"/>
        <v>1250.1154873836037</v>
      </c>
      <c r="AF360" s="2">
        <f>(AE360/AE$5)^(12/COUNT(AE$6:AE360))-1</f>
        <v>8.9130711638855997E-2</v>
      </c>
      <c r="AH360" s="3">
        <f t="shared" ca="1" si="292"/>
        <v>0</v>
      </c>
      <c r="AI360" s="3">
        <f t="shared" ca="1" si="293"/>
        <v>1</v>
      </c>
      <c r="AJ360" s="2">
        <f t="shared" ca="1" si="294"/>
        <v>6.5873533308369758E-2</v>
      </c>
      <c r="AK360" s="5">
        <f t="shared" ca="1" si="295"/>
        <v>3733.1864750089085</v>
      </c>
      <c r="AL360" s="2">
        <f ca="1">(AK360/AK$5)^(12/COUNT(AK$6:AK360))-1</f>
        <v>0.13016205463934849</v>
      </c>
      <c r="AN360" s="3">
        <f t="shared" ca="1" si="296"/>
        <v>0.84498034509365716</v>
      </c>
      <c r="AO360" s="3">
        <f t="shared" ca="1" si="297"/>
        <v>0.15501965490634284</v>
      </c>
      <c r="AP360" s="2">
        <f t="shared" ca="1" si="298"/>
        <v>1.4788669270182271E-2</v>
      </c>
      <c r="AQ360" s="5">
        <f t="shared" ca="1" si="299"/>
        <v>936.05327633276943</v>
      </c>
      <c r="AR360" s="2">
        <f ca="1">(AQ360/AQ$5)^(12/COUNT(AQ$6:AQ360))-1</f>
        <v>7.8531155932078933E-2</v>
      </c>
      <c r="AT360" s="3">
        <f t="shared" si="300"/>
        <v>0</v>
      </c>
      <c r="AU360" s="3">
        <f t="shared" si="301"/>
        <v>1</v>
      </c>
      <c r="AV360" s="2">
        <f t="shared" si="302"/>
        <v>6.5873533308369758E-2</v>
      </c>
      <c r="AW360" s="5">
        <f t="shared" si="303"/>
        <v>1714.41818117553</v>
      </c>
      <c r="AX360" s="2">
        <f>(AW360/AW$5)^(12/COUNT(AW$6:AW360))-1</f>
        <v>0.10082078995848742</v>
      </c>
      <c r="AZ360" s="3">
        <f t="shared" ca="1" si="304"/>
        <v>0</v>
      </c>
      <c r="BA360" s="3">
        <f t="shared" ca="1" si="305"/>
        <v>1</v>
      </c>
      <c r="BB360" s="2">
        <f t="shared" ca="1" si="306"/>
        <v>6.5873533308369758E-2</v>
      </c>
      <c r="BC360" s="5">
        <f t="shared" ca="1" si="307"/>
        <v>2762.3852216150553</v>
      </c>
      <c r="BD360" s="2">
        <f ca="1">(BC360/BC$5)^(12/COUNT(BC$6:BC360))-1</f>
        <v>0.1187150156821164</v>
      </c>
      <c r="BF360" s="3">
        <f t="shared" si="328"/>
        <v>0.45</v>
      </c>
      <c r="BG360" s="3">
        <f t="shared" si="308"/>
        <v>0.55000000000000004</v>
      </c>
      <c r="BH360" s="2">
        <f t="shared" si="309"/>
        <v>3.8667943319603375E-2</v>
      </c>
      <c r="BI360" s="5">
        <f t="shared" si="310"/>
        <v>1187.5397872529179</v>
      </c>
      <c r="BJ360" s="2">
        <f>(BI360/BI$5)^(12/COUNT(BI$6:BI360))-1</f>
        <v>8.7241785986009512E-2</v>
      </c>
      <c r="BL360" s="3">
        <f t="shared" si="311"/>
        <v>1</v>
      </c>
      <c r="BM360" s="3">
        <f t="shared" si="312"/>
        <v>0</v>
      </c>
      <c r="BN360" s="2">
        <f t="shared" si="313"/>
        <v>5.4166666666666669E-3</v>
      </c>
      <c r="BO360" s="5">
        <f t="shared" si="314"/>
        <v>631.1428343162803</v>
      </c>
      <c r="BP360" s="2">
        <f>(BO360/BO$5)^(12/COUNT(BO$6:BO360))-1</f>
        <v>6.4257130560227305E-2</v>
      </c>
      <c r="BR360" s="3">
        <f t="shared" si="315"/>
        <v>1</v>
      </c>
      <c r="BS360" s="3">
        <f t="shared" si="316"/>
        <v>0</v>
      </c>
      <c r="BT360" s="2">
        <f t="shared" si="317"/>
        <v>5.4166666666666669E-3</v>
      </c>
      <c r="BU360" s="5">
        <f t="shared" si="318"/>
        <v>725.46205749934973</v>
      </c>
      <c r="BV360" s="2">
        <f>(BU360/BU$5)^(12/COUNT(BU$6:BU360))-1</f>
        <v>6.9279402834431236E-2</v>
      </c>
      <c r="BX360" s="3">
        <f t="shared" si="319"/>
        <v>0</v>
      </c>
      <c r="BY360" s="3">
        <f t="shared" si="320"/>
        <v>1</v>
      </c>
      <c r="BZ360" s="2">
        <f t="shared" si="321"/>
        <v>6.5873533308369758E-2</v>
      </c>
      <c r="CA360" s="5">
        <f t="shared" si="322"/>
        <v>1056.7896848776124</v>
      </c>
      <c r="CB360" s="2">
        <f>(CA360/CA$5)^(12/COUNT(CA$6:CA360))-1</f>
        <v>8.2963197023557589E-2</v>
      </c>
      <c r="CD360" s="3">
        <f t="shared" si="329"/>
        <v>0.1</v>
      </c>
      <c r="CE360" s="3">
        <f t="shared" si="323"/>
        <v>0.9</v>
      </c>
      <c r="CF360" s="2">
        <f t="shared" si="324"/>
        <v>5.9827846644199455E-2</v>
      </c>
      <c r="CG360" s="5">
        <f t="shared" si="325"/>
        <v>1284.1498845677374</v>
      </c>
      <c r="CH360" s="2">
        <f>(CG360/CG$5)^(12/COUNT(CG$6:CG360))-1</f>
        <v>9.0120066649438835E-2</v>
      </c>
    </row>
    <row r="361" spans="1:86">
      <c r="A361" s="1">
        <v>36798</v>
      </c>
      <c r="B361" s="2">
        <f>data!M362/1200</f>
        <v>5.4166666666666669E-3</v>
      </c>
      <c r="C361" s="2">
        <f>data!K362/data!K361-1</f>
        <v>-5.0305391837790148E-2</v>
      </c>
      <c r="D361" s="1">
        <f t="shared" si="276"/>
        <v>36526</v>
      </c>
      <c r="E361">
        <f>VLOOKUP(D361,'FRED Graph'!$A$13:$B$1993,2,FALSE)</f>
        <v>0</v>
      </c>
      <c r="F361" s="4">
        <f t="shared" si="277"/>
        <v>-5.5722058504456815E-2</v>
      </c>
      <c r="G361" s="20" t="str">
        <f t="shared" si="330"/>
        <v>20003</v>
      </c>
      <c r="H361" s="21">
        <f>IF(VLOOKUP(G361,Median_Level!$A$2:$H$206,8,FALSE)="#N/A",0,VLOOKUP(G361,Median_Level!$A$2:$H$206,8,FALSE))</f>
        <v>15</v>
      </c>
      <c r="I361" s="4"/>
      <c r="J361" s="3">
        <f t="shared" si="326"/>
        <v>0</v>
      </c>
      <c r="K361" s="3">
        <f t="shared" si="278"/>
        <v>1</v>
      </c>
      <c r="L361" s="2">
        <f t="shared" si="279"/>
        <v>-5.0305391837790148E-2</v>
      </c>
      <c r="M361" s="5">
        <f t="shared" si="280"/>
        <v>1226.3580886586046</v>
      </c>
      <c r="N361" s="2">
        <f>(M361/M$5)^(12/COUNT(M$6:M361))-1</f>
        <v>8.8165531491824156E-2</v>
      </c>
      <c r="P361" s="3">
        <f t="shared" si="327"/>
        <v>1</v>
      </c>
      <c r="Q361" s="3">
        <f t="shared" si="281"/>
        <v>0</v>
      </c>
      <c r="R361" s="2">
        <f t="shared" si="282"/>
        <v>5.4166666666666669E-3</v>
      </c>
      <c r="S361" s="5">
        <f t="shared" si="283"/>
        <v>881.90544405192463</v>
      </c>
      <c r="T361" s="2">
        <f>(S361/S$5)^(12/COUNT(S$6:S361))-1</f>
        <v>7.6138472931161161E-2</v>
      </c>
      <c r="V361" s="3">
        <f t="shared" si="284"/>
        <v>1</v>
      </c>
      <c r="W361" s="3">
        <f t="shared" si="285"/>
        <v>0</v>
      </c>
      <c r="X361" s="2">
        <f t="shared" si="286"/>
        <v>5.4166666666666669E-3</v>
      </c>
      <c r="Y361" s="5">
        <f t="shared" si="287"/>
        <v>417903.16304769035</v>
      </c>
      <c r="Z361" s="2">
        <f>(Y361/Y$5)^(12/COUNT(Y$6:Y361))-1</f>
        <v>0.32452063926421038</v>
      </c>
      <c r="AB361" s="3">
        <f t="shared" si="288"/>
        <v>0</v>
      </c>
      <c r="AC361" s="3">
        <f t="shared" si="289"/>
        <v>1</v>
      </c>
      <c r="AD361" s="2">
        <f t="shared" si="290"/>
        <v>-5.0305391837790148E-2</v>
      </c>
      <c r="AE361" s="5">
        <f t="shared" si="291"/>
        <v>1187.2279379482816</v>
      </c>
      <c r="AF361" s="2">
        <f>(AE361/AE$5)^(12/COUNT(AE$6:AE361))-1</f>
        <v>8.6976740060826119E-2</v>
      </c>
      <c r="AH361" s="3">
        <f t="shared" ca="1" si="292"/>
        <v>0</v>
      </c>
      <c r="AI361" s="3">
        <f t="shared" ca="1" si="293"/>
        <v>1</v>
      </c>
      <c r="AJ361" s="2">
        <f t="shared" ca="1" si="294"/>
        <v>-5.0305391837790148E-2</v>
      </c>
      <c r="AK361" s="5">
        <f t="shared" ca="1" si="295"/>
        <v>3545.3870665800468</v>
      </c>
      <c r="AL361" s="2">
        <f ca="1">(AK361/AK$5)^(12/COUNT(AK$6:AK361))-1</f>
        <v>0.12780977284915451</v>
      </c>
      <c r="AN361" s="3">
        <f t="shared" ca="1" si="296"/>
        <v>0.55627991021381484</v>
      </c>
      <c r="AO361" s="3">
        <f t="shared" ca="1" si="297"/>
        <v>0.44372008978618516</v>
      </c>
      <c r="AP361" s="2">
        <f t="shared" ca="1" si="298"/>
        <v>-1.9308330136001972E-2</v>
      </c>
      <c r="AQ361" s="5">
        <f t="shared" ca="1" si="299"/>
        <v>917.97965064845005</v>
      </c>
      <c r="AR361" s="2">
        <f ca="1">(AQ361/AQ$5)^(12/COUNT(AQ$6:AQ361))-1</f>
        <v>7.7593707656056221E-2</v>
      </c>
      <c r="AT361" s="3">
        <f t="shared" si="300"/>
        <v>0</v>
      </c>
      <c r="AU361" s="3">
        <f t="shared" si="301"/>
        <v>1</v>
      </c>
      <c r="AV361" s="2">
        <f t="shared" si="302"/>
        <v>-5.0305391837790148E-2</v>
      </c>
      <c r="AW361" s="5">
        <f t="shared" si="303"/>
        <v>1628.1737027976635</v>
      </c>
      <c r="AX361" s="2">
        <f>(AW361/AW$5)^(12/COUNT(AW$6:AW361))-1</f>
        <v>9.8610751820605635E-2</v>
      </c>
      <c r="AZ361" s="3">
        <f t="shared" ca="1" si="304"/>
        <v>0</v>
      </c>
      <c r="BA361" s="3">
        <f t="shared" ca="1" si="305"/>
        <v>1</v>
      </c>
      <c r="BB361" s="2">
        <f t="shared" ca="1" si="306"/>
        <v>-5.0305391837790148E-2</v>
      </c>
      <c r="BC361" s="5">
        <f t="shared" ca="1" si="307"/>
        <v>2623.4223506347894</v>
      </c>
      <c r="BD361" s="2">
        <f ca="1">(BC361/BC$5)^(12/COUNT(BC$6:BC361))-1</f>
        <v>0.11641848445943448</v>
      </c>
      <c r="BF361" s="3">
        <f t="shared" si="328"/>
        <v>0.45</v>
      </c>
      <c r="BG361" s="3">
        <f t="shared" si="308"/>
        <v>0.55000000000000004</v>
      </c>
      <c r="BH361" s="2">
        <f t="shared" si="309"/>
        <v>-2.5230465510784585E-2</v>
      </c>
      <c r="BI361" s="5">
        <f t="shared" si="310"/>
        <v>1157.5776056079487</v>
      </c>
      <c r="BJ361" s="2">
        <f>(BI361/BI$5)^(12/COUNT(BI$6:BI361))-1</f>
        <v>8.6050460103421988E-2</v>
      </c>
      <c r="BL361" s="3">
        <f t="shared" si="311"/>
        <v>1</v>
      </c>
      <c r="BM361" s="3">
        <f t="shared" si="312"/>
        <v>0</v>
      </c>
      <c r="BN361" s="2">
        <f t="shared" si="313"/>
        <v>5.4166666666666669E-3</v>
      </c>
      <c r="BO361" s="5">
        <f t="shared" si="314"/>
        <v>634.56152466882679</v>
      </c>
      <c r="BP361" s="2">
        <f>(BO361/BO$5)^(12/COUNT(BO$6:BO361))-1</f>
        <v>6.4264746500244163E-2</v>
      </c>
      <c r="BR361" s="3">
        <f t="shared" si="315"/>
        <v>1</v>
      </c>
      <c r="BS361" s="3">
        <f t="shared" si="316"/>
        <v>0</v>
      </c>
      <c r="BT361" s="2">
        <f t="shared" si="317"/>
        <v>5.4166666666666669E-3</v>
      </c>
      <c r="BU361" s="5">
        <f t="shared" si="318"/>
        <v>729.39164364413784</v>
      </c>
      <c r="BV361" s="2">
        <f>(BU361/BU$5)^(12/COUNT(BU$6:BU361))-1</f>
        <v>6.9272913965589877E-2</v>
      </c>
      <c r="BX361" s="3">
        <f t="shared" si="319"/>
        <v>0</v>
      </c>
      <c r="BY361" s="3">
        <f t="shared" si="320"/>
        <v>1</v>
      </c>
      <c r="BZ361" s="2">
        <f t="shared" si="321"/>
        <v>-5.0305391837790148E-2</v>
      </c>
      <c r="CA361" s="5">
        <f t="shared" si="322"/>
        <v>1003.6274656897094</v>
      </c>
      <c r="CB361" s="2">
        <f>(CA361/CA$5)^(12/COUNT(CA$6:CA361))-1</f>
        <v>8.0838664232664392E-2</v>
      </c>
      <c r="CD361" s="3">
        <f t="shared" si="329"/>
        <v>0.1</v>
      </c>
      <c r="CE361" s="3">
        <f t="shared" si="323"/>
        <v>0.9</v>
      </c>
      <c r="CF361" s="2">
        <f t="shared" si="324"/>
        <v>-4.4733185987344465E-2</v>
      </c>
      <c r="CG361" s="5">
        <f t="shared" si="325"/>
        <v>1226.705768945742</v>
      </c>
      <c r="CH361" s="2">
        <f>(CG361/CG$5)^(12/COUNT(CG$6:CG361))-1</f>
        <v>8.8175929005505527E-2</v>
      </c>
    </row>
    <row r="362" spans="1:86">
      <c r="A362" s="1">
        <v>36830</v>
      </c>
      <c r="B362" s="2">
        <f>data!M363/1200</f>
        <v>5.4166666666666669E-3</v>
      </c>
      <c r="C362" s="2">
        <f>data!K363/data!K362-1</f>
        <v>3.006500846875193E-2</v>
      </c>
      <c r="D362" s="1">
        <f t="shared" si="276"/>
        <v>36526</v>
      </c>
      <c r="E362">
        <f>VLOOKUP(D362,'FRED Graph'!$A$13:$B$1993,2,FALSE)</f>
        <v>0</v>
      </c>
      <c r="F362" s="4">
        <f t="shared" si="277"/>
        <v>2.4648341802085263E-2</v>
      </c>
      <c r="G362" s="20" t="str">
        <f t="shared" si="330"/>
        <v>20004</v>
      </c>
      <c r="H362" s="21">
        <f>IF(VLOOKUP(G362,Median_Level!$A$2:$H$206,8,FALSE)="#N/A",0,VLOOKUP(G362,Median_Level!$A$2:$H$206,8,FALSE))</f>
        <v>20</v>
      </c>
      <c r="I362" s="4"/>
      <c r="J362" s="3">
        <f t="shared" si="326"/>
        <v>0</v>
      </c>
      <c r="K362" s="3">
        <f t="shared" si="278"/>
        <v>1</v>
      </c>
      <c r="L362" s="2">
        <f t="shared" si="279"/>
        <v>3.006500846875193E-2</v>
      </c>
      <c r="M362" s="5">
        <f t="shared" si="280"/>
        <v>1263.228554979848</v>
      </c>
      <c r="N362" s="2">
        <f>(M362/M$5)^(12/COUNT(M$6:M362))-1</f>
        <v>8.8991783093440135E-2</v>
      </c>
      <c r="P362" s="3">
        <f t="shared" si="327"/>
        <v>1</v>
      </c>
      <c r="Q362" s="3">
        <f t="shared" si="281"/>
        <v>0</v>
      </c>
      <c r="R362" s="2">
        <f t="shared" si="282"/>
        <v>5.4166666666666669E-3</v>
      </c>
      <c r="S362" s="5">
        <f t="shared" si="283"/>
        <v>886.68243187387247</v>
      </c>
      <c r="T362" s="2">
        <f>(S362/S$5)^(12/COUNT(S$6:S362))-1</f>
        <v>7.6112686447374456E-2</v>
      </c>
      <c r="V362" s="3">
        <f t="shared" si="284"/>
        <v>0</v>
      </c>
      <c r="W362" s="3">
        <f t="shared" si="285"/>
        <v>1</v>
      </c>
      <c r="X362" s="2">
        <f t="shared" si="286"/>
        <v>3.006500846875193E-2</v>
      </c>
      <c r="Y362" s="5">
        <f t="shared" si="287"/>
        <v>430467.42518383736</v>
      </c>
      <c r="Z362" s="2">
        <f>(Y362/Y$5)^(12/COUNT(Y$6:Y362))-1</f>
        <v>0.32479674849031936</v>
      </c>
      <c r="AB362" s="3">
        <f t="shared" si="288"/>
        <v>0</v>
      </c>
      <c r="AC362" s="3">
        <f t="shared" si="289"/>
        <v>1</v>
      </c>
      <c r="AD362" s="2">
        <f t="shared" si="290"/>
        <v>3.006500846875193E-2</v>
      </c>
      <c r="AE362" s="5">
        <f t="shared" si="291"/>
        <v>1222.9219559570356</v>
      </c>
      <c r="AF362" s="2">
        <f>(AE362/AE$5)^(12/COUNT(AE$6:AE362))-1</f>
        <v>8.7805419665454076E-2</v>
      </c>
      <c r="AH362" s="3">
        <f t="shared" ca="1" si="292"/>
        <v>0</v>
      </c>
      <c r="AI362" s="3">
        <f t="shared" ca="1" si="293"/>
        <v>1</v>
      </c>
      <c r="AJ362" s="2">
        <f t="shared" ca="1" si="294"/>
        <v>3.006500846875193E-2</v>
      </c>
      <c r="AK362" s="5">
        <f t="shared" ca="1" si="295"/>
        <v>3651.9791587617797</v>
      </c>
      <c r="AL362" s="2">
        <f ca="1">(AK362/AK$5)^(12/COUNT(AK$6:AK362))-1</f>
        <v>0.12855299939643516</v>
      </c>
      <c r="AN362" s="3">
        <f t="shared" ca="1" si="296"/>
        <v>0.25320542038950944</v>
      </c>
      <c r="AO362" s="3">
        <f t="shared" ca="1" si="297"/>
        <v>0.74679457961049056</v>
      </c>
      <c r="AP362" s="2">
        <f t="shared" ca="1" si="298"/>
        <v>2.382391472085061E-2</v>
      </c>
      <c r="AQ362" s="5">
        <f t="shared" ca="1" si="299"/>
        <v>939.84951956097495</v>
      </c>
      <c r="AR362" s="2">
        <f ca="1">(AQ362/AQ$5)^(12/COUNT(AQ$6:AQ362))-1</f>
        <v>7.8221140749492379E-2</v>
      </c>
      <c r="AT362" s="3">
        <f t="shared" si="300"/>
        <v>0</v>
      </c>
      <c r="AU362" s="3">
        <f t="shared" si="301"/>
        <v>1</v>
      </c>
      <c r="AV362" s="2">
        <f t="shared" si="302"/>
        <v>3.006500846875193E-2</v>
      </c>
      <c r="AW362" s="5">
        <f t="shared" si="303"/>
        <v>1677.1247589608745</v>
      </c>
      <c r="AX362" s="2">
        <f>(AW362/AW$5)^(12/COUNT(AW$6:AW362))-1</f>
        <v>9.9415514324136645E-2</v>
      </c>
      <c r="AZ362" s="3">
        <f t="shared" ca="1" si="304"/>
        <v>0</v>
      </c>
      <c r="BA362" s="3">
        <f t="shared" ca="1" si="305"/>
        <v>1</v>
      </c>
      <c r="BB362" s="2">
        <f t="shared" ca="1" si="306"/>
        <v>3.006500846875193E-2</v>
      </c>
      <c r="BC362" s="5">
        <f t="shared" ca="1" si="307"/>
        <v>2702.2955658237374</v>
      </c>
      <c r="BD362" s="2">
        <f ca="1">(BC362/BC$5)^(12/COUNT(BC$6:BC362))-1</f>
        <v>0.11718597220382621</v>
      </c>
      <c r="BF362" s="3">
        <f t="shared" si="328"/>
        <v>0.45</v>
      </c>
      <c r="BG362" s="3">
        <f t="shared" si="308"/>
        <v>0.55000000000000004</v>
      </c>
      <c r="BH362" s="2">
        <f t="shared" si="309"/>
        <v>1.8973254657813562E-2</v>
      </c>
      <c r="BI362" s="5">
        <f t="shared" si="310"/>
        <v>1179.5406203053305</v>
      </c>
      <c r="BJ362" s="2">
        <f>(BI362/BI$5)^(12/COUNT(BI$6:BI362))-1</f>
        <v>8.6485570995810113E-2</v>
      </c>
      <c r="BL362" s="3">
        <f t="shared" si="311"/>
        <v>1</v>
      </c>
      <c r="BM362" s="3">
        <f t="shared" si="312"/>
        <v>0</v>
      </c>
      <c r="BN362" s="2">
        <f t="shared" si="313"/>
        <v>5.4166666666666669E-3</v>
      </c>
      <c r="BO362" s="5">
        <f t="shared" si="314"/>
        <v>637.99873292744962</v>
      </c>
      <c r="BP362" s="2">
        <f>(BO362/BO$5)^(12/COUNT(BO$6:BO362))-1</f>
        <v>6.4272319827973767E-2</v>
      </c>
      <c r="BR362" s="3">
        <f t="shared" si="315"/>
        <v>1</v>
      </c>
      <c r="BS362" s="3">
        <f t="shared" si="316"/>
        <v>0</v>
      </c>
      <c r="BT362" s="2">
        <f t="shared" si="317"/>
        <v>5.4166666666666669E-3</v>
      </c>
      <c r="BU362" s="5">
        <f t="shared" si="318"/>
        <v>733.34251504721021</v>
      </c>
      <c r="BV362" s="2">
        <f>(BU362/BU$5)^(12/COUNT(BU$6:BU362))-1</f>
        <v>6.9266461488001863E-2</v>
      </c>
      <c r="BX362" s="3">
        <f t="shared" si="319"/>
        <v>0</v>
      </c>
      <c r="BY362" s="3">
        <f t="shared" si="320"/>
        <v>1</v>
      </c>
      <c r="BZ362" s="2">
        <f t="shared" si="321"/>
        <v>3.006500846875193E-2</v>
      </c>
      <c r="CA362" s="5">
        <f t="shared" si="322"/>
        <v>1033.8015339451426</v>
      </c>
      <c r="CB362" s="2">
        <f>(CA362/CA$5)^(12/COUNT(CA$6:CA362))-1</f>
        <v>8.167982240567695E-2</v>
      </c>
      <c r="CD362" s="3">
        <f t="shared" si="329"/>
        <v>0.1</v>
      </c>
      <c r="CE362" s="3">
        <f t="shared" si="323"/>
        <v>0.9</v>
      </c>
      <c r="CF362" s="2">
        <f t="shared" si="324"/>
        <v>2.7600174288543403E-2</v>
      </c>
      <c r="CG362" s="5">
        <f t="shared" si="325"/>
        <v>1260.5630619694061</v>
      </c>
      <c r="CH362" s="2">
        <f>(CG362/CG$5)^(12/COUNT(CG$6:CG362))-1</f>
        <v>8.8914465838446644E-2</v>
      </c>
    </row>
    <row r="363" spans="1:86">
      <c r="A363" s="1">
        <v>36860</v>
      </c>
      <c r="B363" s="2">
        <f>data!M364/1200</f>
        <v>5.4166666666666669E-3</v>
      </c>
      <c r="C363" s="2">
        <f>data!K364/data!K363-1</f>
        <v>-5.0737662631230585E-2</v>
      </c>
      <c r="D363" s="1">
        <f t="shared" si="276"/>
        <v>36526</v>
      </c>
      <c r="E363">
        <f>VLOOKUP(D363,'FRED Graph'!$A$13:$B$1993,2,FALSE)</f>
        <v>0</v>
      </c>
      <c r="F363" s="4">
        <f t="shared" si="277"/>
        <v>-5.6154329297897251E-2</v>
      </c>
      <c r="G363" s="20" t="str">
        <f t="shared" si="330"/>
        <v>20004</v>
      </c>
      <c r="H363" s="21">
        <f>IF(VLOOKUP(G363,Median_Level!$A$2:$H$206,8,FALSE)="#N/A",0,VLOOKUP(G363,Median_Level!$A$2:$H$206,8,FALSE))</f>
        <v>20</v>
      </c>
      <c r="I363" s="4"/>
      <c r="J363" s="3">
        <f t="shared" si="326"/>
        <v>0</v>
      </c>
      <c r="K363" s="3">
        <f t="shared" si="278"/>
        <v>1</v>
      </c>
      <c r="L363" s="2">
        <f t="shared" si="279"/>
        <v>-5.0737662631230585E-2</v>
      </c>
      <c r="M363" s="5">
        <f t="shared" si="280"/>
        <v>1199.1352907311436</v>
      </c>
      <c r="N363" s="2">
        <f>(M363/M$5)^(12/COUNT(M$6:M363))-1</f>
        <v>8.6833907777250419E-2</v>
      </c>
      <c r="P363" s="3">
        <f t="shared" si="327"/>
        <v>1</v>
      </c>
      <c r="Q363" s="3">
        <f t="shared" si="281"/>
        <v>0</v>
      </c>
      <c r="R363" s="2">
        <f t="shared" si="282"/>
        <v>5.4166666666666669E-3</v>
      </c>
      <c r="S363" s="5">
        <f t="shared" si="283"/>
        <v>891.48529504652254</v>
      </c>
      <c r="T363" s="2">
        <f>(S363/S$5)^(12/COUNT(S$6:S363))-1</f>
        <v>7.6087044634885137E-2</v>
      </c>
      <c r="V363" s="3">
        <f t="shared" si="284"/>
        <v>1</v>
      </c>
      <c r="W363" s="3">
        <f t="shared" si="285"/>
        <v>0</v>
      </c>
      <c r="X363" s="2">
        <f t="shared" si="286"/>
        <v>5.4166666666666669E-3</v>
      </c>
      <c r="Y363" s="5">
        <f t="shared" si="287"/>
        <v>432799.12373691646</v>
      </c>
      <c r="Z363" s="2">
        <f>(Y363/Y$5)^(12/COUNT(Y$6:Y363))-1</f>
        <v>0.32399606410274151</v>
      </c>
      <c r="AB363" s="3">
        <f t="shared" si="288"/>
        <v>0</v>
      </c>
      <c r="AC363" s="3">
        <f t="shared" si="289"/>
        <v>1</v>
      </c>
      <c r="AD363" s="2">
        <f t="shared" si="290"/>
        <v>-5.0737662631230585E-2</v>
      </c>
      <c r="AE363" s="5">
        <f t="shared" si="291"/>
        <v>1160.873754331363</v>
      </c>
      <c r="AF363" s="2">
        <f>(AE363/AE$5)^(12/COUNT(AE$6:AE363))-1</f>
        <v>8.5653200670555929E-2</v>
      </c>
      <c r="AH363" s="3">
        <f t="shared" ca="1" si="292"/>
        <v>0</v>
      </c>
      <c r="AI363" s="3">
        <f t="shared" ca="1" si="293"/>
        <v>1</v>
      </c>
      <c r="AJ363" s="2">
        <f t="shared" ca="1" si="294"/>
        <v>-5.0737662631230585E-2</v>
      </c>
      <c r="AK363" s="5">
        <f t="shared" ca="1" si="295"/>
        <v>3466.686272268239</v>
      </c>
      <c r="AL363" s="2">
        <f ca="1">(AK363/AK$5)^(12/COUNT(AK$6:AK363))-1</f>
        <v>0.12620447107601018</v>
      </c>
      <c r="AN363" s="3">
        <f t="shared" ca="1" si="296"/>
        <v>0.40478333521281618</v>
      </c>
      <c r="AO363" s="3">
        <f t="shared" ca="1" si="297"/>
        <v>0.59521666478718382</v>
      </c>
      <c r="AP363" s="2">
        <f t="shared" ca="1" si="298"/>
        <v>-2.8007325931388976E-2</v>
      </c>
      <c r="AQ363" s="5">
        <f t="shared" ca="1" si="299"/>
        <v>913.52684774017132</v>
      </c>
      <c r="AR363" s="2">
        <f ca="1">(AQ363/AQ$5)^(12/COUNT(AQ$6:AQ363))-1</f>
        <v>7.696837157989167E-2</v>
      </c>
      <c r="AT363" s="3">
        <f t="shared" si="300"/>
        <v>0</v>
      </c>
      <c r="AU363" s="3">
        <f t="shared" si="301"/>
        <v>1</v>
      </c>
      <c r="AV363" s="2">
        <f t="shared" si="302"/>
        <v>-5.0737662631230585E-2</v>
      </c>
      <c r="AW363" s="5">
        <f t="shared" si="303"/>
        <v>1592.0313687502337</v>
      </c>
      <c r="AX363" s="2">
        <f>(AW363/AW$5)^(12/COUNT(AW$6:AW363))-1</f>
        <v>9.7207786903297677E-2</v>
      </c>
      <c r="AZ363" s="3">
        <f t="shared" ca="1" si="304"/>
        <v>0</v>
      </c>
      <c r="BA363" s="3">
        <f t="shared" ca="1" si="305"/>
        <v>1</v>
      </c>
      <c r="BB363" s="2">
        <f t="shared" ca="1" si="306"/>
        <v>-5.0737662631230585E-2</v>
      </c>
      <c r="BC363" s="5">
        <f t="shared" ca="1" si="307"/>
        <v>2565.1874050751021</v>
      </c>
      <c r="BD363" s="2">
        <f ca="1">(BC363/BC$5)^(12/COUNT(BC$6:BC363))-1</f>
        <v>0.11489262449670656</v>
      </c>
      <c r="BF363" s="3">
        <f t="shared" si="328"/>
        <v>0.45</v>
      </c>
      <c r="BG363" s="3">
        <f t="shared" si="308"/>
        <v>0.55000000000000004</v>
      </c>
      <c r="BH363" s="2">
        <f t="shared" si="309"/>
        <v>-2.5468214447176826E-2</v>
      </c>
      <c r="BI363" s="5">
        <f t="shared" si="310"/>
        <v>1149.4998268382385</v>
      </c>
      <c r="BJ363" s="2">
        <f>(BI363/BI$5)^(12/COUNT(BI$6:BI363))-1</f>
        <v>8.5294956260925314E-2</v>
      </c>
      <c r="BL363" s="3">
        <f t="shared" si="311"/>
        <v>1</v>
      </c>
      <c r="BM363" s="3">
        <f t="shared" si="312"/>
        <v>0</v>
      </c>
      <c r="BN363" s="2">
        <f t="shared" si="313"/>
        <v>5.4166666666666669E-3</v>
      </c>
      <c r="BO363" s="5">
        <f t="shared" si="314"/>
        <v>641.4545593974733</v>
      </c>
      <c r="BP363" s="2">
        <f>(BO363/BO$5)^(12/COUNT(BO$6:BO363))-1</f>
        <v>6.4279850900051061E-2</v>
      </c>
      <c r="BR363" s="3">
        <f t="shared" si="315"/>
        <v>1</v>
      </c>
      <c r="BS363" s="3">
        <f t="shared" si="316"/>
        <v>0</v>
      </c>
      <c r="BT363" s="2">
        <f t="shared" si="317"/>
        <v>5.4166666666666669E-3</v>
      </c>
      <c r="BU363" s="5">
        <f t="shared" si="318"/>
        <v>737.31478700371588</v>
      </c>
      <c r="BV363" s="2">
        <f>(BU363/BU$5)^(12/COUNT(BU$6:BU363))-1</f>
        <v>6.926004509638628E-2</v>
      </c>
      <c r="BX363" s="3">
        <f t="shared" si="319"/>
        <v>0</v>
      </c>
      <c r="BY363" s="3">
        <f t="shared" si="320"/>
        <v>1</v>
      </c>
      <c r="BZ363" s="2">
        <f t="shared" si="321"/>
        <v>-5.0737662631230585E-2</v>
      </c>
      <c r="CA363" s="5">
        <f t="shared" si="322"/>
        <v>981.34886048818532</v>
      </c>
      <c r="CB363" s="2">
        <f>(CA363/CA$5)^(12/COUNT(CA$6:CA363))-1</f>
        <v>7.955675159877873E-2</v>
      </c>
      <c r="CD363" s="3">
        <f t="shared" si="329"/>
        <v>0.1</v>
      </c>
      <c r="CE363" s="3">
        <f t="shared" si="323"/>
        <v>0.9</v>
      </c>
      <c r="CF363" s="2">
        <f t="shared" si="324"/>
        <v>-4.5122229701440857E-2</v>
      </c>
      <c r="CG363" s="5">
        <f t="shared" si="325"/>
        <v>1203.6836459340709</v>
      </c>
      <c r="CH363" s="2">
        <f>(CG363/CG$5)^(12/COUNT(CG$6:CG363))-1</f>
        <v>8.6971835890987448E-2</v>
      </c>
    </row>
    <row r="364" spans="1:86">
      <c r="A364" s="1">
        <v>36889</v>
      </c>
      <c r="B364" s="2">
        <f>data!M365/1200</f>
        <v>5.4166666666666669E-3</v>
      </c>
      <c r="C364" s="2">
        <f>data!K365/data!K364-1</f>
        <v>3.5754031162351652E-2</v>
      </c>
      <c r="D364" s="1">
        <f t="shared" si="276"/>
        <v>36526</v>
      </c>
      <c r="E364">
        <f>VLOOKUP(D364,'FRED Graph'!$A$13:$B$1993,2,FALSE)</f>
        <v>0</v>
      </c>
      <c r="F364" s="4">
        <f t="shared" si="277"/>
        <v>3.0337364495684985E-2</v>
      </c>
      <c r="G364" s="20" t="str">
        <f t="shared" si="330"/>
        <v>20004</v>
      </c>
      <c r="H364" s="21">
        <f>IF(VLOOKUP(G364,Median_Level!$A$2:$H$206,8,FALSE)="#N/A",0,VLOOKUP(G364,Median_Level!$A$2:$H$206,8,FALSE))</f>
        <v>20</v>
      </c>
      <c r="I364" s="4"/>
      <c r="J364" s="3">
        <f t="shared" si="326"/>
        <v>0</v>
      </c>
      <c r="K364" s="3">
        <f t="shared" si="278"/>
        <v>1</v>
      </c>
      <c r="L364" s="2">
        <f t="shared" si="279"/>
        <v>3.5754031162351652E-2</v>
      </c>
      <c r="M364" s="5">
        <f t="shared" si="280"/>
        <v>1242.0092112838206</v>
      </c>
      <c r="N364" s="2">
        <f>(M364/M$5)^(12/COUNT(M$6:M364))-1</f>
        <v>8.7858519581787586E-2</v>
      </c>
      <c r="P364" s="3">
        <f t="shared" si="327"/>
        <v>1</v>
      </c>
      <c r="Q364" s="3">
        <f t="shared" si="281"/>
        <v>0</v>
      </c>
      <c r="R364" s="2">
        <f t="shared" si="282"/>
        <v>5.4166666666666669E-3</v>
      </c>
      <c r="S364" s="5">
        <f t="shared" si="283"/>
        <v>896.31417372802446</v>
      </c>
      <c r="T364" s="2">
        <f>(S364/S$5)^(12/COUNT(S$6:S364))-1</f>
        <v>7.6061546279620362E-2</v>
      </c>
      <c r="V364" s="3">
        <f t="shared" si="284"/>
        <v>0</v>
      </c>
      <c r="W364" s="3">
        <f t="shared" si="285"/>
        <v>1</v>
      </c>
      <c r="X364" s="2">
        <f t="shared" si="286"/>
        <v>3.5754031162351652E-2</v>
      </c>
      <c r="Y364" s="5">
        <f t="shared" si="287"/>
        <v>448273.43709404464</v>
      </c>
      <c r="Z364" s="2">
        <f>(Y364/Y$5)^(12/COUNT(Y$6:Y364))-1</f>
        <v>0.32451581368530058</v>
      </c>
      <c r="AB364" s="3">
        <f t="shared" si="288"/>
        <v>0</v>
      </c>
      <c r="AC364" s="3">
        <f t="shared" si="289"/>
        <v>1</v>
      </c>
      <c r="AD364" s="2">
        <f t="shared" si="290"/>
        <v>3.5754031162351652E-2</v>
      </c>
      <c r="AE364" s="5">
        <f t="shared" si="291"/>
        <v>1202.3796707192828</v>
      </c>
      <c r="AF364" s="2">
        <f>(AE364/AE$5)^(12/COUNT(AE$6:AE364))-1</f>
        <v>8.6679989558900994E-2</v>
      </c>
      <c r="AH364" s="3">
        <f t="shared" ca="1" si="292"/>
        <v>0</v>
      </c>
      <c r="AI364" s="3">
        <f t="shared" ca="1" si="293"/>
        <v>1</v>
      </c>
      <c r="AJ364" s="2">
        <f t="shared" ca="1" si="294"/>
        <v>3.5754031162351652E-2</v>
      </c>
      <c r="AK364" s="5">
        <f t="shared" ca="1" si="295"/>
        <v>3590.6342812770145</v>
      </c>
      <c r="AL364" s="2">
        <f ca="1">(AK364/AK$5)^(12/COUNT(AK$6:AK364))-1</f>
        <v>0.12715446964950816</v>
      </c>
      <c r="AN364" s="3">
        <f t="shared" ca="1" si="296"/>
        <v>0.56781761426407407</v>
      </c>
      <c r="AO364" s="3">
        <f t="shared" ca="1" si="297"/>
        <v>0.43218238573592593</v>
      </c>
      <c r="AP364" s="2">
        <f t="shared" ca="1" si="298"/>
        <v>1.852794123135218E-2</v>
      </c>
      <c r="AQ364" s="5">
        <f t="shared" ca="1" si="299"/>
        <v>930.45261948836355</v>
      </c>
      <c r="AR364" s="2">
        <f ca="1">(AQ364/AQ$5)^(12/COUNT(AQ$6:AQ364))-1</f>
        <v>7.7406899910063665E-2</v>
      </c>
      <c r="AT364" s="3">
        <f t="shared" si="300"/>
        <v>0</v>
      </c>
      <c r="AU364" s="3">
        <f t="shared" si="301"/>
        <v>1</v>
      </c>
      <c r="AV364" s="2">
        <f t="shared" si="302"/>
        <v>3.5754031162351652E-2</v>
      </c>
      <c r="AW364" s="5">
        <f t="shared" si="303"/>
        <v>1648.9529079199708</v>
      </c>
      <c r="AX364" s="2">
        <f>(AW364/AW$5)^(12/COUNT(AW$6:AW364))-1</f>
        <v>9.8213117614597945E-2</v>
      </c>
      <c r="AZ364" s="3">
        <f t="shared" ca="1" si="304"/>
        <v>0</v>
      </c>
      <c r="BA364" s="3">
        <f t="shared" ca="1" si="305"/>
        <v>1</v>
      </c>
      <c r="BB364" s="2">
        <f t="shared" ca="1" si="306"/>
        <v>3.5754031162351652E-2</v>
      </c>
      <c r="BC364" s="5">
        <f t="shared" ca="1" si="307"/>
        <v>2656.9031954934294</v>
      </c>
      <c r="BD364" s="2">
        <f ca="1">(BC364/BC$5)^(12/COUNT(BC$6:BC364))-1</f>
        <v>0.11586445850736604</v>
      </c>
      <c r="BF364" s="3">
        <f t="shared" si="328"/>
        <v>0.45</v>
      </c>
      <c r="BG364" s="3">
        <f t="shared" si="308"/>
        <v>0.55000000000000004</v>
      </c>
      <c r="BH364" s="2">
        <f t="shared" si="309"/>
        <v>2.2102217139293407E-2</v>
      </c>
      <c r="BI364" s="5">
        <f t="shared" si="310"/>
        <v>1174.9063216125976</v>
      </c>
      <c r="BJ364" s="2">
        <f>(BI364/BI$5)^(12/COUNT(BI$6:BI364))-1</f>
        <v>8.5840722437049655E-2</v>
      </c>
      <c r="BL364" s="3">
        <f t="shared" si="311"/>
        <v>1</v>
      </c>
      <c r="BM364" s="3">
        <f t="shared" si="312"/>
        <v>0</v>
      </c>
      <c r="BN364" s="2">
        <f t="shared" si="313"/>
        <v>5.4166666666666669E-3</v>
      </c>
      <c r="BO364" s="5">
        <f t="shared" si="314"/>
        <v>644.92910492754288</v>
      </c>
      <c r="BP364" s="2">
        <f>(BO364/BO$5)^(12/COUNT(BO$6:BO364))-1</f>
        <v>6.4287340069142385E-2</v>
      </c>
      <c r="BR364" s="3">
        <f t="shared" si="315"/>
        <v>1</v>
      </c>
      <c r="BS364" s="3">
        <f t="shared" si="316"/>
        <v>0</v>
      </c>
      <c r="BT364" s="2">
        <f t="shared" si="317"/>
        <v>5.4166666666666669E-3</v>
      </c>
      <c r="BU364" s="5">
        <f t="shared" si="318"/>
        <v>741.30857543331933</v>
      </c>
      <c r="BV364" s="2">
        <f>(BU364/BU$5)^(12/COUNT(BU$6:BU364))-1</f>
        <v>6.9253664488866828E-2</v>
      </c>
      <c r="BX364" s="3">
        <f t="shared" si="319"/>
        <v>0</v>
      </c>
      <c r="BY364" s="3">
        <f t="shared" si="320"/>
        <v>1</v>
      </c>
      <c r="BZ364" s="2">
        <f t="shared" si="321"/>
        <v>3.5754031162351652E-2</v>
      </c>
      <c r="CA364" s="5">
        <f t="shared" si="322"/>
        <v>1016.4360382272182</v>
      </c>
      <c r="CB364" s="2">
        <f>(CA364/CA$5)^(12/COUNT(CA$6:CA364))-1</f>
        <v>8.0594724719938116E-2</v>
      </c>
      <c r="CD364" s="3">
        <f t="shared" si="329"/>
        <v>0.1</v>
      </c>
      <c r="CE364" s="3">
        <f t="shared" si="323"/>
        <v>0.9</v>
      </c>
      <c r="CF364" s="2">
        <f t="shared" si="324"/>
        <v>3.2720294712783156E-2</v>
      </c>
      <c r="CG364" s="5">
        <f t="shared" si="325"/>
        <v>1243.0685295699911</v>
      </c>
      <c r="CH364" s="2">
        <f>(CG364/CG$5)^(12/COUNT(CG$6:CG364))-1</f>
        <v>8.7889521025190431E-2</v>
      </c>
    </row>
    <row r="365" spans="1:86">
      <c r="A365" s="1">
        <v>36922</v>
      </c>
      <c r="B365" s="2">
        <f>data!M366/1200</f>
        <v>5.0166666666666667E-3</v>
      </c>
      <c r="C365" s="2">
        <f>data!K366/data!K365-1</f>
        <v>9.3178267983702323E-3</v>
      </c>
      <c r="D365" s="1">
        <f t="shared" si="276"/>
        <v>36892</v>
      </c>
      <c r="E365">
        <f>VLOOKUP(D365,'FRED Graph'!$A$13:$B$1993,2,FALSE)</f>
        <v>0</v>
      </c>
      <c r="F365" s="4">
        <f t="shared" si="277"/>
        <v>4.3011601317035656E-3</v>
      </c>
      <c r="G365" s="20" t="str">
        <f t="shared" si="330"/>
        <v>20011</v>
      </c>
      <c r="H365" s="21">
        <f>IF(VLOOKUP(G365,Median_Level!$A$2:$H$206,8,FALSE)="#N/A",0,VLOOKUP(G365,Median_Level!$A$2:$H$206,8,FALSE))</f>
        <v>10</v>
      </c>
      <c r="I365" s="4"/>
      <c r="J365" s="3">
        <f t="shared" si="326"/>
        <v>0</v>
      </c>
      <c r="K365" s="3">
        <f t="shared" si="278"/>
        <v>1</v>
      </c>
      <c r="L365" s="2">
        <f t="shared" si="279"/>
        <v>9.3178267983702323E-3</v>
      </c>
      <c r="M365" s="5">
        <f t="shared" si="280"/>
        <v>1253.5820379965437</v>
      </c>
      <c r="N365" s="2">
        <f>(M365/M$5)^(12/COUNT(M$6:M365))-1</f>
        <v>8.7940369210116831E-2</v>
      </c>
      <c r="P365" s="3">
        <f t="shared" si="327"/>
        <v>1</v>
      </c>
      <c r="Q365" s="3">
        <f t="shared" si="281"/>
        <v>0</v>
      </c>
      <c r="R365" s="2">
        <f t="shared" si="282"/>
        <v>5.0166666666666667E-3</v>
      </c>
      <c r="S365" s="5">
        <f t="shared" si="283"/>
        <v>900.81068316622668</v>
      </c>
      <c r="T365" s="2">
        <f>(S365/S$5)^(12/COUNT(S$6:S365))-1</f>
        <v>7.6021917582203891E-2</v>
      </c>
      <c r="V365" s="3">
        <f t="shared" si="284"/>
        <v>0</v>
      </c>
      <c r="W365" s="3">
        <f t="shared" si="285"/>
        <v>1</v>
      </c>
      <c r="X365" s="2">
        <f t="shared" si="286"/>
        <v>9.3178267983702323E-3</v>
      </c>
      <c r="Y365" s="5">
        <f t="shared" si="287"/>
        <v>452450.37133919704</v>
      </c>
      <c r="Z365" s="2">
        <f>(Y365/Y$5)^(12/COUNT(Y$6:Y365))-1</f>
        <v>0.32389141209492478</v>
      </c>
      <c r="AB365" s="3">
        <f t="shared" si="288"/>
        <v>0</v>
      </c>
      <c r="AC365" s="3">
        <f t="shared" si="289"/>
        <v>1</v>
      </c>
      <c r="AD365" s="2">
        <f t="shared" si="290"/>
        <v>9.3178267983702323E-3</v>
      </c>
      <c r="AE365" s="5">
        <f t="shared" si="291"/>
        <v>1213.5832362369265</v>
      </c>
      <c r="AF365" s="2">
        <f>(AE365/AE$5)^(12/COUNT(AE$6:AE365))-1</f>
        <v>8.676502268724251E-2</v>
      </c>
      <c r="AH365" s="3">
        <f t="shared" ca="1" si="292"/>
        <v>0</v>
      </c>
      <c r="AI365" s="3">
        <f t="shared" ca="1" si="293"/>
        <v>1</v>
      </c>
      <c r="AJ365" s="2">
        <f t="shared" ca="1" si="294"/>
        <v>9.3178267983702323E-3</v>
      </c>
      <c r="AK365" s="5">
        <f t="shared" ca="1" si="295"/>
        <v>3624.0911896062444</v>
      </c>
      <c r="AL365" s="2">
        <f ca="1">(AK365/AK$5)^(12/COUNT(AK$6:AK365))-1</f>
        <v>0.12712816942040894</v>
      </c>
      <c r="AN365" s="3">
        <f t="shared" ca="1" si="296"/>
        <v>0.69111553564209371</v>
      </c>
      <c r="AO365" s="3">
        <f t="shared" ca="1" si="297"/>
        <v>0.30888446435790629</v>
      </c>
      <c r="AP365" s="2">
        <f t="shared" ca="1" si="298"/>
        <v>6.3452282100655046E-3</v>
      </c>
      <c r="AQ365" s="5">
        <f t="shared" ca="1" si="299"/>
        <v>936.35655369767051</v>
      </c>
      <c r="AR365" s="2">
        <f ca="1">(AQ365/AQ$5)^(12/COUNT(AQ$6:AQ365))-1</f>
        <v>7.7410925374843842E-2</v>
      </c>
      <c r="AT365" s="3">
        <f t="shared" si="300"/>
        <v>0</v>
      </c>
      <c r="AU365" s="3">
        <f t="shared" si="301"/>
        <v>1</v>
      </c>
      <c r="AV365" s="2">
        <f t="shared" si="302"/>
        <v>9.3178267983702323E-3</v>
      </c>
      <c r="AW365" s="5">
        <f t="shared" si="303"/>
        <v>1664.3175655146381</v>
      </c>
      <c r="AX365" s="2">
        <f>(AW365/AW$5)^(12/COUNT(AW$6:AW365))-1</f>
        <v>9.8266845293873972E-2</v>
      </c>
      <c r="AZ365" s="3">
        <f t="shared" ca="1" si="304"/>
        <v>0</v>
      </c>
      <c r="BA365" s="3">
        <f t="shared" ca="1" si="305"/>
        <v>1</v>
      </c>
      <c r="BB365" s="2">
        <f t="shared" ca="1" si="306"/>
        <v>9.3178267983702323E-3</v>
      </c>
      <c r="BC365" s="5">
        <f t="shared" ca="1" si="307"/>
        <v>2681.6597592890735</v>
      </c>
      <c r="BD365" s="2">
        <f ca="1">(BC365/BC$5)^(12/COUNT(BC$6:BC365))-1</f>
        <v>0.115869624972045</v>
      </c>
      <c r="BF365" s="3">
        <f t="shared" si="328"/>
        <v>0.45</v>
      </c>
      <c r="BG365" s="3">
        <f t="shared" si="308"/>
        <v>0.55000000000000004</v>
      </c>
      <c r="BH365" s="2">
        <f t="shared" si="309"/>
        <v>7.3823047391036282E-3</v>
      </c>
      <c r="BI365" s="5">
        <f t="shared" si="310"/>
        <v>1183.5798381186412</v>
      </c>
      <c r="BJ365" s="2">
        <f>(BI365/BI$5)^(12/COUNT(BI$6:BI365))-1</f>
        <v>8.5858541592771731E-2</v>
      </c>
      <c r="BL365" s="3">
        <f t="shared" si="311"/>
        <v>1</v>
      </c>
      <c r="BM365" s="3">
        <f t="shared" si="312"/>
        <v>0</v>
      </c>
      <c r="BN365" s="2">
        <f t="shared" si="313"/>
        <v>5.0166666666666667E-3</v>
      </c>
      <c r="BO365" s="5">
        <f t="shared" si="314"/>
        <v>648.16449927059602</v>
      </c>
      <c r="BP365" s="2">
        <f>(BO365/BO$5)^(12/COUNT(BO$6:BO365))-1</f>
        <v>6.4280670823711139E-2</v>
      </c>
      <c r="BR365" s="3">
        <f t="shared" si="315"/>
        <v>0</v>
      </c>
      <c r="BS365" s="3">
        <f t="shared" si="316"/>
        <v>1</v>
      </c>
      <c r="BT365" s="2">
        <f t="shared" si="317"/>
        <v>9.3178267983702323E-3</v>
      </c>
      <c r="BU365" s="5">
        <f t="shared" si="318"/>
        <v>748.21596034335357</v>
      </c>
      <c r="BV365" s="2">
        <f>(BU365/BU$5)^(12/COUNT(BU$6:BU365))-1</f>
        <v>6.938535507284449E-2</v>
      </c>
      <c r="BX365" s="3">
        <f t="shared" si="319"/>
        <v>0</v>
      </c>
      <c r="BY365" s="3">
        <f t="shared" si="320"/>
        <v>1</v>
      </c>
      <c r="BZ365" s="2">
        <f t="shared" si="321"/>
        <v>9.3178267983702323E-3</v>
      </c>
      <c r="CA365" s="5">
        <f t="shared" si="322"/>
        <v>1025.907013183041</v>
      </c>
      <c r="CB365" s="2">
        <f>(CA365/CA$5)^(12/COUNT(CA$6:CA365))-1</f>
        <v>8.0696139220558072E-2</v>
      </c>
      <c r="CD365" s="3">
        <f t="shared" si="329"/>
        <v>0.1</v>
      </c>
      <c r="CE365" s="3">
        <f t="shared" si="323"/>
        <v>0.9</v>
      </c>
      <c r="CF365" s="2">
        <f t="shared" si="324"/>
        <v>8.8877107851998757E-3</v>
      </c>
      <c r="CG365" s="5">
        <f t="shared" si="325"/>
        <v>1254.116563146993</v>
      </c>
      <c r="CH365" s="2">
        <f>(CG365/CG$5)^(12/COUNT(CG$6:CG365))-1</f>
        <v>8.7955829218746562E-2</v>
      </c>
    </row>
    <row r="366" spans="1:86">
      <c r="A366" s="1">
        <v>36950</v>
      </c>
      <c r="B366" s="2">
        <f>data!M367/1200</f>
        <v>4.5833333333333334E-3</v>
      </c>
      <c r="C366" s="2">
        <f>data!K367/data!K366-1</f>
        <v>-3.6012403374188096E-2</v>
      </c>
      <c r="D366" s="1">
        <f t="shared" si="276"/>
        <v>36892</v>
      </c>
      <c r="E366">
        <f>VLOOKUP(D366,'FRED Graph'!$A$13:$B$1993,2,FALSE)</f>
        <v>0</v>
      </c>
      <c r="F366" s="4">
        <f t="shared" si="277"/>
        <v>-4.0595736707521431E-2</v>
      </c>
      <c r="G366" s="20" t="str">
        <f t="shared" si="330"/>
        <v>20011</v>
      </c>
      <c r="H366" s="21">
        <f>IF(VLOOKUP(G366,Median_Level!$A$2:$H$206,8,FALSE)="#N/A",0,VLOOKUP(G366,Median_Level!$A$2:$H$206,8,FALSE))</f>
        <v>10</v>
      </c>
      <c r="I366" s="4"/>
      <c r="J366" s="3">
        <f t="shared" si="326"/>
        <v>0</v>
      </c>
      <c r="K366" s="3">
        <f t="shared" si="278"/>
        <v>1</v>
      </c>
      <c r="L366" s="2">
        <f t="shared" si="279"/>
        <v>-3.6012403374188096E-2</v>
      </c>
      <c r="M366" s="5">
        <f t="shared" si="280"/>
        <v>1208.4375359815754</v>
      </c>
      <c r="N366" s="2">
        <f>(M366/M$5)^(12/COUNT(M$6:M366))-1</f>
        <v>8.6361114236437109E-2</v>
      </c>
      <c r="P366" s="3">
        <f t="shared" si="327"/>
        <v>1</v>
      </c>
      <c r="Q366" s="3">
        <f t="shared" si="281"/>
        <v>0</v>
      </c>
      <c r="R366" s="2">
        <f t="shared" si="282"/>
        <v>4.5833333333333334E-3</v>
      </c>
      <c r="S366" s="5">
        <f t="shared" si="283"/>
        <v>904.93939879740526</v>
      </c>
      <c r="T366" s="2">
        <f>(S366/S$5)^(12/COUNT(S$6:S366))-1</f>
        <v>7.5967085114374999E-2</v>
      </c>
      <c r="V366" s="3">
        <f t="shared" si="284"/>
        <v>1</v>
      </c>
      <c r="W366" s="3">
        <f t="shared" si="285"/>
        <v>0</v>
      </c>
      <c r="X366" s="2">
        <f t="shared" si="286"/>
        <v>4.5833333333333334E-3</v>
      </c>
      <c r="Y366" s="5">
        <f t="shared" si="287"/>
        <v>454524.10220783507</v>
      </c>
      <c r="Z366" s="2">
        <f>(Y366/Y$5)^(12/COUNT(Y$6:Y366))-1</f>
        <v>0.32306395958582002</v>
      </c>
      <c r="AB366" s="3">
        <f t="shared" si="288"/>
        <v>0</v>
      </c>
      <c r="AC366" s="3">
        <f t="shared" si="289"/>
        <v>1</v>
      </c>
      <c r="AD366" s="2">
        <f t="shared" si="290"/>
        <v>-3.6012403374188096E-2</v>
      </c>
      <c r="AE366" s="5">
        <f t="shared" si="291"/>
        <v>1169.8791872054096</v>
      </c>
      <c r="AF366" s="2">
        <f>(AE366/AE$5)^(12/COUNT(AE$6:AE366))-1</f>
        <v>8.5190723176871819E-2</v>
      </c>
      <c r="AH366" s="3">
        <f t="shared" ca="1" si="292"/>
        <v>0</v>
      </c>
      <c r="AI366" s="3">
        <f t="shared" ca="1" si="293"/>
        <v>1</v>
      </c>
      <c r="AJ366" s="2">
        <f t="shared" ca="1" si="294"/>
        <v>-3.6012403374188096E-2</v>
      </c>
      <c r="AK366" s="5">
        <f t="shared" ca="1" si="295"/>
        <v>3493.5789558213032</v>
      </c>
      <c r="AL366" s="2">
        <f ca="1">(AK366/AK$5)^(12/COUNT(AK$6:AK366))-1</f>
        <v>0.12538170973689966</v>
      </c>
      <c r="AN366" s="3">
        <f t="shared" ca="1" si="296"/>
        <v>0.45156347479663661</v>
      </c>
      <c r="AO366" s="3">
        <f t="shared" ca="1" si="297"/>
        <v>0.54843652520336339</v>
      </c>
      <c r="AP366" s="2">
        <f t="shared" ca="1" si="298"/>
        <v>-1.7680851444610346E-2</v>
      </c>
      <c r="AQ366" s="5">
        <f t="shared" ca="1" si="299"/>
        <v>919.80097257255477</v>
      </c>
      <c r="AR366" s="2">
        <f ca="1">(AQ366/AQ$5)^(12/COUNT(AQ$6:AQ366))-1</f>
        <v>7.6549850750196269E-2</v>
      </c>
      <c r="AT366" s="3">
        <f t="shared" si="300"/>
        <v>0</v>
      </c>
      <c r="AU366" s="3">
        <f t="shared" si="301"/>
        <v>1</v>
      </c>
      <c r="AV366" s="2">
        <f t="shared" si="302"/>
        <v>-3.6012403374188096E-2</v>
      </c>
      <c r="AW366" s="5">
        <f t="shared" si="303"/>
        <v>1604.3814900025782</v>
      </c>
      <c r="AX366" s="2">
        <f>(AW366/AW$5)^(12/COUNT(AW$6:AW366))-1</f>
        <v>9.6643901969482693E-2</v>
      </c>
      <c r="AZ366" s="3">
        <f t="shared" ca="1" si="304"/>
        <v>0</v>
      </c>
      <c r="BA366" s="3">
        <f t="shared" ca="1" si="305"/>
        <v>1</v>
      </c>
      <c r="BB366" s="2">
        <f t="shared" ca="1" si="306"/>
        <v>-3.6012403374188096E-2</v>
      </c>
      <c r="BC366" s="5">
        <f t="shared" ca="1" si="307"/>
        <v>2585.0867463252271</v>
      </c>
      <c r="BD366" s="2">
        <f ca="1">(BC366/BC$5)^(12/COUNT(BC$6:BC366))-1</f>
        <v>0.11417159332174931</v>
      </c>
      <c r="BF366" s="3">
        <f t="shared" si="328"/>
        <v>0.45</v>
      </c>
      <c r="BG366" s="3">
        <f t="shared" si="308"/>
        <v>0.55000000000000004</v>
      </c>
      <c r="BH366" s="2">
        <f t="shared" si="309"/>
        <v>-1.7744321855803456E-2</v>
      </c>
      <c r="BI366" s="5">
        <f t="shared" si="310"/>
        <v>1162.5780165290244</v>
      </c>
      <c r="BJ366" s="2">
        <f>(BI366/BI$5)^(12/COUNT(BI$6:BI366))-1</f>
        <v>8.4964912143163485E-2</v>
      </c>
      <c r="BL366" s="3">
        <f t="shared" si="311"/>
        <v>1</v>
      </c>
      <c r="BM366" s="3">
        <f t="shared" si="312"/>
        <v>0</v>
      </c>
      <c r="BN366" s="2">
        <f t="shared" si="313"/>
        <v>4.5833333333333334E-3</v>
      </c>
      <c r="BO366" s="5">
        <f t="shared" si="314"/>
        <v>651.13525322558633</v>
      </c>
      <c r="BP366" s="2">
        <f>(BO366/BO$5)^(12/COUNT(BO$6:BO366))-1</f>
        <v>6.4258781648158125E-2</v>
      </c>
      <c r="BR366" s="3">
        <f t="shared" si="315"/>
        <v>0</v>
      </c>
      <c r="BS366" s="3">
        <f t="shared" si="316"/>
        <v>1</v>
      </c>
      <c r="BT366" s="2">
        <f t="shared" si="317"/>
        <v>-3.6012403374188096E-2</v>
      </c>
      <c r="BU366" s="5">
        <f t="shared" si="318"/>
        <v>721.27090536846322</v>
      </c>
      <c r="BV366" s="2">
        <f>(BU366/BU$5)^(12/COUNT(BU$6:BU366))-1</f>
        <v>6.7883919920700864E-2</v>
      </c>
      <c r="BX366" s="3">
        <f t="shared" si="319"/>
        <v>0</v>
      </c>
      <c r="BY366" s="3">
        <f t="shared" si="320"/>
        <v>1</v>
      </c>
      <c r="BZ366" s="2">
        <f t="shared" si="321"/>
        <v>-3.6012403374188096E-2</v>
      </c>
      <c r="CA366" s="5">
        <f t="shared" si="322"/>
        <v>988.96163599988483</v>
      </c>
      <c r="CB366" s="2">
        <f>(CA366/CA$5)^(12/COUNT(CA$6:CA366))-1</f>
        <v>7.9147371288764701E-2</v>
      </c>
      <c r="CD366" s="3">
        <f t="shared" si="329"/>
        <v>0.1</v>
      </c>
      <c r="CE366" s="3">
        <f t="shared" si="323"/>
        <v>0.9</v>
      </c>
      <c r="CF366" s="2">
        <f t="shared" si="324"/>
        <v>-3.1952829703435957E-2</v>
      </c>
      <c r="CG366" s="5">
        <f t="shared" si="325"/>
        <v>1214.0439901764987</v>
      </c>
      <c r="CH366" s="2">
        <f>(CG366/CG$5)^(12/COUNT(CG$6:CG366))-1</f>
        <v>8.6528277269591891E-2</v>
      </c>
    </row>
    <row r="367" spans="1:86">
      <c r="A367" s="1">
        <v>36980</v>
      </c>
      <c r="B367" s="2">
        <f>data!M368/1200</f>
        <v>4.4166666666666668E-3</v>
      </c>
      <c r="C367" s="2">
        <f>data!K368/data!K367-1</f>
        <v>-5.8740691053502103E-2</v>
      </c>
      <c r="D367" s="1">
        <f t="shared" si="276"/>
        <v>36892</v>
      </c>
      <c r="E367">
        <f>VLOOKUP(D367,'FRED Graph'!$A$13:$B$1993,2,FALSE)</f>
        <v>0</v>
      </c>
      <c r="F367" s="4">
        <f t="shared" si="277"/>
        <v>-6.3157357720168769E-2</v>
      </c>
      <c r="G367" s="20" t="str">
        <f t="shared" si="330"/>
        <v>20011</v>
      </c>
      <c r="H367" s="21">
        <f>IF(VLOOKUP(G367,Median_Level!$A$2:$H$206,8,FALSE)="#N/A",0,VLOOKUP(G367,Median_Level!$A$2:$H$206,8,FALSE))</f>
        <v>10</v>
      </c>
      <c r="I367" s="4"/>
      <c r="J367" s="3">
        <f t="shared" si="326"/>
        <v>0</v>
      </c>
      <c r="K367" s="3">
        <f t="shared" si="278"/>
        <v>1</v>
      </c>
      <c r="L367" s="2">
        <f t="shared" si="279"/>
        <v>-5.8740691053502103E-2</v>
      </c>
      <c r="M367" s="5">
        <f t="shared" si="280"/>
        <v>1137.4530800230264</v>
      </c>
      <c r="N367" s="2">
        <f>(M367/M$5)^(12/COUNT(M$6:M367))-1</f>
        <v>8.3935200583181935E-2</v>
      </c>
      <c r="P367" s="3">
        <f t="shared" si="327"/>
        <v>1</v>
      </c>
      <c r="Q367" s="3">
        <f t="shared" si="281"/>
        <v>0</v>
      </c>
      <c r="R367" s="2">
        <f t="shared" si="282"/>
        <v>4.4166666666666668E-3</v>
      </c>
      <c r="S367" s="5">
        <f t="shared" si="283"/>
        <v>908.93621447542716</v>
      </c>
      <c r="T367" s="2">
        <f>(S367/S$5)^(12/COUNT(S$6:S367))-1</f>
        <v>7.5906640736781661E-2</v>
      </c>
      <c r="V367" s="3">
        <f t="shared" si="284"/>
        <v>1</v>
      </c>
      <c r="W367" s="3">
        <f t="shared" si="285"/>
        <v>0</v>
      </c>
      <c r="X367" s="2">
        <f t="shared" si="286"/>
        <v>4.4166666666666668E-3</v>
      </c>
      <c r="Y367" s="5">
        <f t="shared" si="287"/>
        <v>456531.58365925302</v>
      </c>
      <c r="Z367" s="2">
        <f>(Y367/Y$5)^(12/COUNT(Y$6:Y367))-1</f>
        <v>0.32223431907459421</v>
      </c>
      <c r="AB367" s="3">
        <f t="shared" si="288"/>
        <v>0</v>
      </c>
      <c r="AC367" s="3">
        <f t="shared" si="289"/>
        <v>1</v>
      </c>
      <c r="AD367" s="2">
        <f t="shared" si="290"/>
        <v>-5.8740691053502103E-2</v>
      </c>
      <c r="AE367" s="5">
        <f t="shared" si="291"/>
        <v>1101.1596752998546</v>
      </c>
      <c r="AF367" s="2">
        <f>(AE367/AE$5)^(12/COUNT(AE$6:AE367))-1</f>
        <v>8.2770647252659701E-2</v>
      </c>
      <c r="AH367" s="3">
        <f t="shared" ca="1" si="292"/>
        <v>0</v>
      </c>
      <c r="AI367" s="3">
        <f t="shared" ca="1" si="293"/>
        <v>1</v>
      </c>
      <c r="AJ367" s="2">
        <f t="shared" ca="1" si="294"/>
        <v>-5.8740691053502103E-2</v>
      </c>
      <c r="AK367" s="5">
        <f t="shared" ca="1" si="295"/>
        <v>3288.3637137063874</v>
      </c>
      <c r="AL367" s="2">
        <f ca="1">(AK367/AK$5)^(12/COUNT(AK$6:AK367))-1</f>
        <v>0.12275920612344993</v>
      </c>
      <c r="AN367" s="3">
        <f t="shared" ca="1" si="296"/>
        <v>0.53769343729225849</v>
      </c>
      <c r="AO367" s="3">
        <f t="shared" ca="1" si="297"/>
        <v>0.46230656270774151</v>
      </c>
      <c r="AP367" s="2">
        <f t="shared" ca="1" si="298"/>
        <v>-2.4781394290647799E-2</v>
      </c>
      <c r="AQ367" s="5">
        <f t="shared" ca="1" si="299"/>
        <v>897.00702200231297</v>
      </c>
      <c r="AR367" s="2">
        <f ca="1">(AQ367/AQ$5)^(12/COUNT(AQ$6:AQ367))-1</f>
        <v>7.5435559906565475E-2</v>
      </c>
      <c r="AT367" s="3">
        <f t="shared" si="300"/>
        <v>0</v>
      </c>
      <c r="AU367" s="3">
        <f t="shared" si="301"/>
        <v>1</v>
      </c>
      <c r="AV367" s="2">
        <f t="shared" si="302"/>
        <v>-5.8740691053502103E-2</v>
      </c>
      <c r="AW367" s="5">
        <f t="shared" si="303"/>
        <v>1510.1390125663793</v>
      </c>
      <c r="AX367" s="2">
        <f>(AW367/AW$5)^(12/COUNT(AW$6:AW367))-1</f>
        <v>9.4166550793702841E-2</v>
      </c>
      <c r="AZ367" s="3">
        <f t="shared" ca="1" si="304"/>
        <v>0</v>
      </c>
      <c r="BA367" s="3">
        <f t="shared" ca="1" si="305"/>
        <v>1</v>
      </c>
      <c r="BB367" s="2">
        <f t="shared" ca="1" si="306"/>
        <v>-5.8740691053502103E-2</v>
      </c>
      <c r="BC367" s="5">
        <f t="shared" ca="1" si="307"/>
        <v>2433.2369644128339</v>
      </c>
      <c r="BD367" s="2">
        <f ca="1">(BC367/BC$5)^(12/COUNT(BC$6:BC367))-1</f>
        <v>0.11160595395297945</v>
      </c>
      <c r="BF367" s="3">
        <f t="shared" si="328"/>
        <v>0.45</v>
      </c>
      <c r="BG367" s="3">
        <f t="shared" si="308"/>
        <v>0.55000000000000004</v>
      </c>
      <c r="BH367" s="2">
        <f t="shared" si="309"/>
        <v>-3.0319880079426157E-2</v>
      </c>
      <c r="BI367" s="5">
        <f t="shared" si="310"/>
        <v>1127.3287904848871</v>
      </c>
      <c r="BJ367" s="2">
        <f>(BI367/BI$5)^(12/COUNT(BI$6:BI367))-1</f>
        <v>8.3613995281124787E-2</v>
      </c>
      <c r="BL367" s="3">
        <f t="shared" si="311"/>
        <v>1</v>
      </c>
      <c r="BM367" s="3">
        <f t="shared" si="312"/>
        <v>0</v>
      </c>
      <c r="BN367" s="2">
        <f t="shared" si="313"/>
        <v>4.4166666666666668E-3</v>
      </c>
      <c r="BO367" s="5">
        <f t="shared" si="314"/>
        <v>654.01110059399934</v>
      </c>
      <c r="BP367" s="2">
        <f>(BO367/BO$5)^(12/COUNT(BO$6:BO367))-1</f>
        <v>6.4231160447725255E-2</v>
      </c>
      <c r="BR367" s="3">
        <f t="shared" si="315"/>
        <v>0</v>
      </c>
      <c r="BS367" s="3">
        <f t="shared" si="316"/>
        <v>1</v>
      </c>
      <c r="BT367" s="2">
        <f t="shared" si="317"/>
        <v>-5.8740691053502103E-2</v>
      </c>
      <c r="BU367" s="5">
        <f t="shared" si="318"/>
        <v>678.90295395033456</v>
      </c>
      <c r="BV367" s="2">
        <f>(BU367/BU$5)^(12/COUNT(BU$6:BU367))-1</f>
        <v>6.5549760633710541E-2</v>
      </c>
      <c r="BX367" s="3">
        <f t="shared" si="319"/>
        <v>0</v>
      </c>
      <c r="BY367" s="3">
        <f t="shared" si="320"/>
        <v>1</v>
      </c>
      <c r="BZ367" s="2">
        <f t="shared" si="321"/>
        <v>-5.8740691053502103E-2</v>
      </c>
      <c r="CA367" s="5">
        <f t="shared" si="322"/>
        <v>930.86934607584965</v>
      </c>
      <c r="CB367" s="2">
        <f>(CA367/CA$5)^(12/COUNT(CA$6:CA367))-1</f>
        <v>7.6757383372498156E-2</v>
      </c>
      <c r="CD367" s="3">
        <f t="shared" si="329"/>
        <v>0.1</v>
      </c>
      <c r="CE367" s="3">
        <f t="shared" si="323"/>
        <v>0.9</v>
      </c>
      <c r="CF367" s="2">
        <f t="shared" si="324"/>
        <v>-5.2424955281485226E-2</v>
      </c>
      <c r="CG367" s="5">
        <f t="shared" si="325"/>
        <v>1150.3977882817398</v>
      </c>
      <c r="CH367" s="2">
        <f>(CG367/CG$5)^(12/COUNT(CG$6:CG367))-1</f>
        <v>8.4341884165056946E-2</v>
      </c>
    </row>
    <row r="368" spans="1:86">
      <c r="A368" s="1">
        <v>37011</v>
      </c>
      <c r="B368" s="2">
        <f>data!M369/1200</f>
        <v>3.9916666666666668E-3</v>
      </c>
      <c r="C368" s="2">
        <f>data!K369/data!K368-1</f>
        <v>8.6669609000301628E-2</v>
      </c>
      <c r="D368" s="1">
        <f t="shared" si="276"/>
        <v>36892</v>
      </c>
      <c r="E368">
        <f>VLOOKUP(D368,'FRED Graph'!$A$13:$B$1993,2,FALSE)</f>
        <v>0</v>
      </c>
      <c r="F368" s="4">
        <f t="shared" si="277"/>
        <v>8.2677942333634957E-2</v>
      </c>
      <c r="G368" s="20" t="str">
        <f t="shared" si="330"/>
        <v>20012</v>
      </c>
      <c r="H368" s="21">
        <f>IF(VLOOKUP(G368,Median_Level!$A$2:$H$206,8,FALSE)="#N/A",0,VLOOKUP(G368,Median_Level!$A$2:$H$206,8,FALSE))</f>
        <v>10</v>
      </c>
      <c r="I368" s="4"/>
      <c r="J368" s="3">
        <f t="shared" si="326"/>
        <v>0</v>
      </c>
      <c r="K368" s="3">
        <f t="shared" si="278"/>
        <v>1</v>
      </c>
      <c r="L368" s="2">
        <f t="shared" si="279"/>
        <v>8.6669609000301628E-2</v>
      </c>
      <c r="M368" s="5">
        <f t="shared" si="280"/>
        <v>1236.0356937248109</v>
      </c>
      <c r="N368" s="2">
        <f>(M368/M$5)^(12/COUNT(M$6:M368))-1</f>
        <v>8.6676308479617603E-2</v>
      </c>
      <c r="P368" s="3">
        <f t="shared" si="327"/>
        <v>1</v>
      </c>
      <c r="Q368" s="3">
        <f t="shared" si="281"/>
        <v>0</v>
      </c>
      <c r="R368" s="2">
        <f t="shared" si="282"/>
        <v>3.9916666666666668E-3</v>
      </c>
      <c r="S368" s="5">
        <f t="shared" si="283"/>
        <v>912.56438486487491</v>
      </c>
      <c r="T368" s="2">
        <f>(S368/S$5)^(12/COUNT(S$6:S368))-1</f>
        <v>7.58314809402445E-2</v>
      </c>
      <c r="V368" s="3">
        <f t="shared" si="284"/>
        <v>0</v>
      </c>
      <c r="W368" s="3">
        <f t="shared" si="285"/>
        <v>1</v>
      </c>
      <c r="X368" s="2">
        <f t="shared" si="286"/>
        <v>8.6669609000301628E-2</v>
      </c>
      <c r="Y368" s="5">
        <f t="shared" si="287"/>
        <v>496098.99751128897</v>
      </c>
      <c r="Z368" s="2">
        <f>(Y368/Y$5)^(12/COUNT(Y$6:Y368))-1</f>
        <v>0.32485255841756566</v>
      </c>
      <c r="AB368" s="3">
        <f t="shared" si="288"/>
        <v>0</v>
      </c>
      <c r="AC368" s="3">
        <f t="shared" si="289"/>
        <v>1</v>
      </c>
      <c r="AD368" s="2">
        <f t="shared" si="290"/>
        <v>8.6669609000301628E-2</v>
      </c>
      <c r="AE368" s="5">
        <f t="shared" si="291"/>
        <v>1196.5967538049922</v>
      </c>
      <c r="AF368" s="2">
        <f>(AE368/AE$5)^(12/COUNT(AE$6:AE368))-1</f>
        <v>8.5512024695360456E-2</v>
      </c>
      <c r="AH368" s="3">
        <f t="shared" ca="1" si="292"/>
        <v>0</v>
      </c>
      <c r="AI368" s="3">
        <f t="shared" ca="1" si="293"/>
        <v>1</v>
      </c>
      <c r="AJ368" s="2">
        <f t="shared" ca="1" si="294"/>
        <v>8.6669609000301628E-2</v>
      </c>
      <c r="AK368" s="5">
        <f t="shared" ca="1" si="295"/>
        <v>3573.3649110240999</v>
      </c>
      <c r="AL368" s="2">
        <f ca="1">(AK368/AK$5)^(12/COUNT(AK$6:AK368))-1</f>
        <v>0.12548937796022974</v>
      </c>
      <c r="AN368" s="3">
        <f t="shared" ca="1" si="296"/>
        <v>0.47704025990163101</v>
      </c>
      <c r="AO368" s="3">
        <f t="shared" ca="1" si="297"/>
        <v>0.52295974009836899</v>
      </c>
      <c r="AP368" s="2">
        <f t="shared" ca="1" si="298"/>
        <v>4.7228901901332346E-2</v>
      </c>
      <c r="AQ368" s="5">
        <f t="shared" ca="1" si="299"/>
        <v>939.37167864926641</v>
      </c>
      <c r="AR368" s="2">
        <f ca="1">(AQ368/AQ$5)^(12/COUNT(AQ$6:AQ368))-1</f>
        <v>7.6861663127520741E-2</v>
      </c>
      <c r="AT368" s="3">
        <f t="shared" si="300"/>
        <v>0</v>
      </c>
      <c r="AU368" s="3">
        <f t="shared" si="301"/>
        <v>1</v>
      </c>
      <c r="AV368" s="2">
        <f t="shared" si="302"/>
        <v>8.6669609000301628E-2</v>
      </c>
      <c r="AW368" s="5">
        <f t="shared" si="303"/>
        <v>1641.0221703216089</v>
      </c>
      <c r="AX368" s="2">
        <f>(AW368/AW$5)^(12/COUNT(AW$6:AW368))-1</f>
        <v>9.6905142835800762E-2</v>
      </c>
      <c r="AZ368" s="3">
        <f t="shared" ca="1" si="304"/>
        <v>0</v>
      </c>
      <c r="BA368" s="3">
        <f t="shared" ca="1" si="305"/>
        <v>1</v>
      </c>
      <c r="BB368" s="2">
        <f t="shared" ca="1" si="306"/>
        <v>8.6669609000301628E-2</v>
      </c>
      <c r="BC368" s="5">
        <f t="shared" ca="1" si="307"/>
        <v>2644.1246607235753</v>
      </c>
      <c r="BD368" s="2">
        <f ca="1">(BC368/BC$5)^(12/COUNT(BC$6:BC368))-1</f>
        <v>0.11433965169926363</v>
      </c>
      <c r="BF368" s="3">
        <f t="shared" si="328"/>
        <v>0.45</v>
      </c>
      <c r="BG368" s="3">
        <f t="shared" si="308"/>
        <v>0.55000000000000004</v>
      </c>
      <c r="BH368" s="2">
        <f t="shared" si="309"/>
        <v>4.9464534950165902E-2</v>
      </c>
      <c r="BI368" s="5">
        <f t="shared" si="310"/>
        <v>1183.091584842155</v>
      </c>
      <c r="BJ368" s="2">
        <f>(BI368/BI$5)^(12/COUNT(BI$6:BI368))-1</f>
        <v>8.5104792241234462E-2</v>
      </c>
      <c r="BL368" s="3">
        <f t="shared" si="311"/>
        <v>1</v>
      </c>
      <c r="BM368" s="3">
        <f t="shared" si="312"/>
        <v>0</v>
      </c>
      <c r="BN368" s="2">
        <f t="shared" si="313"/>
        <v>3.9916666666666668E-3</v>
      </c>
      <c r="BO368" s="5">
        <f t="shared" si="314"/>
        <v>656.62169490387032</v>
      </c>
      <c r="BP368" s="2">
        <f>(BO368/BO$5)^(12/COUNT(BO$6:BO368))-1</f>
        <v>6.4188803218925283E-2</v>
      </c>
      <c r="BR368" s="3">
        <f t="shared" si="315"/>
        <v>0</v>
      </c>
      <c r="BS368" s="3">
        <f t="shared" si="316"/>
        <v>1</v>
      </c>
      <c r="BT368" s="2">
        <f t="shared" si="317"/>
        <v>8.6669609000301628E-2</v>
      </c>
      <c r="BU368" s="5">
        <f t="shared" si="318"/>
        <v>737.7432075183599</v>
      </c>
      <c r="BV368" s="2">
        <f>(BU368/BU$5)^(12/COUNT(BU$6:BU368))-1</f>
        <v>6.8294719315582064E-2</v>
      </c>
      <c r="BX368" s="3">
        <f t="shared" si="319"/>
        <v>0</v>
      </c>
      <c r="BY368" s="3">
        <f t="shared" si="320"/>
        <v>1</v>
      </c>
      <c r="BZ368" s="2">
        <f t="shared" si="321"/>
        <v>8.6669609000301628E-2</v>
      </c>
      <c r="CA368" s="5">
        <f t="shared" si="322"/>
        <v>1011.54742833061</v>
      </c>
      <c r="CB368" s="2">
        <f>(CA368/CA$5)^(12/COUNT(CA$6:CA368))-1</f>
        <v>7.9500097661795222E-2</v>
      </c>
      <c r="CD368" s="3">
        <f t="shared" si="329"/>
        <v>0.1</v>
      </c>
      <c r="CE368" s="3">
        <f t="shared" si="323"/>
        <v>0.9</v>
      </c>
      <c r="CF368" s="2">
        <f t="shared" si="324"/>
        <v>7.8401814766938138E-2</v>
      </c>
      <c r="CG368" s="5">
        <f t="shared" si="325"/>
        <v>1240.5910625869001</v>
      </c>
      <c r="CH368" s="2">
        <f>(CG368/CG$5)^(12/COUNT(CG$6:CG368))-1</f>
        <v>8.6808466857974942E-2</v>
      </c>
    </row>
    <row r="369" spans="1:86">
      <c r="A369" s="1">
        <v>37042</v>
      </c>
      <c r="B369" s="2">
        <f>data!M370/1200</f>
        <v>3.5250000000000004E-3</v>
      </c>
      <c r="C369" s="2">
        <f>data!K370/data!K369-1</f>
        <v>1.6485374435140532E-2</v>
      </c>
      <c r="D369" s="1">
        <f t="shared" si="276"/>
        <v>36892</v>
      </c>
      <c r="E369">
        <f>VLOOKUP(D369,'FRED Graph'!$A$13:$B$1993,2,FALSE)</f>
        <v>0</v>
      </c>
      <c r="F369" s="4">
        <f t="shared" si="277"/>
        <v>1.2960374435140531E-2</v>
      </c>
      <c r="G369" s="20" t="str">
        <f t="shared" si="330"/>
        <v>20012</v>
      </c>
      <c r="H369" s="21">
        <f>IF(VLOOKUP(G369,Median_Level!$A$2:$H$206,8,FALSE)="#N/A",0,VLOOKUP(G369,Median_Level!$A$2:$H$206,8,FALSE))</f>
        <v>10</v>
      </c>
      <c r="I369" s="4"/>
      <c r="J369" s="3">
        <f t="shared" si="326"/>
        <v>0</v>
      </c>
      <c r="K369" s="3">
        <f t="shared" si="278"/>
        <v>1</v>
      </c>
      <c r="L369" s="2">
        <f t="shared" si="279"/>
        <v>1.6485374435140532E-2</v>
      </c>
      <c r="M369" s="5">
        <f t="shared" si="280"/>
        <v>1256.4122049510631</v>
      </c>
      <c r="N369" s="2">
        <f>(M369/M$5)^(12/COUNT(M$6:M369))-1</f>
        <v>8.7013970391805362E-2</v>
      </c>
      <c r="P369" s="3">
        <f t="shared" si="327"/>
        <v>1</v>
      </c>
      <c r="Q369" s="3">
        <f t="shared" si="281"/>
        <v>0</v>
      </c>
      <c r="R369" s="2">
        <f t="shared" si="282"/>
        <v>3.5250000000000004E-3</v>
      </c>
      <c r="S369" s="5">
        <f t="shared" si="283"/>
        <v>915.78117432152362</v>
      </c>
      <c r="T369" s="2">
        <f>(S369/S$5)^(12/COUNT(S$6:S369))-1</f>
        <v>7.5740251307168105E-2</v>
      </c>
      <c r="V369" s="3">
        <f t="shared" si="284"/>
        <v>0</v>
      </c>
      <c r="W369" s="3">
        <f t="shared" si="285"/>
        <v>1</v>
      </c>
      <c r="X369" s="2">
        <f t="shared" si="286"/>
        <v>1.6485374435140532E-2</v>
      </c>
      <c r="Y369" s="5">
        <f t="shared" si="287"/>
        <v>504277.3752421604</v>
      </c>
      <c r="Z369" s="2">
        <f>(Y369/Y$5)^(12/COUNT(Y$6:Y369))-1</f>
        <v>0.32454289363319777</v>
      </c>
      <c r="AB369" s="3">
        <f t="shared" si="288"/>
        <v>0</v>
      </c>
      <c r="AC369" s="3">
        <f t="shared" si="289"/>
        <v>1</v>
      </c>
      <c r="AD369" s="2">
        <f t="shared" si="290"/>
        <v>1.6485374435140532E-2</v>
      </c>
      <c r="AE369" s="5">
        <f t="shared" si="291"/>
        <v>1216.3230993393411</v>
      </c>
      <c r="AF369" s="2">
        <f>(AE369/AE$5)^(12/COUNT(AE$6:AE369))-1</f>
        <v>8.5852522696511002E-2</v>
      </c>
      <c r="AH369" s="3">
        <f t="shared" ca="1" si="292"/>
        <v>0</v>
      </c>
      <c r="AI369" s="3">
        <f t="shared" ca="1" si="293"/>
        <v>1</v>
      </c>
      <c r="AJ369" s="2">
        <f t="shared" ca="1" si="294"/>
        <v>1.6485374435140532E-2</v>
      </c>
      <c r="AK369" s="5">
        <f t="shared" ca="1" si="295"/>
        <v>3632.2731695757248</v>
      </c>
      <c r="AL369" s="2">
        <f ca="1">(AK369/AK$5)^(12/COUNT(AK$6:AK369))-1</f>
        <v>0.12573056044739039</v>
      </c>
      <c r="AN369" s="3">
        <f t="shared" ca="1" si="296"/>
        <v>0.93051648204448034</v>
      </c>
      <c r="AO369" s="3">
        <f t="shared" ca="1" si="297"/>
        <v>6.9483517955519658E-2</v>
      </c>
      <c r="AP369" s="2">
        <f t="shared" ca="1" si="298"/>
        <v>4.4255324097743458E-3</v>
      </c>
      <c r="AQ369" s="5">
        <f t="shared" ca="1" si="299"/>
        <v>943.52889845795289</v>
      </c>
      <c r="AR369" s="2">
        <f ca="1">(AQ369/AQ$5)^(12/COUNT(AQ$6:AQ369))-1</f>
        <v>7.6799355699698202E-2</v>
      </c>
      <c r="AT369" s="3">
        <f t="shared" si="300"/>
        <v>0</v>
      </c>
      <c r="AU369" s="3">
        <f t="shared" si="301"/>
        <v>1</v>
      </c>
      <c r="AV369" s="2">
        <f t="shared" si="302"/>
        <v>1.6485374435140532E-2</v>
      </c>
      <c r="AW369" s="5">
        <f t="shared" si="303"/>
        <v>1668.0750352557275</v>
      </c>
      <c r="AX369" s="2">
        <f>(AW369/AW$5)^(12/COUNT(AW$6:AW369))-1</f>
        <v>9.7217741696867366E-2</v>
      </c>
      <c r="AZ369" s="3">
        <f t="shared" ca="1" si="304"/>
        <v>0</v>
      </c>
      <c r="BA369" s="3">
        <f t="shared" ca="1" si="305"/>
        <v>1</v>
      </c>
      <c r="BB369" s="2">
        <f t="shared" ca="1" si="306"/>
        <v>1.6485374435140532E-2</v>
      </c>
      <c r="BC369" s="5">
        <f t="shared" ca="1" si="307"/>
        <v>2687.7140458087924</v>
      </c>
      <c r="BD369" s="2">
        <f ca="1">(BC369/BC$5)^(12/COUNT(BC$6:BC369))-1</f>
        <v>0.11460893073441358</v>
      </c>
      <c r="BF369" s="3">
        <f t="shared" si="328"/>
        <v>0.45</v>
      </c>
      <c r="BG369" s="3">
        <f t="shared" si="308"/>
        <v>0.55000000000000004</v>
      </c>
      <c r="BH369" s="2">
        <f t="shared" si="309"/>
        <v>1.0653205939327294E-2</v>
      </c>
      <c r="BI369" s="5">
        <f t="shared" si="310"/>
        <v>1195.6953031405637</v>
      </c>
      <c r="BJ369" s="2">
        <f>(BI369/BI$5)^(12/COUNT(BI$6:BI369))-1</f>
        <v>8.5240396360356074E-2</v>
      </c>
      <c r="BL369" s="3">
        <f t="shared" si="311"/>
        <v>1</v>
      </c>
      <c r="BM369" s="3">
        <f t="shared" si="312"/>
        <v>0</v>
      </c>
      <c r="BN369" s="2">
        <f t="shared" si="313"/>
        <v>3.5250000000000004E-3</v>
      </c>
      <c r="BO369" s="5">
        <f t="shared" si="314"/>
        <v>658.93628637840641</v>
      </c>
      <c r="BP369" s="2">
        <f>(BO369/BO$5)^(12/COUNT(BO$6:BO369))-1</f>
        <v>6.4130370330566011E-2</v>
      </c>
      <c r="BR369" s="3">
        <f t="shared" si="315"/>
        <v>0</v>
      </c>
      <c r="BS369" s="3">
        <f t="shared" si="316"/>
        <v>1</v>
      </c>
      <c r="BT369" s="2">
        <f t="shared" si="317"/>
        <v>1.6485374435140532E-2</v>
      </c>
      <c r="BU369" s="5">
        <f t="shared" si="318"/>
        <v>749.90518053128164</v>
      </c>
      <c r="BV369" s="2">
        <f>(BU369/BU$5)^(12/COUNT(BU$6:BU369))-1</f>
        <v>6.8676755603146233E-2</v>
      </c>
      <c r="BX369" s="3">
        <f t="shared" si="319"/>
        <v>0</v>
      </c>
      <c r="BY369" s="3">
        <f t="shared" si="320"/>
        <v>1</v>
      </c>
      <c r="BZ369" s="2">
        <f t="shared" si="321"/>
        <v>1.6485374435140532E-2</v>
      </c>
      <c r="CA369" s="5">
        <f t="shared" si="322"/>
        <v>1028.2231664455437</v>
      </c>
      <c r="CB369" s="2">
        <f>(CA369/CA$5)^(12/COUNT(CA$6:CA369))-1</f>
        <v>7.9855185625754777E-2</v>
      </c>
      <c r="CD369" s="3">
        <f t="shared" si="329"/>
        <v>0.1</v>
      </c>
      <c r="CE369" s="3">
        <f t="shared" si="323"/>
        <v>0.9</v>
      </c>
      <c r="CF369" s="2">
        <f t="shared" si="324"/>
        <v>1.518933699162648E-2</v>
      </c>
      <c r="CG369" s="5">
        <f t="shared" si="325"/>
        <v>1259.4348183053326</v>
      </c>
      <c r="CH369" s="2">
        <f>(CG369/CG$5)^(12/COUNT(CG$6:CG369))-1</f>
        <v>8.7100081813764385E-2</v>
      </c>
    </row>
    <row r="370" spans="1:86">
      <c r="A370" s="1">
        <v>37071</v>
      </c>
      <c r="B370" s="2">
        <f>data!M371/1200</f>
        <v>3.3E-3</v>
      </c>
      <c r="C370" s="2">
        <f>data!K371/data!K370-1</f>
        <v>-3.7531364725245986E-2</v>
      </c>
      <c r="D370" s="1">
        <f t="shared" si="276"/>
        <v>36892</v>
      </c>
      <c r="E370">
        <f>VLOOKUP(D370,'FRED Graph'!$A$13:$B$1993,2,FALSE)</f>
        <v>0</v>
      </c>
      <c r="F370" s="4">
        <f t="shared" si="277"/>
        <v>-4.0831364725245983E-2</v>
      </c>
      <c r="G370" s="20" t="str">
        <f t="shared" si="330"/>
        <v>20012</v>
      </c>
      <c r="H370" s="21">
        <f>IF(VLOOKUP(G370,Median_Level!$A$2:$H$206,8,FALSE)="#N/A",0,VLOOKUP(G370,Median_Level!$A$2:$H$206,8,FALSE))</f>
        <v>10</v>
      </c>
      <c r="I370" s="4"/>
      <c r="J370" s="3">
        <f t="shared" si="326"/>
        <v>0</v>
      </c>
      <c r="K370" s="3">
        <f t="shared" si="278"/>
        <v>1</v>
      </c>
      <c r="L370" s="2">
        <f t="shared" si="279"/>
        <v>-3.7531364725245986E-2</v>
      </c>
      <c r="M370" s="5">
        <f t="shared" si="280"/>
        <v>1209.2573402417943</v>
      </c>
      <c r="N370" s="2">
        <f>(M370/M$5)^(12/COUNT(M$6:M370))-1</f>
        <v>8.5399599392549153E-2</v>
      </c>
      <c r="P370" s="3">
        <f t="shared" si="327"/>
        <v>1</v>
      </c>
      <c r="Q370" s="3">
        <f t="shared" si="281"/>
        <v>0</v>
      </c>
      <c r="R370" s="2">
        <f t="shared" si="282"/>
        <v>3.3E-3</v>
      </c>
      <c r="S370" s="5">
        <f t="shared" si="283"/>
        <v>918.80325219678468</v>
      </c>
      <c r="T370" s="2">
        <f>(S370/S$5)^(12/COUNT(S$6:S370))-1</f>
        <v>7.5641599465327447E-2</v>
      </c>
      <c r="V370" s="3">
        <f t="shared" si="284"/>
        <v>1</v>
      </c>
      <c r="W370" s="3">
        <f t="shared" si="285"/>
        <v>0</v>
      </c>
      <c r="X370" s="2">
        <f t="shared" si="286"/>
        <v>3.3E-3</v>
      </c>
      <c r="Y370" s="5">
        <f t="shared" si="287"/>
        <v>505941.49058045959</v>
      </c>
      <c r="Z370" s="2">
        <f>(Y370/Y$5)^(12/COUNT(Y$6:Y370))-1</f>
        <v>0.32366668959117617</v>
      </c>
      <c r="AB370" s="3">
        <f t="shared" si="288"/>
        <v>0</v>
      </c>
      <c r="AC370" s="3">
        <f t="shared" si="289"/>
        <v>1</v>
      </c>
      <c r="AD370" s="2">
        <f t="shared" si="290"/>
        <v>-3.7531364725245986E-2</v>
      </c>
      <c r="AE370" s="5">
        <f t="shared" si="291"/>
        <v>1170.6728334742947</v>
      </c>
      <c r="AF370" s="2">
        <f>(AE370/AE$5)^(12/COUNT(AE$6:AE370))-1</f>
        <v>8.4243052242250371E-2</v>
      </c>
      <c r="AH370" s="3">
        <f t="shared" ca="1" si="292"/>
        <v>0</v>
      </c>
      <c r="AI370" s="3">
        <f t="shared" ca="1" si="293"/>
        <v>1</v>
      </c>
      <c r="AJ370" s="2">
        <f t="shared" ca="1" si="294"/>
        <v>-3.7531364725245986E-2</v>
      </c>
      <c r="AK370" s="5">
        <f t="shared" ca="1" si="295"/>
        <v>3495.9490004666532</v>
      </c>
      <c r="AL370" s="2">
        <f ca="1">(AK370/AK$5)^(12/COUNT(AK$6:AK370))-1</f>
        <v>0.12395091542352277</v>
      </c>
      <c r="AN370" s="3">
        <f t="shared" ca="1" si="296"/>
        <v>0.48856248504267186</v>
      </c>
      <c r="AO370" s="3">
        <f t="shared" ca="1" si="297"/>
        <v>0.51143751495732814</v>
      </c>
      <c r="AP370" s="2">
        <f t="shared" ca="1" si="298"/>
        <v>-1.7582691707396115E-2</v>
      </c>
      <c r="AQ370" s="5">
        <f t="shared" ca="1" si="299"/>
        <v>926.93912071934767</v>
      </c>
      <c r="AR370" s="2">
        <f ca="1">(AQ370/AQ$5)^(12/COUNT(AQ$6:AQ370))-1</f>
        <v>7.5953405529899598E-2</v>
      </c>
      <c r="AT370" s="3">
        <f t="shared" si="300"/>
        <v>0</v>
      </c>
      <c r="AU370" s="3">
        <f t="shared" si="301"/>
        <v>1</v>
      </c>
      <c r="AV370" s="2">
        <f t="shared" si="302"/>
        <v>-3.7531364725245986E-2</v>
      </c>
      <c r="AW370" s="5">
        <f t="shared" si="303"/>
        <v>1605.4699027184672</v>
      </c>
      <c r="AX370" s="2">
        <f>(AW370/AW$5)^(12/COUNT(AW$6:AW370))-1</f>
        <v>9.5560172372893382E-2</v>
      </c>
      <c r="AZ370" s="3">
        <f t="shared" ca="1" si="304"/>
        <v>0</v>
      </c>
      <c r="BA370" s="3">
        <f t="shared" ca="1" si="305"/>
        <v>1</v>
      </c>
      <c r="BB370" s="2">
        <f t="shared" ca="1" si="306"/>
        <v>-3.7531364725245986E-2</v>
      </c>
      <c r="BC370" s="5">
        <f t="shared" ca="1" si="307"/>
        <v>2586.8404696783759</v>
      </c>
      <c r="BD370" s="2">
        <f ca="1">(BC370/BC$5)^(12/COUNT(BC$6:BC370))-1</f>
        <v>0.11287713935950072</v>
      </c>
      <c r="BF370" s="3">
        <f t="shared" si="328"/>
        <v>0.45</v>
      </c>
      <c r="BG370" s="3">
        <f t="shared" si="308"/>
        <v>0.55000000000000004</v>
      </c>
      <c r="BH370" s="2">
        <f t="shared" si="309"/>
        <v>-1.9157250598885293E-2</v>
      </c>
      <c r="BI370" s="5">
        <f t="shared" si="310"/>
        <v>1172.7890685783898</v>
      </c>
      <c r="BJ370" s="2">
        <f>(BI370/BI$5)^(12/COUNT(BI$6:BI370))-1</f>
        <v>8.4307434181458474E-2</v>
      </c>
      <c r="BL370" s="3">
        <f t="shared" si="311"/>
        <v>1</v>
      </c>
      <c r="BM370" s="3">
        <f t="shared" si="312"/>
        <v>0</v>
      </c>
      <c r="BN370" s="2">
        <f t="shared" si="313"/>
        <v>3.3E-3</v>
      </c>
      <c r="BO370" s="5">
        <f t="shared" si="314"/>
        <v>661.11077612345525</v>
      </c>
      <c r="BP370" s="2">
        <f>(BO370/BO$5)^(12/COUNT(BO$6:BO370))-1</f>
        <v>6.4064416383155187E-2</v>
      </c>
      <c r="BR370" s="3">
        <f t="shared" si="315"/>
        <v>0</v>
      </c>
      <c r="BS370" s="3">
        <f t="shared" si="316"/>
        <v>1</v>
      </c>
      <c r="BT370" s="2">
        <f t="shared" si="317"/>
        <v>-3.7531364725245986E-2</v>
      </c>
      <c r="BU370" s="5">
        <f t="shared" si="318"/>
        <v>721.76021569141062</v>
      </c>
      <c r="BV370" s="2">
        <f>(BU370/BU$5)^(12/COUNT(BU$6:BU370))-1</f>
        <v>6.7139357959445034E-2</v>
      </c>
      <c r="BX370" s="3">
        <f t="shared" si="319"/>
        <v>0</v>
      </c>
      <c r="BY370" s="3">
        <f t="shared" si="320"/>
        <v>1</v>
      </c>
      <c r="BZ370" s="2">
        <f t="shared" si="321"/>
        <v>-3.7531364725245986E-2</v>
      </c>
      <c r="CA370" s="5">
        <f t="shared" si="322"/>
        <v>989.63254776672875</v>
      </c>
      <c r="CB370" s="2">
        <f>(CA370/CA$5)^(12/COUNT(CA$6:CA370))-1</f>
        <v>7.8270965972214279E-2</v>
      </c>
      <c r="CD370" s="3">
        <f t="shared" si="329"/>
        <v>0.1</v>
      </c>
      <c r="CE370" s="3">
        <f t="shared" si="323"/>
        <v>0.9</v>
      </c>
      <c r="CF370" s="2">
        <f t="shared" si="324"/>
        <v>-3.3448228252721389E-2</v>
      </c>
      <c r="CG370" s="5">
        <f t="shared" si="325"/>
        <v>1217.3089550332311</v>
      </c>
      <c r="CH370" s="2">
        <f>(CG370/CG$5)^(12/COUNT(CG$6:CG370))-1</f>
        <v>8.5636435455882509E-2</v>
      </c>
    </row>
    <row r="371" spans="1:86">
      <c r="A371" s="1">
        <v>37103</v>
      </c>
      <c r="B371" s="2">
        <f>data!M372/1200</f>
        <v>3.1250000000000002E-3</v>
      </c>
      <c r="C371" s="2">
        <f>data!K372/data!K371-1</f>
        <v>1.9433653260207961E-3</v>
      </c>
      <c r="D371" s="1">
        <f t="shared" si="276"/>
        <v>36892</v>
      </c>
      <c r="E371">
        <f>VLOOKUP(D371,'FRED Graph'!$A$13:$B$1993,2,FALSE)</f>
        <v>0</v>
      </c>
      <c r="F371" s="4">
        <f t="shared" si="277"/>
        <v>-1.181634673979204E-3</v>
      </c>
      <c r="G371" s="20" t="str">
        <f t="shared" si="330"/>
        <v>20013</v>
      </c>
      <c r="H371" s="21">
        <f>IF(VLOOKUP(G371,Median_Level!$A$2:$H$206,8,FALSE)="#N/A",0,VLOOKUP(G371,Median_Level!$A$2:$H$206,8,FALSE))</f>
        <v>10</v>
      </c>
      <c r="I371" s="4"/>
      <c r="J371" s="3">
        <f t="shared" si="326"/>
        <v>0</v>
      </c>
      <c r="K371" s="3">
        <f t="shared" si="278"/>
        <v>1</v>
      </c>
      <c r="L371" s="2">
        <f t="shared" si="279"/>
        <v>1.9433653260207961E-3</v>
      </c>
      <c r="M371" s="5">
        <f t="shared" si="280"/>
        <v>1211.6073690270564</v>
      </c>
      <c r="N371" s="2">
        <f>(M371/M$5)^(12/COUNT(M$6:M371))-1</f>
        <v>8.5225681125244979E-2</v>
      </c>
      <c r="P371" s="3">
        <f t="shared" si="327"/>
        <v>1</v>
      </c>
      <c r="Q371" s="3">
        <f t="shared" si="281"/>
        <v>0</v>
      </c>
      <c r="R371" s="2">
        <f t="shared" si="282"/>
        <v>3.1250000000000002E-3</v>
      </c>
      <c r="S371" s="5">
        <f t="shared" si="283"/>
        <v>921.67451235989972</v>
      </c>
      <c r="T371" s="2">
        <f>(S371/S$5)^(12/COUNT(S$6:S371))-1</f>
        <v>7.5537344305247611E-2</v>
      </c>
      <c r="V371" s="3">
        <f t="shared" si="284"/>
        <v>1</v>
      </c>
      <c r="W371" s="3">
        <f t="shared" si="285"/>
        <v>0</v>
      </c>
      <c r="X371" s="2">
        <f t="shared" si="286"/>
        <v>3.1250000000000002E-3</v>
      </c>
      <c r="Y371" s="5">
        <f t="shared" si="287"/>
        <v>507522.55773852352</v>
      </c>
      <c r="Z371" s="2">
        <f>(Y371/Y$5)^(12/COUNT(Y$6:Y371))-1</f>
        <v>0.32278828294278883</v>
      </c>
      <c r="AB371" s="3">
        <f t="shared" si="288"/>
        <v>0</v>
      </c>
      <c r="AC371" s="3">
        <f t="shared" si="289"/>
        <v>1</v>
      </c>
      <c r="AD371" s="2">
        <f t="shared" si="290"/>
        <v>1.9433653260207961E-3</v>
      </c>
      <c r="AE371" s="5">
        <f t="shared" si="291"/>
        <v>1172.9478784669832</v>
      </c>
      <c r="AF371" s="2">
        <f>(AE371/AE$5)^(12/COUNT(AE$6:AE371))-1</f>
        <v>8.4072477072770546E-2</v>
      </c>
      <c r="AH371" s="3">
        <f t="shared" ca="1" si="292"/>
        <v>0</v>
      </c>
      <c r="AI371" s="3">
        <f t="shared" ca="1" si="293"/>
        <v>1</v>
      </c>
      <c r="AJ371" s="2">
        <f t="shared" ca="1" si="294"/>
        <v>1.9433653260207961E-3</v>
      </c>
      <c r="AK371" s="5">
        <f t="shared" ca="1" si="295"/>
        <v>3502.7429065356973</v>
      </c>
      <c r="AL371" s="2">
        <f ca="1">(AK371/AK$5)^(12/COUNT(AK$6:AK371))-1</f>
        <v>0.12366366190651146</v>
      </c>
      <c r="AN371" s="3">
        <f t="shared" ca="1" si="296"/>
        <v>0.65846184354586412</v>
      </c>
      <c r="AO371" s="3">
        <f t="shared" ca="1" si="297"/>
        <v>0.34153815645413588</v>
      </c>
      <c r="AP371" s="2">
        <f t="shared" ca="1" si="298"/>
        <v>2.7214266718468593E-3</v>
      </c>
      <c r="AQ371" s="5">
        <f t="shared" ca="1" si="299"/>
        <v>929.46171756565161</v>
      </c>
      <c r="AR371" s="2">
        <f ca="1">(AQ371/AQ$5)^(12/COUNT(AQ$6:AQ371))-1</f>
        <v>7.583407423434374E-2</v>
      </c>
      <c r="AT371" s="3">
        <f t="shared" si="300"/>
        <v>0</v>
      </c>
      <c r="AU371" s="3">
        <f t="shared" si="301"/>
        <v>1</v>
      </c>
      <c r="AV371" s="2">
        <f t="shared" si="302"/>
        <v>1.9433653260207961E-3</v>
      </c>
      <c r="AW371" s="5">
        <f t="shared" si="303"/>
        <v>1608.5899172593802</v>
      </c>
      <c r="AX371" s="2">
        <f>(AW371/AW$5)^(12/COUNT(AW$6:AW371))-1</f>
        <v>9.5356740194442846E-2</v>
      </c>
      <c r="AZ371" s="3">
        <f t="shared" ca="1" si="304"/>
        <v>0</v>
      </c>
      <c r="BA371" s="3">
        <f t="shared" ca="1" si="305"/>
        <v>1</v>
      </c>
      <c r="BB371" s="2">
        <f t="shared" ca="1" si="306"/>
        <v>1.9433653260207961E-3</v>
      </c>
      <c r="BC371" s="5">
        <f t="shared" ca="1" si="307"/>
        <v>2591.8676457510965</v>
      </c>
      <c r="BD371" s="2">
        <f ca="1">(BC371/BC$5)^(12/COUNT(BC$6:BC371))-1</f>
        <v>0.11262281540954411</v>
      </c>
      <c r="BF371" s="3">
        <f t="shared" si="328"/>
        <v>0.45</v>
      </c>
      <c r="BG371" s="3">
        <f t="shared" si="308"/>
        <v>0.55000000000000004</v>
      </c>
      <c r="BH371" s="2">
        <f t="shared" si="309"/>
        <v>2.4751009293114382E-3</v>
      </c>
      <c r="BI371" s="5">
        <f t="shared" si="310"/>
        <v>1175.6918398919145</v>
      </c>
      <c r="BJ371" s="2">
        <f>(BI371/BI$5)^(12/COUNT(BI$6:BI371))-1</f>
        <v>8.4155532288201274E-2</v>
      </c>
      <c r="BL371" s="3">
        <f t="shared" si="311"/>
        <v>1</v>
      </c>
      <c r="BM371" s="3">
        <f t="shared" si="312"/>
        <v>0</v>
      </c>
      <c r="BN371" s="2">
        <f t="shared" si="313"/>
        <v>3.1250000000000002E-3</v>
      </c>
      <c r="BO371" s="5">
        <f t="shared" si="314"/>
        <v>663.17674729884106</v>
      </c>
      <c r="BP371" s="2">
        <f>(BO371/BO$5)^(12/COUNT(BO$6:BO371))-1</f>
        <v>6.3992741549467214E-2</v>
      </c>
      <c r="BR371" s="3">
        <f t="shared" si="315"/>
        <v>0</v>
      </c>
      <c r="BS371" s="3">
        <f t="shared" si="316"/>
        <v>1</v>
      </c>
      <c r="BT371" s="2">
        <f t="shared" si="317"/>
        <v>1.9433653260207961E-3</v>
      </c>
      <c r="BU371" s="5">
        <f t="shared" si="318"/>
        <v>723.16285946828657</v>
      </c>
      <c r="BV371" s="2">
        <f>(BU371/BU$5)^(12/COUNT(BU$6:BU371))-1</f>
        <v>6.701782815164381E-2</v>
      </c>
      <c r="BX371" s="3">
        <f t="shared" si="319"/>
        <v>0</v>
      </c>
      <c r="BY371" s="3">
        <f t="shared" si="320"/>
        <v>1</v>
      </c>
      <c r="BZ371" s="2">
        <f t="shared" si="321"/>
        <v>1.9433653260207961E-3</v>
      </c>
      <c r="CA371" s="5">
        <f t="shared" si="322"/>
        <v>991.55576534556019</v>
      </c>
      <c r="CB371" s="2">
        <f>(CA371/CA$5)^(12/COUNT(CA$6:CA371))-1</f>
        <v>7.8117600060244152E-2</v>
      </c>
      <c r="CD371" s="3">
        <f t="shared" si="329"/>
        <v>0.1</v>
      </c>
      <c r="CE371" s="3">
        <f t="shared" si="323"/>
        <v>0.9</v>
      </c>
      <c r="CF371" s="2">
        <f t="shared" si="324"/>
        <v>2.0615287934187165E-3</v>
      </c>
      <c r="CG371" s="5">
        <f t="shared" si="325"/>
        <v>1219.8184724945186</v>
      </c>
      <c r="CH371" s="2">
        <f>(CG371/CG$5)^(12/COUNT(CG$6:CG371))-1</f>
        <v>8.5466029092884366E-2</v>
      </c>
    </row>
    <row r="372" spans="1:86">
      <c r="A372" s="1">
        <v>37134</v>
      </c>
      <c r="B372" s="2">
        <f>data!M373/1200</f>
        <v>3.0416666666666665E-3</v>
      </c>
      <c r="C372" s="2">
        <f>data!K373/data!K372-1</f>
        <v>-5.4458837515834579E-2</v>
      </c>
      <c r="D372" s="1">
        <f t="shared" si="276"/>
        <v>36892</v>
      </c>
      <c r="E372">
        <f>VLOOKUP(D372,'FRED Graph'!$A$13:$B$1993,2,FALSE)</f>
        <v>0</v>
      </c>
      <c r="F372" s="4">
        <f t="shared" si="277"/>
        <v>-5.7500504182501244E-2</v>
      </c>
      <c r="G372" s="20" t="str">
        <f t="shared" si="330"/>
        <v>20013</v>
      </c>
      <c r="H372" s="21">
        <f>IF(VLOOKUP(G372,Median_Level!$A$2:$H$206,8,FALSE)="#N/A",0,VLOOKUP(G372,Median_Level!$A$2:$H$206,8,FALSE))</f>
        <v>10</v>
      </c>
      <c r="I372" s="4"/>
      <c r="J372" s="3">
        <f t="shared" si="326"/>
        <v>0</v>
      </c>
      <c r="K372" s="3">
        <f t="shared" si="278"/>
        <v>1</v>
      </c>
      <c r="L372" s="2">
        <f t="shared" si="279"/>
        <v>-5.4458837515834579E-2</v>
      </c>
      <c r="M372" s="5">
        <f t="shared" si="280"/>
        <v>1145.6246401842241</v>
      </c>
      <c r="N372" s="2">
        <f>(M372/M$5)^(12/COUNT(M$6:M372))-1</f>
        <v>8.2999079773263373E-2</v>
      </c>
      <c r="P372" s="3">
        <f t="shared" si="327"/>
        <v>1</v>
      </c>
      <c r="Q372" s="3">
        <f t="shared" si="281"/>
        <v>0</v>
      </c>
      <c r="R372" s="2">
        <f t="shared" si="282"/>
        <v>3.0416666666666665E-3</v>
      </c>
      <c r="S372" s="5">
        <f t="shared" si="283"/>
        <v>924.47793900166107</v>
      </c>
      <c r="T372" s="2">
        <f>(S372/S$5)^(12/COUNT(S$6:S372))-1</f>
        <v>7.5430745989956582E-2</v>
      </c>
      <c r="V372" s="3">
        <f t="shared" si="284"/>
        <v>1</v>
      </c>
      <c r="W372" s="3">
        <f t="shared" si="285"/>
        <v>0</v>
      </c>
      <c r="X372" s="2">
        <f t="shared" si="286"/>
        <v>3.0416666666666665E-3</v>
      </c>
      <c r="Y372" s="5">
        <f t="shared" si="287"/>
        <v>509066.27218497818</v>
      </c>
      <c r="Z372" s="2">
        <f>(Y372/Y$5)^(12/COUNT(Y$6:Y372))-1</f>
        <v>0.32191165054864701</v>
      </c>
      <c r="AB372" s="3">
        <f t="shared" si="288"/>
        <v>0</v>
      </c>
      <c r="AC372" s="3">
        <f t="shared" si="289"/>
        <v>1</v>
      </c>
      <c r="AD372" s="2">
        <f t="shared" si="290"/>
        <v>-5.4458837515834579E-2</v>
      </c>
      <c r="AE372" s="5">
        <f t="shared" si="291"/>
        <v>1109.0705005390068</v>
      </c>
      <c r="AF372" s="2">
        <f>(AE372/AE$5)^(12/COUNT(AE$6:AE372))-1</f>
        <v>8.1851375932250559E-2</v>
      </c>
      <c r="AH372" s="3">
        <f t="shared" ca="1" si="292"/>
        <v>0</v>
      </c>
      <c r="AI372" s="3">
        <f t="shared" ca="1" si="293"/>
        <v>1</v>
      </c>
      <c r="AJ372" s="2">
        <f t="shared" ca="1" si="294"/>
        <v>-5.4458837515834579E-2</v>
      </c>
      <c r="AK372" s="5">
        <f t="shared" ca="1" si="295"/>
        <v>3311.9875997289278</v>
      </c>
      <c r="AL372" s="2">
        <f ca="1">(AK372/AK$5)^(12/COUNT(AK$6:AK372))-1</f>
        <v>0.12125185053499288</v>
      </c>
      <c r="AN372" s="3">
        <f t="shared" ca="1" si="296"/>
        <v>0.69094305979652992</v>
      </c>
      <c r="AO372" s="3">
        <f t="shared" ca="1" si="297"/>
        <v>0.30905694020347008</v>
      </c>
      <c r="AP372" s="2">
        <f t="shared" ca="1" si="298"/>
        <v>-1.4729263216134001E-2</v>
      </c>
      <c r="AQ372" s="5">
        <f t="shared" ca="1" si="299"/>
        <v>915.77143127830709</v>
      </c>
      <c r="AR372" s="2">
        <f ca="1">(AQ372/AQ$5)^(12/COUNT(AQ$6:AQ372))-1</f>
        <v>7.5098062694090251E-2</v>
      </c>
      <c r="AT372" s="3">
        <f t="shared" si="300"/>
        <v>0</v>
      </c>
      <c r="AU372" s="3">
        <f t="shared" si="301"/>
        <v>1</v>
      </c>
      <c r="AV372" s="2">
        <f t="shared" si="302"/>
        <v>-5.4458837515834579E-2</v>
      </c>
      <c r="AW372" s="5">
        <f t="shared" si="303"/>
        <v>1520.9879803257418</v>
      </c>
      <c r="AX372" s="2">
        <f>(AW372/AW$5)^(12/COUNT(AW$6:AW372))-1</f>
        <v>9.3081676272630087E-2</v>
      </c>
      <c r="AZ372" s="3">
        <f t="shared" ca="1" si="304"/>
        <v>0</v>
      </c>
      <c r="BA372" s="3">
        <f t="shared" ca="1" si="305"/>
        <v>1</v>
      </c>
      <c r="BB372" s="2">
        <f t="shared" ca="1" si="306"/>
        <v>-5.4458837515834579E-2</v>
      </c>
      <c r="BC372" s="5">
        <f t="shared" ca="1" si="307"/>
        <v>2450.7175467685888</v>
      </c>
      <c r="BD372" s="2">
        <f ca="1">(BC372/BC$5)^(12/COUNT(BC$6:BC372))-1</f>
        <v>0.11026457382427512</v>
      </c>
      <c r="BF372" s="3">
        <f t="shared" si="328"/>
        <v>0.45</v>
      </c>
      <c r="BG372" s="3">
        <f t="shared" si="308"/>
        <v>0.55000000000000004</v>
      </c>
      <c r="BH372" s="2">
        <f t="shared" si="309"/>
        <v>-2.8583610633709022E-2</v>
      </c>
      <c r="BI372" s="5">
        <f t="shared" si="310"/>
        <v>1142.0863221152149</v>
      </c>
      <c r="BJ372" s="2">
        <f>(BI372/BI$5)^(12/COUNT(BI$6:BI372))-1</f>
        <v>8.2889546172344009E-2</v>
      </c>
      <c r="BL372" s="3">
        <f t="shared" si="311"/>
        <v>1</v>
      </c>
      <c r="BM372" s="3">
        <f t="shared" si="312"/>
        <v>0</v>
      </c>
      <c r="BN372" s="2">
        <f t="shared" si="313"/>
        <v>3.0416666666666665E-3</v>
      </c>
      <c r="BO372" s="5">
        <f t="shared" si="314"/>
        <v>665.19390990520833</v>
      </c>
      <c r="BP372" s="2">
        <f>(BO372/BO$5)^(12/COUNT(BO$6:BO372))-1</f>
        <v>6.391857204928697E-2</v>
      </c>
      <c r="BR372" s="3">
        <f t="shared" si="315"/>
        <v>0</v>
      </c>
      <c r="BS372" s="3">
        <f t="shared" si="316"/>
        <v>1</v>
      </c>
      <c r="BT372" s="2">
        <f t="shared" si="317"/>
        <v>-5.4458837515834579E-2</v>
      </c>
      <c r="BU372" s="5">
        <f t="shared" si="318"/>
        <v>683.78025080701684</v>
      </c>
      <c r="BV372" s="2">
        <f>(BU372/BU$5)^(12/COUNT(BU$6:BU372))-1</f>
        <v>6.4877678916700043E-2</v>
      </c>
      <c r="BX372" s="3">
        <f t="shared" si="319"/>
        <v>0</v>
      </c>
      <c r="BY372" s="3">
        <f t="shared" si="320"/>
        <v>1</v>
      </c>
      <c r="BZ372" s="2">
        <f t="shared" si="321"/>
        <v>-5.4458837515834579E-2</v>
      </c>
      <c r="CA372" s="5">
        <f t="shared" si="322"/>
        <v>937.55679103271734</v>
      </c>
      <c r="CB372" s="2">
        <f>(CA372/CA$5)^(12/COUNT(CA$6:CA372))-1</f>
        <v>7.5924847710113541E-2</v>
      </c>
      <c r="CD372" s="3">
        <f t="shared" si="329"/>
        <v>0.1</v>
      </c>
      <c r="CE372" s="3">
        <f t="shared" si="323"/>
        <v>0.9</v>
      </c>
      <c r="CF372" s="2">
        <f t="shared" si="324"/>
        <v>-4.8708787097584458E-2</v>
      </c>
      <c r="CG372" s="5">
        <f t="shared" si="325"/>
        <v>1160.4025942200824</v>
      </c>
      <c r="CH372" s="2">
        <f>(CG372/CG$5)^(12/COUNT(CG$6:CG372))-1</f>
        <v>8.3453042395315258E-2</v>
      </c>
    </row>
    <row r="373" spans="1:86">
      <c r="A373" s="1">
        <v>37162</v>
      </c>
      <c r="B373" s="2">
        <f>data!M374/1200</f>
        <v>2.7000000000000001E-3</v>
      </c>
      <c r="C373" s="2">
        <f>data!K374/data!K373-1</f>
        <v>-0.11077564762933745</v>
      </c>
      <c r="D373" s="1">
        <f t="shared" si="276"/>
        <v>36892</v>
      </c>
      <c r="E373">
        <f>VLOOKUP(D373,'FRED Graph'!$A$13:$B$1993,2,FALSE)</f>
        <v>0</v>
      </c>
      <c r="F373" s="4">
        <f t="shared" si="277"/>
        <v>-0.11347564762933744</v>
      </c>
      <c r="G373" s="20" t="str">
        <f t="shared" si="330"/>
        <v>20013</v>
      </c>
      <c r="H373" s="21">
        <f>IF(VLOOKUP(G373,Median_Level!$A$2:$H$206,8,FALSE)="#N/A",0,VLOOKUP(G373,Median_Level!$A$2:$H$206,8,FALSE))</f>
        <v>10</v>
      </c>
      <c r="I373" s="4"/>
      <c r="J373" s="3">
        <f t="shared" si="326"/>
        <v>0</v>
      </c>
      <c r="K373" s="3">
        <f t="shared" si="278"/>
        <v>1</v>
      </c>
      <c r="L373" s="2">
        <f t="shared" si="279"/>
        <v>-0.11077564762933745</v>
      </c>
      <c r="M373" s="5">
        <f t="shared" si="280"/>
        <v>1018.71732872769</v>
      </c>
      <c r="N373" s="2">
        <f>(M373/M$5)^(12/COUNT(M$6:M373))-1</f>
        <v>7.8627071599946419E-2</v>
      </c>
      <c r="P373" s="3">
        <f t="shared" si="327"/>
        <v>1</v>
      </c>
      <c r="Q373" s="3">
        <f t="shared" si="281"/>
        <v>0</v>
      </c>
      <c r="R373" s="2">
        <f t="shared" si="282"/>
        <v>2.7000000000000001E-3</v>
      </c>
      <c r="S373" s="5">
        <f t="shared" si="283"/>
        <v>926.97402943696545</v>
      </c>
      <c r="T373" s="2">
        <f>(S373/S$5)^(12/COUNT(S$6:S373))-1</f>
        <v>7.5312791334191331E-2</v>
      </c>
      <c r="V373" s="3">
        <f t="shared" si="284"/>
        <v>1</v>
      </c>
      <c r="W373" s="3">
        <f t="shared" si="285"/>
        <v>0</v>
      </c>
      <c r="X373" s="2">
        <f t="shared" si="286"/>
        <v>2.7000000000000001E-3</v>
      </c>
      <c r="Y373" s="5">
        <f t="shared" si="287"/>
        <v>510440.75111987756</v>
      </c>
      <c r="Z373" s="2">
        <f>(Y373/Y$5)^(12/COUNT(Y$6:Y373))-1</f>
        <v>0.32102568279311616</v>
      </c>
      <c r="AB373" s="3">
        <f t="shared" si="288"/>
        <v>0</v>
      </c>
      <c r="AC373" s="3">
        <f t="shared" si="289"/>
        <v>1</v>
      </c>
      <c r="AD373" s="2">
        <f t="shared" si="290"/>
        <v>-0.11077564762933745</v>
      </c>
      <c r="AE373" s="5">
        <f t="shared" si="291"/>
        <v>986.21249757520491</v>
      </c>
      <c r="AF373" s="2">
        <f>(AE373/AE$5)^(12/COUNT(AE$6:AE373))-1</f>
        <v>7.7487105504883358E-2</v>
      </c>
      <c r="AH373" s="3">
        <f t="shared" ca="1" si="292"/>
        <v>0</v>
      </c>
      <c r="AI373" s="3">
        <f t="shared" ca="1" si="293"/>
        <v>1</v>
      </c>
      <c r="AJ373" s="2">
        <f t="shared" ca="1" si="294"/>
        <v>-0.11077564762933745</v>
      </c>
      <c r="AK373" s="5">
        <f t="shared" ca="1" si="295"/>
        <v>2945.100028428621</v>
      </c>
      <c r="AL373" s="2">
        <f ca="1">(AK373/AK$5)^(12/COUNT(AK$6:AK373))-1</f>
        <v>0.11662008765490017</v>
      </c>
      <c r="AN373" s="3">
        <f t="shared" ca="1" si="296"/>
        <v>0.40902589699151359</v>
      </c>
      <c r="AO373" s="3">
        <f t="shared" ca="1" si="297"/>
        <v>0.59097410300848641</v>
      </c>
      <c r="AP373" s="2">
        <f t="shared" ca="1" si="298"/>
        <v>-6.4361169071054783E-2</v>
      </c>
      <c r="AQ373" s="5">
        <f t="shared" ca="1" si="299"/>
        <v>856.83131135936208</v>
      </c>
      <c r="AR373" s="2">
        <f ca="1">(AQ373/AQ$5)^(12/COUNT(AQ$6:AQ373))-1</f>
        <v>7.2557291957493941E-2</v>
      </c>
      <c r="AT373" s="3">
        <f t="shared" si="300"/>
        <v>0</v>
      </c>
      <c r="AU373" s="3">
        <f t="shared" si="301"/>
        <v>1</v>
      </c>
      <c r="AV373" s="2">
        <f t="shared" si="302"/>
        <v>-0.11077564762933745</v>
      </c>
      <c r="AW373" s="5">
        <f t="shared" si="303"/>
        <v>1352.4995517687198</v>
      </c>
      <c r="AX373" s="2">
        <f>(AW373/AW$5)^(12/COUNT(AW$6:AW373))-1</f>
        <v>8.8641551167807586E-2</v>
      </c>
      <c r="AZ373" s="3">
        <f t="shared" ca="1" si="304"/>
        <v>0</v>
      </c>
      <c r="BA373" s="3">
        <f t="shared" ca="1" si="305"/>
        <v>1</v>
      </c>
      <c r="BB373" s="2">
        <f t="shared" ca="1" si="306"/>
        <v>-0.11077564762933745</v>
      </c>
      <c r="BC373" s="5">
        <f t="shared" ca="1" si="307"/>
        <v>2179.2377233687175</v>
      </c>
      <c r="BD373" s="2">
        <f ca="1">(BC373/BC$5)^(12/COUNT(BC$6:BC373))-1</f>
        <v>0.10570778575759476</v>
      </c>
      <c r="BF373" s="3">
        <f t="shared" si="328"/>
        <v>0.45</v>
      </c>
      <c r="BG373" s="3">
        <f t="shared" si="308"/>
        <v>0.55000000000000004</v>
      </c>
      <c r="BH373" s="2">
        <f t="shared" si="309"/>
        <v>-5.9711606196135601E-2</v>
      </c>
      <c r="BI373" s="5">
        <f t="shared" si="310"/>
        <v>1073.8905134070783</v>
      </c>
      <c r="BJ373" s="2">
        <f>(BI373/BI$5)^(12/COUNT(BI$6:BI373))-1</f>
        <v>8.048380321991333E-2</v>
      </c>
      <c r="BL373" s="3">
        <f t="shared" si="311"/>
        <v>1</v>
      </c>
      <c r="BM373" s="3">
        <f t="shared" si="312"/>
        <v>0</v>
      </c>
      <c r="BN373" s="2">
        <f t="shared" si="313"/>
        <v>2.7000000000000001E-3</v>
      </c>
      <c r="BO373" s="5">
        <f t="shared" si="314"/>
        <v>666.98993346195232</v>
      </c>
      <c r="BP373" s="2">
        <f>(BO373/BO$5)^(12/COUNT(BO$6:BO373))-1</f>
        <v>6.3832992148607159E-2</v>
      </c>
      <c r="BR373" s="3">
        <f t="shared" si="315"/>
        <v>0</v>
      </c>
      <c r="BS373" s="3">
        <f t="shared" si="316"/>
        <v>1</v>
      </c>
      <c r="BT373" s="2">
        <f t="shared" si="317"/>
        <v>-0.11077564762933745</v>
      </c>
      <c r="BU373" s="5">
        <f t="shared" si="318"/>
        <v>608.03405068771872</v>
      </c>
      <c r="BV373" s="2">
        <f>(BU373/BU$5)^(12/COUNT(BU$6:BU373))-1</f>
        <v>6.0627458484411756E-2</v>
      </c>
      <c r="BX373" s="3">
        <f t="shared" si="319"/>
        <v>0</v>
      </c>
      <c r="BY373" s="3">
        <f t="shared" si="320"/>
        <v>1</v>
      </c>
      <c r="BZ373" s="2">
        <f t="shared" si="321"/>
        <v>-0.11077564762933745</v>
      </c>
      <c r="CA373" s="5">
        <f t="shared" si="322"/>
        <v>833.69833031678468</v>
      </c>
      <c r="CB373" s="2">
        <f>(CA373/CA$5)^(12/COUNT(CA$6:CA373))-1</f>
        <v>7.160048118040363E-2</v>
      </c>
      <c r="CD373" s="3">
        <f t="shared" si="329"/>
        <v>0.1</v>
      </c>
      <c r="CE373" s="3">
        <f t="shared" si="323"/>
        <v>0.9</v>
      </c>
      <c r="CF373" s="2">
        <f t="shared" si="324"/>
        <v>-9.94280828664037E-2</v>
      </c>
      <c r="CG373" s="5">
        <f t="shared" si="325"/>
        <v>1045.0259889235783</v>
      </c>
      <c r="CH373" s="2">
        <f>(CG373/CG$5)^(12/COUNT(CG$6:CG373))-1</f>
        <v>7.9524256334363663E-2</v>
      </c>
    </row>
    <row r="374" spans="1:86">
      <c r="A374" s="1">
        <v>37195</v>
      </c>
      <c r="B374" s="2">
        <f>data!M375/1200</f>
        <v>2.0999999999999999E-3</v>
      </c>
      <c r="C374" s="2">
        <f>data!K375/data!K374-1</f>
        <v>2.5722346047949873E-2</v>
      </c>
      <c r="D374" s="1">
        <f t="shared" si="276"/>
        <v>36892</v>
      </c>
      <c r="E374">
        <f>VLOOKUP(D374,'FRED Graph'!$A$13:$B$1993,2,FALSE)</f>
        <v>0</v>
      </c>
      <c r="F374" s="4">
        <f t="shared" si="277"/>
        <v>2.3622346047949872E-2</v>
      </c>
      <c r="G374" s="20" t="str">
        <f t="shared" si="330"/>
        <v>20014</v>
      </c>
      <c r="H374" s="21">
        <f>IF(VLOOKUP(G374,Median_Level!$A$2:$H$206,8,FALSE)="#N/A",0,VLOOKUP(G374,Median_Level!$A$2:$H$206,8,FALSE))</f>
        <v>10</v>
      </c>
      <c r="I374" s="4"/>
      <c r="J374" s="3">
        <f t="shared" si="326"/>
        <v>0</v>
      </c>
      <c r="K374" s="3">
        <f t="shared" si="278"/>
        <v>1</v>
      </c>
      <c r="L374" s="2">
        <f t="shared" si="279"/>
        <v>2.5722346047949873E-2</v>
      </c>
      <c r="M374" s="5">
        <f t="shared" si="280"/>
        <v>1044.9211283822667</v>
      </c>
      <c r="N374" s="2">
        <f>(M374/M$5)^(12/COUNT(M$6:M374))-1</f>
        <v>7.9296893821833248E-2</v>
      </c>
      <c r="P374" s="3">
        <f t="shared" si="327"/>
        <v>1</v>
      </c>
      <c r="Q374" s="3">
        <f t="shared" si="281"/>
        <v>0</v>
      </c>
      <c r="R374" s="2">
        <f t="shared" si="282"/>
        <v>2.0999999999999999E-3</v>
      </c>
      <c r="S374" s="5">
        <f t="shared" si="283"/>
        <v>928.92067489878309</v>
      </c>
      <c r="T374" s="2">
        <f>(S374/S$5)^(12/COUNT(S$6:S374))-1</f>
        <v>7.5174559840451183E-2</v>
      </c>
      <c r="V374" s="3">
        <f t="shared" si="284"/>
        <v>0</v>
      </c>
      <c r="W374" s="3">
        <f t="shared" si="285"/>
        <v>1</v>
      </c>
      <c r="X374" s="2">
        <f t="shared" si="286"/>
        <v>2.5722346047949873E-2</v>
      </c>
      <c r="Y374" s="5">
        <f t="shared" si="287"/>
        <v>523570.4847571585</v>
      </c>
      <c r="Z374" s="2">
        <f>(Y374/Y$5)^(12/COUNT(Y$6:Y374))-1</f>
        <v>0.32112004333860344</v>
      </c>
      <c r="AB374" s="3">
        <f t="shared" si="288"/>
        <v>0</v>
      </c>
      <c r="AC374" s="3">
        <f t="shared" si="289"/>
        <v>1</v>
      </c>
      <c r="AD374" s="2">
        <f t="shared" si="290"/>
        <v>2.5722346047949873E-2</v>
      </c>
      <c r="AE374" s="5">
        <f t="shared" si="291"/>
        <v>1011.5801967146473</v>
      </c>
      <c r="AF374" s="2">
        <f>(AE374/AE$5)^(12/COUNT(AE$6:AE374))-1</f>
        <v>7.8159309441111713E-2</v>
      </c>
      <c r="AH374" s="3">
        <f t="shared" ca="1" si="292"/>
        <v>0</v>
      </c>
      <c r="AI374" s="3">
        <f t="shared" ca="1" si="293"/>
        <v>1</v>
      </c>
      <c r="AJ374" s="2">
        <f t="shared" ca="1" si="294"/>
        <v>2.5722346047949873E-2</v>
      </c>
      <c r="AK374" s="5">
        <f t="shared" ca="1" si="295"/>
        <v>3020.8549105056891</v>
      </c>
      <c r="AL374" s="2">
        <f ca="1">(AK374/AK$5)^(12/COUNT(AK$6:AK374))-1</f>
        <v>0.11720868869932288</v>
      </c>
      <c r="AN374" s="3">
        <f t="shared" ca="1" si="296"/>
        <v>7.5226262519445752E-2</v>
      </c>
      <c r="AO374" s="3">
        <f t="shared" ca="1" si="297"/>
        <v>0.92477373748055425</v>
      </c>
      <c r="AP374" s="2">
        <f t="shared" ca="1" si="298"/>
        <v>2.3945325242821603E-2</v>
      </c>
      <c r="AQ374" s="5">
        <f t="shared" ca="1" si="299"/>
        <v>877.34841578809539</v>
      </c>
      <c r="AR374" s="2">
        <f ca="1">(AQ374/AQ$5)^(12/COUNT(AQ$6:AQ374))-1</f>
        <v>7.317924092260264E-2</v>
      </c>
      <c r="AT374" s="3">
        <f t="shared" si="300"/>
        <v>0</v>
      </c>
      <c r="AU374" s="3">
        <f t="shared" si="301"/>
        <v>1</v>
      </c>
      <c r="AV374" s="2">
        <f t="shared" si="302"/>
        <v>2.5722346047949873E-2</v>
      </c>
      <c r="AW374" s="5">
        <f t="shared" si="303"/>
        <v>1387.289013269012</v>
      </c>
      <c r="AX374" s="2">
        <f>(AW374/AW$5)^(12/COUNT(AW$6:AW374))-1</f>
        <v>8.929031063257109E-2</v>
      </c>
      <c r="AZ374" s="3">
        <f t="shared" ca="1" si="304"/>
        <v>0</v>
      </c>
      <c r="BA374" s="3">
        <f t="shared" ca="1" si="305"/>
        <v>1</v>
      </c>
      <c r="BB374" s="2">
        <f t="shared" ca="1" si="306"/>
        <v>2.5722346047949873E-2</v>
      </c>
      <c r="BC374" s="5">
        <f t="shared" ca="1" si="307"/>
        <v>2235.292830209954</v>
      </c>
      <c r="BD374" s="2">
        <f ca="1">(BC374/BC$5)^(12/COUNT(BC$6:BC374))-1</f>
        <v>0.10632007819242184</v>
      </c>
      <c r="BF374" s="3">
        <f t="shared" si="328"/>
        <v>0.45</v>
      </c>
      <c r="BG374" s="3">
        <f t="shared" si="308"/>
        <v>0.55000000000000004</v>
      </c>
      <c r="BH374" s="2">
        <f t="shared" si="309"/>
        <v>1.509229032637243E-2</v>
      </c>
      <c r="BI374" s="5">
        <f t="shared" si="310"/>
        <v>1090.0979808141551</v>
      </c>
      <c r="BJ374" s="2">
        <f>(BI374/BI$5)^(12/COUNT(BI$6:BI374))-1</f>
        <v>8.0783526806972095E-2</v>
      </c>
      <c r="BL374" s="3">
        <f t="shared" si="311"/>
        <v>1</v>
      </c>
      <c r="BM374" s="3">
        <f t="shared" si="312"/>
        <v>0</v>
      </c>
      <c r="BN374" s="2">
        <f t="shared" si="313"/>
        <v>2.0999999999999999E-3</v>
      </c>
      <c r="BO374" s="5">
        <f t="shared" si="314"/>
        <v>668.39061232222241</v>
      </c>
      <c r="BP374" s="2">
        <f>(BO374/BO$5)^(12/COUNT(BO$6:BO374))-1</f>
        <v>6.3727176763596738E-2</v>
      </c>
      <c r="BR374" s="3">
        <f t="shared" si="315"/>
        <v>0</v>
      </c>
      <c r="BS374" s="3">
        <f t="shared" si="316"/>
        <v>1</v>
      </c>
      <c r="BT374" s="2">
        <f t="shared" si="317"/>
        <v>2.5722346047949873E-2</v>
      </c>
      <c r="BU374" s="5">
        <f t="shared" si="318"/>
        <v>623.67411294844487</v>
      </c>
      <c r="BV374" s="2">
        <f>(BU374/BU$5)^(12/COUNT(BU$6:BU374))-1</f>
        <v>6.1334504326761685E-2</v>
      </c>
      <c r="BX374" s="3">
        <f t="shared" si="319"/>
        <v>0</v>
      </c>
      <c r="BY374" s="3">
        <f t="shared" si="320"/>
        <v>1</v>
      </c>
      <c r="BZ374" s="2">
        <f t="shared" si="321"/>
        <v>2.5722346047949873E-2</v>
      </c>
      <c r="CA374" s="5">
        <f t="shared" si="322"/>
        <v>855.14300726879105</v>
      </c>
      <c r="CB374" s="2">
        <f>(CA374/CA$5)^(12/COUNT(CA$6:CA374))-1</f>
        <v>7.228493196925867E-2</v>
      </c>
      <c r="CD374" s="3">
        <f t="shared" si="329"/>
        <v>0.1</v>
      </c>
      <c r="CE374" s="3">
        <f t="shared" si="323"/>
        <v>0.9</v>
      </c>
      <c r="CF374" s="2">
        <f t="shared" si="324"/>
        <v>2.3360111443154884E-2</v>
      </c>
      <c r="CG374" s="5">
        <f t="shared" si="325"/>
        <v>1069.4379124858262</v>
      </c>
      <c r="CH374" s="2">
        <f>(CG374/CG$5)^(12/COUNT(CG$6:CG374))-1</f>
        <v>8.011121141389177E-2</v>
      </c>
    </row>
    <row r="375" spans="1:86">
      <c r="A375" s="1">
        <v>37225</v>
      </c>
      <c r="B375" s="2">
        <f>data!M376/1200</f>
        <v>1.725E-3</v>
      </c>
      <c r="C375" s="2">
        <f>data!K376/data!K375-1</f>
        <v>8.5554603014388775E-2</v>
      </c>
      <c r="D375" s="1">
        <f t="shared" si="276"/>
        <v>36892</v>
      </c>
      <c r="E375">
        <f>VLOOKUP(D375,'FRED Graph'!$A$13:$B$1993,2,FALSE)</f>
        <v>0</v>
      </c>
      <c r="F375" s="4">
        <f t="shared" si="277"/>
        <v>8.382960301438877E-2</v>
      </c>
      <c r="G375" s="20" t="str">
        <f t="shared" si="330"/>
        <v>20014</v>
      </c>
      <c r="H375" s="21">
        <f>IF(VLOOKUP(G375,Median_Level!$A$2:$H$206,8,FALSE)="#N/A",0,VLOOKUP(G375,Median_Level!$A$2:$H$206,8,FALSE))</f>
        <v>10</v>
      </c>
      <c r="I375" s="4"/>
      <c r="J375" s="3">
        <f t="shared" si="326"/>
        <v>0</v>
      </c>
      <c r="K375" s="3">
        <f t="shared" si="278"/>
        <v>1</v>
      </c>
      <c r="L375" s="2">
        <f t="shared" si="279"/>
        <v>8.5554603014388775E-2</v>
      </c>
      <c r="M375" s="5">
        <f t="shared" si="280"/>
        <v>1134.3189407023588</v>
      </c>
      <c r="N375" s="2">
        <f>(M375/M$5)^(12/COUNT(M$6:M375))-1</f>
        <v>8.1951087049632054E-2</v>
      </c>
      <c r="P375" s="3">
        <f t="shared" si="327"/>
        <v>1</v>
      </c>
      <c r="Q375" s="3">
        <f t="shared" si="281"/>
        <v>0</v>
      </c>
      <c r="R375" s="2">
        <f t="shared" si="282"/>
        <v>1.725E-3</v>
      </c>
      <c r="S375" s="5">
        <f t="shared" si="283"/>
        <v>930.52306306298351</v>
      </c>
      <c r="T375" s="2">
        <f>(S375/S$5)^(12/COUNT(S$6:S375))-1</f>
        <v>7.502404343119462E-2</v>
      </c>
      <c r="V375" s="3">
        <f t="shared" si="284"/>
        <v>0</v>
      </c>
      <c r="W375" s="3">
        <f t="shared" si="285"/>
        <v>1</v>
      </c>
      <c r="X375" s="2">
        <f t="shared" si="286"/>
        <v>8.5554603014388775E-2</v>
      </c>
      <c r="Y375" s="5">
        <f t="shared" si="287"/>
        <v>568364.34973060829</v>
      </c>
      <c r="Z375" s="2">
        <f>(Y375/Y$5)^(12/COUNT(Y$6:Y375))-1</f>
        <v>0.32364547999271243</v>
      </c>
      <c r="AB375" s="3">
        <f t="shared" si="288"/>
        <v>0</v>
      </c>
      <c r="AC375" s="3">
        <f t="shared" si="289"/>
        <v>1</v>
      </c>
      <c r="AD375" s="2">
        <f t="shared" si="290"/>
        <v>8.5554603014388775E-2</v>
      </c>
      <c r="AE375" s="5">
        <f t="shared" si="291"/>
        <v>1098.1255388617863</v>
      </c>
      <c r="AF375" s="2">
        <f>(AE375/AE$5)^(12/COUNT(AE$6:AE375))-1</f>
        <v>8.0813785628652601E-2</v>
      </c>
      <c r="AH375" s="3">
        <f t="shared" ca="1" si="292"/>
        <v>0</v>
      </c>
      <c r="AI375" s="3">
        <f t="shared" ca="1" si="293"/>
        <v>1</v>
      </c>
      <c r="AJ375" s="2">
        <f t="shared" ca="1" si="294"/>
        <v>8.5554603014388775E-2</v>
      </c>
      <c r="AK375" s="5">
        <f t="shared" ca="1" si="295"/>
        <v>3279.3029531380703</v>
      </c>
      <c r="AL375" s="2">
        <f ca="1">(AK375/AK$5)^(12/COUNT(AK$6:AK375))-1</f>
        <v>0.11985161945159484</v>
      </c>
      <c r="AN375" s="3">
        <f t="shared" ca="1" si="296"/>
        <v>0.25908096537425729</v>
      </c>
      <c r="AO375" s="3">
        <f t="shared" ca="1" si="297"/>
        <v>0.74091903462574271</v>
      </c>
      <c r="AP375" s="2">
        <f t="shared" ca="1" si="298"/>
        <v>6.3835948538480181E-2</v>
      </c>
      <c r="AQ375" s="5">
        <f t="shared" ca="1" si="299"/>
        <v>933.35478410866142</v>
      </c>
      <c r="AR375" s="2">
        <f ca="1">(AQ375/AQ$5)^(12/COUNT(AQ$6:AQ375))-1</f>
        <v>7.5129988915510815E-2</v>
      </c>
      <c r="AT375" s="3">
        <f t="shared" si="300"/>
        <v>0</v>
      </c>
      <c r="AU375" s="3">
        <f t="shared" si="301"/>
        <v>1</v>
      </c>
      <c r="AV375" s="2">
        <f t="shared" si="302"/>
        <v>8.5554603014388775E-2</v>
      </c>
      <c r="AW375" s="5">
        <f t="shared" si="303"/>
        <v>1505.9779740654653</v>
      </c>
      <c r="AX375" s="2">
        <f>(AW375/AW$5)^(12/COUNT(AW$6:AW375))-1</f>
        <v>9.1941879263341741E-2</v>
      </c>
      <c r="AZ375" s="3">
        <f t="shared" ca="1" si="304"/>
        <v>0</v>
      </c>
      <c r="BA375" s="3">
        <f t="shared" ca="1" si="305"/>
        <v>1</v>
      </c>
      <c r="BB375" s="2">
        <f t="shared" ca="1" si="306"/>
        <v>8.5554603014388775E-2</v>
      </c>
      <c r="BC375" s="5">
        <f t="shared" ca="1" si="307"/>
        <v>2426.532420919476</v>
      </c>
      <c r="BD375" s="2">
        <f ca="1">(BC375/BC$5)^(12/COUNT(BC$6:BC375))-1</f>
        <v>0.1089666047098854</v>
      </c>
      <c r="BF375" s="3">
        <f t="shared" si="328"/>
        <v>0.45</v>
      </c>
      <c r="BG375" s="3">
        <f t="shared" si="308"/>
        <v>0.55000000000000004</v>
      </c>
      <c r="BH375" s="2">
        <f t="shared" si="309"/>
        <v>4.7831281657913831E-2</v>
      </c>
      <c r="BI375" s="5">
        <f t="shared" si="310"/>
        <v>1142.2387643692002</v>
      </c>
      <c r="BJ375" s="2">
        <f>(BI375/BI$5)^(12/COUNT(BI$6:BI375))-1</f>
        <v>8.2195264046500904E-2</v>
      </c>
      <c r="BL375" s="3">
        <f t="shared" si="311"/>
        <v>1</v>
      </c>
      <c r="BM375" s="3">
        <f t="shared" si="312"/>
        <v>0</v>
      </c>
      <c r="BN375" s="2">
        <f t="shared" si="313"/>
        <v>1.725E-3</v>
      </c>
      <c r="BO375" s="5">
        <f t="shared" si="314"/>
        <v>669.54358612847818</v>
      </c>
      <c r="BP375" s="2">
        <f>(BO375/BO$5)^(12/COUNT(BO$6:BO375))-1</f>
        <v>6.3609032621927186E-2</v>
      </c>
      <c r="BR375" s="3">
        <f t="shared" si="315"/>
        <v>0</v>
      </c>
      <c r="BS375" s="3">
        <f t="shared" si="316"/>
        <v>1</v>
      </c>
      <c r="BT375" s="2">
        <f t="shared" si="317"/>
        <v>8.5554603014388775E-2</v>
      </c>
      <c r="BU375" s="5">
        <f t="shared" si="318"/>
        <v>677.03230409210016</v>
      </c>
      <c r="BV375" s="2">
        <f>(BU375/BU$5)^(12/COUNT(BU$6:BU375))-1</f>
        <v>6.3992784918577073E-2</v>
      </c>
      <c r="BX375" s="3">
        <f t="shared" si="319"/>
        <v>0</v>
      </c>
      <c r="BY375" s="3">
        <f t="shared" si="320"/>
        <v>1</v>
      </c>
      <c r="BZ375" s="2">
        <f t="shared" si="321"/>
        <v>8.5554603014388775E-2</v>
      </c>
      <c r="CA375" s="5">
        <f t="shared" si="322"/>
        <v>928.30442777620306</v>
      </c>
      <c r="CB375" s="2">
        <f>(CA375/CA$5)^(12/COUNT(CA$6:CA375))-1</f>
        <v>7.4940817642563218E-2</v>
      </c>
      <c r="CD375" s="3">
        <f t="shared" si="329"/>
        <v>0.1</v>
      </c>
      <c r="CE375" s="3">
        <f t="shared" si="323"/>
        <v>0.9</v>
      </c>
      <c r="CF375" s="2">
        <f t="shared" si="324"/>
        <v>7.7171642712949906E-2</v>
      </c>
      <c r="CG375" s="5">
        <f t="shared" si="325"/>
        <v>1151.9681929718654</v>
      </c>
      <c r="CH375" s="2">
        <f>(CG375/CG$5)^(12/COUNT(CG$6:CG375))-1</f>
        <v>8.2493000649194403E-2</v>
      </c>
    </row>
    <row r="376" spans="1:86">
      <c r="A376" s="1">
        <v>37256</v>
      </c>
      <c r="B376" s="2">
        <f>data!M377/1200</f>
        <v>1.5250000000000001E-3</v>
      </c>
      <c r="C376" s="2">
        <f>data!K377/data!K376-1</f>
        <v>1.7250059888992197E-2</v>
      </c>
      <c r="D376" s="1">
        <f t="shared" si="276"/>
        <v>36892</v>
      </c>
      <c r="E376">
        <f>VLOOKUP(D376,'FRED Graph'!$A$13:$B$1993,2,FALSE)</f>
        <v>0</v>
      </c>
      <c r="F376" s="4">
        <f t="shared" si="277"/>
        <v>1.5725059888992199E-2</v>
      </c>
      <c r="G376" s="20" t="str">
        <f t="shared" si="330"/>
        <v>20014</v>
      </c>
      <c r="H376" s="21">
        <f>IF(VLOOKUP(G376,Median_Level!$A$2:$H$206,8,FALSE)="#N/A",0,VLOOKUP(G376,Median_Level!$A$2:$H$206,8,FALSE))</f>
        <v>10</v>
      </c>
      <c r="I376" s="4"/>
      <c r="J376" s="3">
        <f t="shared" si="326"/>
        <v>0</v>
      </c>
      <c r="K376" s="3">
        <f t="shared" si="278"/>
        <v>1</v>
      </c>
      <c r="L376" s="2">
        <f t="shared" si="279"/>
        <v>1.7250059888992197E-2</v>
      </c>
      <c r="M376" s="5">
        <f t="shared" si="280"/>
        <v>1153.8860103626926</v>
      </c>
      <c r="N376" s="2">
        <f>(M376/M$5)^(12/COUNT(M$6:M376))-1</f>
        <v>8.2319974587706346E-2</v>
      </c>
      <c r="P376" s="3">
        <f t="shared" si="327"/>
        <v>1</v>
      </c>
      <c r="Q376" s="3">
        <f t="shared" si="281"/>
        <v>0</v>
      </c>
      <c r="R376" s="2">
        <f t="shared" si="282"/>
        <v>1.5250000000000001E-3</v>
      </c>
      <c r="S376" s="5">
        <f t="shared" si="283"/>
        <v>931.94211073415454</v>
      </c>
      <c r="T376" s="2">
        <f>(S376/S$5)^(12/COUNT(S$6:S376))-1</f>
        <v>7.4867417270403802E-2</v>
      </c>
      <c r="V376" s="3">
        <f t="shared" si="284"/>
        <v>0</v>
      </c>
      <c r="W376" s="3">
        <f t="shared" si="285"/>
        <v>1</v>
      </c>
      <c r="X376" s="2">
        <f t="shared" si="286"/>
        <v>1.7250059888992197E-2</v>
      </c>
      <c r="Y376" s="5">
        <f t="shared" si="287"/>
        <v>578168.66880222934</v>
      </c>
      <c r="Z376" s="2">
        <f>(Y376/Y$5)^(12/COUNT(Y$6:Y376))-1</f>
        <v>0.32337737419324242</v>
      </c>
      <c r="AB376" s="3">
        <f t="shared" si="288"/>
        <v>0</v>
      </c>
      <c r="AC376" s="3">
        <f t="shared" si="289"/>
        <v>1</v>
      </c>
      <c r="AD376" s="2">
        <f t="shared" si="290"/>
        <v>1.7250059888992197E-2</v>
      </c>
      <c r="AE376" s="5">
        <f t="shared" si="291"/>
        <v>1117.068270172784</v>
      </c>
      <c r="AF376" s="2">
        <f>(AE376/AE$5)^(12/COUNT(AE$6:AE376))-1</f>
        <v>8.1185350347402263E-2</v>
      </c>
      <c r="AH376" s="3">
        <f t="shared" ca="1" si="292"/>
        <v>0</v>
      </c>
      <c r="AI376" s="3">
        <f t="shared" ca="1" si="293"/>
        <v>1</v>
      </c>
      <c r="AJ376" s="2">
        <f t="shared" ca="1" si="294"/>
        <v>1.7250059888992197E-2</v>
      </c>
      <c r="AK376" s="5">
        <f t="shared" ca="1" si="295"/>
        <v>3335.871125473851</v>
      </c>
      <c r="AL376" s="2">
        <f ca="1">(AK376/AK$5)^(12/COUNT(AK$6:AK376))-1</f>
        <v>0.1201294719194288</v>
      </c>
      <c r="AN376" s="3">
        <f t="shared" ca="1" si="296"/>
        <v>0.35114082693044901</v>
      </c>
      <c r="AO376" s="3">
        <f t="shared" ca="1" si="297"/>
        <v>0.64885917306955099</v>
      </c>
      <c r="AP376" s="2">
        <f t="shared" ca="1" si="298"/>
        <v>1.1728349356040644E-2</v>
      </c>
      <c r="AQ376" s="5">
        <f t="shared" ca="1" si="299"/>
        <v>944.30149508981981</v>
      </c>
      <c r="AR376" s="2">
        <f ca="1">(AQ376/AQ$5)^(12/COUNT(AQ$6:AQ376))-1</f>
        <v>7.5325557747113692E-2</v>
      </c>
      <c r="AT376" s="3">
        <f t="shared" si="300"/>
        <v>0</v>
      </c>
      <c r="AU376" s="3">
        <f t="shared" si="301"/>
        <v>1</v>
      </c>
      <c r="AV376" s="2">
        <f t="shared" si="302"/>
        <v>1.7250059888992197E-2</v>
      </c>
      <c r="AW376" s="5">
        <f t="shared" si="303"/>
        <v>1531.9561843095978</v>
      </c>
      <c r="AX376" s="2">
        <f>(AW376/AW$5)^(12/COUNT(AW$6:AW376))-1</f>
        <v>9.2287110927829596E-2</v>
      </c>
      <c r="AZ376" s="3">
        <f t="shared" ca="1" si="304"/>
        <v>0</v>
      </c>
      <c r="BA376" s="3">
        <f t="shared" ca="1" si="305"/>
        <v>1</v>
      </c>
      <c r="BB376" s="2">
        <f t="shared" ca="1" si="306"/>
        <v>1.7250059888992197E-2</v>
      </c>
      <c r="BC376" s="5">
        <f t="shared" ca="1" si="307"/>
        <v>2468.3902505029182</v>
      </c>
      <c r="BD376" s="2">
        <f ca="1">(BC376/BC$5)^(12/COUNT(BC$6:BC376))-1</f>
        <v>0.10927096067277065</v>
      </c>
      <c r="BF376" s="3">
        <f t="shared" si="328"/>
        <v>0.45</v>
      </c>
      <c r="BG376" s="3">
        <f t="shared" si="308"/>
        <v>0.55000000000000004</v>
      </c>
      <c r="BH376" s="2">
        <f t="shared" si="309"/>
        <v>1.0173782938945709E-2</v>
      </c>
      <c r="BI376" s="5">
        <f t="shared" si="310"/>
        <v>1153.859653622342</v>
      </c>
      <c r="BJ376" s="2">
        <f>(BI376/BI$5)^(12/COUNT(BI$6:BI376))-1</f>
        <v>8.231917494385943E-2</v>
      </c>
      <c r="BL376" s="3">
        <f t="shared" si="311"/>
        <v>1</v>
      </c>
      <c r="BM376" s="3">
        <f t="shared" si="312"/>
        <v>0</v>
      </c>
      <c r="BN376" s="2">
        <f t="shared" si="313"/>
        <v>1.5250000000000001E-3</v>
      </c>
      <c r="BO376" s="5">
        <f t="shared" si="314"/>
        <v>670.56464009732406</v>
      </c>
      <c r="BP376" s="2">
        <f>(BO376/BO$5)^(12/COUNT(BO$6:BO376))-1</f>
        <v>6.3484669845760955E-2</v>
      </c>
      <c r="BR376" s="3">
        <f t="shared" si="315"/>
        <v>0</v>
      </c>
      <c r="BS376" s="3">
        <f t="shared" si="316"/>
        <v>1</v>
      </c>
      <c r="BT376" s="2">
        <f t="shared" si="317"/>
        <v>1.7250059888992197E-2</v>
      </c>
      <c r="BU376" s="5">
        <f t="shared" si="318"/>
        <v>688.71115188447129</v>
      </c>
      <c r="BV376" s="2">
        <f>(BU376/BU$5)^(12/COUNT(BU$6:BU376))-1</f>
        <v>6.440356825363569E-2</v>
      </c>
      <c r="BX376" s="3">
        <f t="shared" si="319"/>
        <v>0</v>
      </c>
      <c r="BY376" s="3">
        <f t="shared" si="320"/>
        <v>1</v>
      </c>
      <c r="BZ376" s="2">
        <f t="shared" si="321"/>
        <v>1.7250059888992197E-2</v>
      </c>
      <c r="CA376" s="5">
        <f t="shared" si="322"/>
        <v>944.31773475055923</v>
      </c>
      <c r="CB376" s="2">
        <f>(CA376/CA$5)^(12/COUNT(CA$6:CA376))-1</f>
        <v>7.5326155896919156E-2</v>
      </c>
      <c r="CD376" s="3">
        <f t="shared" si="329"/>
        <v>0.1</v>
      </c>
      <c r="CE376" s="3">
        <f t="shared" si="323"/>
        <v>0.9</v>
      </c>
      <c r="CF376" s="2">
        <f t="shared" si="324"/>
        <v>1.567755390009298E-2</v>
      </c>
      <c r="CG376" s="5">
        <f t="shared" si="325"/>
        <v>1170.0282364083746</v>
      </c>
      <c r="CH376" s="2">
        <f>(CG376/CG$5)^(12/COUNT(CG$6:CG376))-1</f>
        <v>8.2806427599021237E-2</v>
      </c>
    </row>
    <row r="377" spans="1:86">
      <c r="A377" s="1">
        <v>37287</v>
      </c>
      <c r="B377" s="2">
        <f>data!M378/1200</f>
        <v>1.4583333333333334E-3</v>
      </c>
      <c r="C377" s="2">
        <f>data!K378/data!K377-1</f>
        <v>-1.0128224317716872E-2</v>
      </c>
      <c r="D377" s="1">
        <f t="shared" si="276"/>
        <v>37257</v>
      </c>
      <c r="E377">
        <f>VLOOKUP(D377,'FRED Graph'!$A$13:$B$1993,2,FALSE)</f>
        <v>0</v>
      </c>
      <c r="F377" s="4">
        <f t="shared" si="277"/>
        <v>-1.1586557651050206E-2</v>
      </c>
      <c r="G377" s="20" t="str">
        <f t="shared" si="330"/>
        <v>20021</v>
      </c>
      <c r="H377" s="21">
        <f>IF(VLOOKUP(G377,Median_Level!$A$2:$H$206,8,FALSE)="#N/A",0,VLOOKUP(G377,Median_Level!$A$2:$H$206,8,FALSE))</f>
        <v>10</v>
      </c>
      <c r="I377" s="4"/>
      <c r="J377" s="3">
        <f t="shared" si="326"/>
        <v>0</v>
      </c>
      <c r="K377" s="3">
        <f t="shared" si="278"/>
        <v>1</v>
      </c>
      <c r="L377" s="2">
        <f t="shared" si="279"/>
        <v>-1.0128224317716872E-2</v>
      </c>
      <c r="M377" s="5">
        <f t="shared" si="280"/>
        <v>1142.1991940126638</v>
      </c>
      <c r="N377" s="2">
        <f>(M377/M$5)^(12/COUNT(M$6:M377))-1</f>
        <v>8.1734559377818261E-2</v>
      </c>
      <c r="P377" s="3">
        <f t="shared" si="327"/>
        <v>1</v>
      </c>
      <c r="Q377" s="3">
        <f t="shared" si="281"/>
        <v>0</v>
      </c>
      <c r="R377" s="2">
        <f t="shared" si="282"/>
        <v>1.4583333333333334E-3</v>
      </c>
      <c r="S377" s="5">
        <f t="shared" si="283"/>
        <v>933.30119297897522</v>
      </c>
      <c r="T377" s="2">
        <f>(S377/S$5)^(12/COUNT(S$6:S377))-1</f>
        <v>7.470934805880991E-2</v>
      </c>
      <c r="V377" s="3">
        <f t="shared" si="284"/>
        <v>1</v>
      </c>
      <c r="W377" s="3">
        <f t="shared" si="285"/>
        <v>0</v>
      </c>
      <c r="X377" s="2">
        <f t="shared" si="286"/>
        <v>1.4583333333333334E-3</v>
      </c>
      <c r="Y377" s="5">
        <f t="shared" si="287"/>
        <v>579011.83144423261</v>
      </c>
      <c r="Z377" s="2">
        <f>(Y377/Y$5)^(12/COUNT(Y$6:Y377))-1</f>
        <v>0.32244315835299697</v>
      </c>
      <c r="AB377" s="3">
        <f t="shared" si="288"/>
        <v>0</v>
      </c>
      <c r="AC377" s="3">
        <f t="shared" si="289"/>
        <v>1</v>
      </c>
      <c r="AD377" s="2">
        <f t="shared" si="290"/>
        <v>-1.0128224317716872E-2</v>
      </c>
      <c r="AE377" s="5">
        <f t="shared" si="291"/>
        <v>1105.75435215427</v>
      </c>
      <c r="AF377" s="2">
        <f>(AE377/AE$5)^(12/COUNT(AE$6:AE377))-1</f>
        <v>8.0603595664822336E-2</v>
      </c>
      <c r="AH377" s="3">
        <f t="shared" ca="1" si="292"/>
        <v>0</v>
      </c>
      <c r="AI377" s="3">
        <f t="shared" ca="1" si="293"/>
        <v>1</v>
      </c>
      <c r="AJ377" s="2">
        <f t="shared" ca="1" si="294"/>
        <v>-1.0128224317716872E-2</v>
      </c>
      <c r="AK377" s="5">
        <f t="shared" ca="1" si="295"/>
        <v>3302.0846744200571</v>
      </c>
      <c r="AL377" s="2">
        <f ca="1">(AK377/AK$5)^(12/COUNT(AK$6:AK377))-1</f>
        <v>0.11942027323284554</v>
      </c>
      <c r="AN377" s="3">
        <f t="shared" ca="1" si="296"/>
        <v>0.44101527249292471</v>
      </c>
      <c r="AO377" s="3">
        <f t="shared" ca="1" si="297"/>
        <v>0.55898472750707529</v>
      </c>
      <c r="AP377" s="2">
        <f t="shared" ca="1" si="298"/>
        <v>-5.0183754379839835E-3</v>
      </c>
      <c r="AQ377" s="5">
        <f t="shared" ca="1" si="299"/>
        <v>939.56263566080952</v>
      </c>
      <c r="AR377" s="2">
        <f ca="1">(AQ377/AQ$5)^(12/COUNT(AQ$6:AQ377))-1</f>
        <v>7.4941181452093497E-2</v>
      </c>
      <c r="AT377" s="3">
        <f t="shared" si="300"/>
        <v>0</v>
      </c>
      <c r="AU377" s="3">
        <f t="shared" si="301"/>
        <v>1</v>
      </c>
      <c r="AV377" s="2">
        <f t="shared" si="302"/>
        <v>-1.0128224317716872E-2</v>
      </c>
      <c r="AW377" s="5">
        <f t="shared" si="303"/>
        <v>1516.4401884299966</v>
      </c>
      <c r="AX377" s="2">
        <f>(AW377/AW$5)^(12/COUNT(AW$6:AW377))-1</f>
        <v>9.166940312051608E-2</v>
      </c>
      <c r="AZ377" s="3">
        <f t="shared" ca="1" si="304"/>
        <v>0</v>
      </c>
      <c r="BA377" s="3">
        <f t="shared" ca="1" si="305"/>
        <v>1</v>
      </c>
      <c r="BB377" s="2">
        <f t="shared" ca="1" si="306"/>
        <v>-1.0128224317716872E-2</v>
      </c>
      <c r="BC377" s="5">
        <f t="shared" ca="1" si="307"/>
        <v>2443.3898403421595</v>
      </c>
      <c r="BD377" s="2">
        <f ca="1">(BC377/BC$5)^(12/COUNT(BC$6:BC377))-1</f>
        <v>0.10859766653757941</v>
      </c>
      <c r="BF377" s="3">
        <f t="shared" si="328"/>
        <v>0.45</v>
      </c>
      <c r="BG377" s="3">
        <f t="shared" si="308"/>
        <v>0.55000000000000004</v>
      </c>
      <c r="BH377" s="2">
        <f t="shared" si="309"/>
        <v>-4.9142733747442801E-3</v>
      </c>
      <c r="BI377" s="5">
        <f t="shared" si="310"/>
        <v>1148.1892718483541</v>
      </c>
      <c r="BJ377" s="2">
        <f>(BI377/BI$5)^(12/COUNT(BI$6:BI377))-1</f>
        <v>8.1917095976734799E-2</v>
      </c>
      <c r="BL377" s="3">
        <f t="shared" si="311"/>
        <v>1</v>
      </c>
      <c r="BM377" s="3">
        <f t="shared" si="312"/>
        <v>0</v>
      </c>
      <c r="BN377" s="2">
        <f t="shared" si="313"/>
        <v>1.4583333333333334E-3</v>
      </c>
      <c r="BO377" s="5">
        <f t="shared" si="314"/>
        <v>671.54254686413265</v>
      </c>
      <c r="BP377" s="2">
        <f>(BO377/BO$5)^(12/COUNT(BO$6:BO377))-1</f>
        <v>6.3358706721450053E-2</v>
      </c>
      <c r="BR377" s="3">
        <f t="shared" si="315"/>
        <v>0</v>
      </c>
      <c r="BS377" s="3">
        <f t="shared" si="316"/>
        <v>1</v>
      </c>
      <c r="BT377" s="2">
        <f t="shared" si="317"/>
        <v>-1.0128224317716872E-2</v>
      </c>
      <c r="BU377" s="5">
        <f t="shared" si="318"/>
        <v>681.73573084807219</v>
      </c>
      <c r="BV377" s="2">
        <f>(BU377/BU$5)^(12/COUNT(BU$6:BU377))-1</f>
        <v>6.3875580603811155E-2</v>
      </c>
      <c r="BX377" s="3">
        <f t="shared" si="319"/>
        <v>0</v>
      </c>
      <c r="BY377" s="3">
        <f t="shared" si="320"/>
        <v>1</v>
      </c>
      <c r="BZ377" s="2">
        <f t="shared" si="321"/>
        <v>-1.0128224317716872E-2</v>
      </c>
      <c r="CA377" s="5">
        <f t="shared" si="322"/>
        <v>934.75347290580726</v>
      </c>
      <c r="CB377" s="2">
        <f>(CA377/CA$5)^(12/COUNT(CA$6:CA377))-1</f>
        <v>7.4763253308349986E-2</v>
      </c>
      <c r="CD377" s="3">
        <f t="shared" si="329"/>
        <v>0.1</v>
      </c>
      <c r="CE377" s="3">
        <f t="shared" si="323"/>
        <v>0.9</v>
      </c>
      <c r="CF377" s="2">
        <f t="shared" si="324"/>
        <v>-8.9695685526118528E-3</v>
      </c>
      <c r="CG377" s="5">
        <f t="shared" si="325"/>
        <v>1159.5335879334182</v>
      </c>
      <c r="CH377" s="2">
        <f>(CG377/CG$5)^(12/COUNT(CG$6:CG377))-1</f>
        <v>8.226028178518785E-2</v>
      </c>
    </row>
    <row r="378" spans="1:86">
      <c r="A378" s="1">
        <v>37315</v>
      </c>
      <c r="B378" s="2">
        <f>data!M379/1200</f>
        <v>1.4583333333333334E-3</v>
      </c>
      <c r="C378" s="2">
        <f>data!K379/data!K378-1</f>
        <v>1.8763104838709577E-2</v>
      </c>
      <c r="D378" s="1">
        <f t="shared" si="276"/>
        <v>37257</v>
      </c>
      <c r="E378">
        <f>VLOOKUP(D378,'FRED Graph'!$A$13:$B$1993,2,FALSE)</f>
        <v>0</v>
      </c>
      <c r="F378" s="4">
        <f t="shared" si="277"/>
        <v>1.7304771505376244E-2</v>
      </c>
      <c r="G378" s="20" t="str">
        <f t="shared" si="330"/>
        <v>20021</v>
      </c>
      <c r="H378" s="21">
        <f>IF(VLOOKUP(G378,Median_Level!$A$2:$H$206,8,FALSE)="#N/A",0,VLOOKUP(G378,Median_Level!$A$2:$H$206,8,FALSE))</f>
        <v>10</v>
      </c>
      <c r="I378" s="4"/>
      <c r="J378" s="3">
        <f t="shared" si="326"/>
        <v>0</v>
      </c>
      <c r="K378" s="3">
        <f t="shared" si="278"/>
        <v>1</v>
      </c>
      <c r="L378" s="2">
        <f t="shared" si="279"/>
        <v>1.8763104838709577E-2</v>
      </c>
      <c r="M378" s="5">
        <f t="shared" si="280"/>
        <v>1163.6303972366131</v>
      </c>
      <c r="N378" s="2">
        <f>(M378/M$5)^(12/COUNT(M$6:M378))-1</f>
        <v>8.2153718929045549E-2</v>
      </c>
      <c r="P378" s="3">
        <f t="shared" si="327"/>
        <v>1</v>
      </c>
      <c r="Q378" s="3">
        <f t="shared" si="281"/>
        <v>0</v>
      </c>
      <c r="R378" s="2">
        <f t="shared" si="282"/>
        <v>1.4583333333333334E-3</v>
      </c>
      <c r="S378" s="5">
        <f t="shared" si="283"/>
        <v>934.66225721873627</v>
      </c>
      <c r="T378" s="2">
        <f>(S378/S$5)^(12/COUNT(S$6:S378))-1</f>
        <v>7.4552149462230988E-2</v>
      </c>
      <c r="V378" s="3">
        <f t="shared" si="284"/>
        <v>0</v>
      </c>
      <c r="W378" s="3">
        <f t="shared" si="285"/>
        <v>1</v>
      </c>
      <c r="X378" s="2">
        <f t="shared" si="286"/>
        <v>1.8763104838709577E-2</v>
      </c>
      <c r="Y378" s="5">
        <f t="shared" si="287"/>
        <v>589875.89114047401</v>
      </c>
      <c r="Z378" s="2">
        <f>(Y378/Y$5)^(12/COUNT(Y$6:Y378))-1</f>
        <v>0.32224317641231126</v>
      </c>
      <c r="AB378" s="3">
        <f t="shared" si="288"/>
        <v>0</v>
      </c>
      <c r="AC378" s="3">
        <f t="shared" si="289"/>
        <v>1</v>
      </c>
      <c r="AD378" s="2">
        <f t="shared" si="290"/>
        <v>1.8763104838709577E-2</v>
      </c>
      <c r="AE378" s="5">
        <f t="shared" si="291"/>
        <v>1126.5017369896</v>
      </c>
      <c r="AF378" s="2">
        <f>(AE378/AE$5)^(12/COUNT(AE$6:AE378))-1</f>
        <v>8.1025348648018136E-2</v>
      </c>
      <c r="AH378" s="3">
        <f t="shared" ca="1" si="292"/>
        <v>0</v>
      </c>
      <c r="AI378" s="3">
        <f t="shared" ca="1" si="293"/>
        <v>1</v>
      </c>
      <c r="AJ378" s="2">
        <f t="shared" ca="1" si="294"/>
        <v>1.8763104838709577E-2</v>
      </c>
      <c r="AK378" s="5">
        <f t="shared" ca="1" si="295"/>
        <v>3364.0420353524969</v>
      </c>
      <c r="AL378" s="2">
        <f ca="1">(AK378/AK$5)^(12/COUNT(AK$6:AK378))-1</f>
        <v>0.11975122653460435</v>
      </c>
      <c r="AN378" s="3">
        <f t="shared" ca="1" si="296"/>
        <v>0.33687330321190401</v>
      </c>
      <c r="AO378" s="3">
        <f t="shared" ca="1" si="297"/>
        <v>0.66312669678809599</v>
      </c>
      <c r="AP378" s="2">
        <f t="shared" ca="1" si="298"/>
        <v>1.2933589300366248E-2</v>
      </c>
      <c r="AQ378" s="5">
        <f t="shared" ca="1" si="299"/>
        <v>951.71455291241602</v>
      </c>
      <c r="AR378" s="2">
        <f ca="1">(AQ378/AQ$5)^(12/COUNT(AQ$6:AQ378))-1</f>
        <v>7.5177354480198133E-2</v>
      </c>
      <c r="AT378" s="3">
        <f t="shared" si="300"/>
        <v>0</v>
      </c>
      <c r="AU378" s="3">
        <f t="shared" si="301"/>
        <v>1</v>
      </c>
      <c r="AV378" s="2">
        <f t="shared" si="302"/>
        <v>1.8763104838709577E-2</v>
      </c>
      <c r="AW378" s="5">
        <f t="shared" si="303"/>
        <v>1544.8933146671411</v>
      </c>
      <c r="AX378" s="2">
        <f>(AW378/AW$5)^(12/COUNT(AW$6:AW378))-1</f>
        <v>9.2065645360846826E-2</v>
      </c>
      <c r="AZ378" s="3">
        <f t="shared" ca="1" si="304"/>
        <v>0</v>
      </c>
      <c r="BA378" s="3">
        <f t="shared" ca="1" si="305"/>
        <v>1</v>
      </c>
      <c r="BB378" s="2">
        <f t="shared" ca="1" si="306"/>
        <v>1.8763104838709577E-2</v>
      </c>
      <c r="BC378" s="5">
        <f t="shared" ca="1" si="307"/>
        <v>2489.235420078337</v>
      </c>
      <c r="BD378" s="2">
        <f ca="1">(BC378/BC$5)^(12/COUNT(BC$6:BC378))-1</f>
        <v>0.10895430339815837</v>
      </c>
      <c r="BF378" s="3">
        <f t="shared" si="328"/>
        <v>0.45</v>
      </c>
      <c r="BG378" s="3">
        <f t="shared" si="308"/>
        <v>0.55000000000000004</v>
      </c>
      <c r="BH378" s="2">
        <f t="shared" si="309"/>
        <v>1.0975957661290269E-2</v>
      </c>
      <c r="BI378" s="5">
        <f t="shared" si="310"/>
        <v>1160.7917486833094</v>
      </c>
      <c r="BJ378" s="2">
        <f>(BI378/BI$5)^(12/COUNT(BI$6:BI378))-1</f>
        <v>8.2068689132176686E-2</v>
      </c>
      <c r="BL378" s="3">
        <f t="shared" si="311"/>
        <v>1</v>
      </c>
      <c r="BM378" s="3">
        <f t="shared" si="312"/>
        <v>0</v>
      </c>
      <c r="BN378" s="2">
        <f t="shared" si="313"/>
        <v>1.4583333333333334E-3</v>
      </c>
      <c r="BO378" s="5">
        <f t="shared" si="314"/>
        <v>672.52187974497622</v>
      </c>
      <c r="BP378" s="2">
        <f>(BO378/BO$5)^(12/COUNT(BO$6:BO378))-1</f>
        <v>6.3233433802398986E-2</v>
      </c>
      <c r="BR378" s="3">
        <f t="shared" si="315"/>
        <v>0</v>
      </c>
      <c r="BS378" s="3">
        <f t="shared" si="316"/>
        <v>1</v>
      </c>
      <c r="BT378" s="2">
        <f t="shared" si="317"/>
        <v>1.8763104838709577E-2</v>
      </c>
      <c r="BU378" s="5">
        <f t="shared" si="318"/>
        <v>694.52720983826885</v>
      </c>
      <c r="BV378" s="2">
        <f>(BU378/BU$5)^(12/COUNT(BU$6:BU378))-1</f>
        <v>6.4335321340327267E-2</v>
      </c>
      <c r="BX378" s="3">
        <f t="shared" si="319"/>
        <v>0</v>
      </c>
      <c r="BY378" s="3">
        <f t="shared" si="320"/>
        <v>1</v>
      </c>
      <c r="BZ378" s="2">
        <f t="shared" si="321"/>
        <v>1.8763104838709577E-2</v>
      </c>
      <c r="CA378" s="5">
        <f t="shared" si="322"/>
        <v>952.29235031628684</v>
      </c>
      <c r="CB378" s="2">
        <f>(CA378/CA$5)^(12/COUNT(CA$6:CA378))-1</f>
        <v>7.5198348414770022E-2</v>
      </c>
      <c r="CD378" s="3">
        <f t="shared" si="329"/>
        <v>0.1</v>
      </c>
      <c r="CE378" s="3">
        <f t="shared" si="323"/>
        <v>0.9</v>
      </c>
      <c r="CF378" s="2">
        <f t="shared" si="324"/>
        <v>1.7032627688171955E-2</v>
      </c>
      <c r="CG378" s="5">
        <f t="shared" si="325"/>
        <v>1179.2834918286185</v>
      </c>
      <c r="CH378" s="2">
        <f>(CG378/CG$5)^(12/COUNT(CG$6:CG378))-1</f>
        <v>8.2619021082650512E-2</v>
      </c>
    </row>
    <row r="379" spans="1:86">
      <c r="A379" s="1">
        <v>37344</v>
      </c>
      <c r="B379" s="2">
        <f>data!M380/1200</f>
        <v>1.4583333333333334E-3</v>
      </c>
      <c r="C379" s="2">
        <f>data!K380/data!K379-1</f>
        <v>2.9468253426385926E-2</v>
      </c>
      <c r="D379" s="1">
        <f t="shared" si="276"/>
        <v>37257</v>
      </c>
      <c r="E379">
        <f>VLOOKUP(D379,'FRED Graph'!$A$13:$B$1993,2,FALSE)</f>
        <v>0</v>
      </c>
      <c r="F379" s="4">
        <f t="shared" si="277"/>
        <v>2.8009920093052594E-2</v>
      </c>
      <c r="G379" s="20" t="str">
        <f t="shared" si="330"/>
        <v>20021</v>
      </c>
      <c r="H379" s="21">
        <f>IF(VLOOKUP(G379,Median_Level!$A$2:$H$206,8,FALSE)="#N/A",0,VLOOKUP(G379,Median_Level!$A$2:$H$206,8,FALSE))</f>
        <v>10</v>
      </c>
      <c r="I379" s="4"/>
      <c r="J379" s="3">
        <f t="shared" si="326"/>
        <v>0</v>
      </c>
      <c r="K379" s="3">
        <f t="shared" si="278"/>
        <v>1</v>
      </c>
      <c r="L379" s="2">
        <f t="shared" si="279"/>
        <v>2.9468253426385926E-2</v>
      </c>
      <c r="M379" s="5">
        <f t="shared" si="280"/>
        <v>1197.9205526770277</v>
      </c>
      <c r="N379" s="2">
        <f>(M379/M$5)^(12/COUNT(M$6:M379))-1</f>
        <v>8.2933948417427183E-2</v>
      </c>
      <c r="P379" s="3">
        <f t="shared" si="327"/>
        <v>1</v>
      </c>
      <c r="Q379" s="3">
        <f t="shared" si="281"/>
        <v>0</v>
      </c>
      <c r="R379" s="2">
        <f t="shared" si="282"/>
        <v>1.4583333333333334E-3</v>
      </c>
      <c r="S379" s="5">
        <f t="shared" si="283"/>
        <v>936.02530634384698</v>
      </c>
      <c r="T379" s="2">
        <f>(S379/S$5)^(12/COUNT(S$6:S379))-1</f>
        <v>7.4395814309317299E-2</v>
      </c>
      <c r="V379" s="3">
        <f t="shared" si="284"/>
        <v>0</v>
      </c>
      <c r="W379" s="3">
        <f t="shared" si="285"/>
        <v>1</v>
      </c>
      <c r="X379" s="2">
        <f t="shared" si="286"/>
        <v>2.9468253426385926E-2</v>
      </c>
      <c r="Y379" s="5">
        <f t="shared" si="287"/>
        <v>607258.50339071674</v>
      </c>
      <c r="Z379" s="2">
        <f>(Y379/Y$5)^(12/COUNT(Y$6:Y379))-1</f>
        <v>0.32248777601955703</v>
      </c>
      <c r="AB379" s="3">
        <f t="shared" si="288"/>
        <v>0</v>
      </c>
      <c r="AC379" s="3">
        <f t="shared" si="289"/>
        <v>1</v>
      </c>
      <c r="AD379" s="2">
        <f t="shared" si="290"/>
        <v>2.9468253426385926E-2</v>
      </c>
      <c r="AE379" s="5">
        <f t="shared" si="291"/>
        <v>1159.6977756604736</v>
      </c>
      <c r="AF379" s="2">
        <f>(AE379/AE$5)^(12/COUNT(AE$6:AE379))-1</f>
        <v>8.1807782222606651E-2</v>
      </c>
      <c r="AH379" s="3">
        <f t="shared" ca="1" si="292"/>
        <v>0</v>
      </c>
      <c r="AI379" s="3">
        <f t="shared" ca="1" si="293"/>
        <v>1</v>
      </c>
      <c r="AJ379" s="2">
        <f t="shared" ca="1" si="294"/>
        <v>2.9468253426385926E-2</v>
      </c>
      <c r="AK379" s="5">
        <f t="shared" ca="1" si="295"/>
        <v>3463.1744785872793</v>
      </c>
      <c r="AL379" s="2">
        <f ca="1">(AK379/AK$5)^(12/COUNT(AK$6:AK379))-1</f>
        <v>0.1204562401067879</v>
      </c>
      <c r="AN379" s="3">
        <f t="shared" ca="1" si="296"/>
        <v>0.33656725923881003</v>
      </c>
      <c r="AO379" s="3">
        <f t="shared" ca="1" si="297"/>
        <v>0.66343274076118997</v>
      </c>
      <c r="AP379" s="2">
        <f t="shared" ca="1" si="298"/>
        <v>2.0041031389169142E-2</v>
      </c>
      <c r="AQ379" s="5">
        <f t="shared" ca="1" si="299"/>
        <v>970.78789414086293</v>
      </c>
      <c r="AR379" s="2">
        <f ca="1">(AQ379/AQ$5)^(12/COUNT(AQ$6:AQ379))-1</f>
        <v>7.5653610014590367E-2</v>
      </c>
      <c r="AT379" s="3">
        <f t="shared" si="300"/>
        <v>0</v>
      </c>
      <c r="AU379" s="3">
        <f t="shared" si="301"/>
        <v>1</v>
      </c>
      <c r="AV379" s="2">
        <f t="shared" si="302"/>
        <v>2.9468253426385926E-2</v>
      </c>
      <c r="AW379" s="5">
        <f t="shared" si="303"/>
        <v>1590.4186223804818</v>
      </c>
      <c r="AX379" s="2">
        <f>(AW379/AW$5)^(12/COUNT(AW$6:AW379))-1</f>
        <v>9.2826378964692813E-2</v>
      </c>
      <c r="AZ379" s="3">
        <f t="shared" ca="1" si="304"/>
        <v>0</v>
      </c>
      <c r="BA379" s="3">
        <f t="shared" ca="1" si="305"/>
        <v>1</v>
      </c>
      <c r="BB379" s="2">
        <f t="shared" ca="1" si="306"/>
        <v>2.9468253426385926E-2</v>
      </c>
      <c r="BC379" s="5">
        <f t="shared" ca="1" si="307"/>
        <v>2562.5888402751416</v>
      </c>
      <c r="BD379" s="2">
        <f ca="1">(BC379/BC$5)^(12/COUNT(BC$6:BC379))-1</f>
        <v>0.10968126666167977</v>
      </c>
      <c r="BF379" s="3">
        <f t="shared" si="328"/>
        <v>0.45</v>
      </c>
      <c r="BG379" s="3">
        <f t="shared" si="308"/>
        <v>0.55000000000000004</v>
      </c>
      <c r="BH379" s="2">
        <f t="shared" si="309"/>
        <v>1.6863789384512263E-2</v>
      </c>
      <c r="BI379" s="5">
        <f t="shared" si="310"/>
        <v>1180.3670962523845</v>
      </c>
      <c r="BJ379" s="2">
        <f>(BI379/BI$5)^(12/COUNT(BI$6:BI379))-1</f>
        <v>8.2421152080450089E-2</v>
      </c>
      <c r="BL379" s="3">
        <f t="shared" si="311"/>
        <v>1</v>
      </c>
      <c r="BM379" s="3">
        <f t="shared" si="312"/>
        <v>0</v>
      </c>
      <c r="BN379" s="2">
        <f t="shared" si="313"/>
        <v>1.4583333333333334E-3</v>
      </c>
      <c r="BO379" s="5">
        <f t="shared" si="314"/>
        <v>673.50264081960427</v>
      </c>
      <c r="BP379" s="2">
        <f>(BO379/BO$5)^(12/COUNT(BO$6:BO379))-1</f>
        <v>6.3108845432079619E-2</v>
      </c>
      <c r="BR379" s="3">
        <f t="shared" si="315"/>
        <v>0</v>
      </c>
      <c r="BS379" s="3">
        <f t="shared" si="316"/>
        <v>1</v>
      </c>
      <c r="BT379" s="2">
        <f t="shared" si="317"/>
        <v>2.9468253426385926E-2</v>
      </c>
      <c r="BU379" s="5">
        <f t="shared" si="318"/>
        <v>714.9937136693037</v>
      </c>
      <c r="BV379" s="2">
        <f>(BU379/BU$5)^(12/COUNT(BU$6:BU379))-1</f>
        <v>6.5149987302763224E-2</v>
      </c>
      <c r="BX379" s="3">
        <f t="shared" si="319"/>
        <v>0</v>
      </c>
      <c r="BY379" s="3">
        <f t="shared" si="320"/>
        <v>1</v>
      </c>
      <c r="BZ379" s="2">
        <f t="shared" si="321"/>
        <v>2.9468253426385926E-2</v>
      </c>
      <c r="CA379" s="5">
        <f t="shared" si="322"/>
        <v>980.35474263141589</v>
      </c>
      <c r="CB379" s="2">
        <f>(CA379/CA$5)^(12/COUNT(CA$6:CA379))-1</f>
        <v>7.5992113981273812E-2</v>
      </c>
      <c r="CD379" s="3">
        <f t="shared" si="329"/>
        <v>0.1</v>
      </c>
      <c r="CE379" s="3">
        <f t="shared" si="323"/>
        <v>0.9</v>
      </c>
      <c r="CF379" s="2">
        <f t="shared" si="324"/>
        <v>2.666726141708067E-2</v>
      </c>
      <c r="CG379" s="5">
        <f t="shared" si="325"/>
        <v>1210.7317529900599</v>
      </c>
      <c r="CH379" s="2">
        <f>(CG379/CG$5)^(12/COUNT(CG$6:CG379))-1</f>
        <v>8.330363656786699E-2</v>
      </c>
    </row>
    <row r="380" spans="1:86">
      <c r="A380" s="1">
        <v>37376</v>
      </c>
      <c r="B380" s="2">
        <f>data!M381/1200</f>
        <v>1.4583333333333334E-3</v>
      </c>
      <c r="C380" s="2">
        <f>data!K381/data!K380-1</f>
        <v>-4.3994871173805405E-2</v>
      </c>
      <c r="D380" s="1">
        <f t="shared" si="276"/>
        <v>37257</v>
      </c>
      <c r="E380">
        <f>VLOOKUP(D380,'FRED Graph'!$A$13:$B$1993,2,FALSE)</f>
        <v>0</v>
      </c>
      <c r="F380" s="4">
        <f t="shared" si="277"/>
        <v>-4.5453204507138738E-2</v>
      </c>
      <c r="G380" s="20" t="str">
        <f t="shared" si="330"/>
        <v>20022</v>
      </c>
      <c r="H380" s="21">
        <f>IF(VLOOKUP(G380,Median_Level!$A$2:$H$206,8,FALSE)="#N/A",0,VLOOKUP(G380,Median_Level!$A$2:$H$206,8,FALSE))</f>
        <v>10</v>
      </c>
      <c r="I380" s="4"/>
      <c r="J380" s="3">
        <f t="shared" si="326"/>
        <v>0</v>
      </c>
      <c r="K380" s="3">
        <f t="shared" si="278"/>
        <v>1</v>
      </c>
      <c r="L380" s="2">
        <f t="shared" si="279"/>
        <v>-4.3994871173805405E-2</v>
      </c>
      <c r="M380" s="5">
        <f t="shared" si="280"/>
        <v>1145.218192285548</v>
      </c>
      <c r="N380" s="2">
        <f>(M380/M$5)^(12/COUNT(M$6:M380))-1</f>
        <v>8.1146193592854576E-2</v>
      </c>
      <c r="P380" s="3">
        <f t="shared" si="327"/>
        <v>1</v>
      </c>
      <c r="Q380" s="3">
        <f t="shared" si="281"/>
        <v>0</v>
      </c>
      <c r="R380" s="2">
        <f t="shared" si="282"/>
        <v>1.4583333333333334E-3</v>
      </c>
      <c r="S380" s="5">
        <f t="shared" si="283"/>
        <v>937.3903432489318</v>
      </c>
      <c r="T380" s="2">
        <f>(S380/S$5)^(12/COUNT(S$6:S380))-1</f>
        <v>7.4240335507247179E-2</v>
      </c>
      <c r="V380" s="3">
        <f t="shared" si="284"/>
        <v>1</v>
      </c>
      <c r="W380" s="3">
        <f t="shared" si="285"/>
        <v>0</v>
      </c>
      <c r="X380" s="2">
        <f t="shared" si="286"/>
        <v>1.4583333333333334E-3</v>
      </c>
      <c r="Y380" s="5">
        <f t="shared" si="287"/>
        <v>608144.08870816149</v>
      </c>
      <c r="Z380" s="2">
        <f>(Y380/Y$5)^(12/COUNT(Y$6:Y380))-1</f>
        <v>0.32156402406878493</v>
      </c>
      <c r="AB380" s="3">
        <f t="shared" si="288"/>
        <v>0</v>
      </c>
      <c r="AC380" s="3">
        <f t="shared" si="289"/>
        <v>1</v>
      </c>
      <c r="AD380" s="2">
        <f t="shared" si="290"/>
        <v>-4.3994871173805405E-2</v>
      </c>
      <c r="AE380" s="5">
        <f t="shared" si="291"/>
        <v>1108.6770214197422</v>
      </c>
      <c r="AF380" s="2">
        <f>(AE380/AE$5)^(12/COUNT(AE$6:AE380))-1</f>
        <v>8.0024883119428569E-2</v>
      </c>
      <c r="AH380" s="3">
        <f t="shared" ca="1" si="292"/>
        <v>0</v>
      </c>
      <c r="AI380" s="3">
        <f t="shared" ca="1" si="293"/>
        <v>1</v>
      </c>
      <c r="AJ380" s="2">
        <f t="shared" ca="1" si="294"/>
        <v>-4.3994871173805405E-2</v>
      </c>
      <c r="AK380" s="5">
        <f t="shared" ca="1" si="295"/>
        <v>3310.8125635494212</v>
      </c>
      <c r="AL380" s="2">
        <f ca="1">(AK380/AK$5)^(12/COUNT(AK$6:AK380))-1</f>
        <v>0.11850494123454935</v>
      </c>
      <c r="AN380" s="3">
        <f t="shared" ca="1" si="296"/>
        <v>0.2917406909457001</v>
      </c>
      <c r="AO380" s="3">
        <f t="shared" ca="1" si="297"/>
        <v>0.7082593090542999</v>
      </c>
      <c r="AP380" s="2">
        <f t="shared" ca="1" si="298"/>
        <v>-3.073432188519654E-2</v>
      </c>
      <c r="AQ380" s="5">
        <f t="shared" ca="1" si="299"/>
        <v>940.95138652008552</v>
      </c>
      <c r="AR380" s="2">
        <f ca="1">(AQ380/AQ$5)^(12/COUNT(AQ$6:AQ380))-1</f>
        <v>7.4370685478902354E-2</v>
      </c>
      <c r="AT380" s="3">
        <f t="shared" si="300"/>
        <v>0</v>
      </c>
      <c r="AU380" s="3">
        <f t="shared" si="301"/>
        <v>1</v>
      </c>
      <c r="AV380" s="2">
        <f t="shared" si="302"/>
        <v>-4.3994871173805405E-2</v>
      </c>
      <c r="AW380" s="5">
        <f t="shared" si="303"/>
        <v>1520.4483599764314</v>
      </c>
      <c r="AX380" s="2">
        <f>(AW380/AW$5)^(12/COUNT(AW$6:AW380))-1</f>
        <v>9.099583741293249E-2</v>
      </c>
      <c r="AZ380" s="3">
        <f t="shared" ca="1" si="304"/>
        <v>0</v>
      </c>
      <c r="BA380" s="3">
        <f t="shared" ca="1" si="305"/>
        <v>1</v>
      </c>
      <c r="BB380" s="2">
        <f t="shared" ca="1" si="306"/>
        <v>-4.3994871173805405E-2</v>
      </c>
      <c r="BC380" s="5">
        <f t="shared" ca="1" si="307"/>
        <v>2449.8480743758055</v>
      </c>
      <c r="BD380" s="2">
        <f ca="1">(BC380/BC$5)^(12/COUNT(BC$6:BC380))-1</f>
        <v>0.10777727786866831</v>
      </c>
      <c r="BF380" s="3">
        <f t="shared" si="328"/>
        <v>0.45</v>
      </c>
      <c r="BG380" s="3">
        <f t="shared" si="308"/>
        <v>0.55000000000000004</v>
      </c>
      <c r="BH380" s="2">
        <f t="shared" si="309"/>
        <v>-2.3540929145592974E-2</v>
      </c>
      <c r="BI380" s="5">
        <f t="shared" si="310"/>
        <v>1152.5801580737177</v>
      </c>
      <c r="BJ380" s="2">
        <f>(BI380/BI$5)^(12/COUNT(BI$6:BI380))-1</f>
        <v>8.1367907171758791E-2</v>
      </c>
      <c r="BL380" s="3">
        <f t="shared" si="311"/>
        <v>1</v>
      </c>
      <c r="BM380" s="3">
        <f t="shared" si="312"/>
        <v>0</v>
      </c>
      <c r="BN380" s="2">
        <f t="shared" si="313"/>
        <v>1.4583333333333334E-3</v>
      </c>
      <c r="BO380" s="5">
        <f t="shared" si="314"/>
        <v>674.48483217079956</v>
      </c>
      <c r="BP380" s="2">
        <f>(BO380/BO$5)^(12/COUNT(BO$6:BO380))-1</f>
        <v>6.2984936015596515E-2</v>
      </c>
      <c r="BR380" s="3">
        <f t="shared" si="315"/>
        <v>0</v>
      </c>
      <c r="BS380" s="3">
        <f t="shared" si="316"/>
        <v>1</v>
      </c>
      <c r="BT380" s="2">
        <f t="shared" si="317"/>
        <v>-4.3994871173805405E-2</v>
      </c>
      <c r="BU380" s="5">
        <f t="shared" si="318"/>
        <v>683.53765734634203</v>
      </c>
      <c r="BV380" s="2">
        <f>(BU380/BU$5)^(12/COUNT(BU$6:BU380))-1</f>
        <v>6.3438546763253889E-2</v>
      </c>
      <c r="BX380" s="3">
        <f t="shared" si="319"/>
        <v>0</v>
      </c>
      <c r="BY380" s="3">
        <f t="shared" si="320"/>
        <v>1</v>
      </c>
      <c r="BZ380" s="2">
        <f t="shared" si="321"/>
        <v>-4.3994871173805405E-2</v>
      </c>
      <c r="CA380" s="5">
        <f t="shared" si="322"/>
        <v>937.22416202471754</v>
      </c>
      <c r="CB380" s="2">
        <f>(CA380/CA$5)^(12/COUNT(CA$6:CA380))-1</f>
        <v>7.4234240837475207E-2</v>
      </c>
      <c r="CD380" s="3">
        <f t="shared" si="329"/>
        <v>0.1</v>
      </c>
      <c r="CE380" s="3">
        <f t="shared" si="323"/>
        <v>0.9</v>
      </c>
      <c r="CF380" s="2">
        <f t="shared" si="324"/>
        <v>-3.9449550723091538E-2</v>
      </c>
      <c r="CG380" s="5">
        <f t="shared" si="325"/>
        <v>1162.9689292884211</v>
      </c>
      <c r="CH380" s="2">
        <f>(CG380/CG$5)^(12/COUNT(CG$6:CG380))-1</f>
        <v>8.167845529401907E-2</v>
      </c>
    </row>
    <row r="381" spans="1:86">
      <c r="A381" s="1">
        <v>37407</v>
      </c>
      <c r="B381" s="2">
        <f>data!M382/1200</f>
        <v>1.4583333333333334E-3</v>
      </c>
      <c r="C381" s="2">
        <f>data!K382/data!K381-1</f>
        <v>-2.1083386452339647E-3</v>
      </c>
      <c r="D381" s="1">
        <f t="shared" si="276"/>
        <v>37257</v>
      </c>
      <c r="E381">
        <f>VLOOKUP(D381,'FRED Graph'!$A$13:$B$1993,2,FALSE)</f>
        <v>0</v>
      </c>
      <c r="F381" s="4">
        <f t="shared" si="277"/>
        <v>-3.5666719785672979E-3</v>
      </c>
      <c r="G381" s="20" t="str">
        <f t="shared" si="330"/>
        <v>20022</v>
      </c>
      <c r="H381" s="21">
        <f>IF(VLOOKUP(G381,Median_Level!$A$2:$H$206,8,FALSE)="#N/A",0,VLOOKUP(G381,Median_Level!$A$2:$H$206,8,FALSE))</f>
        <v>10</v>
      </c>
      <c r="I381" s="4"/>
      <c r="J381" s="3">
        <f t="shared" si="326"/>
        <v>0</v>
      </c>
      <c r="K381" s="3">
        <f t="shared" si="278"/>
        <v>1</v>
      </c>
      <c r="L381" s="2">
        <f t="shared" si="279"/>
        <v>-2.1083386452339647E-3</v>
      </c>
      <c r="M381" s="5">
        <f t="shared" si="280"/>
        <v>1142.8036845135273</v>
      </c>
      <c r="N381" s="2">
        <f>(M381/M$5)^(12/COUNT(M$6:M381))-1</f>
        <v>8.0849067191905322E-2</v>
      </c>
      <c r="P381" s="3">
        <f t="shared" si="327"/>
        <v>1</v>
      </c>
      <c r="Q381" s="3">
        <f t="shared" si="281"/>
        <v>0</v>
      </c>
      <c r="R381" s="2">
        <f t="shared" si="282"/>
        <v>1.4583333333333334E-3</v>
      </c>
      <c r="S381" s="5">
        <f t="shared" si="283"/>
        <v>938.7573708328365</v>
      </c>
      <c r="T381" s="2">
        <f>(S381/S$5)^(12/COUNT(S$6:S381))-1</f>
        <v>7.4085706040655452E-2</v>
      </c>
      <c r="V381" s="3">
        <f t="shared" si="284"/>
        <v>1</v>
      </c>
      <c r="W381" s="3">
        <f t="shared" si="285"/>
        <v>0</v>
      </c>
      <c r="X381" s="2">
        <f t="shared" si="286"/>
        <v>1.4583333333333334E-3</v>
      </c>
      <c r="Y381" s="5">
        <f t="shared" si="287"/>
        <v>609030.96550419426</v>
      </c>
      <c r="Z381" s="2">
        <f>(Y381/Y$5)^(12/COUNT(Y$6:Y381))-1</f>
        <v>0.32064582579068834</v>
      </c>
      <c r="AB381" s="3">
        <f t="shared" si="288"/>
        <v>0</v>
      </c>
      <c r="AC381" s="3">
        <f t="shared" si="289"/>
        <v>1</v>
      </c>
      <c r="AD381" s="2">
        <f t="shared" si="290"/>
        <v>-2.1083386452339647E-3</v>
      </c>
      <c r="AE381" s="5">
        <f t="shared" si="291"/>
        <v>1106.3395548104002</v>
      </c>
      <c r="AF381" s="2">
        <f>(AE381/AE$5)^(12/COUNT(AE$6:AE381))-1</f>
        <v>7.9731044729665967E-2</v>
      </c>
      <c r="AH381" s="3">
        <f t="shared" ca="1" si="292"/>
        <v>0</v>
      </c>
      <c r="AI381" s="3">
        <f t="shared" ca="1" si="293"/>
        <v>1</v>
      </c>
      <c r="AJ381" s="2">
        <f t="shared" ca="1" si="294"/>
        <v>-2.1083386452339647E-3</v>
      </c>
      <c r="AK381" s="5">
        <f t="shared" ca="1" si="295"/>
        <v>3303.8322494745639</v>
      </c>
      <c r="AL381" s="2">
        <f ca="1">(AK381/AK$5)^(12/COUNT(AK$6:AK381))-1</f>
        <v>0.11809652445278207</v>
      </c>
      <c r="AN381" s="3">
        <f t="shared" ca="1" si="296"/>
        <v>0.63636291782416421</v>
      </c>
      <c r="AO381" s="3">
        <f t="shared" ca="1" si="297"/>
        <v>0.36363708217583579</v>
      </c>
      <c r="AP381" s="2">
        <f t="shared" ca="1" si="298"/>
        <v>1.6135914196880599E-4</v>
      </c>
      <c r="AQ381" s="5">
        <f t="shared" ca="1" si="299"/>
        <v>941.10321762844887</v>
      </c>
      <c r="AR381" s="2">
        <f ca="1">(AQ381/AQ$5)^(12/COUNT(AQ$6:AQ381))-1</f>
        <v>7.4171262707764862E-2</v>
      </c>
      <c r="AT381" s="3">
        <f t="shared" si="300"/>
        <v>0</v>
      </c>
      <c r="AU381" s="3">
        <f t="shared" si="301"/>
        <v>1</v>
      </c>
      <c r="AV381" s="2">
        <f t="shared" si="302"/>
        <v>-2.1083386452339647E-3</v>
      </c>
      <c r="AW381" s="5">
        <f t="shared" si="303"/>
        <v>1517.2427399410105</v>
      </c>
      <c r="AX381" s="2">
        <f>(AW381/AW$5)^(12/COUNT(AW$6:AW381))-1</f>
        <v>9.0669696801728872E-2</v>
      </c>
      <c r="AZ381" s="3">
        <f t="shared" ca="1" si="304"/>
        <v>0</v>
      </c>
      <c r="BA381" s="3">
        <f t="shared" ca="1" si="305"/>
        <v>1</v>
      </c>
      <c r="BB381" s="2">
        <f t="shared" ca="1" si="306"/>
        <v>-2.1083386452339647E-3</v>
      </c>
      <c r="BC381" s="5">
        <f t="shared" ca="1" si="307"/>
        <v>2444.682965005647</v>
      </c>
      <c r="BD381" s="2">
        <f ca="1">(BC381/BC$5)^(12/COUNT(BC$6:BC381))-1</f>
        <v>0.10740116199678007</v>
      </c>
      <c r="BF381" s="3">
        <f t="shared" si="328"/>
        <v>0.45</v>
      </c>
      <c r="BG381" s="3">
        <f t="shared" si="308"/>
        <v>0.55000000000000004</v>
      </c>
      <c r="BH381" s="2">
        <f t="shared" si="309"/>
        <v>-5.0333625487868061E-4</v>
      </c>
      <c r="BI381" s="5">
        <f t="shared" si="310"/>
        <v>1152.0000226935053</v>
      </c>
      <c r="BJ381" s="2">
        <f>(BI381/BI$5)^(12/COUNT(BI$6:BI381))-1</f>
        <v>8.112558029186312E-2</v>
      </c>
      <c r="BL381" s="3">
        <f t="shared" si="311"/>
        <v>1</v>
      </c>
      <c r="BM381" s="3">
        <f t="shared" si="312"/>
        <v>0</v>
      </c>
      <c r="BN381" s="2">
        <f t="shared" si="313"/>
        <v>1.4583333333333334E-3</v>
      </c>
      <c r="BO381" s="5">
        <f t="shared" si="314"/>
        <v>675.46845588438202</v>
      </c>
      <c r="BP381" s="2">
        <f>(BO381/BO$5)^(12/COUNT(BO$6:BO381))-1</f>
        <v>6.2861700018850053E-2</v>
      </c>
      <c r="BR381" s="3">
        <f t="shared" si="315"/>
        <v>0</v>
      </c>
      <c r="BS381" s="3">
        <f t="shared" si="316"/>
        <v>1</v>
      </c>
      <c r="BT381" s="2">
        <f t="shared" si="317"/>
        <v>-2.1083386452339647E-3</v>
      </c>
      <c r="BU381" s="5">
        <f t="shared" si="318"/>
        <v>682.09652848788608</v>
      </c>
      <c r="BV381" s="2">
        <f>(BU381/BU$5)^(12/COUNT(BU$6:BU381))-1</f>
        <v>6.3192982071242465E-2</v>
      </c>
      <c r="BX381" s="3">
        <f t="shared" si="319"/>
        <v>0</v>
      </c>
      <c r="BY381" s="3">
        <f t="shared" si="320"/>
        <v>1</v>
      </c>
      <c r="BZ381" s="2">
        <f t="shared" si="321"/>
        <v>-2.1083386452339647E-3</v>
      </c>
      <c r="CA381" s="5">
        <f t="shared" si="322"/>
        <v>935.2481761046738</v>
      </c>
      <c r="CB381" s="2">
        <f>(CA381/CA$5)^(12/COUNT(CA$6:CA381))-1</f>
        <v>7.3957333101919209E-2</v>
      </c>
      <c r="CD381" s="3">
        <f t="shared" si="329"/>
        <v>0.1</v>
      </c>
      <c r="CE381" s="3">
        <f t="shared" si="323"/>
        <v>0.9</v>
      </c>
      <c r="CF381" s="2">
        <f t="shared" si="324"/>
        <v>-1.7516714473772351E-3</v>
      </c>
      <c r="CG381" s="5">
        <f t="shared" si="325"/>
        <v>1160.9317898207998</v>
      </c>
      <c r="CH381" s="2">
        <f>(CG381/CG$5)^(12/COUNT(CG$6:CG381))-1</f>
        <v>8.1392100280788915E-2</v>
      </c>
    </row>
    <row r="382" spans="1:86">
      <c r="A382" s="1">
        <v>37435</v>
      </c>
      <c r="B382" s="2">
        <f>data!M383/1200</f>
        <v>1.4583333333333334E-3</v>
      </c>
      <c r="C382" s="2">
        <f>data!K383/data!K382-1</f>
        <v>-6.8712626885972572E-2</v>
      </c>
      <c r="D382" s="1">
        <f t="shared" si="276"/>
        <v>37257</v>
      </c>
      <c r="E382">
        <f>VLOOKUP(D382,'FRED Graph'!$A$13:$B$1993,2,FALSE)</f>
        <v>0</v>
      </c>
      <c r="F382" s="4">
        <f t="shared" si="277"/>
        <v>-7.0170960219305911E-2</v>
      </c>
      <c r="G382" s="20" t="str">
        <f t="shared" si="330"/>
        <v>20022</v>
      </c>
      <c r="H382" s="21">
        <f>IF(VLOOKUP(G382,Median_Level!$A$2:$H$206,8,FALSE)="#N/A",0,VLOOKUP(G382,Median_Level!$A$2:$H$206,8,FALSE))</f>
        <v>10</v>
      </c>
      <c r="I382" s="4"/>
      <c r="J382" s="3">
        <f t="shared" si="326"/>
        <v>0</v>
      </c>
      <c r="K382" s="3">
        <f t="shared" si="278"/>
        <v>1</v>
      </c>
      <c r="L382" s="2">
        <f t="shared" si="279"/>
        <v>-6.8712626885972572E-2</v>
      </c>
      <c r="M382" s="5">
        <f t="shared" si="280"/>
        <v>1064.2786413356346</v>
      </c>
      <c r="N382" s="2">
        <f>(M382/M$5)^(12/COUNT(M$6:M382))-1</f>
        <v>7.818036088209368E-2</v>
      </c>
      <c r="P382" s="3">
        <f t="shared" si="327"/>
        <v>1</v>
      </c>
      <c r="Q382" s="3">
        <f t="shared" si="281"/>
        <v>0</v>
      </c>
      <c r="R382" s="2">
        <f t="shared" si="282"/>
        <v>1.4583333333333334E-3</v>
      </c>
      <c r="S382" s="5">
        <f t="shared" si="283"/>
        <v>940.1263919986344</v>
      </c>
      <c r="T382" s="2">
        <f>(S382/S$5)^(12/COUNT(S$6:S382))-1</f>
        <v>7.393191897057938E-2</v>
      </c>
      <c r="V382" s="3">
        <f t="shared" si="284"/>
        <v>1</v>
      </c>
      <c r="W382" s="3">
        <f t="shared" si="285"/>
        <v>0</v>
      </c>
      <c r="X382" s="2">
        <f t="shared" si="286"/>
        <v>1.4583333333333334E-3</v>
      </c>
      <c r="Y382" s="5">
        <f t="shared" si="287"/>
        <v>609919.13566222123</v>
      </c>
      <c r="Z382" s="2">
        <f>(Y382/Y$5)^(12/COUNT(Y$6:Y382))-1</f>
        <v>0.31973313147144888</v>
      </c>
      <c r="AB382" s="3">
        <f t="shared" si="288"/>
        <v>0</v>
      </c>
      <c r="AC382" s="3">
        <f t="shared" si="289"/>
        <v>1</v>
      </c>
      <c r="AD382" s="2">
        <f t="shared" si="290"/>
        <v>-6.8712626885972572E-2</v>
      </c>
      <c r="AE382" s="5">
        <f t="shared" si="291"/>
        <v>1030.3200577715202</v>
      </c>
      <c r="AF382" s="2">
        <f>(AE382/AE$5)^(12/COUNT(AE$6:AE382))-1</f>
        <v>7.7068055638469524E-2</v>
      </c>
      <c r="AH382" s="3">
        <f t="shared" ca="1" si="292"/>
        <v>0</v>
      </c>
      <c r="AI382" s="3">
        <f t="shared" ca="1" si="293"/>
        <v>1</v>
      </c>
      <c r="AJ382" s="2">
        <f t="shared" ca="1" si="294"/>
        <v>-6.8712626885972572E-2</v>
      </c>
      <c r="AK382" s="5">
        <f t="shared" ca="1" si="295"/>
        <v>3076.8172568225746</v>
      </c>
      <c r="AL382" s="2">
        <f ca="1">(AK382/AK$5)^(12/COUNT(AK$6:AK382))-1</f>
        <v>0.11523562089748962</v>
      </c>
      <c r="AN382" s="3">
        <f t="shared" ca="1" si="296"/>
        <v>0.81948650478529939</v>
      </c>
      <c r="AO382" s="3">
        <f t="shared" ca="1" si="297"/>
        <v>0.18051349521470061</v>
      </c>
      <c r="AP382" s="2">
        <f t="shared" ca="1" si="298"/>
        <v>-1.120847195842529E-2</v>
      </c>
      <c r="AQ382" s="5">
        <f t="shared" ca="1" si="299"/>
        <v>930.55488860367655</v>
      </c>
      <c r="AR382" s="2">
        <f ca="1">(AQ382/AQ$5)^(12/COUNT(AQ$6:AQ382))-1</f>
        <v>7.3582167088341643E-2</v>
      </c>
      <c r="AT382" s="3">
        <f t="shared" si="300"/>
        <v>0</v>
      </c>
      <c r="AU382" s="3">
        <f t="shared" si="301"/>
        <v>1</v>
      </c>
      <c r="AV382" s="2">
        <f t="shared" si="302"/>
        <v>-6.8712626885972572E-2</v>
      </c>
      <c r="AW382" s="5">
        <f t="shared" si="303"/>
        <v>1412.9890056559932</v>
      </c>
      <c r="AX382" s="2">
        <f>(AW382/AW$5)^(12/COUNT(AW$6:AW382))-1</f>
        <v>8.795064006110076E-2</v>
      </c>
      <c r="AZ382" s="3">
        <f t="shared" ca="1" si="304"/>
        <v>0</v>
      </c>
      <c r="BA382" s="3">
        <f t="shared" ca="1" si="305"/>
        <v>1</v>
      </c>
      <c r="BB382" s="2">
        <f t="shared" ca="1" si="306"/>
        <v>-6.8712626885972572E-2</v>
      </c>
      <c r="BC382" s="5">
        <f t="shared" ca="1" si="307"/>
        <v>2276.7023765767208</v>
      </c>
      <c r="BD382" s="2">
        <f ca="1">(BC382/BC$5)^(12/COUNT(BC$6:BC382))-1</f>
        <v>0.10459578660853697</v>
      </c>
      <c r="BF382" s="3">
        <f t="shared" si="328"/>
        <v>0.45</v>
      </c>
      <c r="BG382" s="3">
        <f t="shared" si="308"/>
        <v>0.55000000000000004</v>
      </c>
      <c r="BH382" s="2">
        <f t="shared" si="309"/>
        <v>-3.7135694787284922E-2</v>
      </c>
      <c r="BI382" s="5">
        <f t="shared" si="310"/>
        <v>1109.2197014558139</v>
      </c>
      <c r="BJ382" s="2">
        <f>(BI382/BI$5)^(12/COUNT(BI$6:BI382))-1</f>
        <v>7.9600703482799462E-2</v>
      </c>
      <c r="BL382" s="3">
        <f t="shared" si="311"/>
        <v>1</v>
      </c>
      <c r="BM382" s="3">
        <f t="shared" si="312"/>
        <v>0</v>
      </c>
      <c r="BN382" s="2">
        <f t="shared" si="313"/>
        <v>1.4583333333333334E-3</v>
      </c>
      <c r="BO382" s="5">
        <f t="shared" si="314"/>
        <v>676.45351404921337</v>
      </c>
      <c r="BP382" s="2">
        <f>(BO382/BO$5)^(12/COUNT(BO$6:BO382))-1</f>
        <v>6.2739131967712414E-2</v>
      </c>
      <c r="BR382" s="3">
        <f t="shared" si="315"/>
        <v>0</v>
      </c>
      <c r="BS382" s="3">
        <f t="shared" si="316"/>
        <v>1</v>
      </c>
      <c r="BT382" s="2">
        <f t="shared" si="317"/>
        <v>-6.8712626885972572E-2</v>
      </c>
      <c r="BU382" s="5">
        <f t="shared" si="318"/>
        <v>635.22788422568078</v>
      </c>
      <c r="BV382" s="2">
        <f>(BU382/BU$5)^(12/COUNT(BU$6:BU382))-1</f>
        <v>6.0614204930588667E-2</v>
      </c>
      <c r="BX382" s="3">
        <f t="shared" si="319"/>
        <v>0</v>
      </c>
      <c r="BY382" s="3">
        <f t="shared" si="320"/>
        <v>1</v>
      </c>
      <c r="BZ382" s="2">
        <f t="shared" si="321"/>
        <v>-6.8712626885972572E-2</v>
      </c>
      <c r="CA382" s="5">
        <f t="shared" si="322"/>
        <v>870.98481713420699</v>
      </c>
      <c r="CB382" s="2">
        <f>(CA382/CA$5)^(12/COUNT(CA$6:CA382))-1</f>
        <v>7.1323820276997241E-2</v>
      </c>
      <c r="CD382" s="3">
        <f t="shared" si="329"/>
        <v>0.1</v>
      </c>
      <c r="CE382" s="3">
        <f t="shared" si="323"/>
        <v>0.9</v>
      </c>
      <c r="CF382" s="2">
        <f t="shared" si="324"/>
        <v>-6.1695530864041982E-2</v>
      </c>
      <c r="CG382" s="5">
        <f t="shared" si="325"/>
        <v>1089.3074867508631</v>
      </c>
      <c r="CH382" s="2">
        <f>(CG382/CG$5)^(12/COUNT(CG$6:CG382))-1</f>
        <v>7.8978392519483576E-2</v>
      </c>
    </row>
    <row r="383" spans="1:86">
      <c r="A383" s="1">
        <v>37468</v>
      </c>
      <c r="B383" s="2">
        <f>data!M384/1200</f>
        <v>1.4583333333333334E-3</v>
      </c>
      <c r="C383" s="2">
        <f>data!K384/data!K383-1</f>
        <v>-5.4815076066236368E-2</v>
      </c>
      <c r="D383" s="1">
        <f t="shared" si="276"/>
        <v>37257</v>
      </c>
      <c r="E383">
        <f>VLOOKUP(D383,'FRED Graph'!$A$13:$B$1993,2,FALSE)</f>
        <v>0</v>
      </c>
      <c r="F383" s="4">
        <f t="shared" si="277"/>
        <v>-5.62734093995697E-2</v>
      </c>
      <c r="G383" s="20" t="str">
        <f t="shared" si="330"/>
        <v>20023</v>
      </c>
      <c r="H383" s="21">
        <f>IF(VLOOKUP(G383,Median_Level!$A$2:$H$206,8,FALSE)="#N/A",0,VLOOKUP(G383,Median_Level!$A$2:$H$206,8,FALSE))</f>
        <v>10</v>
      </c>
      <c r="I383" s="4"/>
      <c r="J383" s="3">
        <f t="shared" si="326"/>
        <v>0</v>
      </c>
      <c r="K383" s="3">
        <f t="shared" si="278"/>
        <v>1</v>
      </c>
      <c r="L383" s="2">
        <f t="shared" si="279"/>
        <v>-5.4815076066236368E-2</v>
      </c>
      <c r="M383" s="5">
        <f t="shared" si="280"/>
        <v>1005.9401266551511</v>
      </c>
      <c r="N383" s="2">
        <f>(M383/M$5)^(12/COUNT(M$6:M383))-1</f>
        <v>7.6038193617428362E-2</v>
      </c>
      <c r="P383" s="3">
        <f t="shared" si="327"/>
        <v>1</v>
      </c>
      <c r="Q383" s="3">
        <f t="shared" si="281"/>
        <v>0</v>
      </c>
      <c r="R383" s="2">
        <f t="shared" si="282"/>
        <v>1.4583333333333334E-3</v>
      </c>
      <c r="S383" s="5">
        <f t="shared" si="283"/>
        <v>941.49740965363242</v>
      </c>
      <c r="T383" s="2">
        <f>(S383/S$5)^(12/COUNT(S$6:S383))-1</f>
        <v>7.3778967433421494E-2</v>
      </c>
      <c r="V383" s="3">
        <f t="shared" si="284"/>
        <v>1</v>
      </c>
      <c r="W383" s="3">
        <f t="shared" si="285"/>
        <v>0</v>
      </c>
      <c r="X383" s="2">
        <f t="shared" si="286"/>
        <v>1.4583333333333334E-3</v>
      </c>
      <c r="Y383" s="5">
        <f t="shared" si="287"/>
        <v>610808.60106839531</v>
      </c>
      <c r="Z383" s="2">
        <f>(Y383/Y$5)^(12/COUNT(Y$6:Y383))-1</f>
        <v>0.31882589198651168</v>
      </c>
      <c r="AB383" s="3">
        <f t="shared" si="288"/>
        <v>0</v>
      </c>
      <c r="AC383" s="3">
        <f t="shared" si="289"/>
        <v>1</v>
      </c>
      <c r="AD383" s="2">
        <f t="shared" si="290"/>
        <v>-5.4815076066236368E-2</v>
      </c>
      <c r="AE383" s="5">
        <f t="shared" si="291"/>
        <v>973.8429854322053</v>
      </c>
      <c r="AF383" s="2">
        <f>(AE383/AE$5)^(12/COUNT(AE$6:AE383))-1</f>
        <v>7.4931033590225793E-2</v>
      </c>
      <c r="AH383" s="3">
        <f t="shared" ca="1" si="292"/>
        <v>0</v>
      </c>
      <c r="AI383" s="3">
        <f t="shared" ca="1" si="293"/>
        <v>1</v>
      </c>
      <c r="AJ383" s="2">
        <f t="shared" ca="1" si="294"/>
        <v>-5.4815076066236368E-2</v>
      </c>
      <c r="AK383" s="5">
        <f t="shared" ca="1" si="295"/>
        <v>2908.1612848479363</v>
      </c>
      <c r="AL383" s="2">
        <f ca="1">(AK383/AK$5)^(12/COUNT(AK$6:AK383))-1</f>
        <v>0.11292033806869628</v>
      </c>
      <c r="AN383" s="3">
        <f t="shared" ca="1" si="296"/>
        <v>0.99686404122997418</v>
      </c>
      <c r="AO383" s="3">
        <f t="shared" ca="1" si="297"/>
        <v>3.1359587700258151E-3</v>
      </c>
      <c r="AP383" s="2">
        <f t="shared" ca="1" si="298"/>
        <v>1.2818622416074998E-3</v>
      </c>
      <c r="AQ383" s="5">
        <f t="shared" ca="1" si="299"/>
        <v>931.74773177912095</v>
      </c>
      <c r="AR383" s="2">
        <f ca="1">(AQ383/AQ$5)^(12/COUNT(AQ$6:AQ383))-1</f>
        <v>7.3424184964138606E-2</v>
      </c>
      <c r="AT383" s="3">
        <f t="shared" si="300"/>
        <v>0</v>
      </c>
      <c r="AU383" s="3">
        <f t="shared" si="301"/>
        <v>1</v>
      </c>
      <c r="AV383" s="2">
        <f t="shared" si="302"/>
        <v>-5.4815076066236368E-2</v>
      </c>
      <c r="AW383" s="5">
        <f t="shared" si="303"/>
        <v>1335.5359058302042</v>
      </c>
      <c r="AX383" s="2">
        <f>(AW383/AW$5)^(12/COUNT(AW$6:AW383))-1</f>
        <v>8.5763148693106084E-2</v>
      </c>
      <c r="AZ383" s="3">
        <f t="shared" ca="1" si="304"/>
        <v>0</v>
      </c>
      <c r="BA383" s="3">
        <f t="shared" ca="1" si="305"/>
        <v>1</v>
      </c>
      <c r="BB383" s="2">
        <f t="shared" ca="1" si="306"/>
        <v>-5.4815076066236368E-2</v>
      </c>
      <c r="BC383" s="5">
        <f t="shared" ca="1" si="307"/>
        <v>2151.9047626244869</v>
      </c>
      <c r="BD383" s="2">
        <f ca="1">(BC383/BC$5)^(12/COUNT(BC$6:BC383))-1</f>
        <v>0.10233054779597106</v>
      </c>
      <c r="BF383" s="3">
        <f t="shared" si="328"/>
        <v>0.45</v>
      </c>
      <c r="BG383" s="3">
        <f t="shared" si="308"/>
        <v>0.55000000000000004</v>
      </c>
      <c r="BH383" s="2">
        <f t="shared" si="309"/>
        <v>-2.9492041836430005E-2</v>
      </c>
      <c r="BI383" s="5">
        <f t="shared" si="310"/>
        <v>1076.5065476146867</v>
      </c>
      <c r="BJ383" s="2">
        <f>(BI383/BI$5)^(12/COUNT(BI$6:BI383))-1</f>
        <v>7.8356682948172995E-2</v>
      </c>
      <c r="BL383" s="3">
        <f t="shared" si="311"/>
        <v>1</v>
      </c>
      <c r="BM383" s="3">
        <f t="shared" si="312"/>
        <v>0</v>
      </c>
      <c r="BN383" s="2">
        <f t="shared" si="313"/>
        <v>1.4583333333333334E-3</v>
      </c>
      <c r="BO383" s="5">
        <f t="shared" si="314"/>
        <v>677.44000875720178</v>
      </c>
      <c r="BP383" s="2">
        <f>(BO383/BO$5)^(12/COUNT(BO$6:BO383))-1</f>
        <v>6.2617226447218899E-2</v>
      </c>
      <c r="BR383" s="3">
        <f t="shared" si="315"/>
        <v>0</v>
      </c>
      <c r="BS383" s="3">
        <f t="shared" si="316"/>
        <v>1</v>
      </c>
      <c r="BT383" s="2">
        <f t="shared" si="317"/>
        <v>-5.4815076066236368E-2</v>
      </c>
      <c r="BU383" s="5">
        <f t="shared" si="318"/>
        <v>600.40781943245565</v>
      </c>
      <c r="BV383" s="2">
        <f>(BU383/BU$5)^(12/COUNT(BU$6:BU383))-1</f>
        <v>5.8552938831502699E-2</v>
      </c>
      <c r="BX383" s="3">
        <f t="shared" si="319"/>
        <v>0</v>
      </c>
      <c r="BY383" s="3">
        <f t="shared" si="320"/>
        <v>1</v>
      </c>
      <c r="BZ383" s="2">
        <f t="shared" si="321"/>
        <v>-5.4815076066236368E-2</v>
      </c>
      <c r="CA383" s="5">
        <f t="shared" si="322"/>
        <v>823.24171813045848</v>
      </c>
      <c r="CB383" s="2">
        <f>(CA383/CA$5)^(12/COUNT(CA$6:CA383))-1</f>
        <v>6.9213321257527438E-2</v>
      </c>
      <c r="CD383" s="3">
        <f t="shared" si="329"/>
        <v>0.1</v>
      </c>
      <c r="CE383" s="3">
        <f t="shared" si="323"/>
        <v>0.9</v>
      </c>
      <c r="CF383" s="2">
        <f t="shared" si="324"/>
        <v>-4.91877351262794E-2</v>
      </c>
      <c r="CG383" s="5">
        <f t="shared" si="325"/>
        <v>1035.7269186214885</v>
      </c>
      <c r="CH383" s="2">
        <f>(CG383/CG$5)^(12/COUNT(CG$6:CG383))-1</f>
        <v>7.7035475512243767E-2</v>
      </c>
    </row>
    <row r="384" spans="1:86">
      <c r="A384" s="1">
        <v>37498</v>
      </c>
      <c r="B384" s="2">
        <f>data!M385/1200</f>
        <v>1.4583333333333334E-3</v>
      </c>
      <c r="C384" s="2">
        <f>data!K385/data!K384-1</f>
        <v>-8.3659642949938107E-3</v>
      </c>
      <c r="D384" s="1">
        <f t="shared" si="276"/>
        <v>37257</v>
      </c>
      <c r="E384">
        <f>VLOOKUP(D384,'FRED Graph'!$A$13:$B$1993,2,FALSE)</f>
        <v>0</v>
      </c>
      <c r="F384" s="4">
        <f t="shared" si="277"/>
        <v>-9.8242976283271447E-3</v>
      </c>
      <c r="G384" s="20" t="str">
        <f t="shared" si="330"/>
        <v>20023</v>
      </c>
      <c r="H384" s="21">
        <f>IF(VLOOKUP(G384,Median_Level!$A$2:$H$206,8,FALSE)="#N/A",0,VLOOKUP(G384,Median_Level!$A$2:$H$206,8,FALSE))</f>
        <v>10</v>
      </c>
      <c r="I384" s="4"/>
      <c r="J384" s="3">
        <f t="shared" si="326"/>
        <v>0</v>
      </c>
      <c r="K384" s="3">
        <f t="shared" si="278"/>
        <v>1</v>
      </c>
      <c r="L384" s="2">
        <f t="shared" si="279"/>
        <v>-8.3659642949938107E-3</v>
      </c>
      <c r="M384" s="5">
        <f t="shared" si="280"/>
        <v>997.52446747265253</v>
      </c>
      <c r="N384" s="2">
        <f>(M384/M$5)^(12/COUNT(M$6:M384))-1</f>
        <v>7.5544011464982352E-2</v>
      </c>
      <c r="P384" s="3">
        <f t="shared" si="327"/>
        <v>1</v>
      </c>
      <c r="Q384" s="3">
        <f t="shared" si="281"/>
        <v>0</v>
      </c>
      <c r="R384" s="2">
        <f t="shared" si="282"/>
        <v>1.4583333333333334E-3</v>
      </c>
      <c r="S384" s="5">
        <f t="shared" si="283"/>
        <v>942.87042670937728</v>
      </c>
      <c r="T384" s="2">
        <f>(S384/S$5)^(12/COUNT(S$6:S384))-1</f>
        <v>7.3626844639928857E-2</v>
      </c>
      <c r="V384" s="3">
        <f t="shared" si="284"/>
        <v>1</v>
      </c>
      <c r="W384" s="3">
        <f t="shared" si="285"/>
        <v>0</v>
      </c>
      <c r="X384" s="2">
        <f t="shared" si="286"/>
        <v>1.4583333333333334E-3</v>
      </c>
      <c r="Y384" s="5">
        <f t="shared" si="287"/>
        <v>611699.36361162004</v>
      </c>
      <c r="Z384" s="2">
        <f>(Y384/Y$5)^(12/COUNT(Y$6:Y384))-1</f>
        <v>0.31792405879191099</v>
      </c>
      <c r="AB384" s="3">
        <f t="shared" si="288"/>
        <v>0</v>
      </c>
      <c r="AC384" s="3">
        <f t="shared" si="289"/>
        <v>1</v>
      </c>
      <c r="AD384" s="2">
        <f t="shared" si="290"/>
        <v>-8.3659642949938107E-3</v>
      </c>
      <c r="AE384" s="5">
        <f t="shared" si="291"/>
        <v>965.69584978714931</v>
      </c>
      <c r="AF384" s="2">
        <f>(AE384/AE$5)^(12/COUNT(AE$6:AE384))-1</f>
        <v>7.4440278339169108E-2</v>
      </c>
      <c r="AH384" s="3">
        <f t="shared" ca="1" si="292"/>
        <v>0</v>
      </c>
      <c r="AI384" s="3">
        <f t="shared" ca="1" si="293"/>
        <v>1</v>
      </c>
      <c r="AJ384" s="2">
        <f t="shared" ca="1" si="294"/>
        <v>-8.3659642949938107E-3</v>
      </c>
      <c r="AK384" s="5">
        <f t="shared" ca="1" si="295"/>
        <v>2883.8317113748153</v>
      </c>
      <c r="AL384" s="2">
        <f ca="1">(AK384/AK$5)^(12/COUNT(AK$6:AK384))-1</f>
        <v>0.11231030384347362</v>
      </c>
      <c r="AN384" s="3">
        <f t="shared" ca="1" si="296"/>
        <v>0.20680966269876366</v>
      </c>
      <c r="AO384" s="3">
        <f t="shared" ca="1" si="297"/>
        <v>0.79319033730123634</v>
      </c>
      <c r="AP384" s="2">
        <f t="shared" ca="1" si="298"/>
        <v>-6.3342046162272103E-3</v>
      </c>
      <c r="AQ384" s="5">
        <f t="shared" ca="1" si="299"/>
        <v>925.84585099532637</v>
      </c>
      <c r="AR384" s="2">
        <f ca="1">(AQ384/AQ$5)^(12/COUNT(AQ$6:AQ384))-1</f>
        <v>7.3007624508909075E-2</v>
      </c>
      <c r="AT384" s="3">
        <f t="shared" si="300"/>
        <v>0</v>
      </c>
      <c r="AU384" s="3">
        <f t="shared" si="301"/>
        <v>1</v>
      </c>
      <c r="AV384" s="2">
        <f t="shared" si="302"/>
        <v>-8.3659642949938107E-3</v>
      </c>
      <c r="AW384" s="5">
        <f t="shared" si="303"/>
        <v>1324.3628601273465</v>
      </c>
      <c r="AX384" s="2">
        <f>(AW384/AW$5)^(12/COUNT(AW$6:AW384))-1</f>
        <v>8.5238737277045118E-2</v>
      </c>
      <c r="AZ384" s="3">
        <f t="shared" ca="1" si="304"/>
        <v>0</v>
      </c>
      <c r="BA384" s="3">
        <f t="shared" ca="1" si="305"/>
        <v>1</v>
      </c>
      <c r="BB384" s="2">
        <f t="shared" ca="1" si="306"/>
        <v>-8.3659642949938107E-3</v>
      </c>
      <c r="BC384" s="5">
        <f t="shared" ca="1" si="307"/>
        <v>2133.9020042141433</v>
      </c>
      <c r="BD384" s="2">
        <f ca="1">(BC384/BC$5)^(12/COUNT(BC$6:BC384))-1</f>
        <v>0.10175411138778201</v>
      </c>
      <c r="BF384" s="3">
        <f t="shared" si="328"/>
        <v>0.45</v>
      </c>
      <c r="BG384" s="3">
        <f t="shared" si="308"/>
        <v>0.55000000000000004</v>
      </c>
      <c r="BH384" s="2">
        <f t="shared" si="309"/>
        <v>-3.9450303622465968E-3</v>
      </c>
      <c r="BI384" s="5">
        <f t="shared" si="310"/>
        <v>1072.2596965991895</v>
      </c>
      <c r="BJ384" s="2">
        <f>(BI384/BI$5)^(12/COUNT(BI$6:BI384))-1</f>
        <v>7.8007135003061556E-2</v>
      </c>
      <c r="BL384" s="3">
        <f t="shared" si="311"/>
        <v>1</v>
      </c>
      <c r="BM384" s="3">
        <f t="shared" si="312"/>
        <v>0</v>
      </c>
      <c r="BN384" s="2">
        <f t="shared" si="313"/>
        <v>1.4583333333333334E-3</v>
      </c>
      <c r="BO384" s="5">
        <f t="shared" si="314"/>
        <v>678.42794210330601</v>
      </c>
      <c r="BP384" s="2">
        <f>(BO384/BO$5)^(12/COUNT(BO$6:BO384))-1</f>
        <v>6.249597810076879E-2</v>
      </c>
      <c r="BR384" s="3">
        <f t="shared" si="315"/>
        <v>0</v>
      </c>
      <c r="BS384" s="3">
        <f t="shared" si="316"/>
        <v>1</v>
      </c>
      <c r="BT384" s="2">
        <f t="shared" si="317"/>
        <v>-8.3659642949938107E-3</v>
      </c>
      <c r="BU384" s="5">
        <f t="shared" si="318"/>
        <v>595.38482905264868</v>
      </c>
      <c r="BV384" s="2">
        <f>(BU384/BU$5)^(12/COUNT(BU$6:BU384))-1</f>
        <v>5.8112525293497974E-2</v>
      </c>
      <c r="BX384" s="3">
        <f t="shared" si="319"/>
        <v>0</v>
      </c>
      <c r="BY384" s="3">
        <f t="shared" si="320"/>
        <v>1</v>
      </c>
      <c r="BZ384" s="2">
        <f t="shared" si="321"/>
        <v>-8.3659642949938107E-3</v>
      </c>
      <c r="CA384" s="5">
        <f t="shared" si="322"/>
        <v>816.35450731042965</v>
      </c>
      <c r="CB384" s="2">
        <f>(CA384/CA$5)^(12/COUNT(CA$6:CA384))-1</f>
        <v>6.8740215758374745E-2</v>
      </c>
      <c r="CD384" s="3">
        <f t="shared" si="329"/>
        <v>0.1</v>
      </c>
      <c r="CE384" s="3">
        <f t="shared" si="323"/>
        <v>0.9</v>
      </c>
      <c r="CF384" s="2">
        <f t="shared" si="324"/>
        <v>-7.3835345321610962E-3</v>
      </c>
      <c r="CG384" s="5">
        <f t="shared" si="325"/>
        <v>1028.0795931519579</v>
      </c>
      <c r="CH384" s="2">
        <f>(CG384/CG$5)^(12/COUNT(CG$6:CG384))-1</f>
        <v>7.6571957064146767E-2</v>
      </c>
    </row>
    <row r="385" spans="1:86">
      <c r="A385" s="1">
        <v>37529</v>
      </c>
      <c r="B385" s="2">
        <f>data!M386/1200</f>
        <v>1.4583333333333334E-3</v>
      </c>
      <c r="C385" s="2">
        <f>data!K386/data!K385-1</f>
        <v>-0.12368788595833091</v>
      </c>
      <c r="D385" s="1">
        <f t="shared" si="276"/>
        <v>37257</v>
      </c>
      <c r="E385">
        <f>VLOOKUP(D385,'FRED Graph'!$A$13:$B$1993,2,FALSE)</f>
        <v>0</v>
      </c>
      <c r="F385" s="4">
        <f t="shared" si="277"/>
        <v>-0.12514621929166425</v>
      </c>
      <c r="G385" s="20" t="str">
        <f t="shared" si="330"/>
        <v>20023</v>
      </c>
      <c r="H385" s="21">
        <f>IF(VLOOKUP(G385,Median_Level!$A$2:$H$206,8,FALSE)="#N/A",0,VLOOKUP(G385,Median_Level!$A$2:$H$206,8,FALSE))</f>
        <v>10</v>
      </c>
      <c r="I385" s="4"/>
      <c r="J385" s="3">
        <f t="shared" si="326"/>
        <v>0</v>
      </c>
      <c r="K385" s="3">
        <f t="shared" si="278"/>
        <v>1</v>
      </c>
      <c r="L385" s="2">
        <f t="shared" si="279"/>
        <v>-0.12368788595833091</v>
      </c>
      <c r="M385" s="5">
        <f t="shared" si="280"/>
        <v>874.1427748992503</v>
      </c>
      <c r="N385" s="2">
        <f>(M385/M$5)^(12/COUNT(M$6:M385))-1</f>
        <v>7.0863658133306195E-2</v>
      </c>
      <c r="P385" s="3">
        <f t="shared" si="327"/>
        <v>1</v>
      </c>
      <c r="Q385" s="3">
        <f t="shared" si="281"/>
        <v>0</v>
      </c>
      <c r="R385" s="2">
        <f t="shared" si="282"/>
        <v>1.4583333333333334E-3</v>
      </c>
      <c r="S385" s="5">
        <f t="shared" si="283"/>
        <v>944.24544608166184</v>
      </c>
      <c r="T385" s="2">
        <f>(S385/S$5)^(12/COUNT(S$6:S385))-1</f>
        <v>7.347554387419053E-2</v>
      </c>
      <c r="V385" s="3">
        <f t="shared" si="284"/>
        <v>1</v>
      </c>
      <c r="W385" s="3">
        <f t="shared" si="285"/>
        <v>0</v>
      </c>
      <c r="X385" s="2">
        <f t="shared" si="286"/>
        <v>1.4583333333333334E-3</v>
      </c>
      <c r="Y385" s="5">
        <f t="shared" si="287"/>
        <v>612591.4251835536</v>
      </c>
      <c r="Z385" s="2">
        <f>(Y385/Y$5)^(12/COUNT(Y$6:Y385))-1</f>
        <v>0.31702758391574881</v>
      </c>
      <c r="AB385" s="3">
        <f t="shared" si="288"/>
        <v>0</v>
      </c>
      <c r="AC385" s="3">
        <f t="shared" si="289"/>
        <v>1</v>
      </c>
      <c r="AD385" s="2">
        <f t="shared" si="290"/>
        <v>-0.12368788595833091</v>
      </c>
      <c r="AE385" s="5">
        <f t="shared" si="291"/>
        <v>846.25097164824297</v>
      </c>
      <c r="AF385" s="2">
        <f>(AE385/AE$5)^(12/COUNT(AE$6:AE385))-1</f>
        <v>6.9767618469860349E-2</v>
      </c>
      <c r="AH385" s="3">
        <f t="shared" ca="1" si="292"/>
        <v>0</v>
      </c>
      <c r="AI385" s="3">
        <f t="shared" ca="1" si="293"/>
        <v>1</v>
      </c>
      <c r="AJ385" s="2">
        <f t="shared" ca="1" si="294"/>
        <v>-0.12368788595833091</v>
      </c>
      <c r="AK385" s="5">
        <f t="shared" ca="1" si="295"/>
        <v>2527.1366635352688</v>
      </c>
      <c r="AL385" s="2">
        <f ca="1">(AK385/AK$5)^(12/COUNT(AK$6:AK385))-1</f>
        <v>0.10737200167043492</v>
      </c>
      <c r="AN385" s="3">
        <f t="shared" ca="1" si="296"/>
        <v>0.71291794464828717</v>
      </c>
      <c r="AO385" s="3">
        <f t="shared" ca="1" si="297"/>
        <v>0.28708205535171283</v>
      </c>
      <c r="AP385" s="2">
        <f t="shared" ca="1" si="298"/>
        <v>-3.4468900520413813E-2</v>
      </c>
      <c r="AQ385" s="5">
        <f t="shared" ca="1" si="299"/>
        <v>893.93296246013051</v>
      </c>
      <c r="AR385" s="2">
        <f ca="1">(AQ385/AQ$5)^(12/COUNT(AQ$6:AQ385))-1</f>
        <v>7.1620983549577577E-2</v>
      </c>
      <c r="AT385" s="3">
        <f t="shared" si="300"/>
        <v>0</v>
      </c>
      <c r="AU385" s="3">
        <f t="shared" si="301"/>
        <v>1</v>
      </c>
      <c r="AV385" s="2">
        <f t="shared" si="302"/>
        <v>-0.12368788595833091</v>
      </c>
      <c r="AW385" s="5">
        <f t="shared" si="303"/>
        <v>1160.5552177164664</v>
      </c>
      <c r="AX385" s="2">
        <f>(AW385/AW$5)^(12/COUNT(AW$6:AW385))-1</f>
        <v>8.0490680978352547E-2</v>
      </c>
      <c r="AZ385" s="3">
        <f t="shared" ca="1" si="304"/>
        <v>0</v>
      </c>
      <c r="BA385" s="3">
        <f t="shared" ca="1" si="305"/>
        <v>1</v>
      </c>
      <c r="BB385" s="2">
        <f t="shared" ca="1" si="306"/>
        <v>-0.12368788595833091</v>
      </c>
      <c r="BC385" s="5">
        <f t="shared" ca="1" si="307"/>
        <v>1869.9641764706505</v>
      </c>
      <c r="BD385" s="2">
        <f ca="1">(BC385/BC$5)^(12/COUNT(BC$6:BC385))-1</f>
        <v>9.6890200152000006E-2</v>
      </c>
      <c r="BF385" s="3">
        <f t="shared" si="328"/>
        <v>0.45</v>
      </c>
      <c r="BG385" s="3">
        <f t="shared" si="308"/>
        <v>0.55000000000000004</v>
      </c>
      <c r="BH385" s="2">
        <f t="shared" si="309"/>
        <v>-6.7372087277082007E-2</v>
      </c>
      <c r="BI385" s="5">
        <f t="shared" si="310"/>
        <v>1000.0193227362115</v>
      </c>
      <c r="BJ385" s="2">
        <f>(BI385/BI$5)^(12/COUNT(BI$6:BI385))-1</f>
        <v>7.5422732320013619E-2</v>
      </c>
      <c r="BL385" s="3">
        <f t="shared" si="311"/>
        <v>1</v>
      </c>
      <c r="BM385" s="3">
        <f t="shared" si="312"/>
        <v>0</v>
      </c>
      <c r="BN385" s="2">
        <f t="shared" si="313"/>
        <v>1.4583333333333334E-3</v>
      </c>
      <c r="BO385" s="5">
        <f t="shared" si="314"/>
        <v>679.41731618554002</v>
      </c>
      <c r="BP385" s="2">
        <f>(BO385/BO$5)^(12/COUNT(BO$6:BO385))-1</f>
        <v>6.2375381629343085E-2</v>
      </c>
      <c r="BR385" s="3">
        <f t="shared" si="315"/>
        <v>0</v>
      </c>
      <c r="BS385" s="3">
        <f t="shared" si="316"/>
        <v>1</v>
      </c>
      <c r="BT385" s="2">
        <f t="shared" si="317"/>
        <v>-0.12368788595833091</v>
      </c>
      <c r="BU385" s="5">
        <f t="shared" si="318"/>
        <v>521.74293821546428</v>
      </c>
      <c r="BV385" s="2">
        <f>(BU385/BU$5)^(12/COUNT(BU$6:BU385))-1</f>
        <v>5.3553328636077868E-2</v>
      </c>
      <c r="BX385" s="3">
        <f t="shared" si="319"/>
        <v>0</v>
      </c>
      <c r="BY385" s="3">
        <f t="shared" si="320"/>
        <v>1</v>
      </c>
      <c r="BZ385" s="2">
        <f t="shared" si="321"/>
        <v>-0.12368788595833091</v>
      </c>
      <c r="CA385" s="5">
        <f t="shared" si="322"/>
        <v>715.3813441086478</v>
      </c>
      <c r="CB385" s="2">
        <f>(CA385/CA$5)^(12/COUNT(CA$6:CA385))-1</f>
        <v>6.410724038015414E-2</v>
      </c>
      <c r="CD385" s="3">
        <f t="shared" si="329"/>
        <v>0.1</v>
      </c>
      <c r="CE385" s="3">
        <f t="shared" si="323"/>
        <v>0.9</v>
      </c>
      <c r="CF385" s="2">
        <f t="shared" si="324"/>
        <v>-0.1111732640291645</v>
      </c>
      <c r="CG385" s="5">
        <f t="shared" si="325"/>
        <v>913.78462909947928</v>
      </c>
      <c r="CH385" s="2">
        <f>(CG385/CG$5)^(12/COUNT(CG$6:CG385))-1</f>
        <v>7.2364521817259719E-2</v>
      </c>
    </row>
    <row r="386" spans="1:86">
      <c r="A386" s="1">
        <v>37560</v>
      </c>
      <c r="B386" s="2">
        <f>data!M387/1200</f>
        <v>1.4583333333333334E-3</v>
      </c>
      <c r="C386" s="2">
        <f>data!K387/data!K386-1</f>
        <v>0.10604681550014305</v>
      </c>
      <c r="D386" s="1">
        <f t="shared" si="276"/>
        <v>37257</v>
      </c>
      <c r="E386">
        <f>VLOOKUP(D386,'FRED Graph'!$A$13:$B$1993,2,FALSE)</f>
        <v>0</v>
      </c>
      <c r="F386" s="4">
        <f t="shared" si="277"/>
        <v>0.10458848216680972</v>
      </c>
      <c r="G386" s="20" t="str">
        <f t="shared" si="330"/>
        <v>20024</v>
      </c>
      <c r="H386" s="21">
        <f>IF(VLOOKUP(G386,Median_Level!$A$2:$H$206,8,FALSE)="#N/A",0,VLOOKUP(G386,Median_Level!$A$2:$H$206,8,FALSE))</f>
        <v>10</v>
      </c>
      <c r="I386" s="4"/>
      <c r="J386" s="3">
        <f t="shared" si="326"/>
        <v>0</v>
      </c>
      <c r="K386" s="3">
        <f t="shared" si="278"/>
        <v>1</v>
      </c>
      <c r="L386" s="2">
        <f t="shared" si="279"/>
        <v>0.10604681550014305</v>
      </c>
      <c r="M386" s="5">
        <f t="shared" si="280"/>
        <v>966.84283246977418</v>
      </c>
      <c r="N386" s="2">
        <f>(M386/M$5)^(12/COUNT(M$6:M386))-1</f>
        <v>7.4075551012104723E-2</v>
      </c>
      <c r="P386" s="3">
        <f t="shared" si="327"/>
        <v>1</v>
      </c>
      <c r="Q386" s="3">
        <f t="shared" si="281"/>
        <v>0</v>
      </c>
      <c r="R386" s="2">
        <f t="shared" si="282"/>
        <v>1.4583333333333334E-3</v>
      </c>
      <c r="S386" s="5">
        <f t="shared" si="283"/>
        <v>945.62247069053092</v>
      </c>
      <c r="T386" s="2">
        <f>(S386/S$5)^(12/COUNT(S$6:S386))-1</f>
        <v>7.3325058492649253E-2</v>
      </c>
      <c r="V386" s="3">
        <f t="shared" si="284"/>
        <v>0</v>
      </c>
      <c r="W386" s="3">
        <f t="shared" si="285"/>
        <v>1</v>
      </c>
      <c r="X386" s="2">
        <f t="shared" si="286"/>
        <v>0.10604681550014305</v>
      </c>
      <c r="Y386" s="5">
        <f t="shared" si="287"/>
        <v>677554.79502696358</v>
      </c>
      <c r="Z386" s="2">
        <f>(Y386/Y$5)^(12/COUNT(Y$6:Y386))-1</f>
        <v>0.32026061175641152</v>
      </c>
      <c r="AB386" s="3">
        <f t="shared" si="288"/>
        <v>0</v>
      </c>
      <c r="AC386" s="3">
        <f t="shared" si="289"/>
        <v>1</v>
      </c>
      <c r="AD386" s="2">
        <f t="shared" si="290"/>
        <v>0.10604681550014305</v>
      </c>
      <c r="AE386" s="5">
        <f t="shared" si="291"/>
        <v>935.99319230544097</v>
      </c>
      <c r="AF386" s="2">
        <f>(AE386/AE$5)^(12/COUNT(AE$6:AE386))-1</f>
        <v>7.2979107843825552E-2</v>
      </c>
      <c r="AH386" s="3">
        <f t="shared" ca="1" si="292"/>
        <v>0</v>
      </c>
      <c r="AI386" s="3">
        <f t="shared" ca="1" si="293"/>
        <v>1</v>
      </c>
      <c r="AJ386" s="2">
        <f t="shared" ca="1" si="294"/>
        <v>0.10604681550014305</v>
      </c>
      <c r="AK386" s="5">
        <f t="shared" ca="1" si="295"/>
        <v>2795.1314590368406</v>
      </c>
      <c r="AL386" s="2">
        <f ca="1">(AK386/AK$5)^(12/COUNT(AK$6:AK386))-1</f>
        <v>0.11059567024896322</v>
      </c>
      <c r="AN386" s="3">
        <f t="shared" ca="1" si="296"/>
        <v>0.10534150468083259</v>
      </c>
      <c r="AO386" s="3">
        <f t="shared" ca="1" si="297"/>
        <v>0.89465849531916741</v>
      </c>
      <c r="AP386" s="2">
        <f t="shared" ca="1" si="298"/>
        <v>9.5029307416406888E-2</v>
      </c>
      <c r="AQ386" s="5">
        <f t="shared" ca="1" si="299"/>
        <v>978.88279275941352</v>
      </c>
      <c r="AR386" s="2">
        <f ca="1">(AQ386/AQ$5)^(12/COUNT(AQ$6:AQ386))-1</f>
        <v>7.4494300936385205E-2</v>
      </c>
      <c r="AT386" s="3">
        <f t="shared" si="300"/>
        <v>0</v>
      </c>
      <c r="AU386" s="3">
        <f t="shared" si="301"/>
        <v>1</v>
      </c>
      <c r="AV386" s="2">
        <f t="shared" si="302"/>
        <v>0.10604681550014305</v>
      </c>
      <c r="AW386" s="5">
        <f t="shared" si="303"/>
        <v>1283.6284027673728</v>
      </c>
      <c r="AX386" s="2">
        <f>(AW386/AW$5)^(12/COUNT(AW$6:AW386))-1</f>
        <v>8.3705991806497515E-2</v>
      </c>
      <c r="AZ386" s="3">
        <f t="shared" ca="1" si="304"/>
        <v>0</v>
      </c>
      <c r="BA386" s="3">
        <f t="shared" ca="1" si="305"/>
        <v>1</v>
      </c>
      <c r="BB386" s="2">
        <f t="shared" ca="1" si="306"/>
        <v>0.10604681550014305</v>
      </c>
      <c r="BC386" s="5">
        <f t="shared" ca="1" si="307"/>
        <v>2068.2679224847107</v>
      </c>
      <c r="BD386" s="2">
        <f ca="1">(BC386/BC$5)^(12/COUNT(BC$6:BC386))-1</f>
        <v>0.10011081590174764</v>
      </c>
      <c r="BF386" s="3">
        <f t="shared" si="328"/>
        <v>0.45</v>
      </c>
      <c r="BG386" s="3">
        <f t="shared" si="308"/>
        <v>0.55000000000000004</v>
      </c>
      <c r="BH386" s="2">
        <f t="shared" si="309"/>
        <v>5.8981998525078683E-2</v>
      </c>
      <c r="BI386" s="5">
        <f t="shared" si="310"/>
        <v>1059.0024609548891</v>
      </c>
      <c r="BJ386" s="2">
        <f>(BI386/BI$5)^(12/COUNT(BI$6:BI386))-1</f>
        <v>7.7160004607705002E-2</v>
      </c>
      <c r="BL386" s="3">
        <f t="shared" si="311"/>
        <v>1</v>
      </c>
      <c r="BM386" s="3">
        <f t="shared" si="312"/>
        <v>0</v>
      </c>
      <c r="BN386" s="2">
        <f t="shared" si="313"/>
        <v>1.4583333333333334E-3</v>
      </c>
      <c r="BO386" s="5">
        <f t="shared" si="314"/>
        <v>680.40813310497731</v>
      </c>
      <c r="BP386" s="2">
        <f>(BO386/BO$5)^(12/COUNT(BO$6:BO386))-1</f>
        <v>6.2255431790732452E-2</v>
      </c>
      <c r="BR386" s="3">
        <f t="shared" si="315"/>
        <v>0</v>
      </c>
      <c r="BS386" s="3">
        <f t="shared" si="316"/>
        <v>1</v>
      </c>
      <c r="BT386" s="2">
        <f t="shared" si="317"/>
        <v>0.10604681550014305</v>
      </c>
      <c r="BU386" s="5">
        <f t="shared" si="318"/>
        <v>577.07211532290216</v>
      </c>
      <c r="BV386" s="2">
        <f>(BU386/BU$5)^(12/COUNT(BU$6:BU386))-1</f>
        <v>5.6758502667427324E-2</v>
      </c>
      <c r="BX386" s="3">
        <f t="shared" si="319"/>
        <v>0</v>
      </c>
      <c r="BY386" s="3">
        <f t="shared" si="320"/>
        <v>1</v>
      </c>
      <c r="BZ386" s="2">
        <f t="shared" si="321"/>
        <v>0.10604681550014305</v>
      </c>
      <c r="CA386" s="5">
        <f t="shared" si="322"/>
        <v>791.24525751958197</v>
      </c>
      <c r="CB386" s="2">
        <f>(CA386/CA$5)^(12/COUNT(CA$6:CA386))-1</f>
        <v>6.7316598897055213E-2</v>
      </c>
      <c r="CD386" s="3">
        <f t="shared" si="329"/>
        <v>0.1</v>
      </c>
      <c r="CE386" s="3">
        <f t="shared" si="323"/>
        <v>0.9</v>
      </c>
      <c r="CF386" s="2">
        <f t="shared" si="324"/>
        <v>9.5587967283462083E-2</v>
      </c>
      <c r="CG386" s="5">
        <f t="shared" si="325"/>
        <v>1001.1314443299708</v>
      </c>
      <c r="CH386" s="2">
        <f>(CG386/CG$5)^(12/COUNT(CG$6:CG386))-1</f>
        <v>7.5255148684530981E-2</v>
      </c>
    </row>
    <row r="387" spans="1:86">
      <c r="A387" s="1">
        <v>37589</v>
      </c>
      <c r="B387" s="2">
        <f>data!M388/1200</f>
        <v>1.1083333333333333E-3</v>
      </c>
      <c r="C387" s="2">
        <f>data!K388/data!K387-1</f>
        <v>5.9432918543818491E-2</v>
      </c>
      <c r="D387" s="1">
        <f t="shared" si="276"/>
        <v>37257</v>
      </c>
      <c r="E387">
        <f>VLOOKUP(D387,'FRED Graph'!$A$13:$B$1993,2,FALSE)</f>
        <v>0</v>
      </c>
      <c r="F387" s="4">
        <f t="shared" si="277"/>
        <v>5.8324585210485155E-2</v>
      </c>
      <c r="G387" s="20" t="str">
        <f t="shared" si="330"/>
        <v>20024</v>
      </c>
      <c r="H387" s="21">
        <f>IF(VLOOKUP(G387,Median_Level!$A$2:$H$206,8,FALSE)="#N/A",0,VLOOKUP(G387,Median_Level!$A$2:$H$206,8,FALSE))</f>
        <v>10</v>
      </c>
      <c r="I387" s="4"/>
      <c r="J387" s="3">
        <f t="shared" si="326"/>
        <v>0</v>
      </c>
      <c r="K387" s="3">
        <f t="shared" si="278"/>
        <v>1</v>
      </c>
      <c r="L387" s="2">
        <f t="shared" si="279"/>
        <v>5.9432918543818491E-2</v>
      </c>
      <c r="M387" s="5">
        <f t="shared" si="280"/>
        <v>1024.3051237766251</v>
      </c>
      <c r="N387" s="2">
        <f>(M387/M$5)^(12/COUNT(M$6:M387))-1</f>
        <v>7.5824018501746471E-2</v>
      </c>
      <c r="P387" s="3">
        <f t="shared" si="327"/>
        <v>1</v>
      </c>
      <c r="Q387" s="3">
        <f t="shared" si="281"/>
        <v>0</v>
      </c>
      <c r="R387" s="2">
        <f t="shared" si="282"/>
        <v>1.1083333333333333E-3</v>
      </c>
      <c r="S387" s="5">
        <f t="shared" si="283"/>
        <v>946.6705355955462</v>
      </c>
      <c r="T387" s="2">
        <f>(S387/S$5)^(12/COUNT(S$6:S387))-1</f>
        <v>7.3163597800267377E-2</v>
      </c>
      <c r="V387" s="3">
        <f t="shared" si="284"/>
        <v>0</v>
      </c>
      <c r="W387" s="3">
        <f t="shared" si="285"/>
        <v>1</v>
      </c>
      <c r="X387" s="2">
        <f t="shared" si="286"/>
        <v>5.9432918543818491E-2</v>
      </c>
      <c r="Y387" s="5">
        <f t="shared" si="287"/>
        <v>717823.85396877478</v>
      </c>
      <c r="Z387" s="2">
        <f>(Y387/Y$5)^(12/COUNT(Y$6:Y387))-1</f>
        <v>0.32169562347774106</v>
      </c>
      <c r="AB387" s="3">
        <f t="shared" si="288"/>
        <v>0</v>
      </c>
      <c r="AC387" s="3">
        <f t="shared" si="289"/>
        <v>1</v>
      </c>
      <c r="AD387" s="2">
        <f t="shared" si="290"/>
        <v>5.9432918543818491E-2</v>
      </c>
      <c r="AE387" s="5">
        <f t="shared" si="291"/>
        <v>991.62199946129886</v>
      </c>
      <c r="AF387" s="2">
        <f>(AE387/AE$5)^(12/COUNT(AE$6:AE387))-1</f>
        <v>7.4728663932620343E-2</v>
      </c>
      <c r="AH387" s="3">
        <f t="shared" ca="1" si="292"/>
        <v>0</v>
      </c>
      <c r="AI387" s="3">
        <f t="shared" ca="1" si="293"/>
        <v>1</v>
      </c>
      <c r="AJ387" s="2">
        <f t="shared" ca="1" si="294"/>
        <v>5.9432918543818491E-2</v>
      </c>
      <c r="AK387" s="5">
        <f t="shared" ca="1" si="295"/>
        <v>2961.2542793610419</v>
      </c>
      <c r="AL387" s="2">
        <f ca="1">(AK387/AK$5)^(12/COUNT(AK$6:AK387))-1</f>
        <v>0.11230622457048423</v>
      </c>
      <c r="AN387" s="3">
        <f t="shared" ca="1" si="296"/>
        <v>3.4757178830023716E-2</v>
      </c>
      <c r="AO387" s="3">
        <f t="shared" ca="1" si="297"/>
        <v>0.96524282116997628</v>
      </c>
      <c r="AP387" s="2">
        <f t="shared" ca="1" si="298"/>
        <v>5.74057205054707E-2</v>
      </c>
      <c r="AQ387" s="5">
        <f t="shared" ca="1" si="299"/>
        <v>1035.0762647681752</v>
      </c>
      <c r="AR387" s="2">
        <f ca="1">(AQ387/AQ$5)^(12/COUNT(AQ$6:AQ387))-1</f>
        <v>7.6177599860364431E-2</v>
      </c>
      <c r="AT387" s="3">
        <f t="shared" si="300"/>
        <v>0</v>
      </c>
      <c r="AU387" s="3">
        <f t="shared" si="301"/>
        <v>1</v>
      </c>
      <c r="AV387" s="2">
        <f t="shared" si="302"/>
        <v>5.9432918543818491E-2</v>
      </c>
      <c r="AW387" s="5">
        <f t="shared" si="303"/>
        <v>1359.9181850695779</v>
      </c>
      <c r="AX387" s="2">
        <f>(AW387/AW$5)^(12/COUNT(AW$6:AW387))-1</f>
        <v>8.5444772319561269E-2</v>
      </c>
      <c r="AZ387" s="3">
        <f t="shared" ca="1" si="304"/>
        <v>0</v>
      </c>
      <c r="BA387" s="3">
        <f t="shared" ca="1" si="305"/>
        <v>1</v>
      </c>
      <c r="BB387" s="2">
        <f t="shared" ca="1" si="306"/>
        <v>5.9432918543818491E-2</v>
      </c>
      <c r="BC387" s="5">
        <f t="shared" ca="1" si="307"/>
        <v>2191.1911214485372</v>
      </c>
      <c r="BD387" s="2">
        <f ca="1">(BC387/BC$5)^(12/COUNT(BC$6:BC387))-1</f>
        <v>0.10183258101604764</v>
      </c>
      <c r="BF387" s="3">
        <f t="shared" si="328"/>
        <v>0.45</v>
      </c>
      <c r="BG387" s="3">
        <f t="shared" si="308"/>
        <v>0.55000000000000004</v>
      </c>
      <c r="BH387" s="2">
        <f t="shared" si="309"/>
        <v>3.3186855199100175E-2</v>
      </c>
      <c r="BI387" s="5">
        <f t="shared" si="310"/>
        <v>1094.1474222820898</v>
      </c>
      <c r="BJ387" s="2">
        <f>(BI387/BI$5)^(12/COUNT(BI$6:BI387))-1</f>
        <v>7.8055515687729393E-2</v>
      </c>
      <c r="BL387" s="3">
        <f t="shared" si="311"/>
        <v>1</v>
      </c>
      <c r="BM387" s="3">
        <f t="shared" si="312"/>
        <v>0</v>
      </c>
      <c r="BN387" s="2">
        <f t="shared" si="313"/>
        <v>1.1083333333333333E-3</v>
      </c>
      <c r="BO387" s="5">
        <f t="shared" si="314"/>
        <v>681.16225211916867</v>
      </c>
      <c r="BP387" s="2">
        <f>(BO387/BO$5)^(12/COUNT(BO$6:BO387))-1</f>
        <v>6.212446049373388E-2</v>
      </c>
      <c r="BR387" s="3">
        <f t="shared" si="315"/>
        <v>0</v>
      </c>
      <c r="BS387" s="3">
        <f t="shared" si="316"/>
        <v>1</v>
      </c>
      <c r="BT387" s="2">
        <f t="shared" si="317"/>
        <v>5.9432918543818491E-2</v>
      </c>
      <c r="BU387" s="5">
        <f t="shared" si="318"/>
        <v>611.36919534679726</v>
      </c>
      <c r="BV387" s="2">
        <f>(BU387/BU$5)^(12/COUNT(BU$6:BU387))-1</f>
        <v>5.8523819378693887E-2</v>
      </c>
      <c r="BX387" s="3">
        <f t="shared" si="319"/>
        <v>0</v>
      </c>
      <c r="BY387" s="3">
        <f t="shared" si="320"/>
        <v>1</v>
      </c>
      <c r="BZ387" s="2">
        <f t="shared" si="321"/>
        <v>5.9432918543818491E-2</v>
      </c>
      <c r="CA387" s="5">
        <f t="shared" si="322"/>
        <v>838.27127245792599</v>
      </c>
      <c r="CB387" s="2">
        <f>(CA387/CA$5)^(12/COUNT(CA$6:CA387))-1</f>
        <v>6.9071730276841103E-2</v>
      </c>
      <c r="CD387" s="3">
        <f t="shared" si="329"/>
        <v>0.1</v>
      </c>
      <c r="CE387" s="3">
        <f t="shared" si="323"/>
        <v>0.9</v>
      </c>
      <c r="CF387" s="2">
        <f t="shared" si="324"/>
        <v>5.3600460022769976E-2</v>
      </c>
      <c r="CG387" s="5">
        <f t="shared" si="325"/>
        <v>1054.7925502893174</v>
      </c>
      <c r="CH387" s="2">
        <f>(CG387/CG$5)^(12/COUNT(CG$6:CG387))-1</f>
        <v>7.6815686284090745E-2</v>
      </c>
    </row>
    <row r="388" spans="1:86">
      <c r="A388" s="1">
        <v>37621</v>
      </c>
      <c r="B388" s="2">
        <f>data!M389/1200</f>
        <v>1.0416666666666667E-3</v>
      </c>
      <c r="C388" s="2">
        <f>data!K389/data!K388-1</f>
        <v>-6.2326257940286234E-2</v>
      </c>
      <c r="D388" s="1">
        <f t="shared" si="276"/>
        <v>37257</v>
      </c>
      <c r="E388">
        <f>VLOOKUP(D388,'FRED Graph'!$A$13:$B$1993,2,FALSE)</f>
        <v>0</v>
      </c>
      <c r="F388" s="4">
        <f t="shared" si="277"/>
        <v>-6.3367924606952897E-2</v>
      </c>
      <c r="G388" s="20" t="str">
        <f t="shared" si="330"/>
        <v>20024</v>
      </c>
      <c r="H388" s="21">
        <f>IF(VLOOKUP(G388,Median_Level!$A$2:$H$206,8,FALSE)="#N/A",0,VLOOKUP(G388,Median_Level!$A$2:$H$206,8,FALSE))</f>
        <v>10</v>
      </c>
      <c r="I388" s="4"/>
      <c r="J388" s="3">
        <f t="shared" si="326"/>
        <v>0</v>
      </c>
      <c r="K388" s="3">
        <f t="shared" si="278"/>
        <v>1</v>
      </c>
      <c r="L388" s="2">
        <f t="shared" si="279"/>
        <v>-6.2326257940286234E-2</v>
      </c>
      <c r="M388" s="5">
        <f t="shared" si="280"/>
        <v>960.46401842256637</v>
      </c>
      <c r="N388" s="2">
        <f>(M388/M$5)^(12/COUNT(M$6:M388))-1</f>
        <v>7.3452168449764654E-2</v>
      </c>
      <c r="P388" s="3">
        <f t="shared" si="327"/>
        <v>1</v>
      </c>
      <c r="Q388" s="3">
        <f t="shared" si="281"/>
        <v>0</v>
      </c>
      <c r="R388" s="2">
        <f t="shared" si="282"/>
        <v>1.0416666666666667E-3</v>
      </c>
      <c r="S388" s="5">
        <f t="shared" si="283"/>
        <v>947.65665073679145</v>
      </c>
      <c r="T388" s="2">
        <f>(S388/S$5)^(12/COUNT(S$6:S388))-1</f>
        <v>7.3000765492903241E-2</v>
      </c>
      <c r="V388" s="3">
        <f t="shared" si="284"/>
        <v>1</v>
      </c>
      <c r="W388" s="3">
        <f t="shared" si="285"/>
        <v>0</v>
      </c>
      <c r="X388" s="2">
        <f t="shared" si="286"/>
        <v>1.0416666666666667E-3</v>
      </c>
      <c r="Y388" s="5">
        <f t="shared" si="287"/>
        <v>718571.58714999224</v>
      </c>
      <c r="Z388" s="2">
        <f>(Y388/Y$5)^(12/COUNT(Y$6:Y388))-1</f>
        <v>0.3207765469202688</v>
      </c>
      <c r="AB388" s="3">
        <f t="shared" si="288"/>
        <v>0</v>
      </c>
      <c r="AC388" s="3">
        <f t="shared" si="289"/>
        <v>1</v>
      </c>
      <c r="AD388" s="2">
        <f t="shared" si="290"/>
        <v>-6.2326257940286234E-2</v>
      </c>
      <c r="AE388" s="5">
        <f t="shared" si="291"/>
        <v>929.81791094361154</v>
      </c>
      <c r="AF388" s="2">
        <f>(AE388/AE$5)^(12/COUNT(AE$6:AE388))-1</f>
        <v>7.2362080968286779E-2</v>
      </c>
      <c r="AH388" s="3">
        <f t="shared" ca="1" si="292"/>
        <v>0</v>
      </c>
      <c r="AI388" s="3">
        <f t="shared" ca="1" si="293"/>
        <v>1</v>
      </c>
      <c r="AJ388" s="2">
        <f t="shared" ca="1" si="294"/>
        <v>-6.2326257940286234E-2</v>
      </c>
      <c r="AK388" s="5">
        <f t="shared" ca="1" si="295"/>
        <v>2776.6903813188092</v>
      </c>
      <c r="AL388" s="2">
        <f ca="1">(AK388/AK$5)^(12/COUNT(AK$6:AK388))-1</f>
        <v>0.10975730965917152</v>
      </c>
      <c r="AN388" s="3">
        <f t="shared" ca="1" si="296"/>
        <v>0.56938389417512392</v>
      </c>
      <c r="AO388" s="3">
        <f t="shared" ca="1" si="297"/>
        <v>0.43061610582487608</v>
      </c>
      <c r="AP388" s="2">
        <f t="shared" ca="1" si="298"/>
        <v>-2.6245582261783734E-2</v>
      </c>
      <c r="AQ388" s="5">
        <f t="shared" ca="1" si="299"/>
        <v>1007.9100855139822</v>
      </c>
      <c r="AR388" s="2">
        <f ca="1">(AQ388/AQ$5)^(12/COUNT(AQ$6:AQ388))-1</f>
        <v>7.5075099115407218E-2</v>
      </c>
      <c r="AT388" s="3">
        <f t="shared" si="300"/>
        <v>0</v>
      </c>
      <c r="AU388" s="3">
        <f t="shared" si="301"/>
        <v>1</v>
      </c>
      <c r="AV388" s="2">
        <f t="shared" si="302"/>
        <v>-6.2326257940286234E-2</v>
      </c>
      <c r="AW388" s="5">
        <f t="shared" si="303"/>
        <v>1275.1595734892455</v>
      </c>
      <c r="AX388" s="2">
        <f>(AW388/AW$5)^(12/COUNT(AW$6:AW388))-1</f>
        <v>8.3026536036873821E-2</v>
      </c>
      <c r="AZ388" s="3">
        <f t="shared" ca="1" si="304"/>
        <v>0</v>
      </c>
      <c r="BA388" s="3">
        <f t="shared" ca="1" si="305"/>
        <v>1</v>
      </c>
      <c r="BB388" s="2">
        <f t="shared" ca="1" si="306"/>
        <v>-6.2326257940286234E-2</v>
      </c>
      <c r="BC388" s="5">
        <f t="shared" ca="1" si="307"/>
        <v>2054.6223784166705</v>
      </c>
      <c r="BD388" s="2">
        <f ca="1">(BC388/BC$5)^(12/COUNT(BC$6:BC388))-1</f>
        <v>9.9334822211713192E-2</v>
      </c>
      <c r="BF388" s="3">
        <f t="shared" si="328"/>
        <v>0.45</v>
      </c>
      <c r="BG388" s="3">
        <f t="shared" si="308"/>
        <v>0.55000000000000004</v>
      </c>
      <c r="BH388" s="2">
        <f t="shared" si="309"/>
        <v>-3.3810691867157433E-2</v>
      </c>
      <c r="BI388" s="5">
        <f t="shared" si="310"/>
        <v>1057.1535409300654</v>
      </c>
      <c r="BJ388" s="2">
        <f>(BI388/BI$5)^(12/COUNT(BI$6:BI388))-1</f>
        <v>7.6683051812899583E-2</v>
      </c>
      <c r="BL388" s="3">
        <f t="shared" si="311"/>
        <v>1</v>
      </c>
      <c r="BM388" s="3">
        <f t="shared" si="312"/>
        <v>0</v>
      </c>
      <c r="BN388" s="2">
        <f t="shared" si="313"/>
        <v>1.0416666666666667E-3</v>
      </c>
      <c r="BO388" s="5">
        <f t="shared" si="314"/>
        <v>681.87179613179273</v>
      </c>
      <c r="BP388" s="2">
        <f>(BO388/BO$5)^(12/COUNT(BO$6:BO388))-1</f>
        <v>6.1991973261622757E-2</v>
      </c>
      <c r="BR388" s="3">
        <f t="shared" si="315"/>
        <v>0</v>
      </c>
      <c r="BS388" s="3">
        <f t="shared" si="316"/>
        <v>1</v>
      </c>
      <c r="BT388" s="2">
        <f t="shared" si="317"/>
        <v>-6.2326257940286234E-2</v>
      </c>
      <c r="BU388" s="5">
        <f t="shared" si="318"/>
        <v>573.26484118086751</v>
      </c>
      <c r="BV388" s="2">
        <f>(BU388/BU$5)^(12/COUNT(BU$6:BU388))-1</f>
        <v>5.6234818014295307E-2</v>
      </c>
      <c r="BX388" s="3">
        <f t="shared" si="319"/>
        <v>0</v>
      </c>
      <c r="BY388" s="3">
        <f t="shared" si="320"/>
        <v>1</v>
      </c>
      <c r="BZ388" s="2">
        <f t="shared" si="321"/>
        <v>-6.2326257940286234E-2</v>
      </c>
      <c r="CA388" s="5">
        <f t="shared" si="322"/>
        <v>786.0249609067813</v>
      </c>
      <c r="CB388" s="2">
        <f>(CA388/CA$5)^(12/COUNT(CA$6:CA388))-1</f>
        <v>6.6732302825187384E-2</v>
      </c>
      <c r="CD388" s="3">
        <f t="shared" si="329"/>
        <v>0.1</v>
      </c>
      <c r="CE388" s="3">
        <f t="shared" si="323"/>
        <v>0.9</v>
      </c>
      <c r="CF388" s="2">
        <f t="shared" si="324"/>
        <v>-5.5989465479590945E-2</v>
      </c>
      <c r="CG388" s="5">
        <f t="shared" si="325"/>
        <v>995.73527920676395</v>
      </c>
      <c r="CH388" s="2">
        <f>(CG388/CG$5)^(12/COUNT(CG$6:CG388))-1</f>
        <v>7.4665824187750474E-2</v>
      </c>
    </row>
    <row r="389" spans="1:86">
      <c r="A389" s="1">
        <v>37652</v>
      </c>
      <c r="B389" s="2">
        <f>data!M390/1200</f>
        <v>1.0416666666666667E-3</v>
      </c>
      <c r="C389" s="2">
        <f>data!K390/data!K389-1</f>
        <v>-3.4504047770040014E-2</v>
      </c>
      <c r="D389" s="1">
        <f t="shared" si="276"/>
        <v>37622</v>
      </c>
      <c r="E389">
        <f>VLOOKUP(D389,'FRED Graph'!$A$13:$B$1993,2,FALSE)</f>
        <v>0</v>
      </c>
      <c r="F389" s="4">
        <f t="shared" si="277"/>
        <v>-3.5545714436706684E-2</v>
      </c>
      <c r="G389" s="20" t="str">
        <f t="shared" si="330"/>
        <v>20031</v>
      </c>
      <c r="H389" s="21">
        <f>IF(VLOOKUP(G389,Median_Level!$A$2:$H$206,8,FALSE)="#N/A",0,VLOOKUP(G389,Median_Level!$A$2:$H$206,8,FALSE))</f>
        <v>10</v>
      </c>
      <c r="I389" s="4"/>
      <c r="J389" s="3">
        <f t="shared" si="326"/>
        <v>0</v>
      </c>
      <c r="K389" s="3">
        <f t="shared" si="278"/>
        <v>1</v>
      </c>
      <c r="L389" s="2">
        <f t="shared" si="279"/>
        <v>-3.4504047770040014E-2</v>
      </c>
      <c r="M389" s="5">
        <f t="shared" si="280"/>
        <v>927.32412204950958</v>
      </c>
      <c r="N389" s="2">
        <f>(M389/M$5)^(12/COUNT(M$6:M389))-1</f>
        <v>7.2077017924338849E-2</v>
      </c>
      <c r="P389" s="3">
        <f t="shared" si="327"/>
        <v>1</v>
      </c>
      <c r="Q389" s="3">
        <f t="shared" si="281"/>
        <v>0</v>
      </c>
      <c r="R389" s="2">
        <f t="shared" si="282"/>
        <v>1.0416666666666667E-3</v>
      </c>
      <c r="S389" s="5">
        <f t="shared" si="283"/>
        <v>948.6437930813089</v>
      </c>
      <c r="T389" s="2">
        <f>(S389/S$5)^(12/COUNT(S$6:S389))-1</f>
        <v>7.2838805784520622E-2</v>
      </c>
      <c r="V389" s="3">
        <f t="shared" si="284"/>
        <v>1</v>
      </c>
      <c r="W389" s="3">
        <f t="shared" si="285"/>
        <v>0</v>
      </c>
      <c r="X389" s="2">
        <f t="shared" si="286"/>
        <v>1.0416666666666667E-3</v>
      </c>
      <c r="Y389" s="5">
        <f t="shared" si="287"/>
        <v>719320.09921994014</v>
      </c>
      <c r="Z389" s="2">
        <f>(Y389/Y$5)^(12/COUNT(Y$6:Y389))-1</f>
        <v>0.31986289134087054</v>
      </c>
      <c r="AB389" s="3">
        <f t="shared" si="288"/>
        <v>0</v>
      </c>
      <c r="AC389" s="3">
        <f t="shared" si="289"/>
        <v>1</v>
      </c>
      <c r="AD389" s="2">
        <f t="shared" si="290"/>
        <v>-3.4504047770040014E-2</v>
      </c>
      <c r="AE389" s="5">
        <f t="shared" si="291"/>
        <v>897.73542932697433</v>
      </c>
      <c r="AF389" s="2">
        <f>(AE389/AE$5)^(12/COUNT(AE$6:AE389))-1</f>
        <v>7.0991160600717862E-2</v>
      </c>
      <c r="AH389" s="3">
        <f t="shared" ca="1" si="292"/>
        <v>0</v>
      </c>
      <c r="AI389" s="3">
        <f t="shared" ca="1" si="293"/>
        <v>1</v>
      </c>
      <c r="AJ389" s="2">
        <f t="shared" ca="1" si="294"/>
        <v>-3.4504047770040014E-2</v>
      </c>
      <c r="AK389" s="5">
        <f t="shared" ca="1" si="295"/>
        <v>2680.8833237591743</v>
      </c>
      <c r="AL389" s="2">
        <f ca="1">(AK389/AK$5)^(12/COUNT(AK$6:AK389))-1</f>
        <v>0.10823965186963536</v>
      </c>
      <c r="AN389" s="3">
        <f t="shared" ca="1" si="296"/>
        <v>0.37829016160400808</v>
      </c>
      <c r="AO389" s="3">
        <f t="shared" ca="1" si="297"/>
        <v>0.62170983839599192</v>
      </c>
      <c r="AP389" s="2">
        <f t="shared" ca="1" si="298"/>
        <v>-2.1057453711448321E-2</v>
      </c>
      <c r="AQ389" s="5">
        <f t="shared" ca="1" si="299"/>
        <v>986.68606554296957</v>
      </c>
      <c r="AR389" s="2">
        <f ca="1">(AQ389/AQ$5)^(12/COUNT(AQ$6:AQ389))-1</f>
        <v>7.4157817727274367E-2</v>
      </c>
      <c r="AT389" s="3">
        <f t="shared" si="300"/>
        <v>0</v>
      </c>
      <c r="AU389" s="3">
        <f t="shared" si="301"/>
        <v>1</v>
      </c>
      <c r="AV389" s="2">
        <f t="shared" si="302"/>
        <v>-3.4504047770040014E-2</v>
      </c>
      <c r="AW389" s="5">
        <f t="shared" si="303"/>
        <v>1231.1614066511488</v>
      </c>
      <c r="AX389" s="2">
        <f>(AW389/AW$5)^(12/COUNT(AW$6:AW389))-1</f>
        <v>8.1614108486149473E-2</v>
      </c>
      <c r="AZ389" s="3">
        <f t="shared" ca="1" si="304"/>
        <v>0</v>
      </c>
      <c r="BA389" s="3">
        <f t="shared" ca="1" si="305"/>
        <v>1</v>
      </c>
      <c r="BB389" s="2">
        <f t="shared" ca="1" si="306"/>
        <v>-3.4504047770040014E-2</v>
      </c>
      <c r="BC389" s="5">
        <f t="shared" ca="1" si="307"/>
        <v>1983.7295897223885</v>
      </c>
      <c r="BD389" s="2">
        <f ca="1">(BC389/BC$5)^(12/COUNT(BC$6:BC389))-1</f>
        <v>9.7858395208783477E-2</v>
      </c>
      <c r="BF389" s="3">
        <f t="shared" si="328"/>
        <v>0.45</v>
      </c>
      <c r="BG389" s="3">
        <f t="shared" si="308"/>
        <v>0.55000000000000004</v>
      </c>
      <c r="BH389" s="2">
        <f t="shared" si="309"/>
        <v>-1.850847627352201E-2</v>
      </c>
      <c r="BI389" s="5">
        <f t="shared" si="310"/>
        <v>1037.5872397002915</v>
      </c>
      <c r="BJ389" s="2">
        <f>(BI389/BI$5)^(12/COUNT(BI$6:BI389))-1</f>
        <v>7.5847634843385192E-2</v>
      </c>
      <c r="BL389" s="3">
        <f t="shared" si="311"/>
        <v>1</v>
      </c>
      <c r="BM389" s="3">
        <f t="shared" si="312"/>
        <v>0</v>
      </c>
      <c r="BN389" s="2">
        <f t="shared" si="313"/>
        <v>1.0416666666666667E-3</v>
      </c>
      <c r="BO389" s="5">
        <f t="shared" si="314"/>
        <v>682.58207925276326</v>
      </c>
      <c r="BP389" s="2">
        <f>(BO389/BO$5)^(12/COUNT(BO$6:BO389))-1</f>
        <v>6.1860192464482378E-2</v>
      </c>
      <c r="BR389" s="3">
        <f t="shared" si="315"/>
        <v>0</v>
      </c>
      <c r="BS389" s="3">
        <f t="shared" si="316"/>
        <v>1</v>
      </c>
      <c r="BT389" s="2">
        <f t="shared" si="317"/>
        <v>-3.4504047770040014E-2</v>
      </c>
      <c r="BU389" s="5">
        <f t="shared" si="318"/>
        <v>553.48488371587848</v>
      </c>
      <c r="BV389" s="2">
        <f>(BU389/BU$5)^(12/COUNT(BU$6:BU389))-1</f>
        <v>5.492614314741795E-2</v>
      </c>
      <c r="BX389" s="3">
        <f t="shared" si="319"/>
        <v>0</v>
      </c>
      <c r="BY389" s="3">
        <f t="shared" si="320"/>
        <v>1</v>
      </c>
      <c r="BZ389" s="2">
        <f t="shared" si="321"/>
        <v>-3.4504047770040014E-2</v>
      </c>
      <c r="CA389" s="5">
        <f t="shared" si="322"/>
        <v>758.90391810720985</v>
      </c>
      <c r="CB389" s="2">
        <f>(CA389/CA$5)^(12/COUNT(CA$6:CA389))-1</f>
        <v>6.5383183368400655E-2</v>
      </c>
      <c r="CD389" s="3">
        <f t="shared" si="329"/>
        <v>0.1</v>
      </c>
      <c r="CE389" s="3">
        <f t="shared" si="323"/>
        <v>0.9</v>
      </c>
      <c r="CF389" s="2">
        <f t="shared" si="324"/>
        <v>-3.0949476326369348E-2</v>
      </c>
      <c r="CG389" s="5">
        <f t="shared" si="325"/>
        <v>964.91779375562339</v>
      </c>
      <c r="CH389" s="2">
        <f>(CG389/CG$5)^(12/COUNT(CG$6:CG389))-1</f>
        <v>7.3409222543662001E-2</v>
      </c>
    </row>
    <row r="390" spans="1:86">
      <c r="A390" s="1">
        <v>37680</v>
      </c>
      <c r="B390" s="2">
        <f>data!M391/1200</f>
        <v>1.0416666666666667E-3</v>
      </c>
      <c r="C390" s="2">
        <f>data!K391/data!K390-1</f>
        <v>-2.0205343806223408E-2</v>
      </c>
      <c r="D390" s="1">
        <f t="shared" ref="D390:D453" si="331">DATE(YEAR(A390),MONTH(B390),1)</f>
        <v>37622</v>
      </c>
      <c r="E390">
        <f>VLOOKUP(D390,'FRED Graph'!$A$13:$B$1993,2,FALSE)</f>
        <v>0</v>
      </c>
      <c r="F390" s="4">
        <f t="shared" si="277"/>
        <v>-2.1247010472890075E-2</v>
      </c>
      <c r="G390" s="20" t="str">
        <f t="shared" si="330"/>
        <v>20031</v>
      </c>
      <c r="H390" s="21">
        <f>IF(VLOOKUP(G390,Median_Level!$A$2:$H$206,8,FALSE)="#N/A",0,VLOOKUP(G390,Median_Level!$A$2:$H$206,8,FALSE))</f>
        <v>10</v>
      </c>
      <c r="I390" s="4"/>
      <c r="J390" s="3">
        <f t="shared" si="326"/>
        <v>0</v>
      </c>
      <c r="K390" s="3">
        <f t="shared" si="278"/>
        <v>1</v>
      </c>
      <c r="L390" s="2">
        <f t="shared" si="279"/>
        <v>-2.0205343806223408E-2</v>
      </c>
      <c r="M390" s="5">
        <f t="shared" si="280"/>
        <v>908.58721934369498</v>
      </c>
      <c r="N390" s="2">
        <f>(M390/M$5)^(12/COUNT(M$6:M390))-1</f>
        <v>7.1201488507273369E-2</v>
      </c>
      <c r="P390" s="3">
        <f t="shared" si="327"/>
        <v>1</v>
      </c>
      <c r="Q390" s="3">
        <f t="shared" si="281"/>
        <v>0</v>
      </c>
      <c r="R390" s="2">
        <f t="shared" si="282"/>
        <v>1.0416666666666667E-3</v>
      </c>
      <c r="S390" s="5">
        <f t="shared" si="283"/>
        <v>949.6319636991019</v>
      </c>
      <c r="T390" s="2">
        <f>(S390/S$5)^(12/COUNT(S$6:S390))-1</f>
        <v>7.2677711681462975E-2</v>
      </c>
      <c r="V390" s="3">
        <f t="shared" si="284"/>
        <v>1</v>
      </c>
      <c r="W390" s="3">
        <f t="shared" si="285"/>
        <v>0</v>
      </c>
      <c r="X390" s="2">
        <f t="shared" si="286"/>
        <v>1.0416666666666667E-3</v>
      </c>
      <c r="Y390" s="5">
        <f t="shared" si="287"/>
        <v>720069.39098996087</v>
      </c>
      <c r="Z390" s="2">
        <f>(Y390/Y$5)^(12/COUNT(Y$6:Y390))-1</f>
        <v>0.31895460913567519</v>
      </c>
      <c r="AB390" s="3">
        <f t="shared" si="288"/>
        <v>0</v>
      </c>
      <c r="AC390" s="3">
        <f t="shared" si="289"/>
        <v>1</v>
      </c>
      <c r="AD390" s="2">
        <f t="shared" si="290"/>
        <v>-2.0205343806223408E-2</v>
      </c>
      <c r="AE390" s="5">
        <f t="shared" si="291"/>
        <v>879.59637633039529</v>
      </c>
      <c r="AF390" s="2">
        <f>(AE390/AE$5)^(12/COUNT(AE$6:AE390))-1</f>
        <v>7.0119334648343745E-2</v>
      </c>
      <c r="AH390" s="3">
        <f t="shared" ca="1" si="292"/>
        <v>0</v>
      </c>
      <c r="AI390" s="3">
        <f t="shared" ca="1" si="293"/>
        <v>1</v>
      </c>
      <c r="AJ390" s="2">
        <f t="shared" ca="1" si="294"/>
        <v>-2.0205343806223408E-2</v>
      </c>
      <c r="AK390" s="5">
        <f t="shared" ca="1" si="295"/>
        <v>2626.7151544982494</v>
      </c>
      <c r="AL390" s="2">
        <f ca="1">(AK390/AK$5)^(12/COUNT(AK$6:AK390))-1</f>
        <v>0.10723917616120371</v>
      </c>
      <c r="AN390" s="3">
        <f t="shared" ca="1" si="296"/>
        <v>0.41860835744981306</v>
      </c>
      <c r="AO390" s="3">
        <f t="shared" ca="1" si="297"/>
        <v>0.58139164255018694</v>
      </c>
      <c r="AP390" s="2">
        <f t="shared" ca="1" si="298"/>
        <v>-1.1311167651447917E-2</v>
      </c>
      <c r="AQ390" s="5">
        <f t="shared" ca="1" si="299"/>
        <v>975.52549403626551</v>
      </c>
      <c r="AR390" s="2">
        <f ca="1">(AQ390/AQ$5)^(12/COUNT(AQ$6:AQ390))-1</f>
        <v>7.3577526332595067E-2</v>
      </c>
      <c r="AT390" s="3">
        <f t="shared" si="300"/>
        <v>0</v>
      </c>
      <c r="AU390" s="3">
        <f t="shared" si="301"/>
        <v>1</v>
      </c>
      <c r="AV390" s="2">
        <f t="shared" si="302"/>
        <v>-2.0205343806223408E-2</v>
      </c>
      <c r="AW390" s="5">
        <f t="shared" si="303"/>
        <v>1206.2853671488087</v>
      </c>
      <c r="AX390" s="2">
        <f>(AW390/AW$5)^(12/COUNT(AW$6:AW390))-1</f>
        <v>8.0705929530650256E-2</v>
      </c>
      <c r="AZ390" s="3">
        <f t="shared" ca="1" si="304"/>
        <v>0</v>
      </c>
      <c r="BA390" s="3">
        <f t="shared" ca="1" si="305"/>
        <v>1</v>
      </c>
      <c r="BB390" s="2">
        <f t="shared" ca="1" si="306"/>
        <v>-2.0205343806223408E-2</v>
      </c>
      <c r="BC390" s="5">
        <f t="shared" ca="1" si="307"/>
        <v>1943.6476513434691</v>
      </c>
      <c r="BD390" s="2">
        <f ca="1">(BC390/BC$5)^(12/COUNT(BC$6:BC390))-1</f>
        <v>9.6894105010319365E-2</v>
      </c>
      <c r="BF390" s="3">
        <f t="shared" si="328"/>
        <v>0.45</v>
      </c>
      <c r="BG390" s="3">
        <f t="shared" si="308"/>
        <v>0.55000000000000004</v>
      </c>
      <c r="BH390" s="2">
        <f t="shared" si="309"/>
        <v>-1.0644189093422875E-2</v>
      </c>
      <c r="BI390" s="5">
        <f t="shared" si="310"/>
        <v>1026.5429649199989</v>
      </c>
      <c r="BJ390" s="2">
        <f>(BI390/BI$5)^(12/COUNT(BI$6:BI390))-1</f>
        <v>7.5284642268780066E-2</v>
      </c>
      <c r="BL390" s="3">
        <f t="shared" si="311"/>
        <v>1</v>
      </c>
      <c r="BM390" s="3">
        <f t="shared" si="312"/>
        <v>0</v>
      </c>
      <c r="BN390" s="2">
        <f t="shared" si="313"/>
        <v>1.0416666666666667E-3</v>
      </c>
      <c r="BO390" s="5">
        <f t="shared" si="314"/>
        <v>683.29310225198481</v>
      </c>
      <c r="BP390" s="2">
        <f>(BO390/BO$5)^(12/COUNT(BO$6:BO390))-1</f>
        <v>6.1729112468171143E-2</v>
      </c>
      <c r="BR390" s="3">
        <f t="shared" si="315"/>
        <v>0</v>
      </c>
      <c r="BS390" s="3">
        <f t="shared" si="316"/>
        <v>1</v>
      </c>
      <c r="BT390" s="2">
        <f t="shared" si="317"/>
        <v>-2.0205343806223408E-2</v>
      </c>
      <c r="BU390" s="5">
        <f t="shared" si="318"/>
        <v>542.30153134885154</v>
      </c>
      <c r="BV390" s="2">
        <f>(BU390/BU$5)^(12/COUNT(BU$6:BU390))-1</f>
        <v>5.4108774590767794E-2</v>
      </c>
      <c r="BX390" s="3">
        <f t="shared" si="319"/>
        <v>0</v>
      </c>
      <c r="BY390" s="3">
        <f t="shared" si="320"/>
        <v>1</v>
      </c>
      <c r="BZ390" s="2">
        <f t="shared" si="321"/>
        <v>-2.0205343806223408E-2</v>
      </c>
      <c r="CA390" s="5">
        <f t="shared" si="322"/>
        <v>743.57000352596367</v>
      </c>
      <c r="CB390" s="2">
        <f>(CA390/CA$5)^(12/COUNT(CA$6:CA390))-1</f>
        <v>6.4530438758981346E-2</v>
      </c>
      <c r="CD390" s="3">
        <f t="shared" si="329"/>
        <v>0.1</v>
      </c>
      <c r="CE390" s="3">
        <f t="shared" si="323"/>
        <v>0.9</v>
      </c>
      <c r="CF390" s="2">
        <f t="shared" si="324"/>
        <v>-1.8080642758934402E-2</v>
      </c>
      <c r="CG390" s="5">
        <f t="shared" si="325"/>
        <v>947.47145983498888</v>
      </c>
      <c r="CH390" s="2">
        <f>(CG390/CG$5)^(12/COUNT(CG$6:CG390))-1</f>
        <v>7.2601561914150015E-2</v>
      </c>
    </row>
    <row r="391" spans="1:86">
      <c r="A391" s="1">
        <v>37711</v>
      </c>
      <c r="B391" s="2">
        <f>data!M392/1200</f>
        <v>1.0416666666666667E-3</v>
      </c>
      <c r="C391" s="2">
        <f>data!K392/data!K391-1</f>
        <v>1.2805598219762127E-2</v>
      </c>
      <c r="D391" s="1">
        <f t="shared" si="331"/>
        <v>37622</v>
      </c>
      <c r="E391">
        <f>VLOOKUP(D391,'FRED Graph'!$A$13:$B$1993,2,FALSE)</f>
        <v>0</v>
      </c>
      <c r="F391" s="4">
        <f t="shared" ref="F391:F454" si="332">C391-B391</f>
        <v>1.176393155309546E-2</v>
      </c>
      <c r="G391" s="20" t="str">
        <f t="shared" si="330"/>
        <v>20031</v>
      </c>
      <c r="H391" s="21">
        <f>IF(VLOOKUP(G391,Median_Level!$A$2:$H$206,8,FALSE)="#N/A",0,VLOOKUP(G391,Median_Level!$A$2:$H$206,8,FALSE))</f>
        <v>10</v>
      </c>
      <c r="I391" s="4"/>
      <c r="J391" s="3">
        <f t="shared" si="326"/>
        <v>0</v>
      </c>
      <c r="K391" s="3">
        <f t="shared" ref="K391:K454" si="333">1-J391</f>
        <v>1</v>
      </c>
      <c r="L391" s="2">
        <f t="shared" ref="L391:L454" si="334">J391*$B391+K391*$C391</f>
        <v>1.2805598219762127E-2</v>
      </c>
      <c r="M391" s="5">
        <f t="shared" ref="M391:M454" si="335">M390*(1+L391)</f>
        <v>920.22222222222126</v>
      </c>
      <c r="N391" s="2">
        <f>(M391/M$5)^(12/COUNT(M$6:M391))-1</f>
        <v>7.1434377186560205E-2</v>
      </c>
      <c r="P391" s="3">
        <f t="shared" si="327"/>
        <v>1</v>
      </c>
      <c r="Q391" s="3">
        <f t="shared" ref="Q391:Q454" si="336">1-P391</f>
        <v>0</v>
      </c>
      <c r="R391" s="2">
        <f t="shared" ref="R391:R454" si="337">P391*$B391+Q391*$C391</f>
        <v>1.0416666666666667E-3</v>
      </c>
      <c r="S391" s="5">
        <f t="shared" ref="S391:S454" si="338">S390*(1+R391)</f>
        <v>950.62116366128839</v>
      </c>
      <c r="T391" s="2">
        <f>(S391/S$5)^(12/COUNT(S$6:S391))-1</f>
        <v>7.2517476264591707E-2</v>
      </c>
      <c r="V391" s="3">
        <f t="shared" ref="V391:V454" si="339">IF($B391&gt;$C391,1,0)</f>
        <v>0</v>
      </c>
      <c r="W391" s="3">
        <f t="shared" ref="W391:W454" si="340">1-V391</f>
        <v>1</v>
      </c>
      <c r="X391" s="2">
        <f t="shared" ref="X391:X454" si="341">V391*$B391+W391*$C391</f>
        <v>1.2805598219762127E-2</v>
      </c>
      <c r="Y391" s="5">
        <f t="shared" ref="Y391:Y454" si="342">Y390*(1+X391)</f>
        <v>729290.31030132715</v>
      </c>
      <c r="Z391" s="2">
        <f>(Y391/Y$5)^(12/COUNT(Y$6:Y391))-1</f>
        <v>0.31853046648068872</v>
      </c>
      <c r="AB391" s="3">
        <f t="shared" ref="AB391:AB454" si="343">$E391</f>
        <v>0</v>
      </c>
      <c r="AC391" s="3">
        <f t="shared" ref="AC391:AC454" si="344">1-AB391</f>
        <v>1</v>
      </c>
      <c r="AD391" s="2">
        <f t="shared" ref="AD391:AD454" si="345">AB391*$B391+AC391*$C391</f>
        <v>1.2805598219762127E-2</v>
      </c>
      <c r="AE391" s="5">
        <f t="shared" ref="AE391:AE454" si="346">AE390*(1+AD391)</f>
        <v>890.860134121241</v>
      </c>
      <c r="AF391" s="2">
        <f>(AE391/AE$5)^(12/COUNT(AE$6:AE391))-1</f>
        <v>7.0354790761521402E-2</v>
      </c>
      <c r="AH391" s="3">
        <f t="shared" ref="AH391:AH454" ca="1" si="347">OFFSET($E391,AI$2,0)</f>
        <v>0</v>
      </c>
      <c r="AI391" s="3">
        <f t="shared" ref="AI391:AI454" ca="1" si="348">1-AH391</f>
        <v>1</v>
      </c>
      <c r="AJ391" s="2">
        <f t="shared" ref="AJ391:AJ454" ca="1" si="349">AH391*$B391+AI391*$C391</f>
        <v>1.2805598219762127E-2</v>
      </c>
      <c r="AK391" s="5">
        <f t="shared" ref="AK391:AK454" ca="1" si="350">AK390*(1+AJ391)</f>
        <v>2660.3518134045144</v>
      </c>
      <c r="AL391" s="2">
        <f ca="1">(AK391/AK$5)^(12/COUNT(AK$6:AK391))-1</f>
        <v>0.10738496816734111</v>
      </c>
      <c r="AN391" s="3">
        <f t="shared" ref="AN391:AN454" ca="1" si="351">RAND()</f>
        <v>0.75472566934453333</v>
      </c>
      <c r="AO391" s="3">
        <f t="shared" ref="AO391:AO454" ca="1" si="352">1-AN391</f>
        <v>0.24527433065546667</v>
      </c>
      <c r="AP391" s="2">
        <f t="shared" ref="AP391:AP454" ca="1" si="353">AN391*$B391+AO391*$C391</f>
        <v>3.9270571042288802E-3</v>
      </c>
      <c r="AQ391" s="5">
        <f t="shared" ref="AQ391:AQ454" ca="1" si="354">AQ390*(1+AP391)</f>
        <v>979.35643835797703</v>
      </c>
      <c r="AR391" s="2">
        <f ca="1">(AQ391/AQ$5)^(12/COUNT(AQ$6:AQ391))-1</f>
        <v>7.3510877154489673E-2</v>
      </c>
      <c r="AT391" s="3">
        <f t="shared" ref="AT391:AT454" si="355">IF($H391&gt;AU$2,1,0)</f>
        <v>0</v>
      </c>
      <c r="AU391" s="3">
        <f t="shared" ref="AU391:AU454" si="356">1-AT391</f>
        <v>1</v>
      </c>
      <c r="AV391" s="2">
        <f t="shared" ref="AV391:AV454" si="357">AT391*$B391+AU391*$C391</f>
        <v>1.2805598219762127E-2</v>
      </c>
      <c r="AW391" s="5">
        <f t="shared" ref="AW391:AW454" si="358">AW390*(1+AV391)</f>
        <v>1221.7325728988947</v>
      </c>
      <c r="AX391" s="2">
        <f>(AW391/AW$5)^(12/COUNT(AW$6:AW391))-1</f>
        <v>8.0916147647342118E-2</v>
      </c>
      <c r="AZ391" s="3">
        <f t="shared" ref="AZ391:AZ454" ca="1" si="359">IF($H391&gt;BA$2,1,0)*OFFSET($E391,BA$3,0)</f>
        <v>0</v>
      </c>
      <c r="BA391" s="3">
        <f t="shared" ref="BA391:BA454" ca="1" si="360">1-AZ391</f>
        <v>1</v>
      </c>
      <c r="BB391" s="2">
        <f t="shared" ref="BB391:BB454" ca="1" si="361">AZ391*$B391+BA391*$C391</f>
        <v>1.2805598219762127E-2</v>
      </c>
      <c r="BC391" s="5">
        <f t="shared" ref="BC391:BC454" ca="1" si="362">BC390*(1+BB391)</f>
        <v>1968.5372222473579</v>
      </c>
      <c r="BD391" s="2">
        <f ca="1">(BC391/BC$5)^(12/COUNT(BC$6:BC391))-1</f>
        <v>9.7065213810238804E-2</v>
      </c>
      <c r="BF391" s="3">
        <f t="shared" si="328"/>
        <v>0.45</v>
      </c>
      <c r="BG391" s="3">
        <f t="shared" ref="BG391:BG454" si="363">1-BF391</f>
        <v>0.55000000000000004</v>
      </c>
      <c r="BH391" s="2">
        <f t="shared" ref="BH391:BH454" si="364">BF391*$B391+BG391*$C391</f>
        <v>7.5118290208691704E-3</v>
      </c>
      <c r="BI391" s="5">
        <f t="shared" ref="BI391:BI454" si="365">BI390*(1+BH391)</f>
        <v>1034.254180155054</v>
      </c>
      <c r="BJ391" s="2">
        <f>(BI391/BI$5)^(12/COUNT(BI$6:BI391))-1</f>
        <v>7.5332612340349048E-2</v>
      </c>
      <c r="BL391" s="3">
        <f t="shared" ref="BL391:BL454" si="366">IF($H391&gt;BM$2,1,0)</f>
        <v>1</v>
      </c>
      <c r="BM391" s="3">
        <f t="shared" ref="BM391:BM454" si="367">1-BL391</f>
        <v>0</v>
      </c>
      <c r="BN391" s="2">
        <f t="shared" ref="BN391:BN454" si="368">BL391*$B391+BM391*$C391</f>
        <v>1.0416666666666667E-3</v>
      </c>
      <c r="BO391" s="5">
        <f t="shared" ref="BO391:BO454" si="369">BO390*(1+BN391)</f>
        <v>684.00486590016396</v>
      </c>
      <c r="BP391" s="2">
        <f>(BO391/BO$5)^(12/COUNT(BO$6:BO391))-1</f>
        <v>6.1598727698292111E-2</v>
      </c>
      <c r="BR391" s="3">
        <f t="shared" ref="BR391:BR454" si="370">IF($H391&gt;BS$2,1,0)</f>
        <v>0</v>
      </c>
      <c r="BS391" s="3">
        <f t="shared" ref="BS391:BS454" si="371">1-BR391</f>
        <v>1</v>
      </c>
      <c r="BT391" s="2">
        <f t="shared" ref="BT391:BT454" si="372">BR391*$B391+BS391*$C391</f>
        <v>1.2805598219762127E-2</v>
      </c>
      <c r="BU391" s="5">
        <f t="shared" ref="BU391:BU454" si="373">BU390*(1+BT391)</f>
        <v>549.24602687326671</v>
      </c>
      <c r="BV391" s="2">
        <f>(BU391/BU$5)^(12/COUNT(BU$6:BU391))-1</f>
        <v>5.4381884084510945E-2</v>
      </c>
      <c r="BX391" s="3">
        <f t="shared" ref="BX391:BX454" si="374">IF($H391&gt;BY$2,1,0)</f>
        <v>0</v>
      </c>
      <c r="BY391" s="3">
        <f t="shared" ref="BY391:BY454" si="375">1-BX391</f>
        <v>1</v>
      </c>
      <c r="BZ391" s="2">
        <f t="shared" ref="BZ391:BZ454" si="376">BX391*$B391+BY391*$C391</f>
        <v>1.2805598219762127E-2</v>
      </c>
      <c r="CA391" s="5">
        <f t="shared" ref="CA391:CA454" si="377">CA390*(1+BZ391)</f>
        <v>753.09186223938423</v>
      </c>
      <c r="CB391" s="2">
        <f>(CA391/CA$5)^(12/COUNT(CA$6:CA391))-1</f>
        <v>6.4779109563803061E-2</v>
      </c>
      <c r="CD391" s="3">
        <f t="shared" si="329"/>
        <v>0.1</v>
      </c>
      <c r="CE391" s="3">
        <f t="shared" ref="CE391:CE454" si="378">1-CD391</f>
        <v>0.9</v>
      </c>
      <c r="CF391" s="2">
        <f t="shared" ref="CF391:CF454" si="379">CD391*$B391+CE391*$C391</f>
        <v>1.1629205064452582E-2</v>
      </c>
      <c r="CG391" s="5">
        <f t="shared" ref="CG391:CG454" si="380">CG390*(1+CF391)</f>
        <v>958.48979973412622</v>
      </c>
      <c r="CH391" s="2">
        <f>(CG391/CG$5)^(12/COUNT(CG$6:CG391))-1</f>
        <v>7.2792363586907216E-2</v>
      </c>
    </row>
    <row r="392" spans="1:86">
      <c r="A392" s="1">
        <v>37741</v>
      </c>
      <c r="B392" s="2">
        <f>data!M393/1200</f>
        <v>1.0416666666666667E-3</v>
      </c>
      <c r="C392" s="2">
        <f>data!K393/data!K392-1</f>
        <v>6.1055062918145664E-2</v>
      </c>
      <c r="D392" s="1">
        <f t="shared" si="331"/>
        <v>37622</v>
      </c>
      <c r="E392">
        <f>VLOOKUP(D392,'FRED Graph'!$A$13:$B$1993,2,FALSE)</f>
        <v>0</v>
      </c>
      <c r="F392" s="4">
        <f t="shared" si="332"/>
        <v>6.0013396251478994E-2</v>
      </c>
      <c r="G392" s="20" t="str">
        <f t="shared" si="330"/>
        <v>20032</v>
      </c>
      <c r="H392" s="21">
        <f>IF(VLOOKUP(G392,Median_Level!$A$2:$H$206,8,FALSE)="#N/A",0,VLOOKUP(G392,Median_Level!$A$2:$H$206,8,FALSE))</f>
        <v>10</v>
      </c>
      <c r="I392" s="4"/>
      <c r="J392" s="3">
        <f t="shared" ref="J392:J455" si="381">J391</f>
        <v>0</v>
      </c>
      <c r="K392" s="3">
        <f t="shared" si="333"/>
        <v>1</v>
      </c>
      <c r="L392" s="2">
        <f t="shared" si="334"/>
        <v>6.1055062918145664E-2</v>
      </c>
      <c r="M392" s="5">
        <f t="shared" si="335"/>
        <v>976.40644789867486</v>
      </c>
      <c r="N392" s="2">
        <f>(M392/M$5)^(12/COUNT(M$6:M392))-1</f>
        <v>7.3213733059390718E-2</v>
      </c>
      <c r="P392" s="3">
        <f t="shared" ref="P392:P455" si="382">P391</f>
        <v>1</v>
      </c>
      <c r="Q392" s="3">
        <f t="shared" si="336"/>
        <v>0</v>
      </c>
      <c r="R392" s="2">
        <f t="shared" si="337"/>
        <v>1.0416666666666667E-3</v>
      </c>
      <c r="S392" s="5">
        <f t="shared" si="338"/>
        <v>951.61139404010214</v>
      </c>
      <c r="T392" s="2">
        <f>(S392/S$5)^(12/COUNT(S$6:S392))-1</f>
        <v>7.2358092688297626E-2</v>
      </c>
      <c r="V392" s="3">
        <f t="shared" si="339"/>
        <v>0</v>
      </c>
      <c r="W392" s="3">
        <f t="shared" si="340"/>
        <v>1</v>
      </c>
      <c r="X392" s="2">
        <f t="shared" si="341"/>
        <v>6.1055062918145664E-2</v>
      </c>
      <c r="Y392" s="5">
        <f t="shared" si="342"/>
        <v>773817.17608236871</v>
      </c>
      <c r="Z392" s="2">
        <f>(Y392/Y$5)^(12/COUNT(Y$6:Y392))-1</f>
        <v>0.32001216561713175</v>
      </c>
      <c r="AB392" s="3">
        <f t="shared" si="343"/>
        <v>0</v>
      </c>
      <c r="AC392" s="3">
        <f t="shared" si="344"/>
        <v>1</v>
      </c>
      <c r="AD392" s="2">
        <f t="shared" si="345"/>
        <v>6.1055062918145664E-2</v>
      </c>
      <c r="AE392" s="5">
        <f t="shared" si="346"/>
        <v>945.25165566128101</v>
      </c>
      <c r="AF392" s="2">
        <f>(AE392/AE$5)^(12/COUNT(AE$6:AE392))-1</f>
        <v>7.213514659739495E-2</v>
      </c>
      <c r="AH392" s="3">
        <f t="shared" ca="1" si="347"/>
        <v>0</v>
      </c>
      <c r="AI392" s="3">
        <f t="shared" ca="1" si="348"/>
        <v>1</v>
      </c>
      <c r="AJ392" s="2">
        <f t="shared" ca="1" si="349"/>
        <v>6.1055062918145664E-2</v>
      </c>
      <c r="AK392" s="5">
        <f t="shared" ca="1" si="350"/>
        <v>2822.7797607563298</v>
      </c>
      <c r="AL392" s="2">
        <f ca="1">(AK392/AK$5)^(12/COUNT(AK$6:AK392))-1</f>
        <v>0.10912943828362343</v>
      </c>
      <c r="AN392" s="3">
        <f t="shared" ca="1" si="351"/>
        <v>0.69638450659388551</v>
      </c>
      <c r="AO392" s="3">
        <f t="shared" ca="1" si="352"/>
        <v>0.30361549340611449</v>
      </c>
      <c r="AP392" s="2">
        <f t="shared" ca="1" si="353"/>
        <v>1.9262663580536122E-2</v>
      </c>
      <c r="AQ392" s="5">
        <f t="shared" ca="1" si="354"/>
        <v>998.22145195549888</v>
      </c>
      <c r="AR392" s="2">
        <f ca="1">(AQ392/AQ$5)^(12/COUNT(AQ$6:AQ392))-1</f>
        <v>7.3949301325247241E-2</v>
      </c>
      <c r="AT392" s="3">
        <f t="shared" si="355"/>
        <v>0</v>
      </c>
      <c r="AU392" s="3">
        <f t="shared" si="356"/>
        <v>1</v>
      </c>
      <c r="AV392" s="2">
        <f t="shared" si="357"/>
        <v>6.1055062918145664E-2</v>
      </c>
      <c r="AW392" s="5">
        <f t="shared" si="358"/>
        <v>1296.3255320063847</v>
      </c>
      <c r="AX392" s="2">
        <f>(AW392/AW$5)^(12/COUNT(AW$6:AW392))-1</f>
        <v>8.268660073685119E-2</v>
      </c>
      <c r="AZ392" s="3">
        <f t="shared" ca="1" si="359"/>
        <v>0</v>
      </c>
      <c r="BA392" s="3">
        <f t="shared" ca="1" si="360"/>
        <v>1</v>
      </c>
      <c r="BB392" s="2">
        <f t="shared" ca="1" si="361"/>
        <v>6.1055062918145664E-2</v>
      </c>
      <c r="BC392" s="5">
        <f t="shared" ca="1" si="362"/>
        <v>2088.7263862083819</v>
      </c>
      <c r="BD392" s="2">
        <f ca="1">(BC392/BC$5)^(12/COUNT(BC$6:BC392))-1</f>
        <v>9.882001068195656E-2</v>
      </c>
      <c r="BF392" s="3">
        <f t="shared" ref="BF392:BF455" si="383">BF391</f>
        <v>0.45</v>
      </c>
      <c r="BG392" s="3">
        <f t="shared" si="363"/>
        <v>0.55000000000000004</v>
      </c>
      <c r="BH392" s="2">
        <f t="shared" si="364"/>
        <v>3.4049034604980113E-2</v>
      </c>
      <c r="BI392" s="5">
        <f t="shared" si="365"/>
        <v>1069.4695365254988</v>
      </c>
      <c r="BJ392" s="2">
        <f>(BI392/BI$5)^(12/COUNT(BI$6:BI392))-1</f>
        <v>7.6247607483154622E-2</v>
      </c>
      <c r="BL392" s="3">
        <f t="shared" si="366"/>
        <v>1</v>
      </c>
      <c r="BM392" s="3">
        <f t="shared" si="367"/>
        <v>0</v>
      </c>
      <c r="BN392" s="2">
        <f t="shared" si="368"/>
        <v>1.0416666666666667E-3</v>
      </c>
      <c r="BO392" s="5">
        <f t="shared" si="369"/>
        <v>684.71737096880997</v>
      </c>
      <c r="BP392" s="2">
        <f>(BO392/BO$5)^(12/COUNT(BO$6:BO392))-1</f>
        <v>6.1469032639402288E-2</v>
      </c>
      <c r="BR392" s="3">
        <f t="shared" si="370"/>
        <v>0</v>
      </c>
      <c r="BS392" s="3">
        <f t="shared" si="371"/>
        <v>1</v>
      </c>
      <c r="BT392" s="2">
        <f t="shared" si="372"/>
        <v>6.1055062918145664E-2</v>
      </c>
      <c r="BU392" s="5">
        <f t="shared" si="373"/>
        <v>582.78027760155555</v>
      </c>
      <c r="BV392" s="2">
        <f>(BU392/BU$5)^(12/COUNT(BU$6:BU392))-1</f>
        <v>5.6176704754548057E-2</v>
      </c>
      <c r="BX392" s="3">
        <f t="shared" si="374"/>
        <v>0</v>
      </c>
      <c r="BY392" s="3">
        <f t="shared" si="375"/>
        <v>1</v>
      </c>
      <c r="BZ392" s="2">
        <f t="shared" si="376"/>
        <v>6.1055062918145664E-2</v>
      </c>
      <c r="CA392" s="5">
        <f t="shared" si="377"/>
        <v>799.07193327155335</v>
      </c>
      <c r="CB392" s="2">
        <f>(CA392/CA$5)^(12/COUNT(CA$6:CA392))-1</f>
        <v>6.6564585041356317E-2</v>
      </c>
      <c r="CD392" s="3">
        <f t="shared" ref="CD392:CD455" si="384">CD391</f>
        <v>0.1</v>
      </c>
      <c r="CE392" s="3">
        <f t="shared" si="378"/>
        <v>0.9</v>
      </c>
      <c r="CF392" s="2">
        <f t="shared" si="379"/>
        <v>5.5053723292997771E-2</v>
      </c>
      <c r="CG392" s="5">
        <f t="shared" si="380"/>
        <v>1011.2582319478496</v>
      </c>
      <c r="CH392" s="2">
        <f>(CG392/CG$5)^(12/COUNT(CG$6:CG392))-1</f>
        <v>7.4381480898475072E-2</v>
      </c>
    </row>
    <row r="393" spans="1:86">
      <c r="A393" s="1">
        <v>37771</v>
      </c>
      <c r="B393" s="2">
        <f>data!M394/1200</f>
        <v>1.0416666666666667E-3</v>
      </c>
      <c r="C393" s="2">
        <f>data!K394/data!K393-1</f>
        <v>4.3651659357388795E-2</v>
      </c>
      <c r="D393" s="1">
        <f t="shared" si="331"/>
        <v>37622</v>
      </c>
      <c r="E393">
        <f>VLOOKUP(D393,'FRED Graph'!$A$13:$B$1993,2,FALSE)</f>
        <v>0</v>
      </c>
      <c r="F393" s="4">
        <f t="shared" si="332"/>
        <v>4.2609992690722125E-2</v>
      </c>
      <c r="G393" s="20" t="str">
        <f t="shared" si="330"/>
        <v>20032</v>
      </c>
      <c r="H393" s="21">
        <f>IF(VLOOKUP(G393,Median_Level!$A$2:$H$206,8,FALSE)="#N/A",0,VLOOKUP(G393,Median_Level!$A$2:$H$206,8,FALSE))</f>
        <v>10</v>
      </c>
      <c r="I393" s="4"/>
      <c r="J393" s="3">
        <f t="shared" si="381"/>
        <v>0</v>
      </c>
      <c r="K393" s="3">
        <f t="shared" si="333"/>
        <v>1</v>
      </c>
      <c r="L393" s="2">
        <f t="shared" si="334"/>
        <v>4.3651659357388795E-2</v>
      </c>
      <c r="M393" s="5">
        <f t="shared" si="335"/>
        <v>1019.0282095567057</v>
      </c>
      <c r="N393" s="2">
        <f>(M393/M$5)^(12/COUNT(M$6:M393))-1</f>
        <v>7.4437151259379331E-2</v>
      </c>
      <c r="P393" s="3">
        <f t="shared" si="382"/>
        <v>1</v>
      </c>
      <c r="Q393" s="3">
        <f t="shared" si="336"/>
        <v>0</v>
      </c>
      <c r="R393" s="2">
        <f t="shared" si="337"/>
        <v>1.0416666666666667E-3</v>
      </c>
      <c r="S393" s="5">
        <f t="shared" si="338"/>
        <v>952.60265590889389</v>
      </c>
      <c r="T393" s="2">
        <f>(S393/S$5)^(12/COUNT(S$6:S393))-1</f>
        <v>7.2199554179525727E-2</v>
      </c>
      <c r="V393" s="3">
        <f t="shared" si="339"/>
        <v>0</v>
      </c>
      <c r="W393" s="3">
        <f t="shared" si="340"/>
        <v>1</v>
      </c>
      <c r="X393" s="2">
        <f t="shared" si="341"/>
        <v>4.3651659357388795E-2</v>
      </c>
      <c r="Y393" s="5">
        <f t="shared" si="342"/>
        <v>807595.57985761284</v>
      </c>
      <c r="Z393" s="2">
        <f>(Y393/Y$5)^(12/COUNT(Y$6:Y393))-1</f>
        <v>0.32081213231447769</v>
      </c>
      <c r="AB393" s="3">
        <f t="shared" si="343"/>
        <v>0</v>
      </c>
      <c r="AC393" s="3">
        <f t="shared" si="344"/>
        <v>1</v>
      </c>
      <c r="AD393" s="2">
        <f t="shared" si="345"/>
        <v>4.3651659357388795E-2</v>
      </c>
      <c r="AE393" s="5">
        <f t="shared" si="346"/>
        <v>986.51345894121505</v>
      </c>
      <c r="AF393" s="2">
        <f>(AE393/AE$5)^(12/COUNT(AE$6:AE393))-1</f>
        <v>7.3360116890094362E-2</v>
      </c>
      <c r="AH393" s="3">
        <f t="shared" ca="1" si="347"/>
        <v>0</v>
      </c>
      <c r="AI393" s="3">
        <f t="shared" ca="1" si="348"/>
        <v>1</v>
      </c>
      <c r="AJ393" s="2">
        <f t="shared" ca="1" si="349"/>
        <v>4.3651659357388795E-2</v>
      </c>
      <c r="AK393" s="5">
        <f t="shared" ca="1" si="350"/>
        <v>2945.9987813137964</v>
      </c>
      <c r="AL393" s="2">
        <f ca="1">(AK393/AK$5)^(12/COUNT(AK$6:AK393))-1</f>
        <v>0.11029959744769613</v>
      </c>
      <c r="AN393" s="3">
        <f t="shared" ca="1" si="351"/>
        <v>0.16042724721172374</v>
      </c>
      <c r="AO393" s="3">
        <f t="shared" ca="1" si="352"/>
        <v>0.83957275278827626</v>
      </c>
      <c r="AP393" s="2">
        <f t="shared" ca="1" si="353"/>
        <v>3.6815855526304578E-2</v>
      </c>
      <c r="AQ393" s="5">
        <f t="shared" ca="1" si="354"/>
        <v>1034.9718287139503</v>
      </c>
      <c r="AR393" s="2">
        <f ca="1">(AQ393/AQ$5)^(12/COUNT(AQ$6:AQ393))-1</f>
        <v>7.4953163479767548E-2</v>
      </c>
      <c r="AT393" s="3">
        <f t="shared" si="355"/>
        <v>0</v>
      </c>
      <c r="AU393" s="3">
        <f t="shared" si="356"/>
        <v>1</v>
      </c>
      <c r="AV393" s="2">
        <f t="shared" si="357"/>
        <v>4.3651659357388795E-2</v>
      </c>
      <c r="AW393" s="5">
        <f t="shared" si="358"/>
        <v>1352.9122925458132</v>
      </c>
      <c r="AX393" s="2">
        <f>(AW393/AW$5)^(12/COUNT(AW$6:AW393))-1</f>
        <v>8.3896267887479503E-2</v>
      </c>
      <c r="AZ393" s="3">
        <f t="shared" ca="1" si="359"/>
        <v>0</v>
      </c>
      <c r="BA393" s="3">
        <f t="shared" ca="1" si="360"/>
        <v>1</v>
      </c>
      <c r="BB393" s="2">
        <f t="shared" ca="1" si="361"/>
        <v>4.3651659357388795E-2</v>
      </c>
      <c r="BC393" s="5">
        <f t="shared" ca="1" si="362"/>
        <v>2179.9027589099401</v>
      </c>
      <c r="BD393" s="2">
        <f ca="1">(BC393/BC$5)^(12/COUNT(BC$6:BC393))-1</f>
        <v>0.1000057681811426</v>
      </c>
      <c r="BF393" s="3">
        <f t="shared" si="383"/>
        <v>0.45</v>
      </c>
      <c r="BG393" s="3">
        <f t="shared" si="363"/>
        <v>0.55000000000000004</v>
      </c>
      <c r="BH393" s="2">
        <f t="shared" si="364"/>
        <v>2.4477162646563841E-2</v>
      </c>
      <c r="BI393" s="5">
        <f t="shared" si="365"/>
        <v>1095.6471163165788</v>
      </c>
      <c r="BJ393" s="2">
        <f>(BI393/BI$5)^(12/COUNT(BI$6:BI393))-1</f>
        <v>7.6848888001002091E-2</v>
      </c>
      <c r="BL393" s="3">
        <f t="shared" si="366"/>
        <v>1</v>
      </c>
      <c r="BM393" s="3">
        <f t="shared" si="367"/>
        <v>0</v>
      </c>
      <c r="BN393" s="2">
        <f t="shared" si="368"/>
        <v>1.0416666666666667E-3</v>
      </c>
      <c r="BO393" s="5">
        <f t="shared" si="369"/>
        <v>685.43061823023572</v>
      </c>
      <c r="BP393" s="2">
        <f>(BO393/BO$5)^(12/COUNT(BO$6:BO393))-1</f>
        <v>6.1340021834235925E-2</v>
      </c>
      <c r="BR393" s="3">
        <f t="shared" si="370"/>
        <v>0</v>
      </c>
      <c r="BS393" s="3">
        <f t="shared" si="371"/>
        <v>1</v>
      </c>
      <c r="BT393" s="2">
        <f t="shared" si="372"/>
        <v>4.3651659357388795E-2</v>
      </c>
      <c r="BU393" s="5">
        <f t="shared" si="373"/>
        <v>608.21960375962317</v>
      </c>
      <c r="BV393" s="2">
        <f>(BU393/BU$5)^(12/COUNT(BU$6:BU393))-1</f>
        <v>5.7424311497162428E-2</v>
      </c>
      <c r="BX393" s="3">
        <f t="shared" si="374"/>
        <v>0</v>
      </c>
      <c r="BY393" s="3">
        <f t="shared" si="375"/>
        <v>1</v>
      </c>
      <c r="BZ393" s="2">
        <f t="shared" si="376"/>
        <v>4.3651659357388795E-2</v>
      </c>
      <c r="CA393" s="5">
        <f t="shared" si="377"/>
        <v>833.95274910477326</v>
      </c>
      <c r="CB393" s="2">
        <f>(CA393/CA$5)^(12/COUNT(CA$6:CA393))-1</f>
        <v>6.7797526888951465E-2</v>
      </c>
      <c r="CD393" s="3">
        <f t="shared" si="384"/>
        <v>0.1</v>
      </c>
      <c r="CE393" s="3">
        <f t="shared" si="378"/>
        <v>0.9</v>
      </c>
      <c r="CF393" s="2">
        <f t="shared" si="379"/>
        <v>3.9390660088316584E-2</v>
      </c>
      <c r="CG393" s="5">
        <f t="shared" si="380"/>
        <v>1051.0923612240192</v>
      </c>
      <c r="CH393" s="2">
        <f>(CG393/CG$5)^(12/COUNT(CG$6:CG393))-1</f>
        <v>7.5467128097914449E-2</v>
      </c>
    </row>
    <row r="394" spans="1:86">
      <c r="A394" s="1">
        <v>37802</v>
      </c>
      <c r="B394" s="2">
        <f>data!M395/1200</f>
        <v>1E-3</v>
      </c>
      <c r="C394" s="2">
        <f>data!K395/data!K394-1</f>
        <v>1.5274127539755877E-2</v>
      </c>
      <c r="D394" s="1">
        <f t="shared" si="331"/>
        <v>37622</v>
      </c>
      <c r="E394">
        <f>VLOOKUP(D394,'FRED Graph'!$A$13:$B$1993,2,FALSE)</f>
        <v>0</v>
      </c>
      <c r="F394" s="4">
        <f t="shared" si="332"/>
        <v>1.4274127539755876E-2</v>
      </c>
      <c r="G394" s="20" t="str">
        <f t="shared" si="330"/>
        <v>20032</v>
      </c>
      <c r="H394" s="21">
        <f>IF(VLOOKUP(G394,Median_Level!$A$2:$H$206,8,FALSE)="#N/A",0,VLOOKUP(G394,Median_Level!$A$2:$H$206,8,FALSE))</f>
        <v>10</v>
      </c>
      <c r="I394" s="4"/>
      <c r="J394" s="3">
        <f t="shared" si="381"/>
        <v>0</v>
      </c>
      <c r="K394" s="3">
        <f t="shared" si="333"/>
        <v>1</v>
      </c>
      <c r="L394" s="2">
        <f t="shared" si="334"/>
        <v>1.5274127539755877E-2</v>
      </c>
      <c r="M394" s="5">
        <f t="shared" si="335"/>
        <v>1034.5929763960839</v>
      </c>
      <c r="N394" s="2">
        <f>(M394/M$5)^(12/COUNT(M$6:M394))-1</f>
        <v>7.4741314941004111E-2</v>
      </c>
      <c r="P394" s="3">
        <f t="shared" si="382"/>
        <v>1</v>
      </c>
      <c r="Q394" s="3">
        <f t="shared" si="336"/>
        <v>0</v>
      </c>
      <c r="R394" s="2">
        <f t="shared" si="337"/>
        <v>1E-3</v>
      </c>
      <c r="S394" s="5">
        <f t="shared" si="338"/>
        <v>953.55525856480267</v>
      </c>
      <c r="T394" s="2">
        <f>(S394/S$5)^(12/COUNT(S$6:S394))-1</f>
        <v>7.2040477497092636E-2</v>
      </c>
      <c r="V394" s="3">
        <f t="shared" si="339"/>
        <v>0</v>
      </c>
      <c r="W394" s="3">
        <f t="shared" si="340"/>
        <v>1</v>
      </c>
      <c r="X394" s="2">
        <f t="shared" si="341"/>
        <v>1.5274127539755877E-2</v>
      </c>
      <c r="Y394" s="5">
        <f t="shared" si="342"/>
        <v>819930.89774490113</v>
      </c>
      <c r="Z394" s="2">
        <f>(Y394/Y$5)^(12/COUNT(Y$6:Y394))-1</f>
        <v>0.32048504952005641</v>
      </c>
      <c r="AB394" s="3">
        <f t="shared" si="343"/>
        <v>0</v>
      </c>
      <c r="AC394" s="3">
        <f t="shared" si="344"/>
        <v>1</v>
      </c>
      <c r="AD394" s="2">
        <f t="shared" si="345"/>
        <v>1.5274127539755877E-2</v>
      </c>
      <c r="AE394" s="5">
        <f t="shared" si="346"/>
        <v>1001.5815913327689</v>
      </c>
      <c r="AF394" s="2">
        <f>(AE394/AE$5)^(12/COUNT(AE$6:AE394))-1</f>
        <v>7.3666743797477174E-2</v>
      </c>
      <c r="AH394" s="3">
        <f t="shared" ca="1" si="347"/>
        <v>0</v>
      </c>
      <c r="AI394" s="3">
        <f t="shared" ca="1" si="348"/>
        <v>1</v>
      </c>
      <c r="AJ394" s="2">
        <f t="shared" ca="1" si="349"/>
        <v>1.5274127539755877E-2</v>
      </c>
      <c r="AK394" s="5">
        <f t="shared" ca="1" si="350"/>
        <v>2990.9963424315488</v>
      </c>
      <c r="AL394" s="2">
        <f ca="1">(AK394/AK$5)^(12/COUNT(AK$6:AK394))-1</f>
        <v>0.11052017778085355</v>
      </c>
      <c r="AN394" s="3">
        <f t="shared" ca="1" si="351"/>
        <v>4.1019375870062769E-2</v>
      </c>
      <c r="AO394" s="3">
        <f t="shared" ca="1" si="352"/>
        <v>0.95898062412993723</v>
      </c>
      <c r="AP394" s="2">
        <f t="shared" ca="1" si="353"/>
        <v>1.4688611736985416E-2</v>
      </c>
      <c r="AQ394" s="5">
        <f t="shared" ca="1" si="354"/>
        <v>1050.1741280646472</v>
      </c>
      <c r="AR394" s="2">
        <f ca="1">(AQ394/AQ$5)^(12/COUNT(AQ$6:AQ394))-1</f>
        <v>7.5237011397912834E-2</v>
      </c>
      <c r="AT394" s="3">
        <f t="shared" si="355"/>
        <v>0</v>
      </c>
      <c r="AU394" s="3">
        <f t="shared" si="356"/>
        <v>1</v>
      </c>
      <c r="AV394" s="2">
        <f t="shared" si="357"/>
        <v>1.5274127539755877E-2</v>
      </c>
      <c r="AW394" s="5">
        <f t="shared" si="358"/>
        <v>1373.5768474522615</v>
      </c>
      <c r="AX394" s="2">
        <f>(AW394/AW$5)^(12/COUNT(AW$6:AW394))-1</f>
        <v>8.4178679501757836E-2</v>
      </c>
      <c r="AZ394" s="3">
        <f t="shared" ca="1" si="359"/>
        <v>0</v>
      </c>
      <c r="BA394" s="3">
        <f t="shared" ca="1" si="360"/>
        <v>1</v>
      </c>
      <c r="BB394" s="2">
        <f t="shared" ca="1" si="361"/>
        <v>1.5274127539755877E-2</v>
      </c>
      <c r="BC394" s="5">
        <f t="shared" ca="1" si="362"/>
        <v>2213.198871673796</v>
      </c>
      <c r="BD394" s="2">
        <f ca="1">(BC394/BC$5)^(12/COUNT(BC$6:BC394))-1</f>
        <v>0.10025064825052965</v>
      </c>
      <c r="BF394" s="3">
        <f t="shared" si="383"/>
        <v>0.45</v>
      </c>
      <c r="BG394" s="3">
        <f t="shared" si="363"/>
        <v>0.55000000000000004</v>
      </c>
      <c r="BH394" s="2">
        <f t="shared" si="364"/>
        <v>8.850770146865734E-3</v>
      </c>
      <c r="BI394" s="5">
        <f t="shared" si="365"/>
        <v>1105.344437105173</v>
      </c>
      <c r="BJ394" s="2">
        <f>(BI394/BI$5)^(12/COUNT(BI$6:BI394))-1</f>
        <v>7.6936653100631247E-2</v>
      </c>
      <c r="BL394" s="3">
        <f t="shared" si="366"/>
        <v>1</v>
      </c>
      <c r="BM394" s="3">
        <f t="shared" si="367"/>
        <v>0</v>
      </c>
      <c r="BN394" s="2">
        <f t="shared" si="368"/>
        <v>1E-3</v>
      </c>
      <c r="BO394" s="5">
        <f t="shared" si="369"/>
        <v>686.11604884846588</v>
      </c>
      <c r="BP394" s="2">
        <f>(BO394/BO$5)^(12/COUNT(BO$6:BO394))-1</f>
        <v>6.1210327249527685E-2</v>
      </c>
      <c r="BR394" s="3">
        <f t="shared" si="370"/>
        <v>0</v>
      </c>
      <c r="BS394" s="3">
        <f t="shared" si="371"/>
        <v>1</v>
      </c>
      <c r="BT394" s="2">
        <f t="shared" si="372"/>
        <v>1.5274127539755877E-2</v>
      </c>
      <c r="BU394" s="5">
        <f t="shared" si="373"/>
        <v>617.50962755962746</v>
      </c>
      <c r="BV394" s="2">
        <f>(BU394/BU$5)^(12/COUNT(BU$6:BU394))-1</f>
        <v>5.7767058878507083E-2</v>
      </c>
      <c r="BX394" s="3">
        <f t="shared" si="374"/>
        <v>0</v>
      </c>
      <c r="BY394" s="3">
        <f t="shared" si="375"/>
        <v>1</v>
      </c>
      <c r="BZ394" s="2">
        <f t="shared" si="376"/>
        <v>1.5274127539755877E-2</v>
      </c>
      <c r="CA394" s="5">
        <f t="shared" si="377"/>
        <v>846.69064975672961</v>
      </c>
      <c r="CB394" s="2">
        <f>(CA394/CA$5)^(12/COUNT(CA$6:CA394))-1</f>
        <v>6.8116831499858588E-2</v>
      </c>
      <c r="CD394" s="3">
        <f t="shared" si="384"/>
        <v>0.1</v>
      </c>
      <c r="CE394" s="3">
        <f t="shared" si="378"/>
        <v>0.9</v>
      </c>
      <c r="CF394" s="2">
        <f t="shared" si="379"/>
        <v>1.3846714785780289E-2</v>
      </c>
      <c r="CG394" s="5">
        <f t="shared" si="380"/>
        <v>1065.6465373634007</v>
      </c>
      <c r="CH394" s="2">
        <f>(CG394/CG$5)^(12/COUNT(CG$6:CG394))-1</f>
        <v>7.5722244760893176E-2</v>
      </c>
    </row>
    <row r="395" spans="1:86">
      <c r="A395" s="1">
        <v>37833</v>
      </c>
      <c r="B395" s="2">
        <f>data!M396/1200</f>
        <v>8.3333333333333339E-4</v>
      </c>
      <c r="C395" s="2">
        <f>data!K396/data!K395-1</f>
        <v>2.7640271372353364E-2</v>
      </c>
      <c r="D395" s="1">
        <f t="shared" si="331"/>
        <v>37622</v>
      </c>
      <c r="E395">
        <f>VLOOKUP(D395,'FRED Graph'!$A$13:$B$1993,2,FALSE)</f>
        <v>0</v>
      </c>
      <c r="F395" s="4">
        <f t="shared" si="332"/>
        <v>2.6806938039020033E-2</v>
      </c>
      <c r="G395" s="20" t="str">
        <f t="shared" si="330"/>
        <v>20033</v>
      </c>
      <c r="H395" s="21">
        <f>IF(VLOOKUP(G395,Median_Level!$A$2:$H$206,8,FALSE)="#N/A",0,VLOOKUP(G395,Median_Level!$A$2:$H$206,8,FALSE))</f>
        <v>10</v>
      </c>
      <c r="I395" s="4"/>
      <c r="J395" s="3">
        <f t="shared" si="381"/>
        <v>0</v>
      </c>
      <c r="K395" s="3">
        <f t="shared" si="333"/>
        <v>1</v>
      </c>
      <c r="L395" s="2">
        <f t="shared" si="334"/>
        <v>2.7640271372353364E-2</v>
      </c>
      <c r="M395" s="5">
        <f t="shared" si="335"/>
        <v>1063.1894070236024</v>
      </c>
      <c r="N395" s="2">
        <f>(M395/M$5)^(12/COUNT(M$6:M395))-1</f>
        <v>7.5444541766096718E-2</v>
      </c>
      <c r="P395" s="3">
        <f t="shared" si="382"/>
        <v>1</v>
      </c>
      <c r="Q395" s="3">
        <f t="shared" si="336"/>
        <v>0</v>
      </c>
      <c r="R395" s="2">
        <f t="shared" si="337"/>
        <v>8.3333333333333339E-4</v>
      </c>
      <c r="S395" s="5">
        <f t="shared" si="338"/>
        <v>954.34988794693993</v>
      </c>
      <c r="T395" s="2">
        <f>(S395/S$5)^(12/COUNT(S$6:S395))-1</f>
        <v>7.1876748228870913E-2</v>
      </c>
      <c r="V395" s="3">
        <f t="shared" si="339"/>
        <v>0</v>
      </c>
      <c r="W395" s="3">
        <f t="shared" si="340"/>
        <v>1</v>
      </c>
      <c r="X395" s="2">
        <f t="shared" si="341"/>
        <v>2.7640271372353364E-2</v>
      </c>
      <c r="Y395" s="5">
        <f t="shared" si="342"/>
        <v>842594.01026514755</v>
      </c>
      <c r="Z395" s="2">
        <f>(Y395/Y$5)^(12/COUNT(Y$6:Y395))-1</f>
        <v>0.32065158663354087</v>
      </c>
      <c r="AB395" s="3">
        <f t="shared" si="343"/>
        <v>0</v>
      </c>
      <c r="AC395" s="3">
        <f t="shared" si="344"/>
        <v>1</v>
      </c>
      <c r="AD395" s="2">
        <f t="shared" si="345"/>
        <v>2.7640271372353364E-2</v>
      </c>
      <c r="AE395" s="5">
        <f t="shared" si="346"/>
        <v>1029.2655783187602</v>
      </c>
      <c r="AF395" s="2">
        <f>(AE395/AE$5)^(12/COUNT(AE$6:AE395))-1</f>
        <v>7.4372023245312224E-2</v>
      </c>
      <c r="AH395" s="3">
        <f t="shared" ca="1" si="347"/>
        <v>0</v>
      </c>
      <c r="AI395" s="3">
        <f t="shared" ca="1" si="348"/>
        <v>1</v>
      </c>
      <c r="AJ395" s="2">
        <f t="shared" ca="1" si="349"/>
        <v>2.7640271372353364E-2</v>
      </c>
      <c r="AK395" s="5">
        <f t="shared" ca="1" si="350"/>
        <v>3073.6682930100733</v>
      </c>
      <c r="AL395" s="2">
        <f ca="1">(AK395/AK$5)^(12/COUNT(AK$6:AK395))-1</f>
        <v>0.11115350734301699</v>
      </c>
      <c r="AN395" s="3">
        <f t="shared" ca="1" si="351"/>
        <v>0.89673694839411844</v>
      </c>
      <c r="AO395" s="3">
        <f t="shared" ca="1" si="352"/>
        <v>0.10326305160588156</v>
      </c>
      <c r="AP395" s="2">
        <f t="shared" ca="1" si="353"/>
        <v>3.601499559452328E-3</v>
      </c>
      <c r="AQ395" s="5">
        <f t="shared" ca="1" si="354"/>
        <v>1053.9563297242205</v>
      </c>
      <c r="AR395" s="2">
        <f ca="1">(AQ395/AQ$5)^(12/COUNT(AQ$6:AQ395))-1</f>
        <v>7.5155956038339022E-2</v>
      </c>
      <c r="AT395" s="3">
        <f t="shared" si="355"/>
        <v>0</v>
      </c>
      <c r="AU395" s="3">
        <f t="shared" si="356"/>
        <v>1</v>
      </c>
      <c r="AV395" s="2">
        <f t="shared" si="357"/>
        <v>2.7640271372353364E-2</v>
      </c>
      <c r="AW395" s="5">
        <f t="shared" si="358"/>
        <v>1411.5428842666236</v>
      </c>
      <c r="AX395" s="2">
        <f>(AW395/AW$5)^(12/COUNT(AW$6:AW395))-1</f>
        <v>8.4863761466634324E-2</v>
      </c>
      <c r="AZ395" s="3">
        <f t="shared" ca="1" si="359"/>
        <v>0</v>
      </c>
      <c r="BA395" s="3">
        <f t="shared" ca="1" si="360"/>
        <v>1</v>
      </c>
      <c r="BB395" s="2">
        <f t="shared" ca="1" si="361"/>
        <v>2.7640271372353364E-2</v>
      </c>
      <c r="BC395" s="5">
        <f t="shared" ca="1" si="362"/>
        <v>2274.3722890878462</v>
      </c>
      <c r="BD395" s="2">
        <f ca="1">(BC395/BC$5)^(12/COUNT(BC$6:BC395))-1</f>
        <v>0.10090434635765599</v>
      </c>
      <c r="BF395" s="3">
        <f t="shared" si="383"/>
        <v>0.45</v>
      </c>
      <c r="BG395" s="3">
        <f t="shared" si="363"/>
        <v>0.55000000000000004</v>
      </c>
      <c r="BH395" s="2">
        <f t="shared" si="364"/>
        <v>1.5577149254794352E-2</v>
      </c>
      <c r="BI395" s="5">
        <f t="shared" si="365"/>
        <v>1122.562552379917</v>
      </c>
      <c r="BJ395" s="2">
        <f>(BI395/BI$5)^(12/COUNT(BI$6:BI395))-1</f>
        <v>7.724421564136752E-2</v>
      </c>
      <c r="BL395" s="3">
        <f t="shared" si="366"/>
        <v>1</v>
      </c>
      <c r="BM395" s="3">
        <f t="shared" si="367"/>
        <v>0</v>
      </c>
      <c r="BN395" s="2">
        <f t="shared" si="368"/>
        <v>8.3333333333333339E-4</v>
      </c>
      <c r="BO395" s="5">
        <f t="shared" si="369"/>
        <v>686.68781222250618</v>
      </c>
      <c r="BP395" s="2">
        <f>(BO395/BO$5)^(12/COUNT(BO$6:BO395))-1</f>
        <v>6.1075877046791849E-2</v>
      </c>
      <c r="BR395" s="3">
        <f t="shared" si="370"/>
        <v>0</v>
      </c>
      <c r="BS395" s="3">
        <f t="shared" si="371"/>
        <v>1</v>
      </c>
      <c r="BT395" s="2">
        <f t="shared" si="372"/>
        <v>2.7640271372353364E-2</v>
      </c>
      <c r="BU395" s="5">
        <f t="shared" si="373"/>
        <v>634.57776124041641</v>
      </c>
      <c r="BV395" s="2">
        <f>(BU395/BU$5)^(12/COUNT(BU$6:BU395))-1</f>
        <v>5.8502386416607433E-2</v>
      </c>
      <c r="BX395" s="3">
        <f t="shared" si="374"/>
        <v>0</v>
      </c>
      <c r="BY395" s="3">
        <f t="shared" si="375"/>
        <v>1</v>
      </c>
      <c r="BZ395" s="2">
        <f t="shared" si="376"/>
        <v>2.7640271372353364E-2</v>
      </c>
      <c r="CA395" s="5">
        <f t="shared" si="377"/>
        <v>870.09340908443983</v>
      </c>
      <c r="CB395" s="2">
        <f>(CA395/CA$5)^(12/COUNT(CA$6:CA395))-1</f>
        <v>6.8832668392724727E-2</v>
      </c>
      <c r="CD395" s="3">
        <f t="shared" si="384"/>
        <v>0.1</v>
      </c>
      <c r="CE395" s="3">
        <f t="shared" si="378"/>
        <v>0.9</v>
      </c>
      <c r="CF395" s="2">
        <f t="shared" si="379"/>
        <v>2.4959577568451363E-2</v>
      </c>
      <c r="CG395" s="5">
        <f t="shared" si="380"/>
        <v>1092.2446247732742</v>
      </c>
      <c r="CH395" s="2">
        <f>(CG395/CG$5)^(12/COUNT(CG$6:CG395))-1</f>
        <v>7.6337087576580975E-2</v>
      </c>
    </row>
    <row r="396" spans="1:86">
      <c r="A396" s="1">
        <v>37862</v>
      </c>
      <c r="B396" s="2">
        <f>data!M397/1200</f>
        <v>8.3333333333333339E-4</v>
      </c>
      <c r="C396" s="2">
        <f>data!K397/data!K396-1</f>
        <v>1.9712361108102927E-2</v>
      </c>
      <c r="D396" s="1">
        <f t="shared" si="331"/>
        <v>37622</v>
      </c>
      <c r="E396">
        <f>VLOOKUP(D396,'FRED Graph'!$A$13:$B$1993,2,FALSE)</f>
        <v>0</v>
      </c>
      <c r="F396" s="4">
        <f t="shared" si="332"/>
        <v>1.8879027774769595E-2</v>
      </c>
      <c r="G396" s="20" t="str">
        <f t="shared" si="330"/>
        <v>20033</v>
      </c>
      <c r="H396" s="21">
        <f>IF(VLOOKUP(G396,Median_Level!$A$2:$H$206,8,FALSE)="#N/A",0,VLOOKUP(G396,Median_Level!$A$2:$H$206,8,FALSE))</f>
        <v>10</v>
      </c>
      <c r="I396" s="4"/>
      <c r="J396" s="3">
        <f t="shared" si="381"/>
        <v>0</v>
      </c>
      <c r="K396" s="3">
        <f t="shared" si="333"/>
        <v>1</v>
      </c>
      <c r="L396" s="2">
        <f t="shared" si="334"/>
        <v>1.9712361108102927E-2</v>
      </c>
      <c r="M396" s="5">
        <f t="shared" si="335"/>
        <v>1084.1473805411615</v>
      </c>
      <c r="N396" s="2">
        <f>(M396/M$5)^(12/COUNT(M$6:M396))-1</f>
        <v>7.5888874532271666E-2</v>
      </c>
      <c r="P396" s="3">
        <f t="shared" si="382"/>
        <v>1</v>
      </c>
      <c r="Q396" s="3">
        <f t="shared" si="336"/>
        <v>0</v>
      </c>
      <c r="R396" s="2">
        <f t="shared" si="337"/>
        <v>8.3333333333333339E-4</v>
      </c>
      <c r="S396" s="5">
        <f t="shared" si="338"/>
        <v>955.14517952022891</v>
      </c>
      <c r="T396" s="2">
        <f>(S396/S$5)^(12/COUNT(S$6:S396))-1</f>
        <v>7.1713881264825918E-2</v>
      </c>
      <c r="V396" s="3">
        <f t="shared" si="339"/>
        <v>0</v>
      </c>
      <c r="W396" s="3">
        <f t="shared" si="340"/>
        <v>1</v>
      </c>
      <c r="X396" s="2">
        <f t="shared" si="341"/>
        <v>1.9712361108102927E-2</v>
      </c>
      <c r="Y396" s="5">
        <f t="shared" si="342"/>
        <v>859203.52766301867</v>
      </c>
      <c r="Z396" s="2">
        <f>(Y396/Y$5)^(12/COUNT(Y$6:Y396))-1</f>
        <v>0.32050339089534696</v>
      </c>
      <c r="AB396" s="3">
        <f t="shared" si="343"/>
        <v>0</v>
      </c>
      <c r="AC396" s="3">
        <f t="shared" si="344"/>
        <v>1</v>
      </c>
      <c r="AD396" s="2">
        <f t="shared" si="345"/>
        <v>1.9712361108102927E-2</v>
      </c>
      <c r="AE396" s="5">
        <f t="shared" si="346"/>
        <v>1049.5548330747199</v>
      </c>
      <c r="AF396" s="2">
        <f>(AE396/AE$5)^(12/COUNT(AE$6:AE396))-1</f>
        <v>7.4818655669774303E-2</v>
      </c>
      <c r="AH396" s="3">
        <f t="shared" ca="1" si="347"/>
        <v>0</v>
      </c>
      <c r="AI396" s="3">
        <f t="shared" ca="1" si="348"/>
        <v>1</v>
      </c>
      <c r="AJ396" s="2">
        <f t="shared" ca="1" si="349"/>
        <v>1.9712361108102927E-2</v>
      </c>
      <c r="AK396" s="5">
        <f t="shared" ca="1" si="350"/>
        <v>3134.257552328414</v>
      </c>
      <c r="AL396" s="2">
        <f ca="1">(AK396/AK$5)^(12/COUNT(AK$6:AK396))-1</f>
        <v>0.11151973224055478</v>
      </c>
      <c r="AN396" s="3">
        <f t="shared" ca="1" si="351"/>
        <v>0.17225911075817968</v>
      </c>
      <c r="AO396" s="3">
        <f t="shared" ca="1" si="352"/>
        <v>0.82774088924182032</v>
      </c>
      <c r="AP396" s="2">
        <f t="shared" ca="1" si="353"/>
        <v>1.6460276571642143E-2</v>
      </c>
      <c r="AQ396" s="5">
        <f t="shared" ca="1" si="354"/>
        <v>1071.3047424059141</v>
      </c>
      <c r="AR396" s="2">
        <f ca="1">(AQ396/AQ$5)^(12/COUNT(AQ$6:AQ396))-1</f>
        <v>7.5495466256745081E-2</v>
      </c>
      <c r="AT396" s="3">
        <f t="shared" si="355"/>
        <v>0</v>
      </c>
      <c r="AU396" s="3">
        <f t="shared" si="356"/>
        <v>1</v>
      </c>
      <c r="AV396" s="2">
        <f t="shared" si="357"/>
        <v>1.9712361108102927E-2</v>
      </c>
      <c r="AW396" s="5">
        <f t="shared" si="358"/>
        <v>1439.3677273208605</v>
      </c>
      <c r="AX396" s="2">
        <f>(AW396/AW$5)^(12/COUNT(AW$6:AW396))-1</f>
        <v>8.528778090427469E-2</v>
      </c>
      <c r="AZ396" s="3">
        <f t="shared" ca="1" si="359"/>
        <v>0</v>
      </c>
      <c r="BA396" s="3">
        <f t="shared" ca="1" si="360"/>
        <v>1</v>
      </c>
      <c r="BB396" s="2">
        <f t="shared" ca="1" si="361"/>
        <v>1.9712361108102927E-2</v>
      </c>
      <c r="BC396" s="5">
        <f t="shared" ca="1" si="362"/>
        <v>2319.2055369446084</v>
      </c>
      <c r="BD396" s="2">
        <f ca="1">(BC396/BC$5)^(12/COUNT(BC$6:BC396))-1</f>
        <v>0.10129329356771244</v>
      </c>
      <c r="BF396" s="3">
        <f t="shared" si="383"/>
        <v>0.45</v>
      </c>
      <c r="BG396" s="3">
        <f t="shared" si="363"/>
        <v>0.55000000000000004</v>
      </c>
      <c r="BH396" s="2">
        <f t="shared" si="364"/>
        <v>1.1216798609456612E-2</v>
      </c>
      <c r="BI396" s="5">
        <f t="shared" si="365"/>
        <v>1135.1541104564801</v>
      </c>
      <c r="BJ396" s="2">
        <f>(BI396/BI$5)^(12/COUNT(BI$6:BI396))-1</f>
        <v>7.7408008208490697E-2</v>
      </c>
      <c r="BL396" s="3">
        <f t="shared" si="366"/>
        <v>1</v>
      </c>
      <c r="BM396" s="3">
        <f t="shared" si="367"/>
        <v>0</v>
      </c>
      <c r="BN396" s="2">
        <f t="shared" si="368"/>
        <v>8.3333333333333339E-4</v>
      </c>
      <c r="BO396" s="5">
        <f t="shared" si="369"/>
        <v>687.26005206602485</v>
      </c>
      <c r="BP396" s="2">
        <f>(BO396/BO$5)^(12/COUNT(BO$6:BO396))-1</f>
        <v>6.0942131472595973E-2</v>
      </c>
      <c r="BR396" s="3">
        <f t="shared" si="370"/>
        <v>0</v>
      </c>
      <c r="BS396" s="3">
        <f t="shared" si="371"/>
        <v>1</v>
      </c>
      <c r="BT396" s="2">
        <f t="shared" si="372"/>
        <v>1.9712361108102927E-2</v>
      </c>
      <c r="BU396" s="5">
        <f t="shared" si="373"/>
        <v>647.08678722115906</v>
      </c>
      <c r="BV396" s="2">
        <f>(BU396/BU$5)^(12/COUNT(BU$6:BU396))-1</f>
        <v>5.8982725171895289E-2</v>
      </c>
      <c r="BX396" s="3">
        <f t="shared" si="374"/>
        <v>0</v>
      </c>
      <c r="BY396" s="3">
        <f t="shared" si="375"/>
        <v>1</v>
      </c>
      <c r="BZ396" s="2">
        <f t="shared" si="376"/>
        <v>1.9712361108102927E-2</v>
      </c>
      <c r="CA396" s="5">
        <f t="shared" si="377"/>
        <v>887.24500456209262</v>
      </c>
      <c r="CB396" s="2">
        <f>(CA396/CA$5)^(12/COUNT(CA$6:CA396))-1</f>
        <v>6.9291134555573342E-2</v>
      </c>
      <c r="CD396" s="3">
        <f t="shared" si="384"/>
        <v>0.1</v>
      </c>
      <c r="CE396" s="3">
        <f t="shared" si="378"/>
        <v>0.9</v>
      </c>
      <c r="CF396" s="2">
        <f t="shared" si="379"/>
        <v>1.7824458330625969E-2</v>
      </c>
      <c r="CG396" s="5">
        <f t="shared" si="380"/>
        <v>1111.7132935743955</v>
      </c>
      <c r="CH396" s="2">
        <f>(CG396/CG$5)^(12/COUNT(CG$6:CG396))-1</f>
        <v>7.6718266184437001E-2</v>
      </c>
    </row>
    <row r="397" spans="1:86">
      <c r="A397" s="1">
        <v>37894</v>
      </c>
      <c r="B397" s="2">
        <f>data!M398/1200</f>
        <v>8.3333333333333339E-4</v>
      </c>
      <c r="C397" s="2">
        <f>data!K398/data!K397-1</f>
        <v>-1.4949308716606713E-2</v>
      </c>
      <c r="D397" s="1">
        <f t="shared" si="331"/>
        <v>37622</v>
      </c>
      <c r="E397">
        <f>VLOOKUP(D397,'FRED Graph'!$A$13:$B$1993,2,FALSE)</f>
        <v>0</v>
      </c>
      <c r="F397" s="4">
        <f t="shared" si="332"/>
        <v>-1.5782642049940045E-2</v>
      </c>
      <c r="G397" s="20" t="str">
        <f t="shared" si="330"/>
        <v>20033</v>
      </c>
      <c r="H397" s="21">
        <f>IF(VLOOKUP(G397,Median_Level!$A$2:$H$206,8,FALSE)="#N/A",0,VLOOKUP(G397,Median_Level!$A$2:$H$206,8,FALSE))</f>
        <v>10</v>
      </c>
      <c r="I397" s="4"/>
      <c r="J397" s="3">
        <f t="shared" si="381"/>
        <v>0</v>
      </c>
      <c r="K397" s="3">
        <f t="shared" si="333"/>
        <v>1</v>
      </c>
      <c r="L397" s="2">
        <f t="shared" si="334"/>
        <v>-1.4949308716606713E-2</v>
      </c>
      <c r="M397" s="5">
        <f t="shared" si="335"/>
        <v>1067.9401266551513</v>
      </c>
      <c r="N397" s="2">
        <f>(M397/M$5)^(12/COUNT(M$6:M397))-1</f>
        <v>7.5192260949204393E-2</v>
      </c>
      <c r="P397" s="3">
        <f t="shared" si="382"/>
        <v>1</v>
      </c>
      <c r="Q397" s="3">
        <f t="shared" si="336"/>
        <v>0</v>
      </c>
      <c r="R397" s="2">
        <f t="shared" si="337"/>
        <v>8.3333333333333339E-4</v>
      </c>
      <c r="S397" s="5">
        <f t="shared" si="338"/>
        <v>955.94113383649562</v>
      </c>
      <c r="T397" s="2">
        <f>(S397/S$5)^(12/COUNT(S$6:S397))-1</f>
        <v>7.1551869812537472E-2</v>
      </c>
      <c r="V397" s="3">
        <f t="shared" si="339"/>
        <v>1</v>
      </c>
      <c r="W397" s="3">
        <f t="shared" si="340"/>
        <v>0</v>
      </c>
      <c r="X397" s="2">
        <f t="shared" si="341"/>
        <v>8.3333333333333339E-4</v>
      </c>
      <c r="Y397" s="5">
        <f t="shared" si="342"/>
        <v>859919.5306027378</v>
      </c>
      <c r="Z397" s="2">
        <f>(Y397/Y$5)^(12/COUNT(Y$6:Y397))-1</f>
        <v>0.31960084844796088</v>
      </c>
      <c r="AB397" s="3">
        <f t="shared" si="343"/>
        <v>0</v>
      </c>
      <c r="AC397" s="3">
        <f t="shared" si="344"/>
        <v>1</v>
      </c>
      <c r="AD397" s="2">
        <f t="shared" si="345"/>
        <v>-1.4949308716606713E-2</v>
      </c>
      <c r="AE397" s="5">
        <f t="shared" si="346"/>
        <v>1033.8647138600793</v>
      </c>
      <c r="AF397" s="2">
        <f>(AE397/AE$5)^(12/COUNT(AE$6:AE397))-1</f>
        <v>7.4125462057545333E-2</v>
      </c>
      <c r="AH397" s="3">
        <f t="shared" ca="1" si="347"/>
        <v>0</v>
      </c>
      <c r="AI397" s="3">
        <f t="shared" ca="1" si="348"/>
        <v>1</v>
      </c>
      <c r="AJ397" s="2">
        <f t="shared" ca="1" si="349"/>
        <v>-1.4949308716606713E-2</v>
      </c>
      <c r="AK397" s="5">
        <f t="shared" ca="1" si="350"/>
        <v>3087.4025685813003</v>
      </c>
      <c r="AL397" s="2">
        <f ca="1">(AK397/AK$5)^(12/COUNT(AK$6:AK397))-1</f>
        <v>0.11070772832774489</v>
      </c>
      <c r="AN397" s="3">
        <f t="shared" ca="1" si="351"/>
        <v>0.43676096703301404</v>
      </c>
      <c r="AO397" s="3">
        <f t="shared" ca="1" si="352"/>
        <v>0.56323903296698596</v>
      </c>
      <c r="AP397" s="2">
        <f t="shared" ca="1" si="353"/>
        <v>-8.0560667125389868E-3</v>
      </c>
      <c r="AQ397" s="5">
        <f t="shared" ca="1" si="354"/>
        <v>1062.6742399316327</v>
      </c>
      <c r="AR397" s="2">
        <f ca="1">(AQ397/AQ$5)^(12/COUNT(AQ$6:AQ397))-1</f>
        <v>7.5029576518389929E-2</v>
      </c>
      <c r="AT397" s="3">
        <f t="shared" si="355"/>
        <v>0</v>
      </c>
      <c r="AU397" s="3">
        <f t="shared" si="356"/>
        <v>1</v>
      </c>
      <c r="AV397" s="2">
        <f t="shared" si="357"/>
        <v>-1.4949308716606713E-2</v>
      </c>
      <c r="AW397" s="5">
        <f t="shared" si="358"/>
        <v>1417.8501748084204</v>
      </c>
      <c r="AX397" s="2">
        <f>(AW397/AW$5)^(12/COUNT(AW$6:AW397))-1</f>
        <v>8.4561016373742248E-2</v>
      </c>
      <c r="AZ397" s="3">
        <f t="shared" ca="1" si="359"/>
        <v>0</v>
      </c>
      <c r="BA397" s="3">
        <f t="shared" ca="1" si="360"/>
        <v>1</v>
      </c>
      <c r="BB397" s="2">
        <f t="shared" ca="1" si="361"/>
        <v>-1.4949308716606713E-2</v>
      </c>
      <c r="BC397" s="5">
        <f t="shared" ca="1" si="362"/>
        <v>2284.5350173955599</v>
      </c>
      <c r="BD397" s="2">
        <f ca="1">(BC397/BC$5)^(12/COUNT(BC$6:BC397))-1</f>
        <v>0.10051470923514949</v>
      </c>
      <c r="BF397" s="3">
        <f t="shared" si="383"/>
        <v>0.45</v>
      </c>
      <c r="BG397" s="3">
        <f t="shared" si="363"/>
        <v>0.55000000000000004</v>
      </c>
      <c r="BH397" s="2">
        <f t="shared" si="364"/>
        <v>-7.8471197941336925E-3</v>
      </c>
      <c r="BI397" s="5">
        <f t="shared" si="365"/>
        <v>1126.246420166925</v>
      </c>
      <c r="BJ397" s="2">
        <f>(BI397/BI$5)^(12/COUNT(BI$6:BI397))-1</f>
        <v>7.6943352521602559E-2</v>
      </c>
      <c r="BL397" s="3">
        <f t="shared" si="366"/>
        <v>1</v>
      </c>
      <c r="BM397" s="3">
        <f t="shared" si="367"/>
        <v>0</v>
      </c>
      <c r="BN397" s="2">
        <f t="shared" si="368"/>
        <v>8.3333333333333339E-4</v>
      </c>
      <c r="BO397" s="5">
        <f t="shared" si="369"/>
        <v>687.83276877607977</v>
      </c>
      <c r="BP397" s="2">
        <f>(BO397/BO$5)^(12/COUNT(BO$6:BO397))-1</f>
        <v>6.0809085003231012E-2</v>
      </c>
      <c r="BR397" s="3">
        <f t="shared" si="370"/>
        <v>0</v>
      </c>
      <c r="BS397" s="3">
        <f t="shared" si="371"/>
        <v>1</v>
      </c>
      <c r="BT397" s="2">
        <f t="shared" si="372"/>
        <v>-1.4949308716606713E-2</v>
      </c>
      <c r="BU397" s="5">
        <f t="shared" si="373"/>
        <v>637.41328707255275</v>
      </c>
      <c r="BV397" s="2">
        <f>(BU397/BU$5)^(12/COUNT(BU$6:BU397))-1</f>
        <v>5.8339818390511722E-2</v>
      </c>
      <c r="BX397" s="3">
        <f t="shared" si="374"/>
        <v>0</v>
      </c>
      <c r="BY397" s="3">
        <f t="shared" si="375"/>
        <v>1</v>
      </c>
      <c r="BZ397" s="2">
        <f t="shared" si="376"/>
        <v>-1.4949308716606713E-2</v>
      </c>
      <c r="CA397" s="5">
        <f t="shared" si="377"/>
        <v>873.98130508162672</v>
      </c>
      <c r="CB397" s="2">
        <f>(CA397/CA$5)^(12/COUNT(CA$6:CA397))-1</f>
        <v>6.8615561383217116E-2</v>
      </c>
      <c r="CD397" s="3">
        <f t="shared" si="384"/>
        <v>0.1</v>
      </c>
      <c r="CE397" s="3">
        <f t="shared" si="378"/>
        <v>0.9</v>
      </c>
      <c r="CF397" s="2">
        <f t="shared" si="379"/>
        <v>-1.3371044511612709E-2</v>
      </c>
      <c r="CG397" s="5">
        <f t="shared" si="380"/>
        <v>1096.8485256418605</v>
      </c>
      <c r="CH397" s="2">
        <f>(CG397/CG$5)^(12/COUNT(CG$6:CG397))-1</f>
        <v>7.6071735382024164E-2</v>
      </c>
    </row>
    <row r="398" spans="1:86">
      <c r="A398" s="1">
        <v>37925</v>
      </c>
      <c r="B398" s="2">
        <f>data!M399/1200</f>
        <v>8.3333333333333339E-4</v>
      </c>
      <c r="C398" s="2">
        <f>data!K399/data!K398-1</f>
        <v>5.6717692392286523E-2</v>
      </c>
      <c r="D398" s="1">
        <f t="shared" si="331"/>
        <v>37622</v>
      </c>
      <c r="E398">
        <f>VLOOKUP(D398,'FRED Graph'!$A$13:$B$1993,2,FALSE)</f>
        <v>0</v>
      </c>
      <c r="F398" s="4">
        <f t="shared" si="332"/>
        <v>5.5884359058953191E-2</v>
      </c>
      <c r="G398" s="20" t="str">
        <f t="shared" si="330"/>
        <v>20034</v>
      </c>
      <c r="H398" s="21">
        <f>IF(VLOOKUP(G398,Median_Level!$A$2:$H$206,8,FALSE)="#N/A",0,VLOOKUP(G398,Median_Level!$A$2:$H$206,8,FALSE))</f>
        <v>10</v>
      </c>
      <c r="I398" s="4"/>
      <c r="J398" s="3">
        <f t="shared" si="381"/>
        <v>0</v>
      </c>
      <c r="K398" s="3">
        <f t="shared" si="333"/>
        <v>1</v>
      </c>
      <c r="L398" s="2">
        <f t="shared" si="334"/>
        <v>5.6717692392286523E-2</v>
      </c>
      <c r="M398" s="5">
        <f t="shared" si="335"/>
        <v>1128.5112262521577</v>
      </c>
      <c r="N398" s="2">
        <f>(M398/M$5)^(12/COUNT(M$6:M398))-1</f>
        <v>7.6806291199000398E-2</v>
      </c>
      <c r="P398" s="3">
        <f t="shared" si="382"/>
        <v>1</v>
      </c>
      <c r="Q398" s="3">
        <f t="shared" si="336"/>
        <v>0</v>
      </c>
      <c r="R398" s="2">
        <f t="shared" si="337"/>
        <v>8.3333333333333339E-4</v>
      </c>
      <c r="S398" s="5">
        <f t="shared" si="338"/>
        <v>956.73775144802596</v>
      </c>
      <c r="T398" s="2">
        <f>(S398/S$5)^(12/COUNT(S$6:S398))-1</f>
        <v>7.1390707150719379E-2</v>
      </c>
      <c r="V398" s="3">
        <f t="shared" si="339"/>
        <v>0</v>
      </c>
      <c r="W398" s="3">
        <f t="shared" si="340"/>
        <v>1</v>
      </c>
      <c r="X398" s="2">
        <f t="shared" si="341"/>
        <v>5.6717692392286523E-2</v>
      </c>
      <c r="Y398" s="5">
        <f t="shared" si="342"/>
        <v>908692.18202158331</v>
      </c>
      <c r="Z398" s="2">
        <f>(Y398/Y$5)^(12/COUNT(Y$6:Y398))-1</f>
        <v>0.32089315094035786</v>
      </c>
      <c r="AB398" s="3">
        <f t="shared" si="343"/>
        <v>0</v>
      </c>
      <c r="AC398" s="3">
        <f t="shared" si="344"/>
        <v>1</v>
      </c>
      <c r="AD398" s="2">
        <f t="shared" si="345"/>
        <v>5.6717692392286523E-2</v>
      </c>
      <c r="AE398" s="5">
        <f t="shared" si="346"/>
        <v>1092.5031346760345</v>
      </c>
      <c r="AF398" s="2">
        <f>(AE398/AE$5)^(12/COUNT(AE$6:AE398))-1</f>
        <v>7.5740608107031759E-2</v>
      </c>
      <c r="AH398" s="3">
        <f t="shared" ca="1" si="347"/>
        <v>0</v>
      </c>
      <c r="AI398" s="3">
        <f t="shared" ca="1" si="348"/>
        <v>1</v>
      </c>
      <c r="AJ398" s="2">
        <f t="shared" ca="1" si="349"/>
        <v>5.6717692392286523E-2</v>
      </c>
      <c r="AK398" s="5">
        <f t="shared" ca="1" si="350"/>
        <v>3262.5129177572499</v>
      </c>
      <c r="AL398" s="2">
        <f ca="1">(AK398/AK$5)^(12/COUNT(AK$6:AK398))-1</f>
        <v>0.11228309220672794</v>
      </c>
      <c r="AN398" s="3">
        <f t="shared" ca="1" si="351"/>
        <v>0.39726247954638993</v>
      </c>
      <c r="AO398" s="3">
        <f t="shared" ca="1" si="352"/>
        <v>0.60273752045361007</v>
      </c>
      <c r="AP398" s="2">
        <f t="shared" ca="1" si="353"/>
        <v>3.4516933344666025E-2</v>
      </c>
      <c r="AQ398" s="5">
        <f t="shared" ca="1" si="354"/>
        <v>1099.3544958384464</v>
      </c>
      <c r="AR398" s="2">
        <f ca="1">(AQ398/AQ$5)^(12/COUNT(AQ$6:AQ398))-1</f>
        <v>7.5945976517065583E-2</v>
      </c>
      <c r="AT398" s="3">
        <f t="shared" si="355"/>
        <v>0</v>
      </c>
      <c r="AU398" s="3">
        <f t="shared" si="356"/>
        <v>1</v>
      </c>
      <c r="AV398" s="2">
        <f t="shared" si="357"/>
        <v>5.6717692392286523E-2</v>
      </c>
      <c r="AW398" s="5">
        <f t="shared" si="358"/>
        <v>1498.2673648815542</v>
      </c>
      <c r="AX398" s="2">
        <f>(AW398/AW$5)^(12/COUNT(AW$6:AW398))-1</f>
        <v>8.616513226715905E-2</v>
      </c>
      <c r="AZ398" s="3">
        <f t="shared" ca="1" si="359"/>
        <v>0</v>
      </c>
      <c r="BA398" s="3">
        <f t="shared" ca="1" si="360"/>
        <v>1</v>
      </c>
      <c r="BB398" s="2">
        <f t="shared" ca="1" si="361"/>
        <v>5.6717692392286523E-2</v>
      </c>
      <c r="BC398" s="5">
        <f t="shared" ca="1" si="362"/>
        <v>2414.1085717716082</v>
      </c>
      <c r="BD398" s="2">
        <f ca="1">(BC398/BC$5)^(12/COUNT(BC$6:BC398))-1</f>
        <v>0.10210146990317659</v>
      </c>
      <c r="BF398" s="3">
        <f t="shared" si="383"/>
        <v>0.45</v>
      </c>
      <c r="BG398" s="3">
        <f t="shared" si="363"/>
        <v>0.55000000000000004</v>
      </c>
      <c r="BH398" s="2">
        <f t="shared" si="364"/>
        <v>3.1569730815757591E-2</v>
      </c>
      <c r="BI398" s="5">
        <f t="shared" si="365"/>
        <v>1161.8017164838054</v>
      </c>
      <c r="BJ398" s="2">
        <f>(BI398/BI$5)^(12/COUNT(BI$6:BI398))-1</f>
        <v>7.776261509239113E-2</v>
      </c>
      <c r="BL398" s="3">
        <f t="shared" si="366"/>
        <v>1</v>
      </c>
      <c r="BM398" s="3">
        <f t="shared" si="367"/>
        <v>0</v>
      </c>
      <c r="BN398" s="2">
        <f t="shared" si="368"/>
        <v>8.3333333333333339E-4</v>
      </c>
      <c r="BO398" s="5">
        <f t="shared" si="369"/>
        <v>688.40596275005976</v>
      </c>
      <c r="BP398" s="2">
        <f>(BO398/BO$5)^(12/COUNT(BO$6:BO398))-1</f>
        <v>6.0676732172561421E-2</v>
      </c>
      <c r="BR398" s="3">
        <f t="shared" si="370"/>
        <v>0</v>
      </c>
      <c r="BS398" s="3">
        <f t="shared" si="371"/>
        <v>1</v>
      </c>
      <c r="BT398" s="2">
        <f t="shared" si="372"/>
        <v>5.6717692392286523E-2</v>
      </c>
      <c r="BU398" s="5">
        <f t="shared" si="373"/>
        <v>673.56589781549008</v>
      </c>
      <c r="BV398" s="2">
        <f>(BU398/BU$5)^(12/COUNT(BU$6:BU398))-1</f>
        <v>5.9971158936190205E-2</v>
      </c>
      <c r="BX398" s="3">
        <f t="shared" si="374"/>
        <v>0</v>
      </c>
      <c r="BY398" s="3">
        <f t="shared" si="375"/>
        <v>1</v>
      </c>
      <c r="BZ398" s="2">
        <f t="shared" si="376"/>
        <v>5.6717692392286523E-2</v>
      </c>
      <c r="CA398" s="5">
        <f t="shared" si="377"/>
        <v>923.55150789985555</v>
      </c>
      <c r="CB398" s="2">
        <f>(CA398/CA$5)^(12/COUNT(CA$6:CA398))-1</f>
        <v>7.0236427481170427E-2</v>
      </c>
      <c r="CD398" s="3">
        <f t="shared" si="384"/>
        <v>0.1</v>
      </c>
      <c r="CE398" s="3">
        <f t="shared" si="378"/>
        <v>0.9</v>
      </c>
      <c r="CF398" s="2">
        <f t="shared" si="379"/>
        <v>5.1129256486391203E-2</v>
      </c>
      <c r="CG398" s="5">
        <f t="shared" si="380"/>
        <v>1152.9295752361234</v>
      </c>
      <c r="CH398" s="2">
        <f>(CG398/CG$5)^(12/COUNT(CG$6:CG398))-1</f>
        <v>7.7510371019230417E-2</v>
      </c>
    </row>
    <row r="399" spans="1:86">
      <c r="A399" s="1">
        <v>37953</v>
      </c>
      <c r="B399" s="2">
        <f>data!M400/1200</f>
        <v>8.3333333333333339E-4</v>
      </c>
      <c r="C399" s="2">
        <f>data!K400/data!K399-1</f>
        <v>-1.90386404819054E-3</v>
      </c>
      <c r="D399" s="1">
        <f t="shared" si="331"/>
        <v>37622</v>
      </c>
      <c r="E399">
        <f>VLOOKUP(D399,'FRED Graph'!$A$13:$B$1993,2,FALSE)</f>
        <v>0</v>
      </c>
      <c r="F399" s="4">
        <f t="shared" si="332"/>
        <v>-2.7371973815238735E-3</v>
      </c>
      <c r="G399" s="20" t="str">
        <f t="shared" si="330"/>
        <v>20034</v>
      </c>
      <c r="H399" s="21">
        <f>IF(VLOOKUP(G399,Median_Level!$A$2:$H$206,8,FALSE)="#N/A",0,VLOOKUP(G399,Median_Level!$A$2:$H$206,8,FALSE))</f>
        <v>10</v>
      </c>
      <c r="I399" s="4"/>
      <c r="J399" s="3">
        <f t="shared" si="381"/>
        <v>0</v>
      </c>
      <c r="K399" s="3">
        <f t="shared" si="333"/>
        <v>1</v>
      </c>
      <c r="L399" s="2">
        <f t="shared" si="334"/>
        <v>-1.90386404819054E-3</v>
      </c>
      <c r="M399" s="5">
        <f t="shared" si="335"/>
        <v>1126.3626943005168</v>
      </c>
      <c r="N399" s="2">
        <f>(M399/M$5)^(12/COUNT(M$6:M399))-1</f>
        <v>7.6541583352095044E-2</v>
      </c>
      <c r="P399" s="3">
        <f t="shared" si="382"/>
        <v>1</v>
      </c>
      <c r="Q399" s="3">
        <f t="shared" si="336"/>
        <v>0</v>
      </c>
      <c r="R399" s="2">
        <f t="shared" si="337"/>
        <v>8.3333333333333339E-4</v>
      </c>
      <c r="S399" s="5">
        <f t="shared" si="338"/>
        <v>957.53503290756589</v>
      </c>
      <c r="T399" s="2">
        <f>(S399/S$5)^(12/COUNT(S$6:S399))-1</f>
        <v>7.1230386628290177E-2</v>
      </c>
      <c r="V399" s="3">
        <f t="shared" si="339"/>
        <v>1</v>
      </c>
      <c r="W399" s="3">
        <f t="shared" si="340"/>
        <v>0</v>
      </c>
      <c r="X399" s="2">
        <f t="shared" si="341"/>
        <v>8.3333333333333339E-4</v>
      </c>
      <c r="Y399" s="5">
        <f t="shared" si="342"/>
        <v>909449.42550660123</v>
      </c>
      <c r="Z399" s="2">
        <f>(Y399/Y$5)^(12/COUNT(Y$6:Y399))-1</f>
        <v>0.31999393461432257</v>
      </c>
      <c r="AB399" s="3">
        <f t="shared" si="343"/>
        <v>0</v>
      </c>
      <c r="AC399" s="3">
        <f t="shared" si="344"/>
        <v>1</v>
      </c>
      <c r="AD399" s="2">
        <f t="shared" si="345"/>
        <v>-1.90386404819054E-3</v>
      </c>
      <c r="AE399" s="5">
        <f t="shared" si="346"/>
        <v>1090.4231572353892</v>
      </c>
      <c r="AF399" s="2">
        <f>(AE399/AE$5)^(12/COUNT(AE$6:AE399))-1</f>
        <v>7.547886501297052E-2</v>
      </c>
      <c r="AH399" s="3">
        <f t="shared" ca="1" si="347"/>
        <v>0</v>
      </c>
      <c r="AI399" s="3">
        <f t="shared" ca="1" si="348"/>
        <v>1</v>
      </c>
      <c r="AJ399" s="2">
        <f t="shared" ca="1" si="349"/>
        <v>-1.90386404819054E-3</v>
      </c>
      <c r="AK399" s="5">
        <f t="shared" ca="1" si="350"/>
        <v>3256.3015367063745</v>
      </c>
      <c r="AL399" s="2">
        <f ca="1">(AK399/AK$5)^(12/COUNT(AK$6:AK399))-1</f>
        <v>0.11191817956781236</v>
      </c>
      <c r="AN399" s="3">
        <f t="shared" ca="1" si="351"/>
        <v>0.23926450047418246</v>
      </c>
      <c r="AO399" s="3">
        <f t="shared" ca="1" si="352"/>
        <v>0.76073549952581754</v>
      </c>
      <c r="AP399" s="2">
        <f t="shared" ca="1" si="353"/>
        <v>-1.2489498840009903E-3</v>
      </c>
      <c r="AQ399" s="5">
        <f t="shared" ca="1" si="354"/>
        <v>1097.981457168393</v>
      </c>
      <c r="AR399" s="2">
        <f ca="1">(AQ399/AQ$5)^(12/COUNT(AQ$6:AQ399))-1</f>
        <v>7.5705152642025375E-2</v>
      </c>
      <c r="AT399" s="3">
        <f t="shared" si="355"/>
        <v>0</v>
      </c>
      <c r="AU399" s="3">
        <f t="shared" si="356"/>
        <v>1</v>
      </c>
      <c r="AV399" s="2">
        <f t="shared" si="357"/>
        <v>-1.90386404819054E-3</v>
      </c>
      <c r="AW399" s="5">
        <f t="shared" si="358"/>
        <v>1495.4148675109791</v>
      </c>
      <c r="AX399" s="2">
        <f>(AW399/AW$5)^(12/COUNT(AW$6:AW399))-1</f>
        <v>8.5874273562842607E-2</v>
      </c>
      <c r="AZ399" s="3">
        <f t="shared" ca="1" si="359"/>
        <v>0</v>
      </c>
      <c r="BA399" s="3">
        <f t="shared" ca="1" si="360"/>
        <v>1</v>
      </c>
      <c r="BB399" s="2">
        <f t="shared" ca="1" si="361"/>
        <v>-1.90386404819054E-3</v>
      </c>
      <c r="BC399" s="5">
        <f t="shared" ca="1" si="362"/>
        <v>2409.5124372533837</v>
      </c>
      <c r="BD399" s="2">
        <f ca="1">(BC399/BC$5)^(12/COUNT(BC$6:BC399))-1</f>
        <v>0.1017656125078934</v>
      </c>
      <c r="BF399" s="3">
        <f t="shared" si="383"/>
        <v>0.45</v>
      </c>
      <c r="BG399" s="3">
        <f t="shared" si="363"/>
        <v>0.55000000000000004</v>
      </c>
      <c r="BH399" s="2">
        <f t="shared" si="364"/>
        <v>-6.7212522650479699E-4</v>
      </c>
      <c r="BI399" s="5">
        <f t="shared" si="365"/>
        <v>1161.0208402419601</v>
      </c>
      <c r="BJ399" s="2">
        <f>(BI399/BI$5)^(12/COUNT(BI$6:BI399))-1</f>
        <v>7.7535719468917907E-2</v>
      </c>
      <c r="BL399" s="3">
        <f t="shared" si="366"/>
        <v>1</v>
      </c>
      <c r="BM399" s="3">
        <f t="shared" si="367"/>
        <v>0</v>
      </c>
      <c r="BN399" s="2">
        <f t="shared" si="368"/>
        <v>8.3333333333333339E-4</v>
      </c>
      <c r="BO399" s="5">
        <f t="shared" si="369"/>
        <v>688.97963438568479</v>
      </c>
      <c r="BP399" s="2">
        <f>(BO399/BO$5)^(12/COUNT(BO$6:BO399))-1</f>
        <v>6.0545067571277311E-2</v>
      </c>
      <c r="BR399" s="3">
        <f t="shared" si="370"/>
        <v>0</v>
      </c>
      <c r="BS399" s="3">
        <f t="shared" si="371"/>
        <v>1</v>
      </c>
      <c r="BT399" s="2">
        <f t="shared" si="372"/>
        <v>-1.90386404819054E-3</v>
      </c>
      <c r="BU399" s="5">
        <f t="shared" si="373"/>
        <v>672.28351991855197</v>
      </c>
      <c r="BV399" s="2">
        <f>(BU399/BU$5)^(12/COUNT(BU$6:BU399))-1</f>
        <v>5.9752973032329182E-2</v>
      </c>
      <c r="BX399" s="3">
        <f t="shared" si="374"/>
        <v>0</v>
      </c>
      <c r="BY399" s="3">
        <f t="shared" si="375"/>
        <v>1</v>
      </c>
      <c r="BZ399" s="2">
        <f t="shared" si="376"/>
        <v>-1.90386404819054E-3</v>
      </c>
      <c r="CA399" s="5">
        <f t="shared" si="377"/>
        <v>921.79319138731285</v>
      </c>
      <c r="CB399" s="2">
        <f>(CA399/CA$5)^(12/COUNT(CA$6:CA399))-1</f>
        <v>6.9989954534091403E-2</v>
      </c>
      <c r="CD399" s="3">
        <f t="shared" si="384"/>
        <v>0.1</v>
      </c>
      <c r="CE399" s="3">
        <f t="shared" si="378"/>
        <v>0.9</v>
      </c>
      <c r="CF399" s="2">
        <f t="shared" si="379"/>
        <v>-1.6301443100381527E-3</v>
      </c>
      <c r="CG399" s="5">
        <f t="shared" si="380"/>
        <v>1151.0501336491775</v>
      </c>
      <c r="CH399" s="2">
        <f>(CG399/CG$5)^(12/COUNT(CG$6:CG399))-1</f>
        <v>7.7252699472149855E-2</v>
      </c>
    </row>
    <row r="400" spans="1:86">
      <c r="A400" s="1">
        <v>37986</v>
      </c>
      <c r="B400" s="2">
        <f>data!M401/1200</f>
        <v>8.3333333333333339E-4</v>
      </c>
      <c r="C400" s="2">
        <f>data!K401/data!K400-1</f>
        <v>6.8639176648818578E-2</v>
      </c>
      <c r="D400" s="1">
        <f t="shared" si="331"/>
        <v>37622</v>
      </c>
      <c r="E400">
        <f>VLOOKUP(D400,'FRED Graph'!$A$13:$B$1993,2,FALSE)</f>
        <v>0</v>
      </c>
      <c r="F400" s="4">
        <f t="shared" si="332"/>
        <v>6.780584331548524E-2</v>
      </c>
      <c r="G400" s="20" t="str">
        <f t="shared" si="330"/>
        <v>20034</v>
      </c>
      <c r="H400" s="21">
        <f>IF(VLOOKUP(G400,Median_Level!$A$2:$H$206,8,FALSE)="#N/A",0,VLOOKUP(G400,Median_Level!$A$2:$H$206,8,FALSE))</f>
        <v>10</v>
      </c>
      <c r="I400" s="4"/>
      <c r="J400" s="3">
        <f t="shared" si="381"/>
        <v>0</v>
      </c>
      <c r="K400" s="3">
        <f t="shared" si="333"/>
        <v>1</v>
      </c>
      <c r="L400" s="2">
        <f t="shared" si="334"/>
        <v>6.8639176648818578E-2</v>
      </c>
      <c r="M400" s="5">
        <f t="shared" si="335"/>
        <v>1203.6753022452492</v>
      </c>
      <c r="N400" s="2">
        <f>(M400/M$5)^(12/COUNT(M$6:M400))-1</f>
        <v>7.851353689074636E-2</v>
      </c>
      <c r="P400" s="3">
        <f t="shared" si="382"/>
        <v>1</v>
      </c>
      <c r="Q400" s="3">
        <f t="shared" si="336"/>
        <v>0</v>
      </c>
      <c r="R400" s="2">
        <f t="shared" si="337"/>
        <v>8.3333333333333339E-4</v>
      </c>
      <c r="S400" s="5">
        <f t="shared" si="338"/>
        <v>958.33297876832216</v>
      </c>
      <c r="T400" s="2">
        <f>(S400/S$5)^(12/COUNT(S$6:S400))-1</f>
        <v>7.1070901663458974E-2</v>
      </c>
      <c r="V400" s="3">
        <f t="shared" si="339"/>
        <v>0</v>
      </c>
      <c r="W400" s="3">
        <f t="shared" si="340"/>
        <v>1</v>
      </c>
      <c r="X400" s="2">
        <f t="shared" si="341"/>
        <v>6.8639176648818578E-2</v>
      </c>
      <c r="Y400" s="5">
        <f t="shared" si="342"/>
        <v>971873.28527711541</v>
      </c>
      <c r="Z400" s="2">
        <f>(Y400/Y$5)^(12/COUNT(Y$6:Y400))-1</f>
        <v>0.3217294642317674</v>
      </c>
      <c r="AB400" s="3">
        <f t="shared" si="343"/>
        <v>0</v>
      </c>
      <c r="AC400" s="3">
        <f t="shared" si="344"/>
        <v>1</v>
      </c>
      <c r="AD400" s="2">
        <f t="shared" si="345"/>
        <v>6.8639176648818578E-2</v>
      </c>
      <c r="AE400" s="5">
        <f t="shared" si="346"/>
        <v>1165.2689049468315</v>
      </c>
      <c r="AF400" s="2">
        <f>(AE400/AE$5)^(12/COUNT(AE$6:AE400))-1</f>
        <v>7.7451565945708456E-2</v>
      </c>
      <c r="AH400" s="3">
        <f t="shared" ca="1" si="347"/>
        <v>0</v>
      </c>
      <c r="AI400" s="3">
        <f t="shared" ca="1" si="348"/>
        <v>1</v>
      </c>
      <c r="AJ400" s="2">
        <f t="shared" ca="1" si="349"/>
        <v>6.8639176648818578E-2</v>
      </c>
      <c r="AK400" s="5">
        <f t="shared" ca="1" si="350"/>
        <v>3479.8113931061825</v>
      </c>
      <c r="AL400" s="2">
        <f ca="1">(AK400/AK$5)^(12/COUNT(AK$6:AK400))-1</f>
        <v>0.11386375445822594</v>
      </c>
      <c r="AN400" s="3">
        <f t="shared" ca="1" si="351"/>
        <v>0.18533545112947925</v>
      </c>
      <c r="AO400" s="3">
        <f t="shared" ca="1" si="352"/>
        <v>0.81466454887052075</v>
      </c>
      <c r="AP400" s="2">
        <f t="shared" ca="1" si="353"/>
        <v>5.6072350088728337E-2</v>
      </c>
      <c r="AQ400" s="5">
        <f t="shared" ca="1" si="354"/>
        <v>1159.5478578256714</v>
      </c>
      <c r="AR400" s="2">
        <f ca="1">(AQ400/AQ$5)^(12/COUNT(AQ$6:AQ400))-1</f>
        <v>7.7290476492177795E-2</v>
      </c>
      <c r="AT400" s="3">
        <f t="shared" si="355"/>
        <v>0</v>
      </c>
      <c r="AU400" s="3">
        <f t="shared" si="356"/>
        <v>1</v>
      </c>
      <c r="AV400" s="2">
        <f t="shared" si="357"/>
        <v>6.8639176648818578E-2</v>
      </c>
      <c r="AW400" s="5">
        <f t="shared" si="358"/>
        <v>1598.0589127653348</v>
      </c>
      <c r="AX400" s="2">
        <f>(AW400/AW$5)^(12/COUNT(AW$6:AW400))-1</f>
        <v>8.7839549855251109E-2</v>
      </c>
      <c r="AZ400" s="3">
        <f t="shared" ca="1" si="359"/>
        <v>0</v>
      </c>
      <c r="BA400" s="3">
        <f t="shared" ca="1" si="360"/>
        <v>1</v>
      </c>
      <c r="BB400" s="2">
        <f t="shared" ca="1" si="361"/>
        <v>6.8639176648818578E-2</v>
      </c>
      <c r="BC400" s="5">
        <f t="shared" ca="1" si="362"/>
        <v>2574.899387071544</v>
      </c>
      <c r="BD400" s="2">
        <f ca="1">(BC400/BC$5)^(12/COUNT(BC$6:BC400))-1</f>
        <v>0.10371905304605478</v>
      </c>
      <c r="BF400" s="3">
        <f t="shared" si="383"/>
        <v>0.45</v>
      </c>
      <c r="BG400" s="3">
        <f t="shared" si="363"/>
        <v>0.55000000000000004</v>
      </c>
      <c r="BH400" s="2">
        <f t="shared" si="364"/>
        <v>3.8126547156850224E-2</v>
      </c>
      <c r="BI400" s="5">
        <f t="shared" si="365"/>
        <v>1205.286556057531</v>
      </c>
      <c r="BJ400" s="2">
        <f>(BI400/BI$5)^(12/COUNT(BI$6:BI400))-1</f>
        <v>7.8557368021053176E-2</v>
      </c>
      <c r="BL400" s="3">
        <f t="shared" si="366"/>
        <v>1</v>
      </c>
      <c r="BM400" s="3">
        <f t="shared" si="367"/>
        <v>0</v>
      </c>
      <c r="BN400" s="2">
        <f t="shared" si="368"/>
        <v>8.3333333333333339E-4</v>
      </c>
      <c r="BO400" s="5">
        <f t="shared" si="369"/>
        <v>689.55378408100614</v>
      </c>
      <c r="BP400" s="2">
        <f>(BO400/BO$5)^(12/COUNT(BO$6:BO400))-1</f>
        <v>6.0414085846158816E-2</v>
      </c>
      <c r="BR400" s="3">
        <f t="shared" si="370"/>
        <v>0</v>
      </c>
      <c r="BS400" s="3">
        <f t="shared" si="371"/>
        <v>1</v>
      </c>
      <c r="BT400" s="2">
        <f t="shared" si="372"/>
        <v>6.8639176648818578E-2</v>
      </c>
      <c r="BU400" s="5">
        <f t="shared" si="373"/>
        <v>718.42850720033096</v>
      </c>
      <c r="BV400" s="2">
        <f>(BU400/BU$5)^(12/COUNT(BU$6:BU400))-1</f>
        <v>6.1736421802302877E-2</v>
      </c>
      <c r="BX400" s="3">
        <f t="shared" si="374"/>
        <v>0</v>
      </c>
      <c r="BY400" s="3">
        <f t="shared" si="375"/>
        <v>1</v>
      </c>
      <c r="BZ400" s="2">
        <f t="shared" si="376"/>
        <v>6.8639176648818578E-2</v>
      </c>
      <c r="CA400" s="5">
        <f t="shared" si="377"/>
        <v>985.0643170846248</v>
      </c>
      <c r="CB400" s="2">
        <f>(CA400/CA$5)^(12/COUNT(CA$6:CA400))-1</f>
        <v>7.1966473381831042E-2</v>
      </c>
      <c r="CD400" s="3">
        <f t="shared" si="384"/>
        <v>0.1</v>
      </c>
      <c r="CE400" s="3">
        <f t="shared" si="378"/>
        <v>0.9</v>
      </c>
      <c r="CF400" s="2">
        <f t="shared" si="379"/>
        <v>6.1858592317270054E-2</v>
      </c>
      <c r="CG400" s="5">
        <f t="shared" si="380"/>
        <v>1222.2524746033212</v>
      </c>
      <c r="CH400" s="2">
        <f>(CG400/CG$5)^(12/COUNT(CG$6:CG400))-1</f>
        <v>7.9015475981687677E-2</v>
      </c>
    </row>
    <row r="401" spans="1:86">
      <c r="A401" s="1">
        <v>38016</v>
      </c>
      <c r="B401" s="2">
        <f>data!M402/1200</f>
        <v>8.3333333333333339E-4</v>
      </c>
      <c r="C401" s="2">
        <f>data!K402/data!K401-1</f>
        <v>3.2667171740361489E-3</v>
      </c>
      <c r="D401" s="1">
        <f t="shared" si="331"/>
        <v>37987</v>
      </c>
      <c r="E401">
        <f>VLOOKUP(D401,'FRED Graph'!$A$13:$B$1993,2,FALSE)</f>
        <v>0</v>
      </c>
      <c r="F401" s="4">
        <f t="shared" si="332"/>
        <v>2.4333838407028154E-3</v>
      </c>
      <c r="G401" s="20" t="str">
        <f t="shared" si="330"/>
        <v>20041</v>
      </c>
      <c r="H401" s="21">
        <f>IF(VLOOKUP(G401,Median_Level!$A$2:$H$206,8,FALSE)="#N/A",0,VLOOKUP(G401,Median_Level!$A$2:$H$206,8,FALSE))</f>
        <v>10</v>
      </c>
      <c r="I401" s="4"/>
      <c r="J401" s="3">
        <f t="shared" si="381"/>
        <v>0</v>
      </c>
      <c r="K401" s="3">
        <f t="shared" si="333"/>
        <v>1</v>
      </c>
      <c r="L401" s="2">
        <f t="shared" si="334"/>
        <v>3.2667171740361489E-3</v>
      </c>
      <c r="M401" s="5">
        <f t="shared" si="335"/>
        <v>1207.6073690270568</v>
      </c>
      <c r="N401" s="2">
        <f>(M401/M$5)^(12/COUNT(M$6:M401))-1</f>
        <v>7.8414277301045221E-2</v>
      </c>
      <c r="P401" s="3">
        <f t="shared" si="382"/>
        <v>1</v>
      </c>
      <c r="Q401" s="3">
        <f t="shared" si="336"/>
        <v>0</v>
      </c>
      <c r="R401" s="2">
        <f t="shared" si="337"/>
        <v>8.3333333333333339E-4</v>
      </c>
      <c r="S401" s="5">
        <f t="shared" si="338"/>
        <v>959.1315895839623</v>
      </c>
      <c r="T401" s="2">
        <f>(S401/S$5)^(12/COUNT(S$6:S401))-1</f>
        <v>7.0912245742825952E-2</v>
      </c>
      <c r="V401" s="3">
        <f t="shared" si="339"/>
        <v>0</v>
      </c>
      <c r="W401" s="3">
        <f t="shared" si="340"/>
        <v>1</v>
      </c>
      <c r="X401" s="2">
        <f t="shared" si="341"/>
        <v>3.2667171740361489E-3</v>
      </c>
      <c r="Y401" s="5">
        <f t="shared" si="342"/>
        <v>975048.12042911712</v>
      </c>
      <c r="Z401" s="2">
        <f>(Y401/Y$5)^(12/COUNT(Y$6:Y401))-1</f>
        <v>0.3209293113478553</v>
      </c>
      <c r="AB401" s="3">
        <f t="shared" si="343"/>
        <v>0</v>
      </c>
      <c r="AC401" s="3">
        <f t="shared" si="344"/>
        <v>1</v>
      </c>
      <c r="AD401" s="2">
        <f t="shared" si="345"/>
        <v>3.2667171740361489E-3</v>
      </c>
      <c r="AE401" s="5">
        <f t="shared" si="346"/>
        <v>1169.0755088909916</v>
      </c>
      <c r="AF401" s="2">
        <f>(AE401/AE$5)^(12/COUNT(AE$6:AE401))-1</f>
        <v>7.7355084273837083E-2</v>
      </c>
      <c r="AH401" s="3">
        <f t="shared" ca="1" si="347"/>
        <v>0</v>
      </c>
      <c r="AI401" s="3">
        <f t="shared" ca="1" si="348"/>
        <v>1</v>
      </c>
      <c r="AJ401" s="2">
        <f t="shared" ca="1" si="349"/>
        <v>3.2667171740361489E-3</v>
      </c>
      <c r="AK401" s="5">
        <f t="shared" ca="1" si="350"/>
        <v>3491.1789527464493</v>
      </c>
      <c r="AL401" s="2">
        <f ca="1">(AK401/AK$5)^(12/COUNT(AK$6:AK401))-1</f>
        <v>0.11367053803719673</v>
      </c>
      <c r="AN401" s="3">
        <f t="shared" ca="1" si="351"/>
        <v>0.23526870978324743</v>
      </c>
      <c r="AO401" s="3">
        <f t="shared" ca="1" si="352"/>
        <v>0.76473129021675257</v>
      </c>
      <c r="AP401" s="2">
        <f t="shared" ca="1" si="353"/>
        <v>2.6942180974265941E-3</v>
      </c>
      <c r="AQ401" s="5">
        <f t="shared" ca="1" si="354"/>
        <v>1162.6719326490575</v>
      </c>
      <c r="AR401" s="2">
        <f ca="1">(AQ401/AQ$5)^(12/COUNT(AQ$6:AQ401))-1</f>
        <v>7.7175784002267767E-2</v>
      </c>
      <c r="AT401" s="3">
        <f t="shared" si="355"/>
        <v>0</v>
      </c>
      <c r="AU401" s="3">
        <f t="shared" si="356"/>
        <v>1</v>
      </c>
      <c r="AV401" s="2">
        <f t="shared" si="357"/>
        <v>3.2667171740361489E-3</v>
      </c>
      <c r="AW401" s="5">
        <f t="shared" si="358"/>
        <v>1603.2793192607869</v>
      </c>
      <c r="AX401" s="2">
        <f>(AW401/AW$5)^(12/COUNT(AW$6:AW401))-1</f>
        <v>8.7715782324495173E-2</v>
      </c>
      <c r="AZ401" s="3">
        <f t="shared" ca="1" si="359"/>
        <v>0</v>
      </c>
      <c r="BA401" s="3">
        <f t="shared" ca="1" si="360"/>
        <v>1</v>
      </c>
      <c r="BB401" s="2">
        <f t="shared" ca="1" si="361"/>
        <v>3.2667171740361489E-3</v>
      </c>
      <c r="BC401" s="5">
        <f t="shared" ca="1" si="362"/>
        <v>2583.3108551207056</v>
      </c>
      <c r="BD401" s="2">
        <f ca="1">(BC401/BC$5)^(12/COUNT(BC$6:BC401))-1</f>
        <v>0.10355309316434735</v>
      </c>
      <c r="BF401" s="3">
        <f t="shared" si="383"/>
        <v>0.45</v>
      </c>
      <c r="BG401" s="3">
        <f t="shared" si="363"/>
        <v>0.55000000000000004</v>
      </c>
      <c r="BH401" s="2">
        <f t="shared" si="364"/>
        <v>2.1716944457198821E-3</v>
      </c>
      <c r="BI401" s="5">
        <f t="shared" si="365"/>
        <v>1207.9040701768222</v>
      </c>
      <c r="BJ401" s="2">
        <f>(BI401/BI$5)^(12/COUNT(BI$6:BI401))-1</f>
        <v>7.8422305413257343E-2</v>
      </c>
      <c r="BL401" s="3">
        <f t="shared" si="366"/>
        <v>1</v>
      </c>
      <c r="BM401" s="3">
        <f t="shared" si="367"/>
        <v>0</v>
      </c>
      <c r="BN401" s="2">
        <f t="shared" si="368"/>
        <v>8.3333333333333339E-4</v>
      </c>
      <c r="BO401" s="5">
        <f t="shared" si="369"/>
        <v>690.12841223440694</v>
      </c>
      <c r="BP401" s="2">
        <f>(BO401/BO$5)^(12/COUNT(BO$6:BO401))-1</f>
        <v>6.0283781699350447E-2</v>
      </c>
      <c r="BR401" s="3">
        <f t="shared" si="370"/>
        <v>0</v>
      </c>
      <c r="BS401" s="3">
        <f t="shared" si="371"/>
        <v>1</v>
      </c>
      <c r="BT401" s="2">
        <f t="shared" si="372"/>
        <v>3.2667171740361489E-3</v>
      </c>
      <c r="BU401" s="5">
        <f t="shared" si="373"/>
        <v>720.77540994311948</v>
      </c>
      <c r="BV401" s="2">
        <f>(BU401/BU$5)^(12/COUNT(BU$6:BU401))-1</f>
        <v>6.168073844459232E-2</v>
      </c>
      <c r="BX401" s="3">
        <f t="shared" si="374"/>
        <v>0</v>
      </c>
      <c r="BY401" s="3">
        <f t="shared" si="375"/>
        <v>1</v>
      </c>
      <c r="BZ401" s="2">
        <f t="shared" si="376"/>
        <v>3.2667171740361489E-3</v>
      </c>
      <c r="CA401" s="5">
        <f t="shared" si="377"/>
        <v>988.2822436067753</v>
      </c>
      <c r="CB401" s="2">
        <f>(CA401/CA$5)^(12/COUNT(CA$6:CA401))-1</f>
        <v>7.1884297657804019E-2</v>
      </c>
      <c r="CD401" s="3">
        <f t="shared" si="384"/>
        <v>0.1</v>
      </c>
      <c r="CE401" s="3">
        <f t="shared" si="378"/>
        <v>0.9</v>
      </c>
      <c r="CF401" s="2">
        <f t="shared" si="379"/>
        <v>3.0233787899658672E-3</v>
      </c>
      <c r="CG401" s="5">
        <f t="shared" si="380"/>
        <v>1225.9478068110202</v>
      </c>
      <c r="CH401" s="2">
        <f>(CG401/CG$5)^(12/COUNT(CG$6:CG401))-1</f>
        <v>7.8906971668005754E-2</v>
      </c>
    </row>
    <row r="402" spans="1:86">
      <c r="A402" s="1">
        <v>38044</v>
      </c>
      <c r="B402" s="2">
        <f>data!M403/1200</f>
        <v>8.3333333333333339E-4</v>
      </c>
      <c r="C402" s="2">
        <f>data!K403/data!K402-1</f>
        <v>9.1389550222300553E-3</v>
      </c>
      <c r="D402" s="1">
        <f t="shared" si="331"/>
        <v>37987</v>
      </c>
      <c r="E402">
        <f>VLOOKUP(D402,'FRED Graph'!$A$13:$B$1993,2,FALSE)</f>
        <v>0</v>
      </c>
      <c r="F402" s="4">
        <f t="shared" si="332"/>
        <v>8.3056216888967218E-3</v>
      </c>
      <c r="G402" s="20" t="str">
        <f t="shared" si="330"/>
        <v>20041</v>
      </c>
      <c r="H402" s="21">
        <f>IF(VLOOKUP(G402,Median_Level!$A$2:$H$206,8,FALSE)="#N/A",0,VLOOKUP(G402,Median_Level!$A$2:$H$206,8,FALSE))</f>
        <v>10</v>
      </c>
      <c r="I402" s="4"/>
      <c r="J402" s="3">
        <f t="shared" si="381"/>
        <v>0</v>
      </c>
      <c r="K402" s="3">
        <f t="shared" si="333"/>
        <v>1</v>
      </c>
      <c r="L402" s="2">
        <f t="shared" si="334"/>
        <v>9.1389550222300553E-3</v>
      </c>
      <c r="M402" s="5">
        <f t="shared" si="335"/>
        <v>1218.6436384571086</v>
      </c>
      <c r="N402" s="2">
        <f>(M402/M$5)^(12/COUNT(M$6:M402))-1</f>
        <v>7.8505763497081604E-2</v>
      </c>
      <c r="P402" s="3">
        <f t="shared" si="382"/>
        <v>1</v>
      </c>
      <c r="Q402" s="3">
        <f t="shared" si="336"/>
        <v>0</v>
      </c>
      <c r="R402" s="2">
        <f t="shared" si="337"/>
        <v>8.3333333333333339E-4</v>
      </c>
      <c r="S402" s="5">
        <f t="shared" si="338"/>
        <v>959.93086590861549</v>
      </c>
      <c r="T402" s="2">
        <f>(S402/S$5)^(12/COUNT(S$6:S402))-1</f>
        <v>7.0754412420496626E-2</v>
      </c>
      <c r="V402" s="3">
        <f t="shared" si="339"/>
        <v>0</v>
      </c>
      <c r="W402" s="3">
        <f t="shared" si="340"/>
        <v>1</v>
      </c>
      <c r="X402" s="2">
        <f t="shared" si="341"/>
        <v>9.1389550222300553E-3</v>
      </c>
      <c r="Y402" s="5">
        <f t="shared" si="342"/>
        <v>983959.0413462288</v>
      </c>
      <c r="Z402" s="2">
        <f>(Y402/Y$5)^(12/COUNT(Y$6:Y402))-1</f>
        <v>0.32036656848929179</v>
      </c>
      <c r="AB402" s="3">
        <f t="shared" si="343"/>
        <v>0</v>
      </c>
      <c r="AC402" s="3">
        <f t="shared" si="344"/>
        <v>1</v>
      </c>
      <c r="AD402" s="2">
        <f t="shared" si="345"/>
        <v>9.1389550222300553E-3</v>
      </c>
      <c r="AE402" s="5">
        <f t="shared" si="346"/>
        <v>1179.7596373843371</v>
      </c>
      <c r="AF402" s="2">
        <f>(AE402/AE$5)^(12/COUNT(AE$6:AE402))-1</f>
        <v>7.7449147525681994E-2</v>
      </c>
      <c r="AH402" s="3">
        <f t="shared" ca="1" si="347"/>
        <v>0</v>
      </c>
      <c r="AI402" s="3">
        <f t="shared" ca="1" si="348"/>
        <v>1</v>
      </c>
      <c r="AJ402" s="2">
        <f t="shared" ca="1" si="349"/>
        <v>9.1389550222300553E-3</v>
      </c>
      <c r="AK402" s="5">
        <f t="shared" ca="1" si="350"/>
        <v>3523.0846801701555</v>
      </c>
      <c r="AL402" s="2">
        <f ca="1">(AK402/AK$5)^(12/COUNT(AK$6:AK402))-1</f>
        <v>0.11367476836265999</v>
      </c>
      <c r="AN402" s="3">
        <f t="shared" ca="1" si="351"/>
        <v>0.12861982010033601</v>
      </c>
      <c r="AO402" s="3">
        <f t="shared" ca="1" si="352"/>
        <v>0.87138017989966399</v>
      </c>
      <c r="AP402" s="2">
        <f t="shared" ca="1" si="353"/>
        <v>8.0706874547827098E-3</v>
      </c>
      <c r="AQ402" s="5">
        <f t="shared" ca="1" si="354"/>
        <v>1172.0554944299161</v>
      </c>
      <c r="AR402" s="2">
        <f ca="1">(AQ402/AQ$5)^(12/COUNT(AQ$6:AQ402))-1</f>
        <v>7.7235795278985053E-2</v>
      </c>
      <c r="AT402" s="3">
        <f t="shared" si="355"/>
        <v>0</v>
      </c>
      <c r="AU402" s="3">
        <f t="shared" si="356"/>
        <v>1</v>
      </c>
      <c r="AV402" s="2">
        <f t="shared" si="357"/>
        <v>9.1389550222300553E-3</v>
      </c>
      <c r="AW402" s="5">
        <f t="shared" si="358"/>
        <v>1617.9316168475827</v>
      </c>
      <c r="AX402" s="2">
        <f>(AW402/AW$5)^(12/COUNT(AW$6:AW402))-1</f>
        <v>8.7784525626712906E-2</v>
      </c>
      <c r="AZ402" s="3">
        <f t="shared" ca="1" si="359"/>
        <v>0</v>
      </c>
      <c r="BA402" s="3">
        <f t="shared" ca="1" si="360"/>
        <v>1</v>
      </c>
      <c r="BB402" s="2">
        <f t="shared" ca="1" si="361"/>
        <v>9.1389550222300553E-3</v>
      </c>
      <c r="BC402" s="5">
        <f t="shared" ca="1" si="362"/>
        <v>2606.9196168340923</v>
      </c>
      <c r="BD402" s="2">
        <f ca="1">(BC402/BC$5)^(12/COUNT(BC$6:BC402))-1</f>
        <v>0.10358265408026646</v>
      </c>
      <c r="BF402" s="3">
        <f t="shared" si="383"/>
        <v>0.45</v>
      </c>
      <c r="BG402" s="3">
        <f t="shared" si="363"/>
        <v>0.55000000000000004</v>
      </c>
      <c r="BH402" s="2">
        <f t="shared" si="364"/>
        <v>5.4014252622265309E-3</v>
      </c>
      <c r="BI402" s="5">
        <f t="shared" si="365"/>
        <v>1214.4284737358216</v>
      </c>
      <c r="BJ402" s="2">
        <f>(BI402/BI$5)^(12/COUNT(BI$6:BI402))-1</f>
        <v>7.8392814997136906E-2</v>
      </c>
      <c r="BL402" s="3">
        <f t="shared" si="366"/>
        <v>1</v>
      </c>
      <c r="BM402" s="3">
        <f t="shared" si="367"/>
        <v>0</v>
      </c>
      <c r="BN402" s="2">
        <f t="shared" si="368"/>
        <v>8.3333333333333339E-4</v>
      </c>
      <c r="BO402" s="5">
        <f t="shared" si="369"/>
        <v>690.70351924460226</v>
      </c>
      <c r="BP402" s="2">
        <f>(BO402/BO$5)^(12/COUNT(BO$6:BO402))-1</f>
        <v>6.0154149887647446E-2</v>
      </c>
      <c r="BR402" s="3">
        <f t="shared" si="370"/>
        <v>0</v>
      </c>
      <c r="BS402" s="3">
        <f t="shared" si="371"/>
        <v>1</v>
      </c>
      <c r="BT402" s="2">
        <f t="shared" si="372"/>
        <v>9.1389550222300553E-3</v>
      </c>
      <c r="BU402" s="5">
        <f t="shared" si="373"/>
        <v>727.36254399571908</v>
      </c>
      <c r="BV402" s="2">
        <f>(BU402/BU$5)^(12/COUNT(BU$6:BU402))-1</f>
        <v>6.1812630690174508E-2</v>
      </c>
      <c r="BX402" s="3">
        <f t="shared" si="374"/>
        <v>0</v>
      </c>
      <c r="BY402" s="3">
        <f t="shared" si="375"/>
        <v>1</v>
      </c>
      <c r="BZ402" s="2">
        <f t="shared" si="376"/>
        <v>9.1389550222300553E-3</v>
      </c>
      <c r="CA402" s="5">
        <f t="shared" si="377"/>
        <v>997.31411058036622</v>
      </c>
      <c r="CB402" s="2">
        <f>(CA402/CA$5)^(12/COUNT(CA$6:CA402))-1</f>
        <v>7.1991629818124014E-2</v>
      </c>
      <c r="CD402" s="3">
        <f t="shared" si="384"/>
        <v>0.1</v>
      </c>
      <c r="CE402" s="3">
        <f t="shared" si="378"/>
        <v>0.9</v>
      </c>
      <c r="CF402" s="2">
        <f t="shared" si="379"/>
        <v>8.3083928533403822E-3</v>
      </c>
      <c r="CG402" s="5">
        <f t="shared" si="380"/>
        <v>1236.133462807697</v>
      </c>
      <c r="CH402" s="2">
        <f>(CG402/CG$5)^(12/COUNT(CG$6:CG402))-1</f>
        <v>7.8970404436739861E-2</v>
      </c>
    </row>
    <row r="403" spans="1:86">
      <c r="A403" s="1">
        <v>38077</v>
      </c>
      <c r="B403" s="2">
        <f>data!M404/1200</f>
        <v>8.3333333333333339E-4</v>
      </c>
      <c r="C403" s="2">
        <f>data!K404/data!K403-1</f>
        <v>-2.1373933287477498E-2</v>
      </c>
      <c r="D403" s="1">
        <f t="shared" si="331"/>
        <v>37987</v>
      </c>
      <c r="E403">
        <f>VLOOKUP(D403,'FRED Graph'!$A$13:$B$1993,2,FALSE)</f>
        <v>0</v>
      </c>
      <c r="F403" s="4">
        <f t="shared" si="332"/>
        <v>-2.220726662081083E-2</v>
      </c>
      <c r="G403" s="20" t="str">
        <f t="shared" si="330"/>
        <v>20041</v>
      </c>
      <c r="H403" s="21">
        <f>IF(VLOOKUP(G403,Median_Level!$A$2:$H$206,8,FALSE)="#N/A",0,VLOOKUP(G403,Median_Level!$A$2:$H$206,8,FALSE))</f>
        <v>10</v>
      </c>
      <c r="I403" s="4"/>
      <c r="J403" s="3">
        <f t="shared" si="381"/>
        <v>0</v>
      </c>
      <c r="K403" s="3">
        <f t="shared" si="333"/>
        <v>1</v>
      </c>
      <c r="L403" s="2">
        <f t="shared" si="334"/>
        <v>-2.1373933287477498E-2</v>
      </c>
      <c r="M403" s="5">
        <f t="shared" si="335"/>
        <v>1192.5964306275175</v>
      </c>
      <c r="N403" s="2">
        <f>(M403/M$5)^(12/COUNT(M$6:M403))-1</f>
        <v>7.7598778954739878E-2</v>
      </c>
      <c r="P403" s="3">
        <f t="shared" si="382"/>
        <v>1</v>
      </c>
      <c r="Q403" s="3">
        <f t="shared" si="336"/>
        <v>0</v>
      </c>
      <c r="R403" s="2">
        <f t="shared" si="337"/>
        <v>8.3333333333333339E-4</v>
      </c>
      <c r="S403" s="5">
        <f t="shared" si="338"/>
        <v>960.73080829687262</v>
      </c>
      <c r="T403" s="2">
        <f>(S403/S$5)^(12/COUNT(S$6:S403))-1</f>
        <v>7.0597395317210099E-2</v>
      </c>
      <c r="V403" s="3">
        <f t="shared" si="339"/>
        <v>1</v>
      </c>
      <c r="W403" s="3">
        <f t="shared" si="340"/>
        <v>0</v>
      </c>
      <c r="X403" s="2">
        <f t="shared" si="341"/>
        <v>8.3333333333333339E-4</v>
      </c>
      <c r="Y403" s="5">
        <f t="shared" si="342"/>
        <v>984779.00721401721</v>
      </c>
      <c r="Z403" s="2">
        <f>(Y403/Y$5)^(12/COUNT(Y$6:Y403))-1</f>
        <v>0.31947806326096995</v>
      </c>
      <c r="AB403" s="3">
        <f t="shared" si="343"/>
        <v>0</v>
      </c>
      <c r="AC403" s="3">
        <f t="shared" si="344"/>
        <v>1</v>
      </c>
      <c r="AD403" s="2">
        <f t="shared" si="345"/>
        <v>-2.1373933287477498E-2</v>
      </c>
      <c r="AE403" s="5">
        <f t="shared" si="346"/>
        <v>1154.5435335996256</v>
      </c>
      <c r="AF403" s="2">
        <f>(AE403/AE$5)^(12/COUNT(AE$6:AE403))-1</f>
        <v>7.654570284421891E-2</v>
      </c>
      <c r="AH403" s="3">
        <f t="shared" ca="1" si="347"/>
        <v>0</v>
      </c>
      <c r="AI403" s="3">
        <f t="shared" ca="1" si="348"/>
        <v>1</v>
      </c>
      <c r="AJ403" s="2">
        <f t="shared" ca="1" si="349"/>
        <v>-2.1373933287477498E-2</v>
      </c>
      <c r="AK403" s="5">
        <f t="shared" ca="1" si="350"/>
        <v>3447.7825032500646</v>
      </c>
      <c r="AL403" s="2">
        <f ca="1">(AK403/AK$5)^(12/COUNT(AK$6:AK403))-1</f>
        <v>0.1126484974183215</v>
      </c>
      <c r="AN403" s="3">
        <f t="shared" ca="1" si="351"/>
        <v>2.2276172413059347E-3</v>
      </c>
      <c r="AO403" s="3">
        <f t="shared" ca="1" si="352"/>
        <v>0.99777238275869407</v>
      </c>
      <c r="AP403" s="2">
        <f t="shared" ca="1" si="353"/>
        <v>-2.1324463997470702E-2</v>
      </c>
      <c r="AQ403" s="5">
        <f t="shared" ca="1" si="354"/>
        <v>1147.0620392359076</v>
      </c>
      <c r="AR403" s="2">
        <f ca="1">(AQ403/AQ$5)^(12/COUNT(AQ$6:AQ403))-1</f>
        <v>7.6334705465265218E-2</v>
      </c>
      <c r="AT403" s="3">
        <f t="shared" si="355"/>
        <v>0</v>
      </c>
      <c r="AU403" s="3">
        <f t="shared" si="356"/>
        <v>1</v>
      </c>
      <c r="AV403" s="2">
        <f t="shared" si="357"/>
        <v>-2.1373933287477498E-2</v>
      </c>
      <c r="AW403" s="5">
        <f t="shared" si="358"/>
        <v>1583.3500544053818</v>
      </c>
      <c r="AX403" s="2">
        <f>(AW403/AW$5)^(12/COUNT(AW$6:AW403))-1</f>
        <v>8.6846344447626622E-2</v>
      </c>
      <c r="AZ403" s="3">
        <f t="shared" ca="1" si="359"/>
        <v>0</v>
      </c>
      <c r="BA403" s="3">
        <f t="shared" ca="1" si="360"/>
        <v>1</v>
      </c>
      <c r="BB403" s="2">
        <f t="shared" ca="1" si="361"/>
        <v>-2.1373933287477498E-2</v>
      </c>
      <c r="BC403" s="5">
        <f t="shared" ca="1" si="362"/>
        <v>2551.1994908580641</v>
      </c>
      <c r="BD403" s="2">
        <f ca="1">(BC403/BC$5)^(12/COUNT(BC$6:BC403))-1</f>
        <v>0.10259090205449528</v>
      </c>
      <c r="BF403" s="3">
        <f t="shared" si="383"/>
        <v>0.45</v>
      </c>
      <c r="BG403" s="3">
        <f t="shared" si="363"/>
        <v>0.55000000000000004</v>
      </c>
      <c r="BH403" s="2">
        <f t="shared" si="364"/>
        <v>-1.1380663308112625E-2</v>
      </c>
      <c r="BI403" s="5">
        <f t="shared" si="365"/>
        <v>1200.6074721644491</v>
      </c>
      <c r="BJ403" s="2">
        <f>(BI403/BI$5)^(12/COUNT(BI$6:BI403))-1</f>
        <v>7.7816319391656341E-2</v>
      </c>
      <c r="BL403" s="3">
        <f t="shared" si="366"/>
        <v>1</v>
      </c>
      <c r="BM403" s="3">
        <f t="shared" si="367"/>
        <v>0</v>
      </c>
      <c r="BN403" s="2">
        <f t="shared" si="368"/>
        <v>8.3333333333333339E-4</v>
      </c>
      <c r="BO403" s="5">
        <f t="shared" si="369"/>
        <v>691.2791055106394</v>
      </c>
      <c r="BP403" s="2">
        <f>(BO403/BO$5)^(12/COUNT(BO$6:BO403))-1</f>
        <v>6.0025185221793231E-2</v>
      </c>
      <c r="BR403" s="3">
        <f t="shared" si="370"/>
        <v>0</v>
      </c>
      <c r="BS403" s="3">
        <f t="shared" si="371"/>
        <v>1</v>
      </c>
      <c r="BT403" s="2">
        <f t="shared" si="372"/>
        <v>-2.1373933287477498E-2</v>
      </c>
      <c r="BU403" s="5">
        <f t="shared" si="373"/>
        <v>711.81594550454463</v>
      </c>
      <c r="BV403" s="2">
        <f>(BU403/BU$5)^(12/COUNT(BU$6:BU403))-1</f>
        <v>6.0961266552208127E-2</v>
      </c>
      <c r="BX403" s="3">
        <f t="shared" si="374"/>
        <v>0</v>
      </c>
      <c r="BY403" s="3">
        <f t="shared" si="375"/>
        <v>1</v>
      </c>
      <c r="BZ403" s="2">
        <f t="shared" si="376"/>
        <v>-2.1373933287477498E-2</v>
      </c>
      <c r="CA403" s="5">
        <f t="shared" si="377"/>
        <v>975.99758531416148</v>
      </c>
      <c r="CB403" s="2">
        <f>(CA403/CA$5)^(12/COUNT(CA$6:CA403))-1</f>
        <v>7.1106427471054667E-2</v>
      </c>
      <c r="CD403" s="3">
        <f t="shared" si="384"/>
        <v>0.1</v>
      </c>
      <c r="CE403" s="3">
        <f t="shared" si="378"/>
        <v>0.9</v>
      </c>
      <c r="CF403" s="2">
        <f t="shared" si="379"/>
        <v>-1.9153206625396414E-2</v>
      </c>
      <c r="CG403" s="5">
        <f t="shared" si="380"/>
        <v>1212.4575431779745</v>
      </c>
      <c r="CH403" s="2">
        <f>(CG403/CG$5)^(12/COUNT(CG$6:CG403))-1</f>
        <v>7.8135541271731279E-2</v>
      </c>
    </row>
    <row r="404" spans="1:86">
      <c r="A404" s="1">
        <v>38107</v>
      </c>
      <c r="B404" s="2">
        <f>data!M405/1200</f>
        <v>8.3333333333333339E-4</v>
      </c>
      <c r="C404" s="2">
        <f>data!K405/data!K404-1</f>
        <v>-1.2756693088234017E-2</v>
      </c>
      <c r="D404" s="1">
        <f t="shared" si="331"/>
        <v>37987</v>
      </c>
      <c r="E404">
        <f>VLOOKUP(D404,'FRED Graph'!$A$13:$B$1993,2,FALSE)</f>
        <v>0</v>
      </c>
      <c r="F404" s="4">
        <f t="shared" si="332"/>
        <v>-1.359002642156735E-2</v>
      </c>
      <c r="G404" s="20" t="str">
        <f t="shared" si="330"/>
        <v>20042</v>
      </c>
      <c r="H404" s="21">
        <f>IF(VLOOKUP(G404,Median_Level!$A$2:$H$206,8,FALSE)="#N/A",0,VLOOKUP(G404,Median_Level!$A$2:$H$206,8,FALSE))</f>
        <v>10</v>
      </c>
      <c r="I404" s="4"/>
      <c r="J404" s="3">
        <f t="shared" si="381"/>
        <v>0</v>
      </c>
      <c r="K404" s="3">
        <f t="shared" si="333"/>
        <v>1</v>
      </c>
      <c r="L404" s="2">
        <f t="shared" si="334"/>
        <v>-1.2756693088234017E-2</v>
      </c>
      <c r="M404" s="5">
        <f t="shared" si="335"/>
        <v>1177.382843983879</v>
      </c>
      <c r="N404" s="2">
        <f>(M404/M$5)^(12/COUNT(M$6:M404))-1</f>
        <v>7.6981023916393054E-2</v>
      </c>
      <c r="P404" s="3">
        <f t="shared" si="382"/>
        <v>1</v>
      </c>
      <c r="Q404" s="3">
        <f t="shared" si="336"/>
        <v>0</v>
      </c>
      <c r="R404" s="2">
        <f t="shared" si="337"/>
        <v>8.3333333333333339E-4</v>
      </c>
      <c r="S404" s="5">
        <f t="shared" si="338"/>
        <v>961.53141730378661</v>
      </c>
      <c r="T404" s="2">
        <f>(S404/S$5)^(12/COUNT(S$6:S404))-1</f>
        <v>7.0441188119479303E-2</v>
      </c>
      <c r="V404" s="3">
        <f t="shared" si="339"/>
        <v>1</v>
      </c>
      <c r="W404" s="3">
        <f t="shared" si="340"/>
        <v>0</v>
      </c>
      <c r="X404" s="2">
        <f t="shared" si="341"/>
        <v>8.3333333333333339E-4</v>
      </c>
      <c r="Y404" s="5">
        <f t="shared" si="342"/>
        <v>985599.65638669545</v>
      </c>
      <c r="Z404" s="2">
        <f>(Y404/Y$5)^(12/COUNT(Y$6:Y404))-1</f>
        <v>0.31859460510139814</v>
      </c>
      <c r="AB404" s="3">
        <f t="shared" si="343"/>
        <v>0</v>
      </c>
      <c r="AC404" s="3">
        <f t="shared" si="344"/>
        <v>1</v>
      </c>
      <c r="AD404" s="2">
        <f t="shared" si="345"/>
        <v>-1.2756693088234017E-2</v>
      </c>
      <c r="AE404" s="5">
        <f t="shared" si="346"/>
        <v>1139.81537608449</v>
      </c>
      <c r="AF404" s="2">
        <f>(AE404/AE$5)^(12/COUNT(AE$6:AE404))-1</f>
        <v>7.5931187992209326E-2</v>
      </c>
      <c r="AH404" s="3">
        <f t="shared" ca="1" si="347"/>
        <v>0</v>
      </c>
      <c r="AI404" s="3">
        <f t="shared" ca="1" si="348"/>
        <v>1</v>
      </c>
      <c r="AJ404" s="2">
        <f t="shared" ca="1" si="349"/>
        <v>-1.2756693088234017E-2</v>
      </c>
      <c r="AK404" s="5">
        <f t="shared" ca="1" si="350"/>
        <v>3403.8002000211204</v>
      </c>
      <c r="AL404" s="2">
        <f ca="1">(AK404/AK$5)^(12/COUNT(AK$6:AK404))-1</f>
        <v>0.11192144691564732</v>
      </c>
      <c r="AN404" s="3">
        <f t="shared" ca="1" si="351"/>
        <v>0.14358513871910827</v>
      </c>
      <c r="AO404" s="3">
        <f t="shared" ca="1" si="352"/>
        <v>0.85641486128089173</v>
      </c>
      <c r="AP404" s="2">
        <f t="shared" ca="1" si="353"/>
        <v>-1.0805367259296922E-2</v>
      </c>
      <c r="AQ404" s="5">
        <f t="shared" ca="1" si="354"/>
        <v>1134.6676126327657</v>
      </c>
      <c r="AR404" s="2">
        <f ca="1">(AQ404/AQ$5)^(12/COUNT(AQ$6:AQ404))-1</f>
        <v>7.5784724322314201E-2</v>
      </c>
      <c r="AT404" s="3">
        <f t="shared" si="355"/>
        <v>0</v>
      </c>
      <c r="AU404" s="3">
        <f t="shared" si="356"/>
        <v>1</v>
      </c>
      <c r="AV404" s="2">
        <f t="shared" si="357"/>
        <v>-1.2756693088234017E-2</v>
      </c>
      <c r="AW404" s="5">
        <f t="shared" si="358"/>
        <v>1563.1517437100938</v>
      </c>
      <c r="AX404" s="2">
        <f>(AW404/AW$5)^(12/COUNT(AW$6:AW404))-1</f>
        <v>8.6200025629731503E-2</v>
      </c>
      <c r="AZ404" s="3">
        <f t="shared" ca="1" si="359"/>
        <v>0</v>
      </c>
      <c r="BA404" s="3">
        <f t="shared" ca="1" si="360"/>
        <v>1</v>
      </c>
      <c r="BB404" s="2">
        <f t="shared" ca="1" si="361"/>
        <v>-1.2756693088234017E-2</v>
      </c>
      <c r="BC404" s="5">
        <f t="shared" ca="1" si="362"/>
        <v>2518.6546219463289</v>
      </c>
      <c r="BD404" s="2">
        <f ca="1">(BC404/BC$5)^(12/COUNT(BC$6:BC404))-1</f>
        <v>0.10189550022281124</v>
      </c>
      <c r="BF404" s="3">
        <f t="shared" si="383"/>
        <v>0.45</v>
      </c>
      <c r="BG404" s="3">
        <f t="shared" si="363"/>
        <v>0.55000000000000004</v>
      </c>
      <c r="BH404" s="2">
        <f t="shared" si="364"/>
        <v>-6.6411811985287094E-3</v>
      </c>
      <c r="BI404" s="5">
        <f t="shared" si="365"/>
        <v>1192.6340203934974</v>
      </c>
      <c r="BJ404" s="2">
        <f>(BI404/BI$5)^(12/COUNT(BI$6:BI404))-1</f>
        <v>7.7397978118901811E-2</v>
      </c>
      <c r="BL404" s="3">
        <f t="shared" si="366"/>
        <v>1</v>
      </c>
      <c r="BM404" s="3">
        <f t="shared" si="367"/>
        <v>0</v>
      </c>
      <c r="BN404" s="2">
        <f t="shared" si="368"/>
        <v>8.3333333333333339E-4</v>
      </c>
      <c r="BO404" s="5">
        <f t="shared" si="369"/>
        <v>691.85517143189816</v>
      </c>
      <c r="BP404" s="2">
        <f>(BO404/BO$5)^(12/COUNT(BO$6:BO404))-1</f>
        <v>5.9896882565786846E-2</v>
      </c>
      <c r="BR404" s="3">
        <f t="shared" si="370"/>
        <v>0</v>
      </c>
      <c r="BS404" s="3">
        <f t="shared" si="371"/>
        <v>1</v>
      </c>
      <c r="BT404" s="2">
        <f t="shared" si="372"/>
        <v>-1.2756693088234017E-2</v>
      </c>
      <c r="BU404" s="5">
        <f t="shared" si="373"/>
        <v>702.73552795243199</v>
      </c>
      <c r="BV404" s="2">
        <f>(BU404/BU$5)^(12/COUNT(BU$6:BU404))-1</f>
        <v>6.0394400847562091E-2</v>
      </c>
      <c r="BX404" s="3">
        <f t="shared" si="374"/>
        <v>0</v>
      </c>
      <c r="BY404" s="3">
        <f t="shared" si="375"/>
        <v>1</v>
      </c>
      <c r="BZ404" s="2">
        <f t="shared" si="376"/>
        <v>-1.2756693088234017E-2</v>
      </c>
      <c r="CA404" s="5">
        <f t="shared" si="377"/>
        <v>963.54708366345119</v>
      </c>
      <c r="CB404" s="2">
        <f>(CA404/CA$5)^(12/COUNT(CA$6:CA404))-1</f>
        <v>7.0508607568066983E-2</v>
      </c>
      <c r="CD404" s="3">
        <f t="shared" si="384"/>
        <v>0.1</v>
      </c>
      <c r="CE404" s="3">
        <f t="shared" si="378"/>
        <v>0.9</v>
      </c>
      <c r="CF404" s="2">
        <f t="shared" si="379"/>
        <v>-1.1397690446077283E-2</v>
      </c>
      <c r="CG404" s="5">
        <f t="shared" si="380"/>
        <v>1198.6383274218206</v>
      </c>
      <c r="CH404" s="2">
        <f>(CG404/CG$5)^(12/COUNT(CG$6:CG404))-1</f>
        <v>7.7560713528629366E-2</v>
      </c>
    </row>
    <row r="405" spans="1:86">
      <c r="A405" s="1">
        <v>38138</v>
      </c>
      <c r="B405" s="2">
        <f>data!M406/1200</f>
        <v>8.3333333333333339E-4</v>
      </c>
      <c r="C405" s="2">
        <f>data!K406/data!K405-1</f>
        <v>-3.6301154850046924E-3</v>
      </c>
      <c r="D405" s="1">
        <f t="shared" si="331"/>
        <v>37987</v>
      </c>
      <c r="E405">
        <f>VLOOKUP(D405,'FRED Graph'!$A$13:$B$1993,2,FALSE)</f>
        <v>0</v>
      </c>
      <c r="F405" s="4">
        <f t="shared" si="332"/>
        <v>-4.4634488183380259E-3</v>
      </c>
      <c r="G405" s="20" t="str">
        <f t="shared" si="330"/>
        <v>20042</v>
      </c>
      <c r="H405" s="21">
        <f>IF(VLOOKUP(G405,Median_Level!$A$2:$H$206,8,FALSE)="#N/A",0,VLOOKUP(G405,Median_Level!$A$2:$H$206,8,FALSE))</f>
        <v>10</v>
      </c>
      <c r="I405" s="4"/>
      <c r="J405" s="3">
        <f t="shared" si="381"/>
        <v>0</v>
      </c>
      <c r="K405" s="3">
        <f t="shared" si="333"/>
        <v>1</v>
      </c>
      <c r="L405" s="2">
        <f t="shared" si="334"/>
        <v>-3.6301154850046924E-3</v>
      </c>
      <c r="M405" s="5">
        <f t="shared" si="335"/>
        <v>1173.1088082901542</v>
      </c>
      <c r="N405" s="2">
        <f>(M405/M$5)^(12/COUNT(M$6:M405))-1</f>
        <v>7.6663893182467469E-2</v>
      </c>
      <c r="P405" s="3">
        <f t="shared" si="382"/>
        <v>1</v>
      </c>
      <c r="Q405" s="3">
        <f t="shared" si="336"/>
        <v>0</v>
      </c>
      <c r="R405" s="2">
        <f t="shared" si="337"/>
        <v>8.3333333333333339E-4</v>
      </c>
      <c r="S405" s="5">
        <f t="shared" si="338"/>
        <v>962.33269348487306</v>
      </c>
      <c r="T405" s="2">
        <f>(S405/S$5)^(12/COUNT(S$6:S405))-1</f>
        <v>7.0285784578747235E-2</v>
      </c>
      <c r="V405" s="3">
        <f t="shared" si="339"/>
        <v>1</v>
      </c>
      <c r="W405" s="3">
        <f t="shared" si="340"/>
        <v>0</v>
      </c>
      <c r="X405" s="2">
        <f t="shared" si="341"/>
        <v>8.3333333333333339E-4</v>
      </c>
      <c r="Y405" s="5">
        <f t="shared" si="342"/>
        <v>986420.98943368427</v>
      </c>
      <c r="Z405" s="2">
        <f>(Y405/Y$5)^(12/COUNT(Y$6:Y405))-1</f>
        <v>0.3177161513247666</v>
      </c>
      <c r="AB405" s="3">
        <f t="shared" si="343"/>
        <v>0</v>
      </c>
      <c r="AC405" s="3">
        <f t="shared" si="344"/>
        <v>1</v>
      </c>
      <c r="AD405" s="2">
        <f t="shared" si="345"/>
        <v>-3.6301154850046924E-3</v>
      </c>
      <c r="AE405" s="5">
        <f t="shared" si="346"/>
        <v>1135.6777146377192</v>
      </c>
      <c r="AF405" s="2">
        <f>(AE405/AE$5)^(12/COUNT(AE$6:AE405))-1</f>
        <v>7.5616988936704432E-2</v>
      </c>
      <c r="AH405" s="3">
        <f t="shared" ca="1" si="347"/>
        <v>0</v>
      </c>
      <c r="AI405" s="3">
        <f t="shared" ca="1" si="348"/>
        <v>1</v>
      </c>
      <c r="AJ405" s="2">
        <f t="shared" ca="1" si="349"/>
        <v>-3.6301154850046924E-3</v>
      </c>
      <c r="AK405" s="5">
        <f t="shared" ca="1" si="350"/>
        <v>3391.4440122071619</v>
      </c>
      <c r="AL405" s="2">
        <f ca="1">(AK405/AK$5)^(12/COUNT(AK$6:AK405))-1</f>
        <v>0.1115053042659202</v>
      </c>
      <c r="AN405" s="3">
        <f t="shared" ca="1" si="351"/>
        <v>0.46838307015270775</v>
      </c>
      <c r="AO405" s="3">
        <f t="shared" ca="1" si="352"/>
        <v>0.53161692984729225</v>
      </c>
      <c r="AP405" s="2">
        <f t="shared" ca="1" si="353"/>
        <v>-1.5395116240020522E-3</v>
      </c>
      <c r="AQ405" s="5">
        <f t="shared" ca="1" si="354"/>
        <v>1132.9207786537388</v>
      </c>
      <c r="AR405" s="2">
        <f ca="1">(AQ405/AQ$5)^(12/COUNT(AQ$6:AQ405))-1</f>
        <v>7.5538562528310482E-2</v>
      </c>
      <c r="AT405" s="3">
        <f t="shared" si="355"/>
        <v>0</v>
      </c>
      <c r="AU405" s="3">
        <f t="shared" si="356"/>
        <v>1</v>
      </c>
      <c r="AV405" s="2">
        <f t="shared" si="357"/>
        <v>-3.6301154850046924E-3</v>
      </c>
      <c r="AW405" s="5">
        <f t="shared" si="358"/>
        <v>1557.4773223598397</v>
      </c>
      <c r="AX405" s="2">
        <f>(AW405/AW$5)^(12/COUNT(AW$6:AW405))-1</f>
        <v>8.5857041438043957E-2</v>
      </c>
      <c r="AZ405" s="3">
        <f t="shared" ca="1" si="359"/>
        <v>0</v>
      </c>
      <c r="BA405" s="3">
        <f t="shared" ca="1" si="360"/>
        <v>1</v>
      </c>
      <c r="BB405" s="2">
        <f t="shared" ca="1" si="361"/>
        <v>-3.6301154850046924E-3</v>
      </c>
      <c r="BC405" s="5">
        <f t="shared" ca="1" si="362"/>
        <v>2509.5116148018228</v>
      </c>
      <c r="BD405" s="2">
        <f ca="1">(BC405/BC$5)^(12/COUNT(BC$6:BC405))-1</f>
        <v>0.10150805230573456</v>
      </c>
      <c r="BF405" s="3">
        <f t="shared" si="383"/>
        <v>0.45</v>
      </c>
      <c r="BG405" s="3">
        <f t="shared" si="363"/>
        <v>0.55000000000000004</v>
      </c>
      <c r="BH405" s="2">
        <f t="shared" si="364"/>
        <v>-1.6215635167525812E-3</v>
      </c>
      <c r="BI405" s="5">
        <f t="shared" si="365"/>
        <v>1190.7000885771893</v>
      </c>
      <c r="BJ405" s="2">
        <f>(BI405/BI$5)^(12/COUNT(BI$6:BI405))-1</f>
        <v>7.7144756299529771E-2</v>
      </c>
      <c r="BL405" s="3">
        <f t="shared" si="366"/>
        <v>1</v>
      </c>
      <c r="BM405" s="3">
        <f t="shared" si="367"/>
        <v>0</v>
      </c>
      <c r="BN405" s="2">
        <f t="shared" si="368"/>
        <v>8.3333333333333339E-4</v>
      </c>
      <c r="BO405" s="5">
        <f t="shared" si="369"/>
        <v>692.43171740809134</v>
      </c>
      <c r="BP405" s="2">
        <f>(BO405/BO$5)^(12/COUNT(BO$6:BO405))-1</f>
        <v>5.9769236836202611E-2</v>
      </c>
      <c r="BR405" s="3">
        <f t="shared" si="370"/>
        <v>0</v>
      </c>
      <c r="BS405" s="3">
        <f t="shared" si="371"/>
        <v>1</v>
      </c>
      <c r="BT405" s="2">
        <f t="shared" si="372"/>
        <v>-3.6301154850046924E-3</v>
      </c>
      <c r="BU405" s="5">
        <f t="shared" si="373"/>
        <v>700.18451683054889</v>
      </c>
      <c r="BV405" s="2">
        <f>(BU405/BU$5)^(12/COUNT(BU$6:BU405))-1</f>
        <v>6.0123288529266627E-2</v>
      </c>
      <c r="BX405" s="3">
        <f t="shared" si="374"/>
        <v>0</v>
      </c>
      <c r="BY405" s="3">
        <f t="shared" si="375"/>
        <v>1</v>
      </c>
      <c r="BZ405" s="2">
        <f t="shared" si="376"/>
        <v>-3.6301154850046924E-3</v>
      </c>
      <c r="CA405" s="5">
        <f t="shared" si="377"/>
        <v>960.04929647451343</v>
      </c>
      <c r="CB405" s="2">
        <f>(CA405/CA$5)^(12/COUNT(CA$6:CA405))-1</f>
        <v>7.0209510411397114E-2</v>
      </c>
      <c r="CD405" s="3">
        <f t="shared" si="384"/>
        <v>0.1</v>
      </c>
      <c r="CE405" s="3">
        <f t="shared" si="378"/>
        <v>0.9</v>
      </c>
      <c r="CF405" s="2">
        <f t="shared" si="379"/>
        <v>-3.1837706031708898E-3</v>
      </c>
      <c r="CG405" s="5">
        <f t="shared" si="380"/>
        <v>1194.822137951141</v>
      </c>
      <c r="CH405" s="2">
        <f>(CG405/CG$5)^(12/COUNT(CG$6:CG405))-1</f>
        <v>7.7256436964103781E-2</v>
      </c>
    </row>
    <row r="406" spans="1:86">
      <c r="A406" s="1">
        <v>38168</v>
      </c>
      <c r="B406" s="2">
        <f>data!M407/1200</f>
        <v>8.4166666666666667E-4</v>
      </c>
      <c r="C406" s="2">
        <f>data!K407/data!K406-1</f>
        <v>2.4246082573894823E-2</v>
      </c>
      <c r="D406" s="1">
        <f t="shared" si="331"/>
        <v>37987</v>
      </c>
      <c r="E406">
        <f>VLOOKUP(D406,'FRED Graph'!$A$13:$B$1993,2,FALSE)</f>
        <v>0</v>
      </c>
      <c r="F406" s="4">
        <f t="shared" si="332"/>
        <v>2.3404415907228155E-2</v>
      </c>
      <c r="G406" s="20" t="str">
        <f t="shared" si="330"/>
        <v>20042</v>
      </c>
      <c r="H406" s="21">
        <f>IF(VLOOKUP(G406,Median_Level!$A$2:$H$206,8,FALSE)="#N/A",0,VLOOKUP(G406,Median_Level!$A$2:$H$206,8,FALSE))</f>
        <v>10</v>
      </c>
      <c r="I406" s="4"/>
      <c r="J406" s="3">
        <f t="shared" si="381"/>
        <v>0</v>
      </c>
      <c r="K406" s="3">
        <f t="shared" si="333"/>
        <v>1</v>
      </c>
      <c r="L406" s="2">
        <f t="shared" si="334"/>
        <v>2.4246082573894823E-2</v>
      </c>
      <c r="M406" s="5">
        <f t="shared" si="335"/>
        <v>1201.5521013241207</v>
      </c>
      <c r="N406" s="2">
        <f>(M406/M$5)^(12/COUNT(M$6:M406))-1</f>
        <v>7.7237589610790636E-2</v>
      </c>
      <c r="P406" s="3">
        <f t="shared" si="382"/>
        <v>1</v>
      </c>
      <c r="Q406" s="3">
        <f t="shared" si="336"/>
        <v>0</v>
      </c>
      <c r="R406" s="2">
        <f t="shared" si="337"/>
        <v>8.4166666666666667E-4</v>
      </c>
      <c r="S406" s="5">
        <f t="shared" si="338"/>
        <v>963.14265683522274</v>
      </c>
      <c r="T406" s="2">
        <f>(S406/S$5)^(12/COUNT(S$6:S406))-1</f>
        <v>7.0131445152904259E-2</v>
      </c>
      <c r="V406" s="3">
        <f t="shared" si="339"/>
        <v>0</v>
      </c>
      <c r="W406" s="3">
        <f t="shared" si="340"/>
        <v>1</v>
      </c>
      <c r="X406" s="2">
        <f t="shared" si="341"/>
        <v>2.4246082573894823E-2</v>
      </c>
      <c r="Y406" s="5">
        <f t="shared" si="342"/>
        <v>1010337.8341961164</v>
      </c>
      <c r="Z406" s="2">
        <f>(Y406/Y$5)^(12/COUNT(Y$6:Y406))-1</f>
        <v>0.3177542102226274</v>
      </c>
      <c r="AB406" s="3">
        <f t="shared" si="343"/>
        <v>0</v>
      </c>
      <c r="AC406" s="3">
        <f t="shared" si="344"/>
        <v>1</v>
      </c>
      <c r="AD406" s="2">
        <f t="shared" si="345"/>
        <v>2.4246082573894823E-2</v>
      </c>
      <c r="AE406" s="5">
        <f t="shared" si="346"/>
        <v>1163.2134502841575</v>
      </c>
      <c r="AF406" s="2">
        <f>(AE406/AE$5)^(12/COUNT(AE$6:AE406))-1</f>
        <v>7.6192738383611847E-2</v>
      </c>
      <c r="AH406" s="3">
        <f t="shared" ca="1" si="347"/>
        <v>0</v>
      </c>
      <c r="AI406" s="3">
        <f t="shared" ca="1" si="348"/>
        <v>1</v>
      </c>
      <c r="AJ406" s="2">
        <f t="shared" ca="1" si="349"/>
        <v>2.4246082573894823E-2</v>
      </c>
      <c r="AK406" s="5">
        <f t="shared" ca="1" si="350"/>
        <v>3473.6732437718779</v>
      </c>
      <c r="AL406" s="2">
        <f ca="1">(AK406/AK$5)^(12/COUNT(AK$6:AK406))-1</f>
        <v>0.11200924505072951</v>
      </c>
      <c r="AN406" s="3">
        <f t="shared" ca="1" si="351"/>
        <v>0.66345040706206793</v>
      </c>
      <c r="AO406" s="3">
        <f t="shared" ca="1" si="352"/>
        <v>0.33654959293793207</v>
      </c>
      <c r="AP406" s="2">
        <f t="shared" ca="1" si="353"/>
        <v>8.7184133131943641E-3</v>
      </c>
      <c r="AQ406" s="5">
        <f t="shared" ca="1" si="354"/>
        <v>1142.7980502531479</v>
      </c>
      <c r="AR406" s="2">
        <f ca="1">(AQ406/AQ$5)^(12/COUNT(AQ$6:AQ406))-1</f>
        <v>7.5622640219718207E-2</v>
      </c>
      <c r="AT406" s="3">
        <f t="shared" si="355"/>
        <v>0</v>
      </c>
      <c r="AU406" s="3">
        <f t="shared" si="356"/>
        <v>1</v>
      </c>
      <c r="AV406" s="2">
        <f t="shared" si="357"/>
        <v>2.4246082573894823E-2</v>
      </c>
      <c r="AW406" s="5">
        <f t="shared" si="358"/>
        <v>1595.240046124745</v>
      </c>
      <c r="AX406" s="2">
        <f>(AW406/AW$5)^(12/COUNT(AW$6:AW406))-1</f>
        <v>8.6412601223421648E-2</v>
      </c>
      <c r="AZ406" s="3">
        <f t="shared" ca="1" si="359"/>
        <v>0</v>
      </c>
      <c r="BA406" s="3">
        <f t="shared" ca="1" si="360"/>
        <v>1</v>
      </c>
      <c r="BB406" s="2">
        <f t="shared" ca="1" si="361"/>
        <v>2.4246082573894823E-2</v>
      </c>
      <c r="BC406" s="5">
        <f t="shared" ca="1" si="362"/>
        <v>2570.357440634456</v>
      </c>
      <c r="BD406" s="2">
        <f ca="1">(BC406/BC$5)^(12/COUNT(BC$6:BC406))-1</f>
        <v>0.10203229035713246</v>
      </c>
      <c r="BF406" s="3">
        <f t="shared" si="383"/>
        <v>0.45</v>
      </c>
      <c r="BG406" s="3">
        <f t="shared" si="363"/>
        <v>0.55000000000000004</v>
      </c>
      <c r="BH406" s="2">
        <f t="shared" si="364"/>
        <v>1.3714095415642153E-2</v>
      </c>
      <c r="BI406" s="5">
        <f t="shared" si="365"/>
        <v>1207.0294632033504</v>
      </c>
      <c r="BJ406" s="2">
        <f>(BI406/BI$5)^(12/COUNT(BI$6:BI406))-1</f>
        <v>7.7384218231608015E-2</v>
      </c>
      <c r="BL406" s="3">
        <f t="shared" si="366"/>
        <v>1</v>
      </c>
      <c r="BM406" s="3">
        <f t="shared" si="367"/>
        <v>0</v>
      </c>
      <c r="BN406" s="2">
        <f t="shared" si="368"/>
        <v>8.4166666666666667E-4</v>
      </c>
      <c r="BO406" s="5">
        <f t="shared" si="369"/>
        <v>693.01451410357652</v>
      </c>
      <c r="BP406" s="2">
        <f>(BO406/BO$5)^(12/COUNT(BO$6:BO406))-1</f>
        <v>5.9642507030363223E-2</v>
      </c>
      <c r="BR406" s="3">
        <f t="shared" si="370"/>
        <v>0</v>
      </c>
      <c r="BS406" s="3">
        <f t="shared" si="371"/>
        <v>1</v>
      </c>
      <c r="BT406" s="2">
        <f t="shared" si="372"/>
        <v>2.4246082573894823E-2</v>
      </c>
      <c r="BU406" s="5">
        <f t="shared" si="373"/>
        <v>717.16124844258502</v>
      </c>
      <c r="BV406" s="2">
        <f>(BU406/BU$5)^(12/COUNT(BU$6:BU406))-1</f>
        <v>6.0729123866154477E-2</v>
      </c>
      <c r="BX406" s="3">
        <f t="shared" si="374"/>
        <v>0</v>
      </c>
      <c r="BY406" s="3">
        <f t="shared" si="375"/>
        <v>1</v>
      </c>
      <c r="BZ406" s="2">
        <f t="shared" si="376"/>
        <v>2.4246082573894823E-2</v>
      </c>
      <c r="CA406" s="5">
        <f t="shared" si="377"/>
        <v>983.3267309918441</v>
      </c>
      <c r="CB406" s="2">
        <f>(CA406/CA$5)^(12/COUNT(CA$6:CA406))-1</f>
        <v>7.0795823692212601E-2</v>
      </c>
      <c r="CD406" s="3">
        <f t="shared" si="384"/>
        <v>0.1</v>
      </c>
      <c r="CE406" s="3">
        <f t="shared" si="378"/>
        <v>0.9</v>
      </c>
      <c r="CF406" s="2">
        <f t="shared" si="379"/>
        <v>2.1905640983172006E-2</v>
      </c>
      <c r="CG406" s="5">
        <f t="shared" si="380"/>
        <v>1220.9954827438446</v>
      </c>
      <c r="CH406" s="2">
        <f>(CG406/CG$5)^(12/COUNT(CG$6:CG406))-1</f>
        <v>7.775518629884548E-2</v>
      </c>
    </row>
    <row r="407" spans="1:86">
      <c r="A407" s="1">
        <v>38198</v>
      </c>
      <c r="B407" s="2">
        <f>data!M408/1200</f>
        <v>1.0416666666666667E-3</v>
      </c>
      <c r="C407" s="2">
        <f>data!K408/data!K407-1</f>
        <v>-2.8342730760827495E-2</v>
      </c>
      <c r="D407" s="1">
        <f t="shared" si="331"/>
        <v>37987</v>
      </c>
      <c r="E407">
        <f>VLOOKUP(D407,'FRED Graph'!$A$13:$B$1993,2,FALSE)</f>
        <v>0</v>
      </c>
      <c r="F407" s="4">
        <f t="shared" si="332"/>
        <v>-2.9384397427494161E-2</v>
      </c>
      <c r="G407" s="20" t="str">
        <f t="shared" si="330"/>
        <v>20043</v>
      </c>
      <c r="H407" s="21">
        <f>IF(VLOOKUP(G407,Median_Level!$A$2:$H$206,8,FALSE)="#N/A",0,VLOOKUP(G407,Median_Level!$A$2:$H$206,8,FALSE))</f>
        <v>10</v>
      </c>
      <c r="I407" s="4"/>
      <c r="J407" s="3">
        <f t="shared" si="381"/>
        <v>0</v>
      </c>
      <c r="K407" s="3">
        <f t="shared" si="333"/>
        <v>1</v>
      </c>
      <c r="L407" s="2">
        <f t="shared" si="334"/>
        <v>-2.8342730760827495E-2</v>
      </c>
      <c r="M407" s="5">
        <f t="shared" si="335"/>
        <v>1167.4968336211846</v>
      </c>
      <c r="N407" s="2">
        <f>(M407/M$5)^(12/COUNT(M$6:M407))-1</f>
        <v>7.6114242677307598E-2</v>
      </c>
      <c r="P407" s="3">
        <f t="shared" si="382"/>
        <v>1</v>
      </c>
      <c r="Q407" s="3">
        <f t="shared" si="336"/>
        <v>0</v>
      </c>
      <c r="R407" s="2">
        <f t="shared" si="337"/>
        <v>1.0416666666666667E-3</v>
      </c>
      <c r="S407" s="5">
        <f t="shared" si="338"/>
        <v>964.14593043609273</v>
      </c>
      <c r="T407" s="2">
        <f>(S407/S$5)^(12/COUNT(S$6:S407))-1</f>
        <v>6.9984277612592738E-2</v>
      </c>
      <c r="V407" s="3">
        <f t="shared" si="339"/>
        <v>1</v>
      </c>
      <c r="W407" s="3">
        <f t="shared" si="340"/>
        <v>0</v>
      </c>
      <c r="X407" s="2">
        <f t="shared" si="341"/>
        <v>1.0416666666666667E-3</v>
      </c>
      <c r="Y407" s="5">
        <f t="shared" si="342"/>
        <v>1011390.2694400706</v>
      </c>
      <c r="Z407" s="2">
        <f>(Y407/Y$5)^(12/COUNT(Y$6:Y407))-1</f>
        <v>0.31689095291319869</v>
      </c>
      <c r="AB407" s="3">
        <f t="shared" si="343"/>
        <v>0</v>
      </c>
      <c r="AC407" s="3">
        <f t="shared" si="344"/>
        <v>1</v>
      </c>
      <c r="AD407" s="2">
        <f t="shared" si="345"/>
        <v>-2.8342730760827495E-2</v>
      </c>
      <c r="AE407" s="5">
        <f t="shared" si="346"/>
        <v>1130.2448046453803</v>
      </c>
      <c r="AF407" s="2">
        <f>(AE407/AE$5)^(12/COUNT(AE$6:AE407))-1</f>
        <v>7.5073076190021792E-2</v>
      </c>
      <c r="AH407" s="3">
        <f t="shared" ca="1" si="347"/>
        <v>0</v>
      </c>
      <c r="AI407" s="3">
        <f t="shared" ca="1" si="348"/>
        <v>1</v>
      </c>
      <c r="AJ407" s="2">
        <f t="shared" ca="1" si="349"/>
        <v>-2.8342730760827495E-2</v>
      </c>
      <c r="AK407" s="5">
        <f t="shared" ca="1" si="350"/>
        <v>3375.2198582725614</v>
      </c>
      <c r="AL407" s="2">
        <f ca="1">(AK407/AK$5)^(12/COUNT(AK$6:AK407))-1</f>
        <v>0.11076185536173533</v>
      </c>
      <c r="AN407" s="3">
        <f t="shared" ca="1" si="351"/>
        <v>0.33051958613047561</v>
      </c>
      <c r="AO407" s="3">
        <f t="shared" ca="1" si="352"/>
        <v>0.66948041386952439</v>
      </c>
      <c r="AP407" s="2">
        <f t="shared" ca="1" si="353"/>
        <v>-1.8630611884398712E-2</v>
      </c>
      <c r="AQ407" s="5">
        <f t="shared" ca="1" si="354"/>
        <v>1121.5070233166339</v>
      </c>
      <c r="AR407" s="2">
        <f ca="1">(AQ407/AQ$5)^(12/COUNT(AQ$6:AQ407))-1</f>
        <v>7.4824043880227231E-2</v>
      </c>
      <c r="AT407" s="3">
        <f t="shared" si="355"/>
        <v>0</v>
      </c>
      <c r="AU407" s="3">
        <f t="shared" si="356"/>
        <v>1</v>
      </c>
      <c r="AV407" s="2">
        <f t="shared" si="357"/>
        <v>-2.8342730760827495E-2</v>
      </c>
      <c r="AW407" s="5">
        <f t="shared" si="358"/>
        <v>1550.0265869985415</v>
      </c>
      <c r="AX407" s="2">
        <f>(AW407/AW$5)^(12/COUNT(AW$6:AW407))-1</f>
        <v>8.525679036770839E-2</v>
      </c>
      <c r="AZ407" s="3">
        <f t="shared" ca="1" si="359"/>
        <v>0</v>
      </c>
      <c r="BA407" s="3">
        <f t="shared" ca="1" si="360"/>
        <v>1</v>
      </c>
      <c r="BB407" s="2">
        <f t="shared" ca="1" si="361"/>
        <v>-2.8342730760827495E-2</v>
      </c>
      <c r="BC407" s="5">
        <f t="shared" ca="1" si="362"/>
        <v>2497.5064917354639</v>
      </c>
      <c r="BD407" s="2">
        <f ca="1">(BC407/BC$5)^(12/COUNT(BC$6:BC407))-1</f>
        <v>0.10082077144508195</v>
      </c>
      <c r="BF407" s="3">
        <f t="shared" si="383"/>
        <v>0.45</v>
      </c>
      <c r="BG407" s="3">
        <f t="shared" si="363"/>
        <v>0.55000000000000004</v>
      </c>
      <c r="BH407" s="2">
        <f t="shared" si="364"/>
        <v>-1.5119751918455123E-2</v>
      </c>
      <c r="BI407" s="5">
        <f t="shared" si="365"/>
        <v>1188.7794771614497</v>
      </c>
      <c r="BJ407" s="2">
        <f>(BI407/BI$5)^(12/COUNT(BI$6:BI407))-1</f>
        <v>7.6694702061208098E-2</v>
      </c>
      <c r="BL407" s="3">
        <f t="shared" si="366"/>
        <v>1</v>
      </c>
      <c r="BM407" s="3">
        <f t="shared" si="367"/>
        <v>0</v>
      </c>
      <c r="BN407" s="2">
        <f t="shared" si="368"/>
        <v>1.0416666666666667E-3</v>
      </c>
      <c r="BO407" s="5">
        <f t="shared" si="369"/>
        <v>693.73640422243432</v>
      </c>
      <c r="BP407" s="2">
        <f>(BO407/BO$5)^(12/COUNT(BO$6:BO407))-1</f>
        <v>5.9522742301994169E-2</v>
      </c>
      <c r="BR407" s="3">
        <f t="shared" si="370"/>
        <v>0</v>
      </c>
      <c r="BS407" s="3">
        <f t="shared" si="371"/>
        <v>1</v>
      </c>
      <c r="BT407" s="2">
        <f t="shared" si="372"/>
        <v>-2.8342730760827495E-2</v>
      </c>
      <c r="BU407" s="5">
        <f t="shared" si="373"/>
        <v>696.83494026587789</v>
      </c>
      <c r="BV407" s="2">
        <f>(BU407/BU$5)^(12/COUNT(BU$6:BU407))-1</f>
        <v>5.9663699855917018E-2</v>
      </c>
      <c r="BX407" s="3">
        <f t="shared" si="374"/>
        <v>0</v>
      </c>
      <c r="BY407" s="3">
        <f t="shared" si="375"/>
        <v>1</v>
      </c>
      <c r="BZ407" s="2">
        <f t="shared" si="376"/>
        <v>-2.8342730760827495E-2</v>
      </c>
      <c r="CA407" s="5">
        <f t="shared" si="377"/>
        <v>955.45656620541763</v>
      </c>
      <c r="CB407" s="2">
        <f>(CA407/CA$5)^(12/COUNT(CA$6:CA407))-1</f>
        <v>6.9695153998301507E-2</v>
      </c>
      <c r="CD407" s="3">
        <f t="shared" si="384"/>
        <v>0.1</v>
      </c>
      <c r="CE407" s="3">
        <f t="shared" si="378"/>
        <v>0.9</v>
      </c>
      <c r="CF407" s="2">
        <f t="shared" si="379"/>
        <v>-2.540429101807808E-2</v>
      </c>
      <c r="CG407" s="5">
        <f t="shared" si="380"/>
        <v>1189.9769581684614</v>
      </c>
      <c r="CH407" s="2">
        <f>(CG407/CG$5)^(12/COUNT(CG$6:CG407))-1</f>
        <v>7.6727061649334516E-2</v>
      </c>
    </row>
    <row r="408" spans="1:86">
      <c r="A408" s="1">
        <v>38230</v>
      </c>
      <c r="B408" s="2">
        <f>data!M409/1200</f>
        <v>1.1916666666666666E-3</v>
      </c>
      <c r="C408" s="2">
        <f>data!K409/data!K408-1</f>
        <v>3.3738637495550616E-3</v>
      </c>
      <c r="D408" s="1">
        <f t="shared" si="331"/>
        <v>37987</v>
      </c>
      <c r="E408">
        <f>VLOOKUP(D408,'FRED Graph'!$A$13:$B$1993,2,FALSE)</f>
        <v>0</v>
      </c>
      <c r="F408" s="4">
        <f t="shared" si="332"/>
        <v>2.1821970828883952E-3</v>
      </c>
      <c r="G408" s="20" t="str">
        <f t="shared" si="330"/>
        <v>20043</v>
      </c>
      <c r="H408" s="21">
        <f>IF(VLOOKUP(G408,Median_Level!$A$2:$H$206,8,FALSE)="#N/A",0,VLOOKUP(G408,Median_Level!$A$2:$H$206,8,FALSE))</f>
        <v>10</v>
      </c>
      <c r="I408" s="4"/>
      <c r="J408" s="3">
        <f t="shared" si="381"/>
        <v>0</v>
      </c>
      <c r="K408" s="3">
        <f t="shared" si="333"/>
        <v>1</v>
      </c>
      <c r="L408" s="2">
        <f t="shared" si="334"/>
        <v>3.3738637495550616E-3</v>
      </c>
      <c r="M408" s="5">
        <f t="shared" si="335"/>
        <v>1171.4358088658594</v>
      </c>
      <c r="N408" s="2">
        <f>(M408/M$5)^(12/COUNT(M$6:M408))-1</f>
        <v>7.6026292199192991E-2</v>
      </c>
      <c r="P408" s="3">
        <f t="shared" si="382"/>
        <v>1</v>
      </c>
      <c r="Q408" s="3">
        <f t="shared" si="336"/>
        <v>0</v>
      </c>
      <c r="R408" s="2">
        <f t="shared" si="337"/>
        <v>1.1916666666666666E-3</v>
      </c>
      <c r="S408" s="5">
        <f t="shared" si="338"/>
        <v>965.29487100319579</v>
      </c>
      <c r="T408" s="2">
        <f>(S408/S$5)^(12/COUNT(S$6:S408))-1</f>
        <v>6.9842633633599993E-2</v>
      </c>
      <c r="V408" s="3">
        <f t="shared" si="339"/>
        <v>0</v>
      </c>
      <c r="W408" s="3">
        <f t="shared" si="340"/>
        <v>1</v>
      </c>
      <c r="X408" s="2">
        <f t="shared" si="341"/>
        <v>3.3738637495550616E-3</v>
      </c>
      <c r="Y408" s="5">
        <f t="shared" si="342"/>
        <v>1014802.5624067872</v>
      </c>
      <c r="Z408" s="2">
        <f>(Y408/Y$5)^(12/COUNT(Y$6:Y408))-1</f>
        <v>0.31612373492534673</v>
      </c>
      <c r="AB408" s="3">
        <f t="shared" si="343"/>
        <v>0</v>
      </c>
      <c r="AC408" s="3">
        <f t="shared" si="344"/>
        <v>1</v>
      </c>
      <c r="AD408" s="2">
        <f t="shared" si="345"/>
        <v>3.3738637495550616E-3</v>
      </c>
      <c r="AE408" s="5">
        <f t="shared" si="346"/>
        <v>1134.0580966198963</v>
      </c>
      <c r="AF408" s="2">
        <f>(AE408/AE$5)^(12/COUNT(AE$6:AE408))-1</f>
        <v>7.4987792887616367E-2</v>
      </c>
      <c r="AH408" s="3">
        <f t="shared" ca="1" si="347"/>
        <v>0</v>
      </c>
      <c r="AI408" s="3">
        <f t="shared" ca="1" si="348"/>
        <v>1</v>
      </c>
      <c r="AJ408" s="2">
        <f t="shared" ca="1" si="349"/>
        <v>3.3738637495550616E-3</v>
      </c>
      <c r="AK408" s="5">
        <f t="shared" ca="1" si="350"/>
        <v>3386.6073901991654</v>
      </c>
      <c r="AL408" s="2">
        <f ca="1">(AK408/AK$5)^(12/COUNT(AK$6:AK408))-1</f>
        <v>0.11058374005736815</v>
      </c>
      <c r="AN408" s="3">
        <f t="shared" ca="1" si="351"/>
        <v>0.86931684028090139</v>
      </c>
      <c r="AO408" s="3">
        <f t="shared" ca="1" si="352"/>
        <v>0.13068315971909861</v>
      </c>
      <c r="AP408" s="2">
        <f t="shared" ca="1" si="353"/>
        <v>1.4768430765883219E-3</v>
      </c>
      <c r="AQ408" s="5">
        <f t="shared" ca="1" si="354"/>
        <v>1123.1633131993642</v>
      </c>
      <c r="AR408" s="2">
        <f ca="1">(AQ408/AQ$5)^(12/COUNT(AQ$6:AQ408))-1</f>
        <v>7.4678837961094757E-2</v>
      </c>
      <c r="AT408" s="3">
        <f t="shared" si="355"/>
        <v>0</v>
      </c>
      <c r="AU408" s="3">
        <f t="shared" si="356"/>
        <v>1</v>
      </c>
      <c r="AV408" s="2">
        <f t="shared" si="357"/>
        <v>3.3738637495550616E-3</v>
      </c>
      <c r="AW408" s="5">
        <f t="shared" si="358"/>
        <v>1555.2561655112625</v>
      </c>
      <c r="AX408" s="2">
        <f>(AW408/AW$5)^(12/COUNT(AW$6:AW408))-1</f>
        <v>8.5145312452536315E-2</v>
      </c>
      <c r="AZ408" s="3">
        <f t="shared" ca="1" si="359"/>
        <v>0</v>
      </c>
      <c r="BA408" s="3">
        <f t="shared" ca="1" si="360"/>
        <v>1</v>
      </c>
      <c r="BB408" s="2">
        <f t="shared" ca="1" si="361"/>
        <v>3.3738637495550616E-3</v>
      </c>
      <c r="BC408" s="5">
        <f t="shared" ca="1" si="362"/>
        <v>2505.9327383522086</v>
      </c>
      <c r="BD408" s="2">
        <f ca="1">(BC408/BC$5)^(12/COUNT(BC$6:BC408))-1</f>
        <v>0.1006688035569816</v>
      </c>
      <c r="BF408" s="3">
        <f t="shared" si="383"/>
        <v>0.45</v>
      </c>
      <c r="BG408" s="3">
        <f t="shared" si="363"/>
        <v>0.55000000000000004</v>
      </c>
      <c r="BH408" s="2">
        <f t="shared" si="364"/>
        <v>2.3918750622552842E-3</v>
      </c>
      <c r="BI408" s="5">
        <f t="shared" si="365"/>
        <v>1191.6228891473932</v>
      </c>
      <c r="BJ408" s="2">
        <f>(BI408/BI$5)^(12/COUNT(BI$6:BI408))-1</f>
        <v>7.6573874151401711E-2</v>
      </c>
      <c r="BL408" s="3">
        <f t="shared" si="366"/>
        <v>1</v>
      </c>
      <c r="BM408" s="3">
        <f t="shared" si="367"/>
        <v>0</v>
      </c>
      <c r="BN408" s="2">
        <f t="shared" si="368"/>
        <v>1.1916666666666666E-3</v>
      </c>
      <c r="BO408" s="5">
        <f t="shared" si="369"/>
        <v>694.56310677079944</v>
      </c>
      <c r="BP408" s="2">
        <f>(BO408/BO$5)^(12/COUNT(BO$6:BO408))-1</f>
        <v>5.9408311935180702E-2</v>
      </c>
      <c r="BR408" s="3">
        <f t="shared" si="370"/>
        <v>0</v>
      </c>
      <c r="BS408" s="3">
        <f t="shared" si="371"/>
        <v>1</v>
      </c>
      <c r="BT408" s="2">
        <f t="shared" si="372"/>
        <v>3.3738637495550616E-3</v>
      </c>
      <c r="BU408" s="5">
        <f t="shared" si="373"/>
        <v>699.18596641026431</v>
      </c>
      <c r="BV408" s="2">
        <f>(BU408/BU$5)^(12/COUNT(BU$6:BU408))-1</f>
        <v>5.9617597933451894E-2</v>
      </c>
      <c r="BX408" s="3">
        <f t="shared" si="374"/>
        <v>0</v>
      </c>
      <c r="BY408" s="3">
        <f t="shared" si="375"/>
        <v>1</v>
      </c>
      <c r="BZ408" s="2">
        <f t="shared" si="376"/>
        <v>3.3738637495550616E-3</v>
      </c>
      <c r="CA408" s="5">
        <f t="shared" si="377"/>
        <v>958.68014647841244</v>
      </c>
      <c r="CB408" s="2">
        <f>(CA408/CA$5)^(12/COUNT(CA$6:CA408))-1</f>
        <v>6.9623607628709117E-2</v>
      </c>
      <c r="CD408" s="3">
        <f t="shared" si="384"/>
        <v>0.1</v>
      </c>
      <c r="CE408" s="3">
        <f t="shared" si="378"/>
        <v>0.9</v>
      </c>
      <c r="CF408" s="2">
        <f t="shared" si="379"/>
        <v>3.1556440412662222E-3</v>
      </c>
      <c r="CG408" s="5">
        <f t="shared" si="380"/>
        <v>1193.7321018657497</v>
      </c>
      <c r="CH408" s="2">
        <f>(CG408/CG$5)^(12/COUNT(CG$6:CG408))-1</f>
        <v>7.6630567086395152E-2</v>
      </c>
    </row>
    <row r="409" spans="1:86">
      <c r="A409" s="1">
        <v>38260</v>
      </c>
      <c r="B409" s="2">
        <f>data!M410/1200</f>
        <v>1.3333333333333335E-3</v>
      </c>
      <c r="C409" s="2">
        <f>data!K410/data!K409-1</f>
        <v>-9.2049082359600964E-3</v>
      </c>
      <c r="D409" s="1">
        <f t="shared" si="331"/>
        <v>37987</v>
      </c>
      <c r="E409">
        <f>VLOOKUP(D409,'FRED Graph'!$A$13:$B$1993,2,FALSE)</f>
        <v>0</v>
      </c>
      <c r="F409" s="4">
        <f t="shared" si="332"/>
        <v>-1.053824156929343E-2</v>
      </c>
      <c r="G409" s="20" t="str">
        <f t="shared" si="330"/>
        <v>20043</v>
      </c>
      <c r="H409" s="21">
        <f>IF(VLOOKUP(G409,Median_Level!$A$2:$H$206,8,FALSE)="#N/A",0,VLOOKUP(G409,Median_Level!$A$2:$H$206,8,FALSE))</f>
        <v>10</v>
      </c>
      <c r="I409" s="4"/>
      <c r="J409" s="3">
        <f t="shared" si="381"/>
        <v>0</v>
      </c>
      <c r="K409" s="3">
        <f t="shared" si="333"/>
        <v>1</v>
      </c>
      <c r="L409" s="2">
        <f t="shared" si="334"/>
        <v>-9.2049082359600964E-3</v>
      </c>
      <c r="M409" s="5">
        <f t="shared" si="335"/>
        <v>1160.6528497409315</v>
      </c>
      <c r="N409" s="2">
        <f>(M409/M$5)^(12/COUNT(M$6:M409))-1</f>
        <v>7.5535679309833625E-2</v>
      </c>
      <c r="P409" s="3">
        <f t="shared" si="382"/>
        <v>1</v>
      </c>
      <c r="Q409" s="3">
        <f t="shared" si="336"/>
        <v>0</v>
      </c>
      <c r="R409" s="2">
        <f t="shared" si="337"/>
        <v>1.3333333333333335E-3</v>
      </c>
      <c r="S409" s="5">
        <f t="shared" si="338"/>
        <v>966.58193083120011</v>
      </c>
      <c r="T409" s="2">
        <f>(S409/S$5)^(12/COUNT(S$6:S409))-1</f>
        <v>6.9706205028071899E-2</v>
      </c>
      <c r="V409" s="3">
        <f t="shared" si="339"/>
        <v>1</v>
      </c>
      <c r="W409" s="3">
        <f t="shared" si="340"/>
        <v>0</v>
      </c>
      <c r="X409" s="2">
        <f t="shared" si="341"/>
        <v>1.3333333333333335E-3</v>
      </c>
      <c r="Y409" s="5">
        <f t="shared" si="342"/>
        <v>1016155.6324899963</v>
      </c>
      <c r="Z409" s="2">
        <f>(Y409/Y$5)^(12/COUNT(Y$6:Y409))-1</f>
        <v>0.31528122451569018</v>
      </c>
      <c r="AB409" s="3">
        <f t="shared" si="343"/>
        <v>0</v>
      </c>
      <c r="AC409" s="3">
        <f t="shared" si="344"/>
        <v>1</v>
      </c>
      <c r="AD409" s="2">
        <f t="shared" si="345"/>
        <v>-9.2049082359600964E-3</v>
      </c>
      <c r="AE409" s="5">
        <f t="shared" si="346"/>
        <v>1123.6191959062626</v>
      </c>
      <c r="AF409" s="2">
        <f>(AE409/AE$5)^(12/COUNT(AE$6:AE409))-1</f>
        <v>7.4500221634368202E-2</v>
      </c>
      <c r="AH409" s="3">
        <f t="shared" ca="1" si="347"/>
        <v>0</v>
      </c>
      <c r="AI409" s="3">
        <f t="shared" ca="1" si="348"/>
        <v>1</v>
      </c>
      <c r="AJ409" s="2">
        <f t="shared" ca="1" si="349"/>
        <v>-9.2049082359600964E-3</v>
      </c>
      <c r="AK409" s="5">
        <f t="shared" ca="1" si="350"/>
        <v>3355.4339799411578</v>
      </c>
      <c r="AL409" s="2">
        <f ca="1">(AK409/AK$5)^(12/COUNT(AK$6:AK409))-1</f>
        <v>0.10999051643095603</v>
      </c>
      <c r="AN409" s="3">
        <f t="shared" ca="1" si="351"/>
        <v>0.56646098847107107</v>
      </c>
      <c r="AO409" s="3">
        <f t="shared" ca="1" si="352"/>
        <v>0.43353901152892893</v>
      </c>
      <c r="AP409" s="2">
        <f t="shared" ca="1" si="353"/>
        <v>-3.2354054998712089E-3</v>
      </c>
      <c r="AQ409" s="5">
        <f t="shared" ca="1" si="354"/>
        <v>1119.5294244385855</v>
      </c>
      <c r="AR409" s="2">
        <f ca="1">(AQ409/AQ$5)^(12/COUNT(AQ$6:AQ409))-1</f>
        <v>7.4383848069032199E-2</v>
      </c>
      <c r="AT409" s="3">
        <f t="shared" si="355"/>
        <v>0</v>
      </c>
      <c r="AU409" s="3">
        <f t="shared" si="356"/>
        <v>1</v>
      </c>
      <c r="AV409" s="2">
        <f t="shared" si="357"/>
        <v>-9.2049082359600964E-3</v>
      </c>
      <c r="AW409" s="5">
        <f t="shared" si="358"/>
        <v>1540.94017522432</v>
      </c>
      <c r="AX409" s="2">
        <f>(AW409/AW$5)^(12/COUNT(AW$6:AW409))-1</f>
        <v>8.4627885120390767E-2</v>
      </c>
      <c r="AZ409" s="3">
        <f t="shared" ca="1" si="359"/>
        <v>0</v>
      </c>
      <c r="BA409" s="3">
        <f t="shared" ca="1" si="360"/>
        <v>1</v>
      </c>
      <c r="BB409" s="2">
        <f t="shared" ca="1" si="361"/>
        <v>-9.2049082359600964E-3</v>
      </c>
      <c r="BC409" s="5">
        <f t="shared" ca="1" si="362"/>
        <v>2482.8658574501883</v>
      </c>
      <c r="BD409" s="2">
        <f ca="1">(BC409/BC$5)^(12/COUNT(BC$6:BC409))-1</f>
        <v>0.10010529530527856</v>
      </c>
      <c r="BF409" s="3">
        <f t="shared" si="383"/>
        <v>0.45</v>
      </c>
      <c r="BG409" s="3">
        <f t="shared" si="363"/>
        <v>0.55000000000000004</v>
      </c>
      <c r="BH409" s="2">
        <f t="shared" si="364"/>
        <v>-4.4626995297780536E-3</v>
      </c>
      <c r="BI409" s="5">
        <f t="shared" si="365"/>
        <v>1186.3050342403224</v>
      </c>
      <c r="BJ409" s="2">
        <f>(BI409/BI$5)^(12/COUNT(BI$6:BI409))-1</f>
        <v>7.623428490633799E-2</v>
      </c>
      <c r="BL409" s="3">
        <f t="shared" si="366"/>
        <v>1</v>
      </c>
      <c r="BM409" s="3">
        <f t="shared" si="367"/>
        <v>0</v>
      </c>
      <c r="BN409" s="2">
        <f t="shared" si="368"/>
        <v>1.3333333333333335E-3</v>
      </c>
      <c r="BO409" s="5">
        <f t="shared" si="369"/>
        <v>695.48919091316054</v>
      </c>
      <c r="BP409" s="2">
        <f>(BO409/BO$5)^(12/COUNT(BO$6:BO409))-1</f>
        <v>5.9298912138539217E-2</v>
      </c>
      <c r="BR409" s="3">
        <f t="shared" si="370"/>
        <v>0</v>
      </c>
      <c r="BS409" s="3">
        <f t="shared" si="371"/>
        <v>1</v>
      </c>
      <c r="BT409" s="2">
        <f t="shared" si="372"/>
        <v>-9.2049082359600964E-3</v>
      </c>
      <c r="BU409" s="5">
        <f t="shared" si="373"/>
        <v>692.75002374958672</v>
      </c>
      <c r="BV409" s="2">
        <f>(BU409/BU$5)^(12/COUNT(BU$6:BU409))-1</f>
        <v>5.9174753271070912E-2</v>
      </c>
      <c r="BX409" s="3">
        <f t="shared" si="374"/>
        <v>0</v>
      </c>
      <c r="BY409" s="3">
        <f t="shared" si="375"/>
        <v>1</v>
      </c>
      <c r="BZ409" s="2">
        <f t="shared" si="376"/>
        <v>-9.2049082359600964E-3</v>
      </c>
      <c r="CA409" s="5">
        <f t="shared" si="377"/>
        <v>949.85558370244189</v>
      </c>
      <c r="CB409" s="2">
        <f>(CA409/CA$5)^(12/COUNT(CA$6:CA409))-1</f>
        <v>6.9151707932306961E-2</v>
      </c>
      <c r="CD409" s="3">
        <f t="shared" si="384"/>
        <v>0.1</v>
      </c>
      <c r="CE409" s="3">
        <f t="shared" si="378"/>
        <v>0.9</v>
      </c>
      <c r="CF409" s="2">
        <f t="shared" si="379"/>
        <v>-8.1510840790307553E-3</v>
      </c>
      <c r="CG409" s="5">
        <f t="shared" si="380"/>
        <v>1184.0018911356037</v>
      </c>
      <c r="CH409" s="2">
        <f>(CG409/CG$5)^(12/COUNT(CG$6:CG409))-1</f>
        <v>7.6172163591386122E-2</v>
      </c>
    </row>
    <row r="410" spans="1:86">
      <c r="A410" s="1">
        <v>38289</v>
      </c>
      <c r="B410" s="2">
        <f>data!M411/1200</f>
        <v>1.4583333333333334E-3</v>
      </c>
      <c r="C410" s="2">
        <f>data!K411/data!K410-1</f>
        <v>-5.2379549357309818E-3</v>
      </c>
      <c r="D410" s="1">
        <f t="shared" si="331"/>
        <v>37987</v>
      </c>
      <c r="E410">
        <f>VLOOKUP(D410,'FRED Graph'!$A$13:$B$1993,2,FALSE)</f>
        <v>0</v>
      </c>
      <c r="F410" s="4">
        <f t="shared" si="332"/>
        <v>-6.696288269064315E-3</v>
      </c>
      <c r="G410" s="20" t="str">
        <f t="shared" si="330"/>
        <v>20044</v>
      </c>
      <c r="H410" s="21">
        <f>IF(VLOOKUP(G410,Median_Level!$A$2:$H$206,8,FALSE)="#N/A",0,VLOOKUP(G410,Median_Level!$A$2:$H$206,8,FALSE))</f>
        <v>10</v>
      </c>
      <c r="I410" s="4"/>
      <c r="J410" s="3">
        <f t="shared" si="381"/>
        <v>0</v>
      </c>
      <c r="K410" s="3">
        <f t="shared" si="333"/>
        <v>1</v>
      </c>
      <c r="L410" s="2">
        <f t="shared" si="334"/>
        <v>-5.2379549357309818E-3</v>
      </c>
      <c r="M410" s="5">
        <f t="shared" si="335"/>
        <v>1154.5734024179608</v>
      </c>
      <c r="N410" s="2">
        <f>(M410/M$5)^(12/COUNT(M$6:M410))-1</f>
        <v>7.5174998502073098E-2</v>
      </c>
      <c r="P410" s="3">
        <f t="shared" si="382"/>
        <v>1</v>
      </c>
      <c r="Q410" s="3">
        <f t="shared" si="336"/>
        <v>0</v>
      </c>
      <c r="R410" s="2">
        <f t="shared" si="337"/>
        <v>1.4583333333333334E-3</v>
      </c>
      <c r="S410" s="5">
        <f t="shared" si="338"/>
        <v>967.99152948032895</v>
      </c>
      <c r="T410" s="2">
        <f>(S410/S$5)^(12/COUNT(S$6:S410))-1</f>
        <v>6.9574423270776675E-2</v>
      </c>
      <c r="V410" s="3">
        <f t="shared" si="339"/>
        <v>1</v>
      </c>
      <c r="W410" s="3">
        <f t="shared" si="340"/>
        <v>0</v>
      </c>
      <c r="X410" s="2">
        <f t="shared" si="341"/>
        <v>1.4583333333333334E-3</v>
      </c>
      <c r="Y410" s="5">
        <f t="shared" si="342"/>
        <v>1017637.5261207109</v>
      </c>
      <c r="Z410" s="2">
        <f>(Y410/Y$5)^(12/COUNT(Y$6:Y410))-1</f>
        <v>0.31444827152449339</v>
      </c>
      <c r="AB410" s="3">
        <f t="shared" si="343"/>
        <v>0</v>
      </c>
      <c r="AC410" s="3">
        <f t="shared" si="344"/>
        <v>1</v>
      </c>
      <c r="AD410" s="2">
        <f t="shared" si="345"/>
        <v>-5.2379549357309818E-3</v>
      </c>
      <c r="AE410" s="5">
        <f t="shared" si="346"/>
        <v>1117.7337291931833</v>
      </c>
      <c r="AF410" s="2">
        <f>(AE410/AE$5)^(12/COUNT(AE$6:AE410))-1</f>
        <v>7.4142442667841868E-2</v>
      </c>
      <c r="AH410" s="3">
        <f t="shared" ca="1" si="347"/>
        <v>0</v>
      </c>
      <c r="AI410" s="3">
        <f t="shared" ca="1" si="348"/>
        <v>1</v>
      </c>
      <c r="AJ410" s="2">
        <f t="shared" ca="1" si="349"/>
        <v>-5.2379549357309818E-3</v>
      </c>
      <c r="AK410" s="5">
        <f t="shared" ca="1" si="350"/>
        <v>3337.8583679644057</v>
      </c>
      <c r="AL410" s="2">
        <f ca="1">(AK410/AK$5)^(12/COUNT(AK$6:AK410))-1</f>
        <v>0.10953189152183307</v>
      </c>
      <c r="AN410" s="3">
        <f t="shared" ca="1" si="351"/>
        <v>0.40926128996115685</v>
      </c>
      <c r="AO410" s="3">
        <f t="shared" ca="1" si="352"/>
        <v>0.59073871003884315</v>
      </c>
      <c r="AP410" s="2">
        <f t="shared" ca="1" si="353"/>
        <v>-2.497423360781958E-3</v>
      </c>
      <c r="AQ410" s="5">
        <f t="shared" ca="1" si="354"/>
        <v>1116.7334855009099</v>
      </c>
      <c r="AR410" s="2">
        <f ca="1">(AQ410/AQ$5)^(12/COUNT(AQ$6:AQ410))-1</f>
        <v>7.411394927282422E-2</v>
      </c>
      <c r="AT410" s="3">
        <f t="shared" si="355"/>
        <v>0</v>
      </c>
      <c r="AU410" s="3">
        <f t="shared" si="356"/>
        <v>1</v>
      </c>
      <c r="AV410" s="2">
        <f t="shared" si="357"/>
        <v>-5.2379549357309818E-3</v>
      </c>
      <c r="AW410" s="5">
        <f t="shared" si="358"/>
        <v>1532.8688000278376</v>
      </c>
      <c r="AX410" s="2">
        <f>(AW410/AW$5)^(12/COUNT(AW$6:AW410))-1</f>
        <v>8.4241618520209727E-2</v>
      </c>
      <c r="AZ410" s="3">
        <f t="shared" ca="1" si="359"/>
        <v>0</v>
      </c>
      <c r="BA410" s="3">
        <f t="shared" ca="1" si="360"/>
        <v>1</v>
      </c>
      <c r="BB410" s="2">
        <f t="shared" ca="1" si="361"/>
        <v>-5.2379549357309818E-3</v>
      </c>
      <c r="BC410" s="5">
        <f t="shared" ca="1" si="362"/>
        <v>2469.860717977399</v>
      </c>
      <c r="BD410" s="2">
        <f ca="1">(BC410/BC$5)^(12/COUNT(BC$6:BC410))-1</f>
        <v>9.9675043936185315E-2</v>
      </c>
      <c r="BF410" s="3">
        <f t="shared" si="383"/>
        <v>0.45</v>
      </c>
      <c r="BG410" s="3">
        <f t="shared" si="363"/>
        <v>0.55000000000000004</v>
      </c>
      <c r="BH410" s="2">
        <f t="shared" si="364"/>
        <v>-2.2246252146520401E-3</v>
      </c>
      <c r="BI410" s="5">
        <f t="shared" si="365"/>
        <v>1183.6659501488828</v>
      </c>
      <c r="BJ410" s="2">
        <f>(BI410/BI$5)^(12/COUNT(BI$6:BI410))-1</f>
        <v>7.5968067001264794E-2</v>
      </c>
      <c r="BL410" s="3">
        <f t="shared" si="366"/>
        <v>1</v>
      </c>
      <c r="BM410" s="3">
        <f t="shared" si="367"/>
        <v>0</v>
      </c>
      <c r="BN410" s="2">
        <f t="shared" si="368"/>
        <v>1.4583333333333334E-3</v>
      </c>
      <c r="BO410" s="5">
        <f t="shared" si="369"/>
        <v>696.50344598324227</v>
      </c>
      <c r="BP410" s="2">
        <f>(BO410/BO$5)^(12/COUNT(BO$6:BO410))-1</f>
        <v>5.9193981266727036E-2</v>
      </c>
      <c r="BR410" s="3">
        <f t="shared" si="370"/>
        <v>0</v>
      </c>
      <c r="BS410" s="3">
        <f t="shared" si="371"/>
        <v>1</v>
      </c>
      <c r="BT410" s="2">
        <f t="shared" si="372"/>
        <v>-5.2379549357309818E-3</v>
      </c>
      <c r="BU410" s="5">
        <f t="shared" si="373"/>
        <v>689.12143034345979</v>
      </c>
      <c r="BV410" s="2">
        <f>(BU410/BU$5)^(12/COUNT(BU$6:BU410))-1</f>
        <v>5.885963493168811E-2</v>
      </c>
      <c r="BX410" s="3">
        <f t="shared" si="374"/>
        <v>0</v>
      </c>
      <c r="BY410" s="3">
        <f t="shared" si="375"/>
        <v>1</v>
      </c>
      <c r="BZ410" s="2">
        <f t="shared" si="376"/>
        <v>-5.2379549357309818E-3</v>
      </c>
      <c r="CA410" s="5">
        <f t="shared" si="377"/>
        <v>944.8802829595561</v>
      </c>
      <c r="CB410" s="2">
        <f>(CA410/CA$5)^(12/COUNT(CA$6:CA410))-1</f>
        <v>6.8808878852149036E-2</v>
      </c>
      <c r="CD410" s="3">
        <f t="shared" si="384"/>
        <v>0.1</v>
      </c>
      <c r="CE410" s="3">
        <f t="shared" si="378"/>
        <v>0.9</v>
      </c>
      <c r="CF410" s="2">
        <f t="shared" si="379"/>
        <v>-4.5683261088245502E-3</v>
      </c>
      <c r="CG410" s="5">
        <f t="shared" si="380"/>
        <v>1178.5929843834313</v>
      </c>
      <c r="CH410" s="2">
        <f>(CG410/CG$5)^(12/COUNT(CG$6:CG410))-1</f>
        <v>7.583114820702197E-2</v>
      </c>
    </row>
    <row r="411" spans="1:86">
      <c r="A411" s="1">
        <v>38321</v>
      </c>
      <c r="B411" s="2">
        <f>data!M412/1200</f>
        <v>1.5999999999999999E-3</v>
      </c>
      <c r="C411" s="2">
        <f>data!K412/data!K411-1</f>
        <v>3.9945270342369721E-2</v>
      </c>
      <c r="D411" s="1">
        <f t="shared" si="331"/>
        <v>37987</v>
      </c>
      <c r="E411">
        <f>VLOOKUP(D411,'FRED Graph'!$A$13:$B$1993,2,FALSE)</f>
        <v>0</v>
      </c>
      <c r="F411" s="4">
        <f t="shared" si="332"/>
        <v>3.8345270342369724E-2</v>
      </c>
      <c r="G411" s="20" t="str">
        <f t="shared" si="330"/>
        <v>20044</v>
      </c>
      <c r="H411" s="21">
        <f>IF(VLOOKUP(G411,Median_Level!$A$2:$H$206,8,FALSE)="#N/A",0,VLOOKUP(G411,Median_Level!$A$2:$H$206,8,FALSE))</f>
        <v>10</v>
      </c>
      <c r="I411" s="4"/>
      <c r="J411" s="3">
        <f t="shared" si="381"/>
        <v>0</v>
      </c>
      <c r="K411" s="3">
        <f t="shared" si="333"/>
        <v>1</v>
      </c>
      <c r="L411" s="2">
        <f t="shared" si="334"/>
        <v>3.9945270342369721E-2</v>
      </c>
      <c r="M411" s="5">
        <f t="shared" si="335"/>
        <v>1200.6931491076559</v>
      </c>
      <c r="N411" s="2">
        <f>(M411/M$5)^(12/COUNT(M$6:M411))-1</f>
        <v>7.6228268247849229E-2</v>
      </c>
      <c r="P411" s="3">
        <f t="shared" si="382"/>
        <v>1</v>
      </c>
      <c r="Q411" s="3">
        <f t="shared" si="336"/>
        <v>0</v>
      </c>
      <c r="R411" s="2">
        <f t="shared" si="337"/>
        <v>1.5999999999999999E-3</v>
      </c>
      <c r="S411" s="5">
        <f t="shared" si="338"/>
        <v>969.54031592749755</v>
      </c>
      <c r="T411" s="2">
        <f>(S411/S$5)^(12/COUNT(S$6:S411))-1</f>
        <v>6.9447777936546107E-2</v>
      </c>
      <c r="V411" s="3">
        <f t="shared" si="339"/>
        <v>0</v>
      </c>
      <c r="W411" s="3">
        <f t="shared" si="340"/>
        <v>1</v>
      </c>
      <c r="X411" s="2">
        <f t="shared" si="341"/>
        <v>3.9945270342369721E-2</v>
      </c>
      <c r="Y411" s="5">
        <f t="shared" si="342"/>
        <v>1058287.3322121431</v>
      </c>
      <c r="Z411" s="2">
        <f>(Y411/Y$5)^(12/COUNT(Y$6:Y411))-1</f>
        <v>0.31508492953423728</v>
      </c>
      <c r="AB411" s="3">
        <f t="shared" si="343"/>
        <v>0</v>
      </c>
      <c r="AC411" s="3">
        <f t="shared" si="344"/>
        <v>1</v>
      </c>
      <c r="AD411" s="2">
        <f t="shared" si="345"/>
        <v>3.9945270342369721E-2</v>
      </c>
      <c r="AE411" s="5">
        <f t="shared" si="346"/>
        <v>1162.3819051765902</v>
      </c>
      <c r="AF411" s="2">
        <f>(AE411/AE$5)^(12/COUNT(AE$6:AE411))-1</f>
        <v>7.5197245407333524E-2</v>
      </c>
      <c r="AH411" s="3">
        <f t="shared" ca="1" si="347"/>
        <v>0</v>
      </c>
      <c r="AI411" s="3">
        <f t="shared" ca="1" si="348"/>
        <v>1</v>
      </c>
      <c r="AJ411" s="2">
        <f t="shared" ca="1" si="349"/>
        <v>3.9945270342369721E-2</v>
      </c>
      <c r="AK411" s="5">
        <f t="shared" ca="1" si="350"/>
        <v>3471.1900228372847</v>
      </c>
      <c r="AL411" s="2">
        <f ca="1">(AK411/AK$5)^(12/COUNT(AK$6:AK411))-1</f>
        <v>0.11053277654552152</v>
      </c>
      <c r="AN411" s="3">
        <f t="shared" ca="1" si="351"/>
        <v>0.16833704111147352</v>
      </c>
      <c r="AO411" s="3">
        <f t="shared" ca="1" si="352"/>
        <v>0.83166295888852648</v>
      </c>
      <c r="AP411" s="2">
        <f t="shared" ca="1" si="353"/>
        <v>3.3490340992315661E-2</v>
      </c>
      <c r="AQ411" s="5">
        <f t="shared" ca="1" si="354"/>
        <v>1154.1332707278725</v>
      </c>
      <c r="AR411" s="2">
        <f ca="1">(AQ411/AQ$5)^(12/COUNT(AQ$6:AQ411))-1</f>
        <v>7.4970949662451325E-2</v>
      </c>
      <c r="AT411" s="3">
        <f t="shared" si="355"/>
        <v>0</v>
      </c>
      <c r="AU411" s="3">
        <f t="shared" si="356"/>
        <v>1</v>
      </c>
      <c r="AV411" s="2">
        <f t="shared" si="357"/>
        <v>3.9945270342369721E-2</v>
      </c>
      <c r="AW411" s="5">
        <f t="shared" si="358"/>
        <v>1594.0996586443334</v>
      </c>
      <c r="AX411" s="2">
        <f>(AW411/AW$5)^(12/COUNT(AW$6:AW411))-1</f>
        <v>8.5281322958805195E-2</v>
      </c>
      <c r="AZ411" s="3">
        <f t="shared" ca="1" si="359"/>
        <v>0</v>
      </c>
      <c r="BA411" s="3">
        <f t="shared" ca="1" si="360"/>
        <v>1</v>
      </c>
      <c r="BB411" s="2">
        <f t="shared" ca="1" si="361"/>
        <v>3.9945270342369721E-2</v>
      </c>
      <c r="BC411" s="5">
        <f t="shared" ca="1" si="362"/>
        <v>2568.5199720650057</v>
      </c>
      <c r="BD411" s="2">
        <f ca="1">(BC411/BC$5)^(12/COUNT(BC$6:BC411))-1</f>
        <v>0.10069122916593409</v>
      </c>
      <c r="BF411" s="3">
        <f t="shared" si="383"/>
        <v>0.45</v>
      </c>
      <c r="BG411" s="3">
        <f t="shared" si="363"/>
        <v>0.55000000000000004</v>
      </c>
      <c r="BH411" s="2">
        <f t="shared" si="364"/>
        <v>2.2689898688303348E-2</v>
      </c>
      <c r="BI411" s="5">
        <f t="shared" si="365"/>
        <v>1210.5232106385552</v>
      </c>
      <c r="BJ411" s="2">
        <f>(BI411/BI$5)^(12/COUNT(BI$6:BI411))-1</f>
        <v>7.6487664917731957E-2</v>
      </c>
      <c r="BL411" s="3">
        <f t="shared" si="366"/>
        <v>1</v>
      </c>
      <c r="BM411" s="3">
        <f t="shared" si="367"/>
        <v>0</v>
      </c>
      <c r="BN411" s="2">
        <f t="shared" si="368"/>
        <v>1.5999999999999999E-3</v>
      </c>
      <c r="BO411" s="5">
        <f t="shared" si="369"/>
        <v>697.61785149681555</v>
      </c>
      <c r="BP411" s="2">
        <f>(BO411/BO$5)^(12/COUNT(BO$6:BO411))-1</f>
        <v>5.9094005463101507E-2</v>
      </c>
      <c r="BR411" s="3">
        <f t="shared" si="370"/>
        <v>0</v>
      </c>
      <c r="BS411" s="3">
        <f t="shared" si="371"/>
        <v>1</v>
      </c>
      <c r="BT411" s="2">
        <f t="shared" si="372"/>
        <v>3.9945270342369721E-2</v>
      </c>
      <c r="BU411" s="5">
        <f t="shared" si="373"/>
        <v>716.64857217724978</v>
      </c>
      <c r="BV411" s="2">
        <f>(BU411/BU$5)^(12/COUNT(BU$6:BU411))-1</f>
        <v>5.9936840705875793E-2</v>
      </c>
      <c r="BX411" s="3">
        <f t="shared" si="374"/>
        <v>0</v>
      </c>
      <c r="BY411" s="3">
        <f t="shared" si="375"/>
        <v>1</v>
      </c>
      <c r="BZ411" s="2">
        <f t="shared" si="376"/>
        <v>3.9945270342369721E-2</v>
      </c>
      <c r="CA411" s="5">
        <f t="shared" si="377"/>
        <v>982.62378130355035</v>
      </c>
      <c r="CB411" s="2">
        <f>(CA411/CA$5)^(12/COUNT(CA$6:CA411))-1</f>
        <v>6.9871561193747489E-2</v>
      </c>
      <c r="CD411" s="3">
        <f t="shared" si="384"/>
        <v>0.1</v>
      </c>
      <c r="CE411" s="3">
        <f t="shared" si="378"/>
        <v>0.9</v>
      </c>
      <c r="CF411" s="2">
        <f t="shared" si="379"/>
        <v>3.6110743308132749E-2</v>
      </c>
      <c r="CG411" s="5">
        <f t="shared" si="380"/>
        <v>1221.1528531072674</v>
      </c>
      <c r="CH411" s="2">
        <f>(CG411/CG$5)^(12/COUNT(CG$6:CG411))-1</f>
        <v>7.6765870655434165E-2</v>
      </c>
    </row>
    <row r="412" spans="1:86">
      <c r="A412" s="1">
        <v>38352</v>
      </c>
      <c r="B412" s="2">
        <f>data!M413/1200</f>
        <v>1.7916666666666667E-3</v>
      </c>
      <c r="C412" s="2">
        <f>data!K413/data!K412-1</f>
        <v>3.4041937012011747E-2</v>
      </c>
      <c r="D412" s="1">
        <f t="shared" si="331"/>
        <v>37987</v>
      </c>
      <c r="E412">
        <f>VLOOKUP(D412,'FRED Graph'!$A$13:$B$1993,2,FALSE)</f>
        <v>0</v>
      </c>
      <c r="F412" s="4">
        <f t="shared" si="332"/>
        <v>3.2250270345345083E-2</v>
      </c>
      <c r="G412" s="20" t="str">
        <f t="shared" si="330"/>
        <v>20044</v>
      </c>
      <c r="H412" s="21">
        <f>IF(VLOOKUP(G412,Median_Level!$A$2:$H$206,8,FALSE)="#N/A",0,VLOOKUP(G412,Median_Level!$A$2:$H$206,8,FALSE))</f>
        <v>10</v>
      </c>
      <c r="I412" s="4"/>
      <c r="J412" s="3">
        <f t="shared" si="381"/>
        <v>0</v>
      </c>
      <c r="K412" s="3">
        <f t="shared" si="333"/>
        <v>1</v>
      </c>
      <c r="L412" s="2">
        <f t="shared" si="334"/>
        <v>3.4041937012011747E-2</v>
      </c>
      <c r="M412" s="5">
        <f t="shared" si="335"/>
        <v>1241.5670696603329</v>
      </c>
      <c r="N412" s="2">
        <f>(M412/M$5)^(12/COUNT(M$6:M412))-1</f>
        <v>7.7096585642281834E-2</v>
      </c>
      <c r="P412" s="3">
        <f t="shared" si="382"/>
        <v>1</v>
      </c>
      <c r="Q412" s="3">
        <f t="shared" si="336"/>
        <v>0</v>
      </c>
      <c r="R412" s="2">
        <f t="shared" si="337"/>
        <v>1.7916666666666667E-3</v>
      </c>
      <c r="S412" s="5">
        <f t="shared" si="338"/>
        <v>971.27740899353432</v>
      </c>
      <c r="T412" s="2">
        <f>(S412/S$5)^(12/COUNT(S$6:S412))-1</f>
        <v>6.9327802460495969E-2</v>
      </c>
      <c r="V412" s="3">
        <f t="shared" si="339"/>
        <v>0</v>
      </c>
      <c r="W412" s="3">
        <f t="shared" si="340"/>
        <v>1</v>
      </c>
      <c r="X412" s="2">
        <f t="shared" si="341"/>
        <v>3.4041937012011747E-2</v>
      </c>
      <c r="Y412" s="5">
        <f t="shared" si="342"/>
        <v>1094313.4829159188</v>
      </c>
      <c r="Z412" s="2">
        <f>(Y412/Y$5)^(12/COUNT(Y$6:Y412))-1</f>
        <v>0.31549794639568862</v>
      </c>
      <c r="AB412" s="3">
        <f t="shared" si="343"/>
        <v>0</v>
      </c>
      <c r="AC412" s="3">
        <f t="shared" si="344"/>
        <v>1</v>
      </c>
      <c r="AD412" s="2">
        <f t="shared" si="345"/>
        <v>3.4041937012011747E-2</v>
      </c>
      <c r="AE412" s="5">
        <f t="shared" si="346"/>
        <v>1201.9516367765139</v>
      </c>
      <c r="AF412" s="2">
        <f>(AE412/AE$5)^(12/COUNT(AE$6:AE412))-1</f>
        <v>7.606726501450467E-2</v>
      </c>
      <c r="AH412" s="3">
        <f t="shared" ca="1" si="347"/>
        <v>0</v>
      </c>
      <c r="AI412" s="3">
        <f t="shared" ca="1" si="348"/>
        <v>1</v>
      </c>
      <c r="AJ412" s="2">
        <f t="shared" ca="1" si="349"/>
        <v>3.4041937012011747E-2</v>
      </c>
      <c r="AK412" s="5">
        <f t="shared" ca="1" si="350"/>
        <v>3589.356054951435</v>
      </c>
      <c r="AL412" s="2">
        <f ca="1">(AK412/AK$5)^(12/COUNT(AK$6:AK412))-1</f>
        <v>0.1113430900540624</v>
      </c>
      <c r="AN412" s="3">
        <f t="shared" ca="1" si="351"/>
        <v>0.3901414219677668</v>
      </c>
      <c r="AO412" s="3">
        <f t="shared" ca="1" si="352"/>
        <v>0.6098585780322332</v>
      </c>
      <c r="AP412" s="2">
        <f t="shared" ca="1" si="353"/>
        <v>2.1459770680633917E-2</v>
      </c>
      <c r="AQ412" s="5">
        <f t="shared" ca="1" si="354"/>
        <v>1178.9007060525826</v>
      </c>
      <c r="AR412" s="2">
        <f ca="1">(AQ412/AQ$5)^(12/COUNT(AQ$6:AQ412))-1</f>
        <v>7.5453076267052666E-2</v>
      </c>
      <c r="AT412" s="3">
        <f t="shared" si="355"/>
        <v>0</v>
      </c>
      <c r="AU412" s="3">
        <f t="shared" si="356"/>
        <v>1</v>
      </c>
      <c r="AV412" s="2">
        <f t="shared" si="357"/>
        <v>3.4041937012011747E-2</v>
      </c>
      <c r="AW412" s="5">
        <f t="shared" si="358"/>
        <v>1648.3658988147733</v>
      </c>
      <c r="AX412" s="2">
        <f>(AW412/AW$5)^(12/COUNT(AW$6:AW412))-1</f>
        <v>8.6134590034184333E-2</v>
      </c>
      <c r="AZ412" s="3">
        <f t="shared" ca="1" si="359"/>
        <v>0</v>
      </c>
      <c r="BA412" s="3">
        <f t="shared" ca="1" si="360"/>
        <v>1</v>
      </c>
      <c r="BB412" s="2">
        <f t="shared" ca="1" si="361"/>
        <v>3.4041937012011747E-2</v>
      </c>
      <c r="BC412" s="5">
        <f t="shared" ca="1" si="362"/>
        <v>2655.9573671681369</v>
      </c>
      <c r="BD412" s="2">
        <f ca="1">(BC412/BC$5)^(12/COUNT(BC$6:BC412))-1</f>
        <v>0.10151845274402738</v>
      </c>
      <c r="BF412" s="3">
        <f t="shared" si="383"/>
        <v>0.45</v>
      </c>
      <c r="BG412" s="3">
        <f t="shared" si="363"/>
        <v>0.55000000000000004</v>
      </c>
      <c r="BH412" s="2">
        <f t="shared" si="364"/>
        <v>1.9529315356606465E-2</v>
      </c>
      <c r="BI412" s="5">
        <f t="shared" si="365"/>
        <v>1234.1639001656074</v>
      </c>
      <c r="BJ412" s="2">
        <f>(BI412/BI$5)^(12/COUNT(BI$6:BI412))-1</f>
        <v>7.6906675250476786E-2</v>
      </c>
      <c r="BL412" s="3">
        <f t="shared" si="366"/>
        <v>1</v>
      </c>
      <c r="BM412" s="3">
        <f t="shared" si="367"/>
        <v>0</v>
      </c>
      <c r="BN412" s="2">
        <f t="shared" si="368"/>
        <v>1.7916666666666667E-3</v>
      </c>
      <c r="BO412" s="5">
        <f t="shared" si="369"/>
        <v>698.86775014741397</v>
      </c>
      <c r="BP412" s="2">
        <f>(BO412/BO$5)^(12/COUNT(BO$6:BO412))-1</f>
        <v>5.9000504683526689E-2</v>
      </c>
      <c r="BR412" s="3">
        <f t="shared" si="370"/>
        <v>0</v>
      </c>
      <c r="BS412" s="3">
        <f t="shared" si="371"/>
        <v>1</v>
      </c>
      <c r="BT412" s="2">
        <f t="shared" si="372"/>
        <v>3.4041937012011747E-2</v>
      </c>
      <c r="BU412" s="5">
        <f t="shared" si="373"/>
        <v>741.04467773105591</v>
      </c>
      <c r="BV412" s="2">
        <f>(BU412/BU$5)^(12/COUNT(BU$6:BU412))-1</f>
        <v>6.0831770296652987E-2</v>
      </c>
      <c r="BX412" s="3">
        <f t="shared" si="374"/>
        <v>0</v>
      </c>
      <c r="BY412" s="3">
        <f t="shared" si="375"/>
        <v>1</v>
      </c>
      <c r="BZ412" s="2">
        <f t="shared" si="376"/>
        <v>3.4041937012011747E-2</v>
      </c>
      <c r="CA412" s="5">
        <f t="shared" si="377"/>
        <v>1016.0741981731907</v>
      </c>
      <c r="CB412" s="2">
        <f>(CA412/CA$5)^(12/COUNT(CA$6:CA412))-1</f>
        <v>7.0750334806085169E-2</v>
      </c>
      <c r="CD412" s="3">
        <f t="shared" si="384"/>
        <v>0.1</v>
      </c>
      <c r="CE412" s="3">
        <f t="shared" si="378"/>
        <v>0.9</v>
      </c>
      <c r="CF412" s="2">
        <f t="shared" si="379"/>
        <v>3.0816909977477241E-2</v>
      </c>
      <c r="CG412" s="5">
        <f t="shared" si="380"/>
        <v>1258.7850106502137</v>
      </c>
      <c r="CH412" s="2">
        <f>(CG412/CG$5)^(12/COUNT(CG$6:CG412))-1</f>
        <v>7.7534053928861812E-2</v>
      </c>
    </row>
    <row r="413" spans="1:86">
      <c r="A413" s="1">
        <v>38383</v>
      </c>
      <c r="B413" s="2">
        <f>data!M414/1200</f>
        <v>1.8749999999999999E-3</v>
      </c>
      <c r="C413" s="2">
        <f>data!K414/data!K413-1</f>
        <v>-2.717886749618148E-2</v>
      </c>
      <c r="D413" s="1">
        <f t="shared" si="331"/>
        <v>38353</v>
      </c>
      <c r="E413">
        <f>VLOOKUP(D413,'FRED Graph'!$A$13:$B$1993,2,FALSE)</f>
        <v>0</v>
      </c>
      <c r="F413" s="4">
        <f t="shared" si="332"/>
        <v>-2.9053867496181482E-2</v>
      </c>
      <c r="G413" s="20" t="str">
        <f t="shared" si="330"/>
        <v>20051</v>
      </c>
      <c r="H413" s="21">
        <f>IF(VLOOKUP(G413,Median_Level!$A$2:$H$206,8,FALSE)="#N/A",0,VLOOKUP(G413,Median_Level!$A$2:$H$206,8,FALSE))</f>
        <v>10</v>
      </c>
      <c r="I413" s="4"/>
      <c r="J413" s="3">
        <f t="shared" si="381"/>
        <v>0</v>
      </c>
      <c r="K413" s="3">
        <f t="shared" si="333"/>
        <v>1</v>
      </c>
      <c r="L413" s="2">
        <f t="shared" si="334"/>
        <v>-2.717886749618148E-2</v>
      </c>
      <c r="M413" s="5">
        <f t="shared" si="335"/>
        <v>1207.8226827864123</v>
      </c>
      <c r="N413" s="2">
        <f>(M413/M$5)^(12/COUNT(M$6:M413))-1</f>
        <v>7.6028125007902236E-2</v>
      </c>
      <c r="P413" s="3">
        <f t="shared" si="382"/>
        <v>1</v>
      </c>
      <c r="Q413" s="3">
        <f t="shared" si="336"/>
        <v>0</v>
      </c>
      <c r="R413" s="2">
        <f t="shared" si="337"/>
        <v>1.8749999999999999E-3</v>
      </c>
      <c r="S413" s="5">
        <f t="shared" si="338"/>
        <v>973.09855413539731</v>
      </c>
      <c r="T413" s="2">
        <f>(S413/S$5)^(12/COUNT(S$6:S413))-1</f>
        <v>6.9211044276549449E-2</v>
      </c>
      <c r="V413" s="3">
        <f t="shared" si="339"/>
        <v>1</v>
      </c>
      <c r="W413" s="3">
        <f t="shared" si="340"/>
        <v>0</v>
      </c>
      <c r="X413" s="2">
        <f t="shared" si="341"/>
        <v>1.8749999999999999E-3</v>
      </c>
      <c r="Y413" s="5">
        <f t="shared" si="342"/>
        <v>1096365.3206963863</v>
      </c>
      <c r="Z413" s="2">
        <f>(Y413/Y$5)^(12/COUNT(Y$6:Y413))-1</f>
        <v>0.31468653345270048</v>
      </c>
      <c r="AB413" s="3">
        <f t="shared" si="343"/>
        <v>0</v>
      </c>
      <c r="AC413" s="3">
        <f t="shared" si="344"/>
        <v>1</v>
      </c>
      <c r="AD413" s="2">
        <f t="shared" si="345"/>
        <v>-2.717886749618148E-2</v>
      </c>
      <c r="AE413" s="5">
        <f t="shared" si="346"/>
        <v>1169.2839525037466</v>
      </c>
      <c r="AF413" s="2">
        <f>(AE413/AE$5)^(12/COUNT(AE$6:AE413))-1</f>
        <v>7.5002344588211978E-2</v>
      </c>
      <c r="AH413" s="3">
        <f t="shared" ca="1" si="347"/>
        <v>0</v>
      </c>
      <c r="AI413" s="3">
        <f t="shared" ca="1" si="348"/>
        <v>1</v>
      </c>
      <c r="AJ413" s="2">
        <f t="shared" ca="1" si="349"/>
        <v>-2.717886749618148E-2</v>
      </c>
      <c r="AK413" s="5">
        <f t="shared" ca="1" si="350"/>
        <v>3491.8014223372934</v>
      </c>
      <c r="AL413" s="2">
        <f ca="1">(AK413/AK$5)^(12/COUNT(AK$6:AK413))-1</f>
        <v>0.11015548734453451</v>
      </c>
      <c r="AN413" s="3">
        <f t="shared" ca="1" si="351"/>
        <v>0.13849372497949297</v>
      </c>
      <c r="AO413" s="3">
        <f t="shared" ca="1" si="352"/>
        <v>0.86150627502050703</v>
      </c>
      <c r="AP413" s="2">
        <f t="shared" ca="1" si="353"/>
        <v>-2.3155089161574691E-2</v>
      </c>
      <c r="AQ413" s="5">
        <f t="shared" ca="1" si="354"/>
        <v>1151.6031550912917</v>
      </c>
      <c r="AR413" s="2">
        <f ca="1">(AQ413/AQ$5)^(12/COUNT(AQ$6:AQ413))-1</f>
        <v>7.4520708060799468E-2</v>
      </c>
      <c r="AT413" s="3">
        <f t="shared" si="355"/>
        <v>0</v>
      </c>
      <c r="AU413" s="3">
        <f t="shared" si="356"/>
        <v>1</v>
      </c>
      <c r="AV413" s="2">
        <f t="shared" si="357"/>
        <v>-2.717886749618148E-2</v>
      </c>
      <c r="AW413" s="5">
        <f t="shared" si="358"/>
        <v>1603.5651804656625</v>
      </c>
      <c r="AX413" s="2">
        <f>(AW413/AW$5)^(12/COUNT(AW$6:AW413))-1</f>
        <v>8.5034941502069472E-2</v>
      </c>
      <c r="AZ413" s="3">
        <f t="shared" ca="1" si="359"/>
        <v>0</v>
      </c>
      <c r="BA413" s="3">
        <f t="shared" ca="1" si="360"/>
        <v>1</v>
      </c>
      <c r="BB413" s="2">
        <f t="shared" ca="1" si="361"/>
        <v>-2.717886749618148E-2</v>
      </c>
      <c r="BC413" s="5">
        <f t="shared" ca="1" si="362"/>
        <v>2583.7714538103669</v>
      </c>
      <c r="BD413" s="2">
        <f ca="1">(BC413/BC$5)^(12/COUNT(BC$6:BC413))-1</f>
        <v>0.10036529671502636</v>
      </c>
      <c r="BF413" s="3">
        <f t="shared" si="383"/>
        <v>0.45</v>
      </c>
      <c r="BG413" s="3">
        <f t="shared" si="363"/>
        <v>0.55000000000000004</v>
      </c>
      <c r="BH413" s="2">
        <f t="shared" si="364"/>
        <v>-1.4104627122899815E-2</v>
      </c>
      <c r="BI413" s="5">
        <f t="shared" si="365"/>
        <v>1216.7564785452278</v>
      </c>
      <c r="BJ413" s="2">
        <f>(BI413/BI$5)^(12/COUNT(BI$6:BI413))-1</f>
        <v>7.626137593857818E-2</v>
      </c>
      <c r="BL413" s="3">
        <f t="shared" si="366"/>
        <v>1</v>
      </c>
      <c r="BM413" s="3">
        <f t="shared" si="367"/>
        <v>0</v>
      </c>
      <c r="BN413" s="2">
        <f t="shared" si="368"/>
        <v>1.8749999999999999E-3</v>
      </c>
      <c r="BO413" s="5">
        <f t="shared" si="369"/>
        <v>700.17812717894037</v>
      </c>
      <c r="BP413" s="2">
        <f>(BO413/BO$5)^(12/COUNT(BO$6:BO413))-1</f>
        <v>5.8910061050271967E-2</v>
      </c>
      <c r="BR413" s="3">
        <f t="shared" si="370"/>
        <v>0</v>
      </c>
      <c r="BS413" s="3">
        <f t="shared" si="371"/>
        <v>1</v>
      </c>
      <c r="BT413" s="2">
        <f t="shared" si="372"/>
        <v>-2.717886749618148E-2</v>
      </c>
      <c r="BU413" s="5">
        <f t="shared" si="373"/>
        <v>720.90392262625301</v>
      </c>
      <c r="BV413" s="2">
        <f>(BU413/BU$5)^(12/COUNT(BU$6:BU413))-1</f>
        <v>5.9818967787381938E-2</v>
      </c>
      <c r="BX413" s="3">
        <f t="shared" si="374"/>
        <v>0</v>
      </c>
      <c r="BY413" s="3">
        <f t="shared" si="375"/>
        <v>1</v>
      </c>
      <c r="BZ413" s="2">
        <f t="shared" si="376"/>
        <v>-2.717886749618148E-2</v>
      </c>
      <c r="CA413" s="5">
        <f t="shared" si="377"/>
        <v>988.45845217475267</v>
      </c>
      <c r="CB413" s="2">
        <f>(CA413/CA$5)^(12/COUNT(CA$6:CA413))-1</f>
        <v>6.9703662889910811E-2</v>
      </c>
      <c r="CD413" s="3">
        <f t="shared" si="384"/>
        <v>0.1</v>
      </c>
      <c r="CE413" s="3">
        <f t="shared" si="378"/>
        <v>0.9</v>
      </c>
      <c r="CF413" s="2">
        <f t="shared" si="379"/>
        <v>-2.4273480746563332E-2</v>
      </c>
      <c r="CG413" s="5">
        <f t="shared" si="380"/>
        <v>1228.2299169301332</v>
      </c>
      <c r="CH413" s="2">
        <f>(CG413/CG$5)^(12/COUNT(CG$6:CG413))-1</f>
        <v>7.655850771869166E-2</v>
      </c>
    </row>
    <row r="414" spans="1:86">
      <c r="A414" s="1">
        <v>38411</v>
      </c>
      <c r="B414" s="2">
        <f>data!M415/1200</f>
        <v>2.075E-3</v>
      </c>
      <c r="C414" s="2">
        <f>data!K415/data!K414-1</f>
        <v>2.6338568190094502E-2</v>
      </c>
      <c r="D414" s="1">
        <f t="shared" si="331"/>
        <v>38353</v>
      </c>
      <c r="E414">
        <f>VLOOKUP(D414,'FRED Graph'!$A$13:$B$1993,2,FALSE)</f>
        <v>0</v>
      </c>
      <c r="F414" s="4">
        <f t="shared" si="332"/>
        <v>2.4263568190094502E-2</v>
      </c>
      <c r="G414" s="20" t="str">
        <f t="shared" si="330"/>
        <v>20051</v>
      </c>
      <c r="H414" s="21">
        <f>IF(VLOOKUP(G414,Median_Level!$A$2:$H$206,8,FALSE)="#N/A",0,VLOOKUP(G414,Median_Level!$A$2:$H$206,8,FALSE))</f>
        <v>10</v>
      </c>
      <c r="I414" s="4"/>
      <c r="J414" s="3">
        <f t="shared" si="381"/>
        <v>0</v>
      </c>
      <c r="K414" s="3">
        <f t="shared" si="333"/>
        <v>1</v>
      </c>
      <c r="L414" s="2">
        <f t="shared" si="334"/>
        <v>2.6338568190094502E-2</v>
      </c>
      <c r="M414" s="5">
        <f t="shared" si="335"/>
        <v>1239.635002878525</v>
      </c>
      <c r="N414" s="2">
        <f>(M414/M$5)^(12/COUNT(M$6:M414))-1</f>
        <v>7.665628664308044E-2</v>
      </c>
      <c r="P414" s="3">
        <f t="shared" si="382"/>
        <v>1</v>
      </c>
      <c r="Q414" s="3">
        <f t="shared" si="336"/>
        <v>0</v>
      </c>
      <c r="R414" s="2">
        <f t="shared" si="337"/>
        <v>2.075E-3</v>
      </c>
      <c r="S414" s="5">
        <f t="shared" si="338"/>
        <v>975.11773363522832</v>
      </c>
      <c r="T414" s="2">
        <f>(S414/S$5)^(12/COUNT(S$6:S414))-1</f>
        <v>6.9101130762655671E-2</v>
      </c>
      <c r="V414" s="3">
        <f t="shared" si="339"/>
        <v>0</v>
      </c>
      <c r="W414" s="3">
        <f t="shared" si="340"/>
        <v>1</v>
      </c>
      <c r="X414" s="2">
        <f t="shared" si="341"/>
        <v>2.6338568190094502E-2</v>
      </c>
      <c r="Y414" s="5">
        <f t="shared" si="342"/>
        <v>1125242.0134568028</v>
      </c>
      <c r="Z414" s="2">
        <f>(Y414/Y$5)^(12/COUNT(Y$6:Y414))-1</f>
        <v>0.31480988804810273</v>
      </c>
      <c r="AB414" s="3">
        <f t="shared" si="343"/>
        <v>0</v>
      </c>
      <c r="AC414" s="3">
        <f t="shared" si="344"/>
        <v>1</v>
      </c>
      <c r="AD414" s="2">
        <f t="shared" si="345"/>
        <v>2.6338568190094502E-2</v>
      </c>
      <c r="AE414" s="5">
        <f t="shared" si="346"/>
        <v>1200.0812176203497</v>
      </c>
      <c r="AF414" s="2">
        <f>(AE414/AE$5)^(12/COUNT(AE$6:AE414))-1</f>
        <v>7.5632415686372578E-2</v>
      </c>
      <c r="AH414" s="3">
        <f t="shared" ca="1" si="347"/>
        <v>0</v>
      </c>
      <c r="AI414" s="3">
        <f t="shared" ca="1" si="348"/>
        <v>1</v>
      </c>
      <c r="AJ414" s="2">
        <f t="shared" ca="1" si="349"/>
        <v>2.6338568190094502E-2</v>
      </c>
      <c r="AK414" s="5">
        <f t="shared" ca="1" si="350"/>
        <v>3583.7704722057933</v>
      </c>
      <c r="AL414" s="2">
        <f ca="1">(AK414/AK$5)^(12/COUNT(AK$6:AK414))-1</f>
        <v>0.11071877512553474</v>
      </c>
      <c r="AN414" s="3">
        <f t="shared" ca="1" si="351"/>
        <v>0.36441763063193755</v>
      </c>
      <c r="AO414" s="3">
        <f t="shared" ca="1" si="352"/>
        <v>0.63558236936806245</v>
      </c>
      <c r="AP414" s="2">
        <f t="shared" ca="1" si="353"/>
        <v>1.7496496159583815E-2</v>
      </c>
      <c r="AQ414" s="5">
        <f t="shared" ca="1" si="354"/>
        <v>1171.7521752717112</v>
      </c>
      <c r="AR414" s="2">
        <f ca="1">(AQ414/AQ$5)^(12/COUNT(AQ$6:AQ414))-1</f>
        <v>7.4878768653977135E-2</v>
      </c>
      <c r="AT414" s="3">
        <f t="shared" si="355"/>
        <v>0</v>
      </c>
      <c r="AU414" s="3">
        <f t="shared" si="356"/>
        <v>1</v>
      </c>
      <c r="AV414" s="2">
        <f t="shared" si="357"/>
        <v>2.6338568190094502E-2</v>
      </c>
      <c r="AW414" s="5">
        <f t="shared" si="358"/>
        <v>1645.8007913186186</v>
      </c>
      <c r="AX414" s="2">
        <f>(AW414/AW$5)^(12/COUNT(AW$6:AW414))-1</f>
        <v>8.5646234970352619E-2</v>
      </c>
      <c r="AZ414" s="3">
        <f t="shared" ca="1" si="359"/>
        <v>0</v>
      </c>
      <c r="BA414" s="3">
        <f t="shared" ca="1" si="360"/>
        <v>1</v>
      </c>
      <c r="BB414" s="2">
        <f t="shared" ca="1" si="361"/>
        <v>2.6338568190094502E-2</v>
      </c>
      <c r="BC414" s="5">
        <f t="shared" ca="1" si="362"/>
        <v>2651.824294434171</v>
      </c>
      <c r="BD414" s="2">
        <f ca="1">(BC414/BC$5)^(12/COUNT(BC$6:BC414))-1</f>
        <v>0.10094746038628277</v>
      </c>
      <c r="BF414" s="3">
        <f t="shared" si="383"/>
        <v>0.45</v>
      </c>
      <c r="BG414" s="3">
        <f t="shared" si="363"/>
        <v>0.55000000000000004</v>
      </c>
      <c r="BH414" s="2">
        <f t="shared" si="364"/>
        <v>1.5419962504551977E-2</v>
      </c>
      <c r="BI414" s="5">
        <f t="shared" si="365"/>
        <v>1235.5188178215658</v>
      </c>
      <c r="BJ414" s="2">
        <f>(BI414/BI$5)^(12/COUNT(BI$6:BI414))-1</f>
        <v>7.6551226757715529E-2</v>
      </c>
      <c r="BL414" s="3">
        <f t="shared" si="366"/>
        <v>1</v>
      </c>
      <c r="BM414" s="3">
        <f t="shared" si="367"/>
        <v>0</v>
      </c>
      <c r="BN414" s="2">
        <f t="shared" si="368"/>
        <v>2.075E-3</v>
      </c>
      <c r="BO414" s="5">
        <f t="shared" si="369"/>
        <v>701.63099679283675</v>
      </c>
      <c r="BP414" s="2">
        <f>(BO414/BO$5)^(12/COUNT(BO$6:BO414))-1</f>
        <v>5.8826268248453939E-2</v>
      </c>
      <c r="BR414" s="3">
        <f t="shared" si="370"/>
        <v>0</v>
      </c>
      <c r="BS414" s="3">
        <f t="shared" si="371"/>
        <v>1</v>
      </c>
      <c r="BT414" s="2">
        <f t="shared" si="372"/>
        <v>2.6338568190094502E-2</v>
      </c>
      <c r="BU414" s="5">
        <f t="shared" si="373"/>
        <v>739.89149975085115</v>
      </c>
      <c r="BV414" s="2">
        <f>(BU414/BU$5)^(12/COUNT(BU$6:BU414))-1</f>
        <v>6.0477021744046233E-2</v>
      </c>
      <c r="BX414" s="3">
        <f t="shared" si="374"/>
        <v>0</v>
      </c>
      <c r="BY414" s="3">
        <f t="shared" si="375"/>
        <v>1</v>
      </c>
      <c r="BZ414" s="2">
        <f t="shared" si="376"/>
        <v>2.6338568190094502E-2</v>
      </c>
      <c r="CA414" s="5">
        <f t="shared" si="377"/>
        <v>1014.4930325204326</v>
      </c>
      <c r="CB414" s="2">
        <f>(CA414/CA$5)^(12/COUNT(CA$6:CA414))-1</f>
        <v>7.0343559254336885E-2</v>
      </c>
      <c r="CD414" s="3">
        <f t="shared" si="384"/>
        <v>0.1</v>
      </c>
      <c r="CE414" s="3">
        <f t="shared" si="378"/>
        <v>0.9</v>
      </c>
      <c r="CF414" s="2">
        <f t="shared" si="379"/>
        <v>2.3912211371085051E-2</v>
      </c>
      <c r="CG414" s="5">
        <f t="shared" si="380"/>
        <v>1257.5996103160567</v>
      </c>
      <c r="CH414" s="2">
        <f>(CG414/CG$5)^(12/COUNT(CG$6:CG414))-1</f>
        <v>7.7110879451436798E-2</v>
      </c>
    </row>
    <row r="415" spans="1:86">
      <c r="A415" s="1">
        <v>38442</v>
      </c>
      <c r="B415" s="2">
        <f>data!M416/1200</f>
        <v>2.1583333333333333E-3</v>
      </c>
      <c r="C415" s="2">
        <f>data!K416/data!K415-1</f>
        <v>-2.4379007321968738E-2</v>
      </c>
      <c r="D415" s="1">
        <f t="shared" si="331"/>
        <v>38353</v>
      </c>
      <c r="E415">
        <f>VLOOKUP(D415,'FRED Graph'!$A$13:$B$1993,2,FALSE)</f>
        <v>0</v>
      </c>
      <c r="F415" s="4">
        <f t="shared" si="332"/>
        <v>-2.6537340655302069E-2</v>
      </c>
      <c r="G415" s="20" t="str">
        <f t="shared" si="330"/>
        <v>20051</v>
      </c>
      <c r="H415" s="21">
        <f>IF(VLOOKUP(G415,Median_Level!$A$2:$H$206,8,FALSE)="#N/A",0,VLOOKUP(G415,Median_Level!$A$2:$H$206,8,FALSE))</f>
        <v>10</v>
      </c>
      <c r="I415" s="4"/>
      <c r="J415" s="3">
        <f t="shared" si="381"/>
        <v>0</v>
      </c>
      <c r="K415" s="3">
        <f t="shared" si="333"/>
        <v>1</v>
      </c>
      <c r="L415" s="2">
        <f t="shared" si="334"/>
        <v>-2.4379007321968738E-2</v>
      </c>
      <c r="M415" s="5">
        <f t="shared" si="335"/>
        <v>1209.4139320667807</v>
      </c>
      <c r="N415" s="2">
        <f>(M415/M$5)^(12/COUNT(M$6:M415))-1</f>
        <v>7.5685020778024636E-2</v>
      </c>
      <c r="P415" s="3">
        <f t="shared" si="382"/>
        <v>1</v>
      </c>
      <c r="Q415" s="3">
        <f t="shared" si="336"/>
        <v>0</v>
      </c>
      <c r="R415" s="2">
        <f t="shared" si="337"/>
        <v>2.1583333333333333E-3</v>
      </c>
      <c r="S415" s="5">
        <f t="shared" si="338"/>
        <v>977.22236274365764</v>
      </c>
      <c r="T415" s="2">
        <f>(S415/S$5)^(12/COUNT(S$6:S415))-1</f>
        <v>6.8994366421704978E-2</v>
      </c>
      <c r="V415" s="3">
        <f t="shared" si="339"/>
        <v>1</v>
      </c>
      <c r="W415" s="3">
        <f t="shared" si="340"/>
        <v>0</v>
      </c>
      <c r="X415" s="2">
        <f t="shared" si="341"/>
        <v>2.1583333333333333E-3</v>
      </c>
      <c r="Y415" s="5">
        <f t="shared" si="342"/>
        <v>1127670.6608025136</v>
      </c>
      <c r="Z415" s="2">
        <f>(Y415/Y$5)^(12/COUNT(Y$6:Y415))-1</f>
        <v>0.3140154057948068</v>
      </c>
      <c r="AB415" s="3">
        <f t="shared" si="343"/>
        <v>0</v>
      </c>
      <c r="AC415" s="3">
        <f t="shared" si="344"/>
        <v>1</v>
      </c>
      <c r="AD415" s="2">
        <f t="shared" si="345"/>
        <v>-2.4379007321968738E-2</v>
      </c>
      <c r="AE415" s="5">
        <f t="shared" si="346"/>
        <v>1170.8244288290259</v>
      </c>
      <c r="AF415" s="2">
        <f>(AE415/AE$5)^(12/COUNT(AE$6:AE415))-1</f>
        <v>7.4664567278456939E-2</v>
      </c>
      <c r="AH415" s="3">
        <f t="shared" ca="1" si="347"/>
        <v>0</v>
      </c>
      <c r="AI415" s="3">
        <f t="shared" ca="1" si="348"/>
        <v>1</v>
      </c>
      <c r="AJ415" s="2">
        <f t="shared" ca="1" si="349"/>
        <v>-2.4379007321968738E-2</v>
      </c>
      <c r="AK415" s="5">
        <f t="shared" ca="1" si="350"/>
        <v>3496.401705623633</v>
      </c>
      <c r="AL415" s="2">
        <f ca="1">(AK415/AK$5)^(12/COUNT(AK$6:AK415))-1</f>
        <v>0.10963248056455877</v>
      </c>
      <c r="AN415" s="3">
        <f t="shared" ca="1" si="351"/>
        <v>0.56727843976592518</v>
      </c>
      <c r="AO415" s="3">
        <f t="shared" ca="1" si="352"/>
        <v>0.43272156023407482</v>
      </c>
      <c r="AP415" s="2">
        <f t="shared" ca="1" si="353"/>
        <v>-9.3249461194921234E-3</v>
      </c>
      <c r="AQ415" s="5">
        <f t="shared" ca="1" si="354"/>
        <v>1160.8256493719048</v>
      </c>
      <c r="AR415" s="2">
        <f ca="1">(AQ415/AQ$5)^(12/COUNT(AQ$6:AQ415))-1</f>
        <v>7.4394835519649538E-2</v>
      </c>
      <c r="AT415" s="3">
        <f t="shared" si="355"/>
        <v>0</v>
      </c>
      <c r="AU415" s="3">
        <f t="shared" si="356"/>
        <v>1</v>
      </c>
      <c r="AV415" s="2">
        <f t="shared" si="357"/>
        <v>-2.4379007321968738E-2</v>
      </c>
      <c r="AW415" s="5">
        <f t="shared" si="358"/>
        <v>1605.67780177656</v>
      </c>
      <c r="AX415" s="2">
        <f>(AW415/AW$5)^(12/COUNT(AW$6:AW415))-1</f>
        <v>8.4644861247742842E-2</v>
      </c>
      <c r="AZ415" s="3">
        <f t="shared" ca="1" si="359"/>
        <v>0</v>
      </c>
      <c r="BA415" s="3">
        <f t="shared" ca="1" si="360"/>
        <v>1</v>
      </c>
      <c r="BB415" s="2">
        <f t="shared" ca="1" si="361"/>
        <v>-2.4379007321968738E-2</v>
      </c>
      <c r="BC415" s="5">
        <f t="shared" ca="1" si="362"/>
        <v>2587.1754505435856</v>
      </c>
      <c r="BD415" s="2">
        <f ca="1">(BC415/BC$5)^(12/COUNT(BC$6:BC415))-1</f>
        <v>9.9894426658627022E-2</v>
      </c>
      <c r="BF415" s="3">
        <f t="shared" si="383"/>
        <v>0.45</v>
      </c>
      <c r="BG415" s="3">
        <f t="shared" si="363"/>
        <v>0.55000000000000004</v>
      </c>
      <c r="BH415" s="2">
        <f t="shared" si="364"/>
        <v>-1.2437204027082807E-2</v>
      </c>
      <c r="BI415" s="5">
        <f t="shared" si="365"/>
        <v>1220.1524182050189</v>
      </c>
      <c r="BJ415" s="2">
        <f>(BI415/BI$5)^(12/COUNT(BI$6:BI415))-1</f>
        <v>7.5963367309875851E-2</v>
      </c>
      <c r="BL415" s="3">
        <f t="shared" si="366"/>
        <v>1</v>
      </c>
      <c r="BM415" s="3">
        <f t="shared" si="367"/>
        <v>0</v>
      </c>
      <c r="BN415" s="2">
        <f t="shared" si="368"/>
        <v>2.1583333333333333E-3</v>
      </c>
      <c r="BO415" s="5">
        <f t="shared" si="369"/>
        <v>703.14535036091456</v>
      </c>
      <c r="BP415" s="2">
        <f>(BO415/BO$5)^(12/COUNT(BO$6:BO415))-1</f>
        <v>5.8745467622745018E-2</v>
      </c>
      <c r="BR415" s="3">
        <f t="shared" si="370"/>
        <v>0</v>
      </c>
      <c r="BS415" s="3">
        <f t="shared" si="371"/>
        <v>1</v>
      </c>
      <c r="BT415" s="2">
        <f t="shared" si="372"/>
        <v>-2.4379007321968738E-2</v>
      </c>
      <c r="BU415" s="5">
        <f t="shared" si="373"/>
        <v>721.85367946096267</v>
      </c>
      <c r="BV415" s="2">
        <f>(BU415/BU$5)^(12/COUNT(BU$6:BU415))-1</f>
        <v>5.9559480424083766E-2</v>
      </c>
      <c r="BX415" s="3">
        <f t="shared" si="374"/>
        <v>0</v>
      </c>
      <c r="BY415" s="3">
        <f t="shared" si="375"/>
        <v>1</v>
      </c>
      <c r="BZ415" s="2">
        <f t="shared" si="376"/>
        <v>-2.4379007321968738E-2</v>
      </c>
      <c r="CA415" s="5">
        <f t="shared" si="377"/>
        <v>989.76069945253073</v>
      </c>
      <c r="CB415" s="2">
        <f>(CA415/CA$5)^(12/COUNT(CA$6:CA415))-1</f>
        <v>6.9393326114641996E-2</v>
      </c>
      <c r="CD415" s="3">
        <f t="shared" si="384"/>
        <v>0.1</v>
      </c>
      <c r="CE415" s="3">
        <f t="shared" si="378"/>
        <v>0.9</v>
      </c>
      <c r="CF415" s="2">
        <f t="shared" si="379"/>
        <v>-2.1725273256438533E-2</v>
      </c>
      <c r="CG415" s="5">
        <f t="shared" si="380"/>
        <v>1230.2779151347497</v>
      </c>
      <c r="CH415" s="2">
        <f>(CG415/CG$5)^(12/COUNT(CG$6:CG415))-1</f>
        <v>7.6223655134491697E-2</v>
      </c>
    </row>
    <row r="416" spans="1:86">
      <c r="A416" s="1">
        <v>38471</v>
      </c>
      <c r="B416" s="2">
        <f>data!M417/1200</f>
        <v>2.2916666666666667E-3</v>
      </c>
      <c r="C416" s="2">
        <f>data!K417/data!K416-1</f>
        <v>-2.9632245976678795E-2</v>
      </c>
      <c r="D416" s="1">
        <f t="shared" si="331"/>
        <v>38353</v>
      </c>
      <c r="E416">
        <f>VLOOKUP(D416,'FRED Graph'!$A$13:$B$1993,2,FALSE)</f>
        <v>0</v>
      </c>
      <c r="F416" s="4">
        <f t="shared" si="332"/>
        <v>-3.1923912643345459E-2</v>
      </c>
      <c r="G416" s="20" t="str">
        <f t="shared" si="330"/>
        <v>20052</v>
      </c>
      <c r="H416" s="21">
        <f>IF(VLOOKUP(G416,Median_Level!$A$2:$H$206,8,FALSE)="#N/A",0,VLOOKUP(G416,Median_Level!$A$2:$H$206,8,FALSE))</f>
        <v>10</v>
      </c>
      <c r="I416" s="4"/>
      <c r="J416" s="3">
        <f t="shared" si="381"/>
        <v>0</v>
      </c>
      <c r="K416" s="3">
        <f t="shared" si="333"/>
        <v>1</v>
      </c>
      <c r="L416" s="2">
        <f t="shared" si="334"/>
        <v>-2.9632245976678795E-2</v>
      </c>
      <c r="M416" s="5">
        <f t="shared" si="335"/>
        <v>1173.5762809441555</v>
      </c>
      <c r="N416" s="2">
        <f>(M416/M$5)^(12/COUNT(M$6:M416))-1</f>
        <v>7.4549949236515145E-2</v>
      </c>
      <c r="P416" s="3">
        <f t="shared" si="382"/>
        <v>1</v>
      </c>
      <c r="Q416" s="3">
        <f t="shared" si="336"/>
        <v>0</v>
      </c>
      <c r="R416" s="2">
        <f t="shared" si="337"/>
        <v>2.2916666666666667E-3</v>
      </c>
      <c r="S416" s="5">
        <f t="shared" si="338"/>
        <v>979.46183065827847</v>
      </c>
      <c r="T416" s="2">
        <f>(S416/S$5)^(12/COUNT(S$6:S416))-1</f>
        <v>6.8892284091252032E-2</v>
      </c>
      <c r="V416" s="3">
        <f t="shared" si="339"/>
        <v>1</v>
      </c>
      <c r="W416" s="3">
        <f t="shared" si="340"/>
        <v>0</v>
      </c>
      <c r="X416" s="2">
        <f t="shared" si="341"/>
        <v>2.2916666666666667E-3</v>
      </c>
      <c r="Y416" s="5">
        <f t="shared" si="342"/>
        <v>1130254.9060668526</v>
      </c>
      <c r="Z416" s="2">
        <f>(Y416/Y$5)^(12/COUNT(Y$6:Y416))-1</f>
        <v>0.3132303671808927</v>
      </c>
      <c r="AB416" s="3">
        <f t="shared" si="343"/>
        <v>0</v>
      </c>
      <c r="AC416" s="3">
        <f t="shared" si="344"/>
        <v>1</v>
      </c>
      <c r="AD416" s="2">
        <f t="shared" si="345"/>
        <v>-2.9632245976678795E-2</v>
      </c>
      <c r="AE416" s="5">
        <f t="shared" si="346"/>
        <v>1136.1302713584598</v>
      </c>
      <c r="AF416" s="2">
        <f>(AE416/AE$5)^(12/COUNT(AE$6:AE416))-1</f>
        <v>7.3533051589088849E-2</v>
      </c>
      <c r="AH416" s="3">
        <f t="shared" ca="1" si="347"/>
        <v>0</v>
      </c>
      <c r="AI416" s="3">
        <f t="shared" ca="1" si="348"/>
        <v>1</v>
      </c>
      <c r="AJ416" s="2">
        <f t="shared" ca="1" si="349"/>
        <v>-2.9632245976678795E-2</v>
      </c>
      <c r="AK416" s="5">
        <f t="shared" ca="1" si="350"/>
        <v>3392.7954702493143</v>
      </c>
      <c r="AL416" s="2">
        <f ca="1">(AK416/AK$5)^(12/COUNT(AK$6:AK416))-1</f>
        <v>0.10837779200732034</v>
      </c>
      <c r="AN416" s="3">
        <f t="shared" ca="1" si="351"/>
        <v>0.14337725551744296</v>
      </c>
      <c r="AO416" s="3">
        <f t="shared" ca="1" si="352"/>
        <v>0.85662274448255704</v>
      </c>
      <c r="AP416" s="2">
        <f t="shared" ca="1" si="353"/>
        <v>-2.5055082996497325E-2</v>
      </c>
      <c r="AQ416" s="5">
        <f t="shared" ca="1" si="354"/>
        <v>1131.7410663824289</v>
      </c>
      <c r="AR416" s="2">
        <f ca="1">(AQ416/AQ$5)^(12/COUNT(AQ$6:AQ416))-1</f>
        <v>7.3411732737146185E-2</v>
      </c>
      <c r="AT416" s="3">
        <f t="shared" si="355"/>
        <v>0</v>
      </c>
      <c r="AU416" s="3">
        <f t="shared" si="356"/>
        <v>1</v>
      </c>
      <c r="AV416" s="2">
        <f t="shared" si="357"/>
        <v>-2.9632245976678795E-2</v>
      </c>
      <c r="AW416" s="5">
        <f t="shared" si="358"/>
        <v>1558.0979621950241</v>
      </c>
      <c r="AX416" s="2">
        <f>(AW416/AW$5)^(12/COUNT(AW$6:AW416))-1</f>
        <v>8.3478467891284547E-2</v>
      </c>
      <c r="AZ416" s="3">
        <f t="shared" ca="1" si="359"/>
        <v>0</v>
      </c>
      <c r="BA416" s="3">
        <f t="shared" ca="1" si="360"/>
        <v>1</v>
      </c>
      <c r="BB416" s="2">
        <f t="shared" ca="1" si="361"/>
        <v>-2.9632245976678795E-2</v>
      </c>
      <c r="BC416" s="5">
        <f t="shared" ca="1" si="362"/>
        <v>2510.5116312082532</v>
      </c>
      <c r="BD416" s="2">
        <f ca="1">(BC416/BC$5)^(12/COUNT(BC$6:BC416))-1</f>
        <v>9.8674312026407973E-2</v>
      </c>
      <c r="BF416" s="3">
        <f t="shared" si="383"/>
        <v>0.45</v>
      </c>
      <c r="BG416" s="3">
        <f t="shared" si="363"/>
        <v>0.55000000000000004</v>
      </c>
      <c r="BH416" s="2">
        <f t="shared" si="364"/>
        <v>-1.5266485287173337E-2</v>
      </c>
      <c r="BI416" s="5">
        <f t="shared" si="365"/>
        <v>1201.5249792643831</v>
      </c>
      <c r="BJ416" s="2">
        <f>(BI416/BI$5)^(12/COUNT(BI$6:BI416))-1</f>
        <v>7.5288609536060758E-2</v>
      </c>
      <c r="BL416" s="3">
        <f t="shared" si="366"/>
        <v>1</v>
      </c>
      <c r="BM416" s="3">
        <f t="shared" si="367"/>
        <v>0</v>
      </c>
      <c r="BN416" s="2">
        <f t="shared" si="368"/>
        <v>2.2916666666666667E-3</v>
      </c>
      <c r="BO416" s="5">
        <f t="shared" si="369"/>
        <v>704.75672512215829</v>
      </c>
      <c r="BP416" s="2">
        <f>(BO416/BO$5)^(12/COUNT(BO$6:BO416))-1</f>
        <v>5.8669178490776241E-2</v>
      </c>
      <c r="BR416" s="3">
        <f t="shared" si="370"/>
        <v>0</v>
      </c>
      <c r="BS416" s="3">
        <f t="shared" si="371"/>
        <v>1</v>
      </c>
      <c r="BT416" s="2">
        <f t="shared" si="372"/>
        <v>-2.9632245976678795E-2</v>
      </c>
      <c r="BU416" s="5">
        <f t="shared" si="373"/>
        <v>700.46353367200481</v>
      </c>
      <c r="BV416" s="2">
        <f>(BU416/BU$5)^(12/COUNT(BU$6:BU416))-1</f>
        <v>5.848032363554756E-2</v>
      </c>
      <c r="BX416" s="3">
        <f t="shared" si="374"/>
        <v>0</v>
      </c>
      <c r="BY416" s="3">
        <f t="shared" si="375"/>
        <v>1</v>
      </c>
      <c r="BZ416" s="2">
        <f t="shared" si="376"/>
        <v>-2.9632245976678795E-2</v>
      </c>
      <c r="CA416" s="5">
        <f t="shared" si="377"/>
        <v>960.43186694830365</v>
      </c>
      <c r="CB416" s="2">
        <f>(CA416/CA$5)^(12/COUNT(CA$6:CA416))-1</f>
        <v>6.8280141025901298E-2</v>
      </c>
      <c r="CD416" s="3">
        <f t="shared" si="384"/>
        <v>0.1</v>
      </c>
      <c r="CE416" s="3">
        <f t="shared" si="378"/>
        <v>0.9</v>
      </c>
      <c r="CF416" s="2">
        <f t="shared" si="379"/>
        <v>-2.6439854712344252E-2</v>
      </c>
      <c r="CG416" s="5">
        <f t="shared" si="380"/>
        <v>1197.7495458027811</v>
      </c>
      <c r="CH416" s="2">
        <f>(CG416/CG$5)^(12/COUNT(CG$6:CG416))-1</f>
        <v>7.5189808443177686E-2</v>
      </c>
    </row>
    <row r="417" spans="1:86">
      <c r="A417" s="1">
        <v>38503</v>
      </c>
      <c r="B417" s="2">
        <f>data!M418/1200</f>
        <v>2.4916666666666668E-3</v>
      </c>
      <c r="C417" s="2">
        <f>data!K418/data!K417-1</f>
        <v>2.6977653198279938E-2</v>
      </c>
      <c r="D417" s="1">
        <f t="shared" si="331"/>
        <v>38353</v>
      </c>
      <c r="E417">
        <f>VLOOKUP(D417,'FRED Graph'!$A$13:$B$1993,2,FALSE)</f>
        <v>0</v>
      </c>
      <c r="F417" s="4">
        <f t="shared" si="332"/>
        <v>2.4485986531613272E-2</v>
      </c>
      <c r="G417" s="20" t="str">
        <f t="shared" ref="G417:G480" si="385">YEAR(A417)&amp;INT((MONTH(A417)-1)/3)+1</f>
        <v>20052</v>
      </c>
      <c r="H417" s="21">
        <f>IF(VLOOKUP(G417,Median_Level!$A$2:$H$206,8,FALSE)="#N/A",0,VLOOKUP(G417,Median_Level!$A$2:$H$206,8,FALSE))</f>
        <v>10</v>
      </c>
      <c r="I417" s="4"/>
      <c r="J417" s="3">
        <f t="shared" si="381"/>
        <v>0</v>
      </c>
      <c r="K417" s="3">
        <f t="shared" si="333"/>
        <v>1</v>
      </c>
      <c r="L417" s="2">
        <f t="shared" si="334"/>
        <v>2.6977653198279938E-2</v>
      </c>
      <c r="M417" s="5">
        <f t="shared" si="335"/>
        <v>1205.2366148531942</v>
      </c>
      <c r="N417" s="2">
        <f>(M417/M$5)^(12/COUNT(M$6:M417))-1</f>
        <v>7.5195760312791071E-2</v>
      </c>
      <c r="P417" s="3">
        <f t="shared" si="382"/>
        <v>1</v>
      </c>
      <c r="Q417" s="3">
        <f t="shared" si="336"/>
        <v>0</v>
      </c>
      <c r="R417" s="2">
        <f t="shared" si="337"/>
        <v>2.4916666666666668E-3</v>
      </c>
      <c r="S417" s="5">
        <f t="shared" si="338"/>
        <v>981.90232305300196</v>
      </c>
      <c r="T417" s="2">
        <f>(S417/S$5)^(12/COUNT(S$6:S417))-1</f>
        <v>6.8796918111901695E-2</v>
      </c>
      <c r="V417" s="3">
        <f t="shared" si="339"/>
        <v>0</v>
      </c>
      <c r="W417" s="3">
        <f t="shared" si="340"/>
        <v>1</v>
      </c>
      <c r="X417" s="2">
        <f t="shared" si="341"/>
        <v>2.6977653198279938E-2</v>
      </c>
      <c r="Y417" s="5">
        <f t="shared" si="342"/>
        <v>1160746.5309483786</v>
      </c>
      <c r="Z417" s="2">
        <f>(Y417/Y$5)^(12/COUNT(Y$6:Y417))-1</f>
        <v>0.3133800330541654</v>
      </c>
      <c r="AB417" s="3">
        <f t="shared" si="343"/>
        <v>0</v>
      </c>
      <c r="AC417" s="3">
        <f t="shared" si="344"/>
        <v>1</v>
      </c>
      <c r="AD417" s="2">
        <f t="shared" si="345"/>
        <v>2.6977653198279938E-2</v>
      </c>
      <c r="AE417" s="5">
        <f t="shared" si="346"/>
        <v>1166.7803998072361</v>
      </c>
      <c r="AF417" s="2">
        <f>(AE417/AE$5)^(12/COUNT(AE$6:AE417))-1</f>
        <v>7.4180720019128232E-2</v>
      </c>
      <c r="AH417" s="3">
        <f t="shared" ca="1" si="347"/>
        <v>0</v>
      </c>
      <c r="AI417" s="3">
        <f t="shared" ca="1" si="348"/>
        <v>1</v>
      </c>
      <c r="AJ417" s="2">
        <f t="shared" ca="1" si="349"/>
        <v>2.6977653198279938E-2</v>
      </c>
      <c r="AK417" s="5">
        <f t="shared" ca="1" si="350"/>
        <v>3484.3251298183955</v>
      </c>
      <c r="AL417" s="2">
        <f ca="1">(AK417/AK$5)^(12/COUNT(AK$6:AK417))-1</f>
        <v>0.10896050139112301</v>
      </c>
      <c r="AN417" s="3">
        <f t="shared" ca="1" si="351"/>
        <v>0.50157892450543395</v>
      </c>
      <c r="AO417" s="3">
        <f t="shared" ca="1" si="352"/>
        <v>0.49842107549456605</v>
      </c>
      <c r="AP417" s="2">
        <f t="shared" ca="1" si="353"/>
        <v>1.4695998408298813E-2</v>
      </c>
      <c r="AQ417" s="5">
        <f t="shared" ca="1" si="354"/>
        <v>1148.3731312925916</v>
      </c>
      <c r="AR417" s="2">
        <f ca="1">(AQ417/AQ$5)^(12/COUNT(AQ$6:AQ417))-1</f>
        <v>7.368331574740683E-2</v>
      </c>
      <c r="AT417" s="3">
        <f t="shared" si="355"/>
        <v>0</v>
      </c>
      <c r="AU417" s="3">
        <f t="shared" si="356"/>
        <v>1</v>
      </c>
      <c r="AV417" s="2">
        <f t="shared" si="357"/>
        <v>2.6977653198279938E-2</v>
      </c>
      <c r="AW417" s="5">
        <f t="shared" si="358"/>
        <v>1600.1317886680681</v>
      </c>
      <c r="AX417" s="2">
        <f>(AW417/AW$5)^(12/COUNT(AW$6:AW417))-1</f>
        <v>8.4107871254819111E-2</v>
      </c>
      <c r="AZ417" s="3">
        <f t="shared" ca="1" si="359"/>
        <v>0</v>
      </c>
      <c r="BA417" s="3">
        <f t="shared" ca="1" si="360"/>
        <v>1</v>
      </c>
      <c r="BB417" s="2">
        <f t="shared" ca="1" si="361"/>
        <v>2.6977653198279938E-2</v>
      </c>
      <c r="BC417" s="5">
        <f t="shared" ca="1" si="362"/>
        <v>2578.2393433452376</v>
      </c>
      <c r="BD417" s="2">
        <f ca="1">(BC417/BC$5)^(12/COUNT(BC$6:BC417))-1</f>
        <v>9.9275381299044563E-2</v>
      </c>
      <c r="BF417" s="3">
        <f t="shared" si="383"/>
        <v>0.45</v>
      </c>
      <c r="BG417" s="3">
        <f t="shared" si="363"/>
        <v>0.55000000000000004</v>
      </c>
      <c r="BH417" s="2">
        <f t="shared" si="364"/>
        <v>1.5958959259053968E-2</v>
      </c>
      <c r="BI417" s="5">
        <f t="shared" si="365"/>
        <v>1220.7000674571989</v>
      </c>
      <c r="BJ417" s="2">
        <f>(BI417/BI$5)^(12/COUNT(BI$6:BI417))-1</f>
        <v>7.5595074821658725E-2</v>
      </c>
      <c r="BL417" s="3">
        <f t="shared" si="366"/>
        <v>1</v>
      </c>
      <c r="BM417" s="3">
        <f t="shared" si="367"/>
        <v>0</v>
      </c>
      <c r="BN417" s="2">
        <f t="shared" si="368"/>
        <v>2.4916666666666668E-3</v>
      </c>
      <c r="BO417" s="5">
        <f t="shared" si="369"/>
        <v>706.51274396225426</v>
      </c>
      <c r="BP417" s="2">
        <f>(BO417/BO$5)^(12/COUNT(BO$6:BO417))-1</f>
        <v>5.8599417018971423E-2</v>
      </c>
      <c r="BR417" s="3">
        <f t="shared" si="370"/>
        <v>0</v>
      </c>
      <c r="BS417" s="3">
        <f t="shared" si="371"/>
        <v>1</v>
      </c>
      <c r="BT417" s="2">
        <f t="shared" si="372"/>
        <v>2.6977653198279938E-2</v>
      </c>
      <c r="BU417" s="5">
        <f t="shared" si="373"/>
        <v>719.36039596144985</v>
      </c>
      <c r="BV417" s="2">
        <f>(BU417/BU$5)^(12/COUNT(BU$6:BU417))-1</f>
        <v>5.9155211576235711E-2</v>
      </c>
      <c r="BX417" s="3">
        <f t="shared" si="374"/>
        <v>0</v>
      </c>
      <c r="BY417" s="3">
        <f t="shared" si="375"/>
        <v>1</v>
      </c>
      <c r="BZ417" s="2">
        <f t="shared" si="376"/>
        <v>2.6977653198279938E-2</v>
      </c>
      <c r="CA417" s="5">
        <f t="shared" si="377"/>
        <v>986.34206477541147</v>
      </c>
      <c r="CB417" s="2">
        <f>(CA417/CA$5)^(12/COUNT(CA$6:CA417))-1</f>
        <v>6.8937366633756492E-2</v>
      </c>
      <c r="CD417" s="3">
        <f t="shared" si="384"/>
        <v>0.1</v>
      </c>
      <c r="CE417" s="3">
        <f t="shared" si="378"/>
        <v>0.9</v>
      </c>
      <c r="CF417" s="2">
        <f t="shared" si="379"/>
        <v>2.4529054545118615E-2</v>
      </c>
      <c r="CG417" s="5">
        <f t="shared" si="380"/>
        <v>1227.1292097431685</v>
      </c>
      <c r="CH417" s="2">
        <f>(CG417/CG$5)^(12/COUNT(CG$6:CG417))-1</f>
        <v>7.5759651754925494E-2</v>
      </c>
    </row>
    <row r="418" spans="1:86">
      <c r="A418" s="1">
        <v>38533</v>
      </c>
      <c r="B418" s="2">
        <f>data!M419/1200</f>
        <v>2.5083333333333333E-3</v>
      </c>
      <c r="C418" s="2">
        <f>data!K419/data!K418-1</f>
        <v>-1.8391246030563302E-2</v>
      </c>
      <c r="D418" s="1">
        <f t="shared" si="331"/>
        <v>38353</v>
      </c>
      <c r="E418">
        <f>VLOOKUP(D418,'FRED Graph'!$A$13:$B$1993,2,FALSE)</f>
        <v>0</v>
      </c>
      <c r="F418" s="4">
        <f t="shared" si="332"/>
        <v>-2.0899579363896637E-2</v>
      </c>
      <c r="G418" s="20" t="str">
        <f t="shared" si="385"/>
        <v>20052</v>
      </c>
      <c r="H418" s="21">
        <f>IF(VLOOKUP(G418,Median_Level!$A$2:$H$206,8,FALSE)="#N/A",0,VLOOKUP(G418,Median_Level!$A$2:$H$206,8,FALSE))</f>
        <v>10</v>
      </c>
      <c r="I418" s="4"/>
      <c r="J418" s="3">
        <f t="shared" si="381"/>
        <v>0</v>
      </c>
      <c r="K418" s="3">
        <f t="shared" si="333"/>
        <v>1</v>
      </c>
      <c r="L418" s="2">
        <f t="shared" si="334"/>
        <v>-1.8391246030563302E-2</v>
      </c>
      <c r="M418" s="5">
        <f t="shared" si="335"/>
        <v>1183.0708117443858</v>
      </c>
      <c r="N418" s="2">
        <f>(M418/M$5)^(12/COUNT(M$6:M418))-1</f>
        <v>7.4427381045139462E-2</v>
      </c>
      <c r="P418" s="3">
        <f t="shared" si="382"/>
        <v>1</v>
      </c>
      <c r="Q418" s="3">
        <f t="shared" si="336"/>
        <v>0</v>
      </c>
      <c r="R418" s="2">
        <f t="shared" si="337"/>
        <v>2.5083333333333333E-3</v>
      </c>
      <c r="S418" s="5">
        <f t="shared" si="338"/>
        <v>984.36526137999329</v>
      </c>
      <c r="T418" s="2">
        <f>(S418/S$5)^(12/COUNT(S$6:S418))-1</f>
        <v>6.8702538640839306E-2</v>
      </c>
      <c r="V418" s="3">
        <f t="shared" si="339"/>
        <v>1</v>
      </c>
      <c r="W418" s="3">
        <f t="shared" si="340"/>
        <v>0</v>
      </c>
      <c r="X418" s="2">
        <f t="shared" si="341"/>
        <v>2.5083333333333333E-3</v>
      </c>
      <c r="Y418" s="5">
        <f t="shared" si="342"/>
        <v>1163658.0701635075</v>
      </c>
      <c r="Z418" s="2">
        <f>(Y418/Y$5)^(12/COUNT(Y$6:Y418))-1</f>
        <v>0.31260895344031581</v>
      </c>
      <c r="AB418" s="3">
        <f t="shared" si="343"/>
        <v>0</v>
      </c>
      <c r="AC418" s="3">
        <f t="shared" si="344"/>
        <v>1</v>
      </c>
      <c r="AD418" s="2">
        <f t="shared" si="345"/>
        <v>-1.8391246030563302E-2</v>
      </c>
      <c r="AE418" s="5">
        <f t="shared" si="346"/>
        <v>1145.3218544107422</v>
      </c>
      <c r="AF418" s="2">
        <f>(AE418/AE$5)^(12/COUNT(AE$6:AE418))-1</f>
        <v>7.3415520952617053E-2</v>
      </c>
      <c r="AH418" s="3">
        <f t="shared" ca="1" si="347"/>
        <v>0</v>
      </c>
      <c r="AI418" s="3">
        <f t="shared" ca="1" si="348"/>
        <v>1</v>
      </c>
      <c r="AJ418" s="2">
        <f t="shared" ca="1" si="349"/>
        <v>-1.8391246030563302E-2</v>
      </c>
      <c r="AK418" s="5">
        <f t="shared" ca="1" si="350"/>
        <v>3420.2440491054308</v>
      </c>
      <c r="AL418" s="2">
        <f ca="1">(AK418/AK$5)^(12/COUNT(AK$6:AK418))-1</f>
        <v>0.1080850296067597</v>
      </c>
      <c r="AN418" s="3">
        <f t="shared" ca="1" si="351"/>
        <v>0.3062591112792532</v>
      </c>
      <c r="AO418" s="3">
        <f t="shared" ca="1" si="352"/>
        <v>0.6937408887207468</v>
      </c>
      <c r="AP418" s="2">
        <f t="shared" ca="1" si="353"/>
        <v>-1.1990559428466099E-2</v>
      </c>
      <c r="AQ418" s="5">
        <f t="shared" ca="1" si="354"/>
        <v>1134.6034950157741</v>
      </c>
      <c r="AR418" s="2">
        <f ca="1">(AQ418/AQ$5)^(12/COUNT(AQ$6:AQ418))-1</f>
        <v>7.3122309704942934E-2</v>
      </c>
      <c r="AT418" s="3">
        <f t="shared" si="355"/>
        <v>0</v>
      </c>
      <c r="AU418" s="3">
        <f t="shared" si="356"/>
        <v>1</v>
      </c>
      <c r="AV418" s="2">
        <f t="shared" si="357"/>
        <v>-1.8391246030563302E-2</v>
      </c>
      <c r="AW418" s="5">
        <f t="shared" si="358"/>
        <v>1570.7033712613484</v>
      </c>
      <c r="AX418" s="2">
        <f>(AW418/AW$5)^(12/COUNT(AW$6:AW418))-1</f>
        <v>8.3311470579017222E-2</v>
      </c>
      <c r="AZ418" s="3">
        <f t="shared" ca="1" si="359"/>
        <v>0</v>
      </c>
      <c r="BA418" s="3">
        <f t="shared" ca="1" si="360"/>
        <v>1</v>
      </c>
      <c r="BB418" s="2">
        <f t="shared" ca="1" si="361"/>
        <v>-1.8391246030563302E-2</v>
      </c>
      <c r="BC418" s="5">
        <f t="shared" ca="1" si="362"/>
        <v>2530.8223092560975</v>
      </c>
      <c r="BD418" s="2">
        <f ca="1">(BC418/BC$5)^(12/COUNT(BC$6:BC418))-1</f>
        <v>9.8430885225129661E-2</v>
      </c>
      <c r="BF418" s="3">
        <f t="shared" si="383"/>
        <v>0.45</v>
      </c>
      <c r="BG418" s="3">
        <f t="shared" si="363"/>
        <v>0.55000000000000004</v>
      </c>
      <c r="BH418" s="2">
        <f t="shared" si="364"/>
        <v>-8.9864353168098172E-3</v>
      </c>
      <c r="BI418" s="5">
        <f t="shared" si="365"/>
        <v>1209.7303252597694</v>
      </c>
      <c r="BJ418" s="2">
        <f>(BI418/BI$5)^(12/COUNT(BI$6:BI418))-1</f>
        <v>7.5123274013301433E-2</v>
      </c>
      <c r="BL418" s="3">
        <f t="shared" si="366"/>
        <v>1</v>
      </c>
      <c r="BM418" s="3">
        <f t="shared" si="367"/>
        <v>0</v>
      </c>
      <c r="BN418" s="2">
        <f t="shared" si="368"/>
        <v>2.5083333333333333E-3</v>
      </c>
      <c r="BO418" s="5">
        <f t="shared" si="369"/>
        <v>708.28491342835957</v>
      </c>
      <c r="BP418" s="2">
        <f>(BO418/BO$5)^(12/COUNT(BO$6:BO418))-1</f>
        <v>5.8530509265874109E-2</v>
      </c>
      <c r="BR418" s="3">
        <f t="shared" si="370"/>
        <v>0</v>
      </c>
      <c r="BS418" s="3">
        <f t="shared" si="371"/>
        <v>1</v>
      </c>
      <c r="BT418" s="2">
        <f t="shared" si="372"/>
        <v>-1.8391246030563302E-2</v>
      </c>
      <c r="BU418" s="5">
        <f t="shared" si="373"/>
        <v>706.13046193467937</v>
      </c>
      <c r="BV418" s="2">
        <f>(BU418/BU$5)^(12/COUNT(BU$6:BU418))-1</f>
        <v>5.8436816634376054E-2</v>
      </c>
      <c r="BX418" s="3">
        <f t="shared" si="374"/>
        <v>0</v>
      </c>
      <c r="BY418" s="3">
        <f t="shared" si="375"/>
        <v>1</v>
      </c>
      <c r="BZ418" s="2">
        <f t="shared" si="376"/>
        <v>-1.8391246030563302E-2</v>
      </c>
      <c r="CA418" s="5">
        <f t="shared" si="377"/>
        <v>968.20200519183311</v>
      </c>
      <c r="CB418" s="2">
        <f>(CA418/CA$5)^(12/COUNT(CA$6:CA418))-1</f>
        <v>6.8188558489293172E-2</v>
      </c>
      <c r="CD418" s="3">
        <f t="shared" si="384"/>
        <v>0.1</v>
      </c>
      <c r="CE418" s="3">
        <f t="shared" si="378"/>
        <v>0.9</v>
      </c>
      <c r="CF418" s="2">
        <f t="shared" si="379"/>
        <v>-1.6301288094173642E-2</v>
      </c>
      <c r="CG418" s="5">
        <f t="shared" si="380"/>
        <v>1207.1254229663696</v>
      </c>
      <c r="CH418" s="2">
        <f>(CG418/CG$5)^(12/COUNT(CG$6:CG418))-1</f>
        <v>7.5055938103981257E-2</v>
      </c>
    </row>
    <row r="419" spans="1:86">
      <c r="A419" s="1">
        <v>38562</v>
      </c>
      <c r="B419" s="2">
        <f>data!M420/1200</f>
        <v>2.7083333333333334E-3</v>
      </c>
      <c r="C419" s="2">
        <f>data!K420/data!K419-1</f>
        <v>3.561470252467891E-2</v>
      </c>
      <c r="D419" s="1">
        <f t="shared" si="331"/>
        <v>38353</v>
      </c>
      <c r="E419">
        <f>VLOOKUP(D419,'FRED Graph'!$A$13:$B$1993,2,FALSE)</f>
        <v>0</v>
      </c>
      <c r="F419" s="4">
        <f t="shared" si="332"/>
        <v>3.2906369191345576E-2</v>
      </c>
      <c r="G419" s="20" t="str">
        <f t="shared" si="385"/>
        <v>20053</v>
      </c>
      <c r="H419" s="21">
        <f>IF(VLOOKUP(G419,Median_Level!$A$2:$H$206,8,FALSE)="#N/A",0,VLOOKUP(G419,Median_Level!$A$2:$H$206,8,FALSE))</f>
        <v>15</v>
      </c>
      <c r="I419" s="4"/>
      <c r="J419" s="3">
        <f t="shared" si="381"/>
        <v>0</v>
      </c>
      <c r="K419" s="3">
        <f t="shared" si="333"/>
        <v>1</v>
      </c>
      <c r="L419" s="2">
        <f t="shared" si="334"/>
        <v>3.561470252467891E-2</v>
      </c>
      <c r="M419" s="5">
        <f t="shared" si="335"/>
        <v>1225.2055267702924</v>
      </c>
      <c r="N419" s="2">
        <f>(M419/M$5)^(12/COUNT(M$6:M419))-1</f>
        <v>7.5331302955332413E-2</v>
      </c>
      <c r="P419" s="3">
        <f t="shared" si="382"/>
        <v>1</v>
      </c>
      <c r="Q419" s="3">
        <f t="shared" si="336"/>
        <v>0</v>
      </c>
      <c r="R419" s="2">
        <f t="shared" si="337"/>
        <v>2.7083333333333334E-3</v>
      </c>
      <c r="S419" s="5">
        <f t="shared" si="338"/>
        <v>987.03125062956406</v>
      </c>
      <c r="T419" s="2">
        <f>(S419/S$5)^(12/COUNT(S$6:S419))-1</f>
        <v>6.8614802117410223E-2</v>
      </c>
      <c r="V419" s="3">
        <f t="shared" si="339"/>
        <v>0</v>
      </c>
      <c r="W419" s="3">
        <f t="shared" si="340"/>
        <v>1</v>
      </c>
      <c r="X419" s="2">
        <f t="shared" si="341"/>
        <v>3.561470252467891E-2</v>
      </c>
      <c r="Y419" s="5">
        <f t="shared" si="342"/>
        <v>1205101.4061728227</v>
      </c>
      <c r="Z419" s="2">
        <f>(Y419/Y$5)^(12/COUNT(Y$6:Y419))-1</f>
        <v>0.31307804214177448</v>
      </c>
      <c r="AB419" s="3">
        <f t="shared" si="343"/>
        <v>0</v>
      </c>
      <c r="AC419" s="3">
        <f t="shared" si="344"/>
        <v>1</v>
      </c>
      <c r="AD419" s="2">
        <f t="shared" si="345"/>
        <v>3.561470252467891E-2</v>
      </c>
      <c r="AE419" s="5">
        <f t="shared" si="346"/>
        <v>1186.1121515505943</v>
      </c>
      <c r="AF419" s="2">
        <f>(AE419/AE$5)^(12/COUNT(AE$6:AE419))-1</f>
        <v>7.4321036592425616E-2</v>
      </c>
      <c r="AH419" s="3">
        <f t="shared" ca="1" si="347"/>
        <v>0</v>
      </c>
      <c r="AI419" s="3">
        <f t="shared" ca="1" si="348"/>
        <v>1</v>
      </c>
      <c r="AJ419" s="2">
        <f t="shared" ca="1" si="349"/>
        <v>3.561470252467891E-2</v>
      </c>
      <c r="AK419" s="5">
        <f t="shared" ca="1" si="350"/>
        <v>3542.055023476124</v>
      </c>
      <c r="AL419" s="2">
        <f ca="1">(AK419/AK$5)^(12/COUNT(AK$6:AK419))-1</f>
        <v>0.10893464254833418</v>
      </c>
      <c r="AN419" s="3">
        <f t="shared" ca="1" si="351"/>
        <v>4.829935916143413E-2</v>
      </c>
      <c r="AO419" s="3">
        <f t="shared" ca="1" si="352"/>
        <v>0.95170064083856587</v>
      </c>
      <c r="AP419" s="2">
        <f t="shared" ca="1" si="353"/>
        <v>3.4025345980407358E-2</v>
      </c>
      <c r="AQ419" s="5">
        <f t="shared" ca="1" si="354"/>
        <v>1173.2087714842653</v>
      </c>
      <c r="AR419" s="2">
        <f ca="1">(AQ419/AQ$5)^(12/COUNT(AQ$6:AQ419))-1</f>
        <v>7.3980474005878705E-2</v>
      </c>
      <c r="AT419" s="3">
        <f t="shared" si="355"/>
        <v>0</v>
      </c>
      <c r="AU419" s="3">
        <f t="shared" si="356"/>
        <v>1</v>
      </c>
      <c r="AV419" s="2">
        <f t="shared" si="357"/>
        <v>3.561470252467891E-2</v>
      </c>
      <c r="AW419" s="5">
        <f t="shared" si="358"/>
        <v>1626.6435045833316</v>
      </c>
      <c r="AX419" s="2">
        <f>(AW419/AW$5)^(12/COUNT(AW$6:AW419))-1</f>
        <v>8.4201301181647814E-2</v>
      </c>
      <c r="AZ419" s="3">
        <f t="shared" ca="1" si="359"/>
        <v>0</v>
      </c>
      <c r="BA419" s="3">
        <f t="shared" ca="1" si="360"/>
        <v>1</v>
      </c>
      <c r="BB419" s="2">
        <f t="shared" ca="1" si="361"/>
        <v>3.561470252467891E-2</v>
      </c>
      <c r="BC419" s="5">
        <f t="shared" ca="1" si="362"/>
        <v>2620.9567929430741</v>
      </c>
      <c r="BD419" s="2">
        <f ca="1">(BC419/BC$5)^(12/COUNT(BC$6:BC419))-1</f>
        <v>9.9296331306043983E-2</v>
      </c>
      <c r="BF419" s="3">
        <f t="shared" si="383"/>
        <v>0.45</v>
      </c>
      <c r="BG419" s="3">
        <f t="shared" si="363"/>
        <v>0.55000000000000004</v>
      </c>
      <c r="BH419" s="2">
        <f t="shared" si="364"/>
        <v>2.0806836388573401E-2</v>
      </c>
      <c r="BI419" s="5">
        <f t="shared" si="365"/>
        <v>1234.900986211745</v>
      </c>
      <c r="BJ419" s="2">
        <f>(BI419/BI$5)^(12/COUNT(BI$6:BI419))-1</f>
        <v>7.5577011088912904E-2</v>
      </c>
      <c r="BL419" s="3">
        <f t="shared" si="366"/>
        <v>1</v>
      </c>
      <c r="BM419" s="3">
        <f t="shared" si="367"/>
        <v>0</v>
      </c>
      <c r="BN419" s="2">
        <f t="shared" si="368"/>
        <v>2.7083333333333334E-3</v>
      </c>
      <c r="BO419" s="5">
        <f t="shared" si="369"/>
        <v>710.20318506889475</v>
      </c>
      <c r="BP419" s="2">
        <f>(BO419/BO$5)^(12/COUNT(BO$6:BO419))-1</f>
        <v>5.8468058919285193E-2</v>
      </c>
      <c r="BR419" s="3">
        <f t="shared" si="370"/>
        <v>1</v>
      </c>
      <c r="BS419" s="3">
        <f t="shared" si="371"/>
        <v>0</v>
      </c>
      <c r="BT419" s="2">
        <f t="shared" si="372"/>
        <v>2.7083333333333334E-3</v>
      </c>
      <c r="BU419" s="5">
        <f t="shared" si="373"/>
        <v>708.04289860241909</v>
      </c>
      <c r="BV419" s="2">
        <f>(BU419/BU$5)^(12/COUNT(BU$6:BU419))-1</f>
        <v>5.8374598102751918E-2</v>
      </c>
      <c r="BX419" s="3">
        <f t="shared" si="374"/>
        <v>0</v>
      </c>
      <c r="BY419" s="3">
        <f t="shared" si="375"/>
        <v>1</v>
      </c>
      <c r="BZ419" s="2">
        <f t="shared" si="376"/>
        <v>3.561470252467891E-2</v>
      </c>
      <c r="CA419" s="5">
        <f t="shared" si="377"/>
        <v>1002.6842315905378</v>
      </c>
      <c r="CB419" s="2">
        <f>(CA419/CA$5)^(12/COUNT(CA$6:CA419))-1</f>
        <v>6.9102270172154423E-2</v>
      </c>
      <c r="CD419" s="3">
        <f t="shared" si="384"/>
        <v>0.1</v>
      </c>
      <c r="CE419" s="3">
        <f t="shared" si="378"/>
        <v>0.9</v>
      </c>
      <c r="CF419" s="2">
        <f t="shared" si="379"/>
        <v>3.232406560554435E-2</v>
      </c>
      <c r="CG419" s="5">
        <f t="shared" si="380"/>
        <v>1246.1446243324549</v>
      </c>
      <c r="CH419" s="2">
        <f>(CG419/CG$5)^(12/COUNT(CG$6:CG419))-1</f>
        <v>7.5859619149832636E-2</v>
      </c>
    </row>
    <row r="420" spans="1:86">
      <c r="A420" s="1">
        <v>38595</v>
      </c>
      <c r="B420" s="2">
        <f>data!M421/1200</f>
        <v>2.8583333333333334E-3</v>
      </c>
      <c r="C420" s="2">
        <f>data!K421/data!K420-1</f>
        <v>-1.4971463906752303E-2</v>
      </c>
      <c r="D420" s="1">
        <f t="shared" si="331"/>
        <v>38353</v>
      </c>
      <c r="E420">
        <f>VLOOKUP(D420,'FRED Graph'!$A$13:$B$1993,2,FALSE)</f>
        <v>0</v>
      </c>
      <c r="F420" s="4">
        <f t="shared" si="332"/>
        <v>-1.7829797240085637E-2</v>
      </c>
      <c r="G420" s="20" t="str">
        <f t="shared" si="385"/>
        <v>20053</v>
      </c>
      <c r="H420" s="21">
        <f>IF(VLOOKUP(G420,Median_Level!$A$2:$H$206,8,FALSE)="#N/A",0,VLOOKUP(G420,Median_Level!$A$2:$H$206,8,FALSE))</f>
        <v>15</v>
      </c>
      <c r="I420" s="4"/>
      <c r="J420" s="3">
        <f t="shared" si="381"/>
        <v>0</v>
      </c>
      <c r="K420" s="3">
        <f t="shared" si="333"/>
        <v>1</v>
      </c>
      <c r="L420" s="2">
        <f t="shared" si="334"/>
        <v>-1.4971463906752303E-2</v>
      </c>
      <c r="M420" s="5">
        <f t="shared" si="335"/>
        <v>1206.8624064478975</v>
      </c>
      <c r="N420" s="2">
        <f>(M420/M$5)^(12/COUNT(M$6:M420))-1</f>
        <v>7.4674269526228576E-2</v>
      </c>
      <c r="P420" s="3">
        <f t="shared" si="382"/>
        <v>1</v>
      </c>
      <c r="Q420" s="3">
        <f t="shared" si="336"/>
        <v>0</v>
      </c>
      <c r="R420" s="2">
        <f t="shared" si="337"/>
        <v>2.8583333333333334E-3</v>
      </c>
      <c r="S420" s="5">
        <f t="shared" si="338"/>
        <v>989.85251495428031</v>
      </c>
      <c r="T420" s="2">
        <f>(S420/S$5)^(12/COUNT(S$6:S420))-1</f>
        <v>6.8532117294783923E-2</v>
      </c>
      <c r="V420" s="3">
        <f t="shared" si="339"/>
        <v>1</v>
      </c>
      <c r="W420" s="3">
        <f t="shared" si="340"/>
        <v>0</v>
      </c>
      <c r="X420" s="2">
        <f t="shared" si="341"/>
        <v>2.8583333333333334E-3</v>
      </c>
      <c r="Y420" s="5">
        <f t="shared" si="342"/>
        <v>1208545.9876921335</v>
      </c>
      <c r="Z420" s="2">
        <f>(Y420/Y$5)^(12/COUNT(Y$6:Y420))-1</f>
        <v>0.31232482686220031</v>
      </c>
      <c r="AB420" s="3">
        <f t="shared" si="343"/>
        <v>0</v>
      </c>
      <c r="AC420" s="3">
        <f t="shared" si="344"/>
        <v>1</v>
      </c>
      <c r="AD420" s="2">
        <f t="shared" si="345"/>
        <v>-1.4971463906752303E-2</v>
      </c>
      <c r="AE420" s="5">
        <f t="shared" si="346"/>
        <v>1168.3543162842943</v>
      </c>
      <c r="AF420" s="2">
        <f>(AE420/AE$5)^(12/COUNT(AE$6:AE420))-1</f>
        <v>7.366705219062375E-2</v>
      </c>
      <c r="AH420" s="3">
        <f t="shared" ca="1" si="347"/>
        <v>0</v>
      </c>
      <c r="AI420" s="3">
        <f t="shared" ca="1" si="348"/>
        <v>1</v>
      </c>
      <c r="AJ420" s="2">
        <f t="shared" ca="1" si="349"/>
        <v>-1.4971463906752303E-2</v>
      </c>
      <c r="AK420" s="5">
        <f t="shared" ca="1" si="350"/>
        <v>3489.0252745364205</v>
      </c>
      <c r="AL420" s="2">
        <f ca="1">(AK420/AK$5)^(12/COUNT(AK$6:AK420))-1</f>
        <v>0.10817490649335015</v>
      </c>
      <c r="AN420" s="3">
        <f t="shared" ca="1" si="351"/>
        <v>0.24522499463319047</v>
      </c>
      <c r="AO420" s="3">
        <f t="shared" ca="1" si="352"/>
        <v>0.75477500536680953</v>
      </c>
      <c r="AP420" s="2">
        <f t="shared" ca="1" si="353"/>
        <v>-1.0599151974241428E-2</v>
      </c>
      <c r="AQ420" s="5">
        <f t="shared" ca="1" si="354"/>
        <v>1160.7737534177904</v>
      </c>
      <c r="AR420" s="2">
        <f ca="1">(AQ420/AQ$5)^(12/COUNT(AQ$6:AQ420))-1</f>
        <v>7.3464982341379104E-2</v>
      </c>
      <c r="AT420" s="3">
        <f t="shared" si="355"/>
        <v>0</v>
      </c>
      <c r="AU420" s="3">
        <f t="shared" si="356"/>
        <v>1</v>
      </c>
      <c r="AV420" s="2">
        <f t="shared" si="357"/>
        <v>-1.4971463906752303E-2</v>
      </c>
      <c r="AW420" s="5">
        <f t="shared" si="358"/>
        <v>1602.2902700653092</v>
      </c>
      <c r="AX420" s="2">
        <f>(AW420/AW$5)^(12/COUNT(AW$6:AW420))-1</f>
        <v>8.3517400060216129E-2</v>
      </c>
      <c r="AZ420" s="3">
        <f t="shared" ca="1" si="359"/>
        <v>0</v>
      </c>
      <c r="BA420" s="3">
        <f t="shared" ca="1" si="360"/>
        <v>1</v>
      </c>
      <c r="BB420" s="2">
        <f t="shared" ca="1" si="361"/>
        <v>-1.4971463906752303E-2</v>
      </c>
      <c r="BC420" s="5">
        <f t="shared" ca="1" si="362"/>
        <v>2581.7172329163695</v>
      </c>
      <c r="BD420" s="2">
        <f ca="1">(BC420/BC$5)^(12/COUNT(BC$6:BC420))-1</f>
        <v>9.8566306525136316E-2</v>
      </c>
      <c r="BF420" s="3">
        <f t="shared" si="383"/>
        <v>0.45</v>
      </c>
      <c r="BG420" s="3">
        <f t="shared" si="363"/>
        <v>0.55000000000000004</v>
      </c>
      <c r="BH420" s="2">
        <f t="shared" si="364"/>
        <v>-6.9480551487137677E-3</v>
      </c>
      <c r="BI420" s="5">
        <f t="shared" si="365"/>
        <v>1226.3208260563447</v>
      </c>
      <c r="BJ420" s="2">
        <f>(BI420/BI$5)^(12/COUNT(BI$6:BI420))-1</f>
        <v>7.517141379460579E-2</v>
      </c>
      <c r="BL420" s="3">
        <f t="shared" si="366"/>
        <v>1</v>
      </c>
      <c r="BM420" s="3">
        <f t="shared" si="367"/>
        <v>0</v>
      </c>
      <c r="BN420" s="2">
        <f t="shared" si="368"/>
        <v>2.8583333333333334E-3</v>
      </c>
      <c r="BO420" s="5">
        <f t="shared" si="369"/>
        <v>712.23318250621674</v>
      </c>
      <c r="BP420" s="2">
        <f>(BO420/BO$5)^(12/COUNT(BO$6:BO420))-1</f>
        <v>5.841049114026875E-2</v>
      </c>
      <c r="BR420" s="3">
        <f t="shared" si="370"/>
        <v>1</v>
      </c>
      <c r="BS420" s="3">
        <f t="shared" si="371"/>
        <v>0</v>
      </c>
      <c r="BT420" s="2">
        <f t="shared" si="372"/>
        <v>2.8583333333333334E-3</v>
      </c>
      <c r="BU420" s="5">
        <f t="shared" si="373"/>
        <v>710.06672122092436</v>
      </c>
      <c r="BV420" s="2">
        <f>(BU420/BU$5)^(12/COUNT(BU$6:BU420))-1</f>
        <v>5.8317260591486342E-2</v>
      </c>
      <c r="BX420" s="3">
        <f t="shared" si="374"/>
        <v>0</v>
      </c>
      <c r="BY420" s="3">
        <f t="shared" si="375"/>
        <v>1</v>
      </c>
      <c r="BZ420" s="2">
        <f t="shared" si="376"/>
        <v>-1.4971463906752303E-2</v>
      </c>
      <c r="CA420" s="5">
        <f t="shared" si="377"/>
        <v>987.67258080741044</v>
      </c>
      <c r="CB420" s="2">
        <f>(CA420/CA$5)^(12/COUNT(CA$6:CA420))-1</f>
        <v>6.8463999837377498E-2</v>
      </c>
      <c r="CD420" s="3">
        <f t="shared" si="384"/>
        <v>0.1</v>
      </c>
      <c r="CE420" s="3">
        <f t="shared" si="378"/>
        <v>0.9</v>
      </c>
      <c r="CF420" s="2">
        <f t="shared" si="379"/>
        <v>-1.3188484182743739E-2</v>
      </c>
      <c r="CG420" s="5">
        <f t="shared" si="380"/>
        <v>1229.7098656650351</v>
      </c>
      <c r="CH420" s="2">
        <f>(CG420/CG$5)^(12/COUNT(CG$6:CG420))-1</f>
        <v>7.5257216565525864E-2</v>
      </c>
    </row>
    <row r="421" spans="1:86">
      <c r="A421" s="1">
        <v>38625</v>
      </c>
      <c r="B421" s="2">
        <f>data!M422/1200</f>
        <v>3.0000000000000001E-3</v>
      </c>
      <c r="C421" s="2">
        <f>data!K422/data!K421-1</f>
        <v>8.3098000305297237E-3</v>
      </c>
      <c r="D421" s="1">
        <f t="shared" si="331"/>
        <v>38353</v>
      </c>
      <c r="E421">
        <f>VLOOKUP(D421,'FRED Graph'!$A$13:$B$1993,2,FALSE)</f>
        <v>0</v>
      </c>
      <c r="F421" s="4">
        <f t="shared" si="332"/>
        <v>5.3098000305297237E-3</v>
      </c>
      <c r="G421" s="20" t="str">
        <f t="shared" si="385"/>
        <v>20053</v>
      </c>
      <c r="H421" s="21">
        <f>IF(VLOOKUP(G421,Median_Level!$A$2:$H$206,8,FALSE)="#N/A",0,VLOOKUP(G421,Median_Level!$A$2:$H$206,8,FALSE))</f>
        <v>15</v>
      </c>
      <c r="I421" s="4"/>
      <c r="J421" s="3">
        <f t="shared" si="381"/>
        <v>0</v>
      </c>
      <c r="K421" s="3">
        <f t="shared" si="333"/>
        <v>1</v>
      </c>
      <c r="L421" s="2">
        <f t="shared" si="334"/>
        <v>8.3098000305297237E-3</v>
      </c>
      <c r="M421" s="5">
        <f t="shared" si="335"/>
        <v>1216.8911917098433</v>
      </c>
      <c r="N421" s="2">
        <f>(M421/M$5)^(12/COUNT(M$6:M421))-1</f>
        <v>7.4744766218712844E-2</v>
      </c>
      <c r="P421" s="3">
        <f t="shared" si="382"/>
        <v>1</v>
      </c>
      <c r="Q421" s="3">
        <f t="shared" si="336"/>
        <v>0</v>
      </c>
      <c r="R421" s="2">
        <f t="shared" si="337"/>
        <v>3.0000000000000001E-3</v>
      </c>
      <c r="S421" s="5">
        <f t="shared" si="338"/>
        <v>992.82207249914302</v>
      </c>
      <c r="T421" s="2">
        <f>(S421/S$5)^(12/COUNT(S$6:S421))-1</f>
        <v>6.8454189865149395E-2</v>
      </c>
      <c r="V421" s="3">
        <f t="shared" si="339"/>
        <v>0</v>
      </c>
      <c r="W421" s="3">
        <f t="shared" si="340"/>
        <v>1</v>
      </c>
      <c r="X421" s="2">
        <f t="shared" si="341"/>
        <v>8.3098000305297237E-3</v>
      </c>
      <c r="Y421" s="5">
        <f t="shared" si="342"/>
        <v>1218588.7631775541</v>
      </c>
      <c r="Z421" s="2">
        <f>(Y421/Y$5)^(12/COUNT(Y$6:Y421))-1</f>
        <v>0.31178078330206493</v>
      </c>
      <c r="AB421" s="3">
        <f t="shared" si="343"/>
        <v>0</v>
      </c>
      <c r="AC421" s="3">
        <f t="shared" si="344"/>
        <v>1</v>
      </c>
      <c r="AD421" s="2">
        <f t="shared" si="345"/>
        <v>8.3098000305297237E-3</v>
      </c>
      <c r="AE421" s="5">
        <f t="shared" si="346"/>
        <v>1178.0631070174231</v>
      </c>
      <c r="AF421" s="2">
        <f>(AE421/AE$5)^(12/COUNT(AE$6:AE421))-1</f>
        <v>7.3739903033502863E-2</v>
      </c>
      <c r="AH421" s="3">
        <f t="shared" ca="1" si="347"/>
        <v>0</v>
      </c>
      <c r="AI421" s="3">
        <f t="shared" ca="1" si="348"/>
        <v>1</v>
      </c>
      <c r="AJ421" s="2">
        <f t="shared" ca="1" si="349"/>
        <v>8.3098000305297237E-3</v>
      </c>
      <c r="AK421" s="5">
        <f t="shared" ca="1" si="350"/>
        <v>3518.0183768692823</v>
      </c>
      <c r="AL421" s="2">
        <f ca="1">(AK421/AK$5)^(12/COUNT(AK$6:AK421))-1</f>
        <v>0.10816582570594591</v>
      </c>
      <c r="AN421" s="3">
        <f t="shared" ca="1" si="351"/>
        <v>0.87656942800666171</v>
      </c>
      <c r="AO421" s="3">
        <f t="shared" ca="1" si="352"/>
        <v>0.12343057199333829</v>
      </c>
      <c r="AP421" s="2">
        <f t="shared" ca="1" si="353"/>
        <v>3.6553916549385288E-3</v>
      </c>
      <c r="AQ421" s="5">
        <f t="shared" ca="1" si="354"/>
        <v>1165.0168361093054</v>
      </c>
      <c r="AR421" s="2">
        <f ca="1">(AQ421/AQ$5)^(12/COUNT(AQ$6:AQ421))-1</f>
        <v>7.3395036521199053E-2</v>
      </c>
      <c r="AT421" s="3">
        <f t="shared" si="355"/>
        <v>0</v>
      </c>
      <c r="AU421" s="3">
        <f t="shared" si="356"/>
        <v>1</v>
      </c>
      <c r="AV421" s="2">
        <f t="shared" si="357"/>
        <v>8.3098000305297237E-3</v>
      </c>
      <c r="AW421" s="5">
        <f t="shared" si="358"/>
        <v>1615.6049818004153</v>
      </c>
      <c r="AX421" s="2">
        <f>(AW421/AW$5)^(12/COUNT(AW$6:AW421))-1</f>
        <v>8.3567130909281584E-2</v>
      </c>
      <c r="AZ421" s="3">
        <f t="shared" ca="1" si="359"/>
        <v>0</v>
      </c>
      <c r="BA421" s="3">
        <f t="shared" ca="1" si="360"/>
        <v>1</v>
      </c>
      <c r="BB421" s="2">
        <f t="shared" ca="1" si="361"/>
        <v>8.3098000305297237E-3</v>
      </c>
      <c r="BC421" s="5">
        <f t="shared" ca="1" si="362"/>
        <v>2603.1707868572771</v>
      </c>
      <c r="BD421" s="2">
        <f ca="1">(BC421/BC$5)^(12/COUNT(BC$6:BC421))-1</f>
        <v>9.8580301696132411E-2</v>
      </c>
      <c r="BF421" s="3">
        <f t="shared" si="383"/>
        <v>0.45</v>
      </c>
      <c r="BG421" s="3">
        <f t="shared" si="363"/>
        <v>0.55000000000000004</v>
      </c>
      <c r="BH421" s="2">
        <f t="shared" si="364"/>
        <v>5.9203900167913489E-3</v>
      </c>
      <c r="BI421" s="5">
        <f t="shared" si="365"/>
        <v>1233.581123632312</v>
      </c>
      <c r="BJ421" s="2">
        <f>(BI421/BI$5)^(12/COUNT(BI$6:BI421))-1</f>
        <v>7.5167162474256033E-2</v>
      </c>
      <c r="BL421" s="3">
        <f t="shared" si="366"/>
        <v>1</v>
      </c>
      <c r="BM421" s="3">
        <f t="shared" si="367"/>
        <v>0</v>
      </c>
      <c r="BN421" s="2">
        <f t="shared" si="368"/>
        <v>3.0000000000000001E-3</v>
      </c>
      <c r="BO421" s="5">
        <f t="shared" si="369"/>
        <v>714.3698820537353</v>
      </c>
      <c r="BP421" s="2">
        <f>(BO421/BO$5)^(12/COUNT(BO$6:BO421))-1</f>
        <v>5.8357515616079381E-2</v>
      </c>
      <c r="BR421" s="3">
        <f t="shared" si="370"/>
        <v>1</v>
      </c>
      <c r="BS421" s="3">
        <f t="shared" si="371"/>
        <v>0</v>
      </c>
      <c r="BT421" s="2">
        <f t="shared" si="372"/>
        <v>3.0000000000000001E-3</v>
      </c>
      <c r="BU421" s="5">
        <f t="shared" si="373"/>
        <v>712.19692138458709</v>
      </c>
      <c r="BV421" s="2">
        <f>(BU421/BU$5)^(12/COUNT(BU$6:BU421))-1</f>
        <v>5.8264513824501263E-2</v>
      </c>
      <c r="BX421" s="3">
        <f t="shared" si="374"/>
        <v>0</v>
      </c>
      <c r="BY421" s="3">
        <f t="shared" si="375"/>
        <v>1</v>
      </c>
      <c r="BZ421" s="2">
        <f t="shared" si="376"/>
        <v>8.3098000305297237E-3</v>
      </c>
      <c r="CA421" s="5">
        <f t="shared" si="377"/>
        <v>995.87994244955723</v>
      </c>
      <c r="CB421" s="2">
        <f>(CA421/CA$5)^(12/COUNT(CA$6:CA421))-1</f>
        <v>6.8548975543000878E-2</v>
      </c>
      <c r="CD421" s="3">
        <f t="shared" si="384"/>
        <v>0.1</v>
      </c>
      <c r="CE421" s="3">
        <f t="shared" si="378"/>
        <v>0.9</v>
      </c>
      <c r="CF421" s="2">
        <f t="shared" si="379"/>
        <v>7.7788200274767514E-3</v>
      </c>
      <c r="CG421" s="5">
        <f t="shared" si="380"/>
        <v>1239.2755573960558</v>
      </c>
      <c r="CH421" s="2">
        <f>(CG421/CG$5)^(12/COUNT(CG$6:CG421))-1</f>
        <v>7.5310010788092407E-2</v>
      </c>
    </row>
    <row r="422" spans="1:86">
      <c r="A422" s="1">
        <v>38656</v>
      </c>
      <c r="B422" s="2">
        <f>data!M423/1200</f>
        <v>3.1250000000000002E-3</v>
      </c>
      <c r="C422" s="2">
        <f>data!K423/data!K422-1</f>
        <v>-1.217084409624658E-2</v>
      </c>
      <c r="D422" s="1">
        <f t="shared" si="331"/>
        <v>38353</v>
      </c>
      <c r="E422">
        <f>VLOOKUP(D422,'FRED Graph'!$A$13:$B$1993,2,FALSE)</f>
        <v>0</v>
      </c>
      <c r="F422" s="4">
        <f t="shared" si="332"/>
        <v>-1.529584409624658E-2</v>
      </c>
      <c r="G422" s="20" t="str">
        <f t="shared" si="385"/>
        <v>20054</v>
      </c>
      <c r="H422" s="21">
        <f>IF(VLOOKUP(G422,Median_Level!$A$2:$H$206,8,FALSE)="#N/A",0,VLOOKUP(G422,Median_Level!$A$2:$H$206,8,FALSE))</f>
        <v>11</v>
      </c>
      <c r="I422" s="4"/>
      <c r="J422" s="3">
        <f t="shared" si="381"/>
        <v>0</v>
      </c>
      <c r="K422" s="3">
        <f t="shared" si="333"/>
        <v>1</v>
      </c>
      <c r="L422" s="2">
        <f t="shared" si="334"/>
        <v>-1.217084409624658E-2</v>
      </c>
      <c r="M422" s="5">
        <f t="shared" si="335"/>
        <v>1202.080598733447</v>
      </c>
      <c r="N422" s="2">
        <f>(M422/M$5)^(12/COUNT(M$6:M422))-1</f>
        <v>7.4180404397088173E-2</v>
      </c>
      <c r="P422" s="3">
        <f t="shared" si="382"/>
        <v>1</v>
      </c>
      <c r="Q422" s="3">
        <f t="shared" si="336"/>
        <v>0</v>
      </c>
      <c r="R422" s="2">
        <f t="shared" si="337"/>
        <v>3.1250000000000002E-3</v>
      </c>
      <c r="S422" s="5">
        <f t="shared" si="338"/>
        <v>995.92464147570286</v>
      </c>
      <c r="T422" s="2">
        <f>(S422/S$5)^(12/COUNT(S$6:S422))-1</f>
        <v>6.8380473185374546E-2</v>
      </c>
      <c r="V422" s="3">
        <f t="shared" si="339"/>
        <v>1</v>
      </c>
      <c r="W422" s="3">
        <f t="shared" si="340"/>
        <v>0</v>
      </c>
      <c r="X422" s="2">
        <f t="shared" si="341"/>
        <v>3.1250000000000002E-3</v>
      </c>
      <c r="Y422" s="5">
        <f t="shared" si="342"/>
        <v>1222396.8530624839</v>
      </c>
      <c r="Z422" s="2">
        <f>(Y422/Y$5)^(12/COUNT(Y$6:Y422))-1</f>
        <v>0.31104505846166153</v>
      </c>
      <c r="AB422" s="3">
        <f t="shared" si="343"/>
        <v>0</v>
      </c>
      <c r="AC422" s="3">
        <f t="shared" si="344"/>
        <v>1</v>
      </c>
      <c r="AD422" s="2">
        <f t="shared" si="345"/>
        <v>-1.217084409624658E-2</v>
      </c>
      <c r="AE422" s="5">
        <f t="shared" si="346"/>
        <v>1163.7250846063741</v>
      </c>
      <c r="AF422" s="2">
        <f>(AE422/AE$5)^(12/COUNT(AE$6:AE422))-1</f>
        <v>7.3178476232887979E-2</v>
      </c>
      <c r="AH422" s="3">
        <f t="shared" ca="1" si="347"/>
        <v>0</v>
      </c>
      <c r="AI422" s="3">
        <f t="shared" ca="1" si="348"/>
        <v>1</v>
      </c>
      <c r="AJ422" s="2">
        <f t="shared" ca="1" si="349"/>
        <v>-1.217084409624658E-2</v>
      </c>
      <c r="AK422" s="5">
        <f t="shared" ca="1" si="350"/>
        <v>3475.2011236766757</v>
      </c>
      <c r="AL422" s="2">
        <f ca="1">(AK422/AK$5)^(12/COUNT(AK$6:AK422))-1</f>
        <v>0.10750257993897638</v>
      </c>
      <c r="AN422" s="3">
        <f t="shared" ca="1" si="351"/>
        <v>1.4627550192745531E-2</v>
      </c>
      <c r="AO422" s="3">
        <f t="shared" ca="1" si="352"/>
        <v>0.98537244980725447</v>
      </c>
      <c r="AP422" s="2">
        <f t="shared" ca="1" si="353"/>
        <v>-1.1947103368988323E-2</v>
      </c>
      <c r="AQ422" s="5">
        <f t="shared" ca="1" si="354"/>
        <v>1151.0982595416958</v>
      </c>
      <c r="AR422" s="2">
        <f ca="1">(AQ422/AQ$5)^(12/COUNT(AQ$6:AQ422))-1</f>
        <v>7.284160836528919E-2</v>
      </c>
      <c r="AT422" s="3">
        <f t="shared" si="355"/>
        <v>0</v>
      </c>
      <c r="AU422" s="3">
        <f t="shared" si="356"/>
        <v>1</v>
      </c>
      <c r="AV422" s="2">
        <f t="shared" si="357"/>
        <v>-1.217084409624658E-2</v>
      </c>
      <c r="AW422" s="5">
        <f t="shared" si="358"/>
        <v>1595.9417054458031</v>
      </c>
      <c r="AX422" s="2">
        <f>(AW422/AW$5)^(12/COUNT(AW$6:AW422))-1</f>
        <v>8.2976904368701199E-2</v>
      </c>
      <c r="AZ422" s="3">
        <f t="shared" ca="1" si="359"/>
        <v>0</v>
      </c>
      <c r="BA422" s="3">
        <f t="shared" ca="1" si="360"/>
        <v>1</v>
      </c>
      <c r="BB422" s="2">
        <f t="shared" ca="1" si="361"/>
        <v>-1.217084409624658E-2</v>
      </c>
      <c r="BC422" s="5">
        <f t="shared" ca="1" si="362"/>
        <v>2571.4880010545335</v>
      </c>
      <c r="BD422" s="2">
        <f ca="1">(BC422/BC$5)^(12/COUNT(BC$6:BC422))-1</f>
        <v>9.7945666642280882E-2</v>
      </c>
      <c r="BF422" s="3">
        <f t="shared" si="383"/>
        <v>0.45</v>
      </c>
      <c r="BG422" s="3">
        <f t="shared" si="363"/>
        <v>0.55000000000000004</v>
      </c>
      <c r="BH422" s="2">
        <f t="shared" si="364"/>
        <v>-5.2877142529356193E-3</v>
      </c>
      <c r="BI422" s="5">
        <f t="shared" si="365"/>
        <v>1227.0582991427291</v>
      </c>
      <c r="BJ422" s="2">
        <f>(BI422/BI$5)^(12/COUNT(BI$6:BI422))-1</f>
        <v>7.4816315403049227E-2</v>
      </c>
      <c r="BL422" s="3">
        <f t="shared" si="366"/>
        <v>1</v>
      </c>
      <c r="BM422" s="3">
        <f t="shared" si="367"/>
        <v>0</v>
      </c>
      <c r="BN422" s="2">
        <f t="shared" si="368"/>
        <v>3.1250000000000002E-3</v>
      </c>
      <c r="BO422" s="5">
        <f t="shared" si="369"/>
        <v>716.6022879351533</v>
      </c>
      <c r="BP422" s="2">
        <f>(BO422/BO$5)^(12/COUNT(BO$6:BO422))-1</f>
        <v>5.8308592039335139E-2</v>
      </c>
      <c r="BR422" s="3">
        <f t="shared" si="370"/>
        <v>1</v>
      </c>
      <c r="BS422" s="3">
        <f t="shared" si="371"/>
        <v>0</v>
      </c>
      <c r="BT422" s="2">
        <f t="shared" si="372"/>
        <v>3.1250000000000002E-3</v>
      </c>
      <c r="BU422" s="5">
        <f t="shared" si="373"/>
        <v>714.42253676391397</v>
      </c>
      <c r="BV422" s="2">
        <f>(BU422/BU$5)^(12/COUNT(BU$6:BU422))-1</f>
        <v>5.8215817552647042E-2</v>
      </c>
      <c r="BX422" s="3">
        <f t="shared" si="374"/>
        <v>0</v>
      </c>
      <c r="BY422" s="3">
        <f t="shared" si="375"/>
        <v>1</v>
      </c>
      <c r="BZ422" s="2">
        <f t="shared" si="376"/>
        <v>-1.217084409624658E-2</v>
      </c>
      <c r="CA422" s="5">
        <f t="shared" si="377"/>
        <v>983.75924293142464</v>
      </c>
      <c r="CB422" s="2">
        <f>(CA422/CA$5)^(12/COUNT(CA$6:CA422))-1</f>
        <v>6.8002674632287485E-2</v>
      </c>
      <c r="CD422" s="3">
        <f t="shared" si="384"/>
        <v>0.1</v>
      </c>
      <c r="CE422" s="3">
        <f t="shared" si="378"/>
        <v>0.9</v>
      </c>
      <c r="CF422" s="2">
        <f t="shared" si="379"/>
        <v>-1.0641259686621923E-2</v>
      </c>
      <c r="CG422" s="5">
        <f t="shared" si="380"/>
        <v>1226.0881043665213</v>
      </c>
      <c r="CH422" s="2">
        <f>(CG422/CG$5)^(12/COUNT(CG$6:CG422))-1</f>
        <v>7.4791850698165074E-2</v>
      </c>
    </row>
    <row r="423" spans="1:86">
      <c r="A423" s="1">
        <v>38686</v>
      </c>
      <c r="B423" s="2">
        <f>data!M424/1200</f>
        <v>3.3333333333333335E-3</v>
      </c>
      <c r="C423" s="2">
        <f>data!K424/data!K423-1</f>
        <v>3.5038079246595188E-2</v>
      </c>
      <c r="D423" s="1">
        <f t="shared" si="331"/>
        <v>38353</v>
      </c>
      <c r="E423">
        <f>VLOOKUP(D423,'FRED Graph'!$A$13:$B$1993,2,FALSE)</f>
        <v>0</v>
      </c>
      <c r="F423" s="4">
        <f t="shared" si="332"/>
        <v>3.1704745913261854E-2</v>
      </c>
      <c r="G423" s="20" t="str">
        <f t="shared" si="385"/>
        <v>20054</v>
      </c>
      <c r="H423" s="21">
        <f>IF(VLOOKUP(G423,Median_Level!$A$2:$H$206,8,FALSE)="#N/A",0,VLOOKUP(G423,Median_Level!$A$2:$H$206,8,FALSE))</f>
        <v>11</v>
      </c>
      <c r="I423" s="4"/>
      <c r="J423" s="3">
        <f t="shared" si="381"/>
        <v>0</v>
      </c>
      <c r="K423" s="3">
        <f t="shared" si="333"/>
        <v>1</v>
      </c>
      <c r="L423" s="2">
        <f t="shared" si="334"/>
        <v>3.5038079246595188E-2</v>
      </c>
      <c r="M423" s="5">
        <f t="shared" si="335"/>
        <v>1244.1991940126641</v>
      </c>
      <c r="N423" s="2">
        <f>(M423/M$5)^(12/COUNT(M$6:M423))-1</f>
        <v>7.5058869021461971E-2</v>
      </c>
      <c r="P423" s="3">
        <f t="shared" si="382"/>
        <v>1</v>
      </c>
      <c r="Q423" s="3">
        <f t="shared" si="336"/>
        <v>0</v>
      </c>
      <c r="R423" s="2">
        <f t="shared" si="337"/>
        <v>3.3333333333333335E-3</v>
      </c>
      <c r="S423" s="5">
        <f t="shared" si="338"/>
        <v>999.24439028062193</v>
      </c>
      <c r="T423" s="2">
        <f>(S423/S$5)^(12/COUNT(S$6:S423))-1</f>
        <v>6.8313483116142049E-2</v>
      </c>
      <c r="V423" s="3">
        <f t="shared" si="339"/>
        <v>0</v>
      </c>
      <c r="W423" s="3">
        <f t="shared" si="340"/>
        <v>1</v>
      </c>
      <c r="X423" s="2">
        <f t="shared" si="341"/>
        <v>3.5038079246595188E-2</v>
      </c>
      <c r="Y423" s="5">
        <f t="shared" si="342"/>
        <v>1265227.2908708758</v>
      </c>
      <c r="Z423" s="2">
        <f>(Y423/Y$5)^(12/COUNT(Y$6:Y423))-1</f>
        <v>0.31149187487277685</v>
      </c>
      <c r="AB423" s="3">
        <f t="shared" si="343"/>
        <v>0</v>
      </c>
      <c r="AC423" s="3">
        <f t="shared" si="344"/>
        <v>1</v>
      </c>
      <c r="AD423" s="2">
        <f t="shared" si="345"/>
        <v>3.5038079246595188E-2</v>
      </c>
      <c r="AE423" s="5">
        <f t="shared" si="346"/>
        <v>1204.4997763420629</v>
      </c>
      <c r="AF423" s="2">
        <f>(AE423/AE$5)^(12/COUNT(AE$6:AE423))-1</f>
        <v>7.4058519281622548E-2</v>
      </c>
      <c r="AH423" s="3">
        <f t="shared" ca="1" si="347"/>
        <v>0</v>
      </c>
      <c r="AI423" s="3">
        <f t="shared" ca="1" si="348"/>
        <v>1</v>
      </c>
      <c r="AJ423" s="2">
        <f t="shared" ca="1" si="349"/>
        <v>3.5038079246595188E-2</v>
      </c>
      <c r="AK423" s="5">
        <f t="shared" ca="1" si="350"/>
        <v>3596.9654960459156</v>
      </c>
      <c r="AL423" s="2">
        <f ca="1">(AK423/AK$5)^(12/COUNT(AK$6:AK423))-1</f>
        <v>0.1083272901995247</v>
      </c>
      <c r="AN423" s="3">
        <f t="shared" ca="1" si="351"/>
        <v>0.12083150731241388</v>
      </c>
      <c r="AO423" s="3">
        <f t="shared" ca="1" si="352"/>
        <v>0.87916849268758612</v>
      </c>
      <c r="AP423" s="2">
        <f t="shared" ca="1" si="353"/>
        <v>3.1207147008938663E-2</v>
      </c>
      <c r="AQ423" s="5">
        <f t="shared" ca="1" si="354"/>
        <v>1187.0207521489469</v>
      </c>
      <c r="AR423" s="2">
        <f ca="1">(AQ423/AQ$5)^(12/COUNT(AQ$6:AQ423))-1</f>
        <v>7.3607886703656256E-2</v>
      </c>
      <c r="AT423" s="3">
        <f t="shared" si="355"/>
        <v>0</v>
      </c>
      <c r="AU423" s="3">
        <f t="shared" si="356"/>
        <v>1</v>
      </c>
      <c r="AV423" s="2">
        <f t="shared" si="357"/>
        <v>3.5038079246595188E-2</v>
      </c>
      <c r="AW423" s="5">
        <f t="shared" si="358"/>
        <v>1651.8604373941594</v>
      </c>
      <c r="AX423" s="2">
        <f>(AW423/AW$5)^(12/COUNT(AW$6:AW423))-1</f>
        <v>8.3841415505753414E-2</v>
      </c>
      <c r="AZ423" s="3">
        <f t="shared" ca="1" si="359"/>
        <v>0</v>
      </c>
      <c r="BA423" s="3">
        <f t="shared" ca="1" si="360"/>
        <v>1</v>
      </c>
      <c r="BB423" s="2">
        <f t="shared" ca="1" si="361"/>
        <v>3.5038079246595188E-2</v>
      </c>
      <c r="BC423" s="5">
        <f t="shared" ca="1" si="362"/>
        <v>2661.5880014171507</v>
      </c>
      <c r="BD423" s="2">
        <f ca="1">(BC423/BC$5)^(12/COUNT(BC$6:BC423))-1</f>
        <v>9.8786041959102899E-2</v>
      </c>
      <c r="BF423" s="3">
        <f t="shared" si="383"/>
        <v>0.45</v>
      </c>
      <c r="BG423" s="3">
        <f t="shared" si="363"/>
        <v>0.55000000000000004</v>
      </c>
      <c r="BH423" s="2">
        <f t="shared" si="364"/>
        <v>2.0770943585627356E-2</v>
      </c>
      <c r="BI423" s="5">
        <f t="shared" si="365"/>
        <v>1252.5454578504987</v>
      </c>
      <c r="BJ423" s="2">
        <f>(BI423/BI$5)^(12/COUNT(BI$6:BI423))-1</f>
        <v>7.526523043018063E-2</v>
      </c>
      <c r="BL423" s="3">
        <f t="shared" si="366"/>
        <v>1</v>
      </c>
      <c r="BM423" s="3">
        <f t="shared" si="367"/>
        <v>0</v>
      </c>
      <c r="BN423" s="2">
        <f t="shared" si="368"/>
        <v>3.3333333333333335E-3</v>
      </c>
      <c r="BO423" s="5">
        <f t="shared" si="369"/>
        <v>718.99096222827052</v>
      </c>
      <c r="BP423" s="2">
        <f>(BO423/BO$5)^(12/COUNT(BO$6:BO423))-1</f>
        <v>5.8266213743906725E-2</v>
      </c>
      <c r="BR423" s="3">
        <f t="shared" si="370"/>
        <v>1</v>
      </c>
      <c r="BS423" s="3">
        <f t="shared" si="371"/>
        <v>0</v>
      </c>
      <c r="BT423" s="2">
        <f t="shared" si="372"/>
        <v>3.3333333333333335E-3</v>
      </c>
      <c r="BU423" s="5">
        <f t="shared" si="373"/>
        <v>716.80394521979372</v>
      </c>
      <c r="BV423" s="2">
        <f>(BU423/BU$5)^(12/COUNT(BU$6:BU423))-1</f>
        <v>5.8173664902166466E-2</v>
      </c>
      <c r="BX423" s="3">
        <f t="shared" si="374"/>
        <v>0</v>
      </c>
      <c r="BY423" s="3">
        <f t="shared" si="375"/>
        <v>1</v>
      </c>
      <c r="BZ423" s="2">
        <f t="shared" si="376"/>
        <v>3.5038079246595188E-2</v>
      </c>
      <c r="CA423" s="5">
        <f t="shared" si="377"/>
        <v>1018.2282772448264</v>
      </c>
      <c r="CB423" s="2">
        <f>(CA423/CA$5)^(12/COUNT(CA$6:CA423))-1</f>
        <v>6.8890835940836892E-2</v>
      </c>
      <c r="CD423" s="3">
        <f t="shared" si="384"/>
        <v>0.1</v>
      </c>
      <c r="CE423" s="3">
        <f t="shared" si="378"/>
        <v>0.9</v>
      </c>
      <c r="CF423" s="2">
        <f t="shared" si="379"/>
        <v>3.1867604655269E-2</v>
      </c>
      <c r="CG423" s="5">
        <f t="shared" si="380"/>
        <v>1265.1605953490018</v>
      </c>
      <c r="CH423" s="2">
        <f>(CG423/CG$5)^(12/COUNT(CG$6:CG423))-1</f>
        <v>7.5574618550757533E-2</v>
      </c>
    </row>
    <row r="424" spans="1:86">
      <c r="A424" s="1">
        <v>38716</v>
      </c>
      <c r="B424" s="2">
        <f>data!M425/1200</f>
        <v>3.4583333333333337E-3</v>
      </c>
      <c r="C424" s="2">
        <f>data!K425/data!K424-1</f>
        <v>-8.1779625333269212E-3</v>
      </c>
      <c r="D424" s="1">
        <f t="shared" si="331"/>
        <v>38353</v>
      </c>
      <c r="E424">
        <f>VLOOKUP(D424,'FRED Graph'!$A$13:$B$1993,2,FALSE)</f>
        <v>0</v>
      </c>
      <c r="F424" s="4">
        <f t="shared" si="332"/>
        <v>-1.1636295866660255E-2</v>
      </c>
      <c r="G424" s="20" t="str">
        <f t="shared" si="385"/>
        <v>20054</v>
      </c>
      <c r="H424" s="21">
        <f>IF(VLOOKUP(G424,Median_Level!$A$2:$H$206,8,FALSE)="#N/A",0,VLOOKUP(G424,Median_Level!$A$2:$H$206,8,FALSE))</f>
        <v>11</v>
      </c>
      <c r="I424" s="4"/>
      <c r="J424" s="3">
        <f t="shared" si="381"/>
        <v>0</v>
      </c>
      <c r="K424" s="3">
        <f t="shared" si="333"/>
        <v>1</v>
      </c>
      <c r="L424" s="2">
        <f t="shared" si="334"/>
        <v>-8.1779625333269212E-3</v>
      </c>
      <c r="M424" s="5">
        <f t="shared" si="335"/>
        <v>1234.024179620033</v>
      </c>
      <c r="N424" s="2">
        <f>(M424/M$5)^(12/COUNT(M$6:M424))-1</f>
        <v>7.462043078055669E-2</v>
      </c>
      <c r="P424" s="3">
        <f t="shared" si="382"/>
        <v>1</v>
      </c>
      <c r="Q424" s="3">
        <f t="shared" si="336"/>
        <v>0</v>
      </c>
      <c r="R424" s="2">
        <f t="shared" si="337"/>
        <v>3.4583333333333337E-3</v>
      </c>
      <c r="S424" s="5">
        <f t="shared" si="338"/>
        <v>1002.7001104636757</v>
      </c>
      <c r="T424" s="2">
        <f>(S424/S$5)^(12/COUNT(S$6:S424))-1</f>
        <v>6.8250628315768225E-2</v>
      </c>
      <c r="V424" s="3">
        <f t="shared" si="339"/>
        <v>1</v>
      </c>
      <c r="W424" s="3">
        <f t="shared" si="340"/>
        <v>0</v>
      </c>
      <c r="X424" s="2">
        <f t="shared" si="341"/>
        <v>3.4583333333333337E-3</v>
      </c>
      <c r="Y424" s="5">
        <f t="shared" si="342"/>
        <v>1269602.8685851377</v>
      </c>
      <c r="Z424" s="2">
        <f>(Y424/Y$5)^(12/COUNT(Y$6:Y424))-1</f>
        <v>0.31077298341937709</v>
      </c>
      <c r="AB424" s="3">
        <f t="shared" si="343"/>
        <v>0</v>
      </c>
      <c r="AC424" s="3">
        <f t="shared" si="344"/>
        <v>1</v>
      </c>
      <c r="AD424" s="2">
        <f t="shared" si="345"/>
        <v>-8.1779625333269212E-3</v>
      </c>
      <c r="AE424" s="5">
        <f t="shared" si="346"/>
        <v>1194.6494222997369</v>
      </c>
      <c r="AF424" s="2">
        <f>(AE424/AE$5)^(12/COUNT(AE$6:AE424))-1</f>
        <v>7.3622874398394877E-2</v>
      </c>
      <c r="AH424" s="3">
        <f t="shared" ca="1" si="347"/>
        <v>0</v>
      </c>
      <c r="AI424" s="3">
        <f t="shared" ca="1" si="348"/>
        <v>1</v>
      </c>
      <c r="AJ424" s="2">
        <f t="shared" ca="1" si="349"/>
        <v>-8.1779625333269212E-3</v>
      </c>
      <c r="AK424" s="5">
        <f t="shared" ca="1" si="350"/>
        <v>3567.5496469855825</v>
      </c>
      <c r="AL424" s="2">
        <f ca="1">(AK424/AK$5)^(12/COUNT(AK$6:AK424))-1</f>
        <v>0.10779470436986416</v>
      </c>
      <c r="AN424" s="3">
        <f t="shared" ca="1" si="351"/>
        <v>0.68068304038178995</v>
      </c>
      <c r="AO424" s="3">
        <f t="shared" ca="1" si="352"/>
        <v>0.31931695961821005</v>
      </c>
      <c r="AP424" s="2">
        <f t="shared" ca="1" si="353"/>
        <v>-2.5733328402656377E-4</v>
      </c>
      <c r="AQ424" s="5">
        <f t="shared" ca="1" si="354"/>
        <v>1186.7152922005887</v>
      </c>
      <c r="AR424" s="2">
        <f ca="1">(AQ424/AQ$5)^(12/COUNT(AQ$6:AQ424))-1</f>
        <v>7.3418002427744433E-2</v>
      </c>
      <c r="AT424" s="3">
        <f t="shared" si="355"/>
        <v>0</v>
      </c>
      <c r="AU424" s="3">
        <f t="shared" si="356"/>
        <v>1</v>
      </c>
      <c r="AV424" s="2">
        <f t="shared" si="357"/>
        <v>-8.1779625333269212E-3</v>
      </c>
      <c r="AW424" s="5">
        <f t="shared" si="358"/>
        <v>1638.3515846268649</v>
      </c>
      <c r="AX424" s="2">
        <f>(AW424/AW$5)^(12/COUNT(AW$6:AW424))-1</f>
        <v>8.3378358173818334E-2</v>
      </c>
      <c r="AZ424" s="3">
        <f t="shared" ca="1" si="359"/>
        <v>0</v>
      </c>
      <c r="BA424" s="3">
        <f t="shared" ca="1" si="360"/>
        <v>1</v>
      </c>
      <c r="BB424" s="2">
        <f t="shared" ca="1" si="361"/>
        <v>-8.1779625333269212E-3</v>
      </c>
      <c r="BC424" s="5">
        <f t="shared" ca="1" si="362"/>
        <v>2639.8216344624088</v>
      </c>
      <c r="BD424" s="2">
        <f ca="1">(BC424/BC$5)^(12/COUNT(BC$6:BC424))-1</f>
        <v>9.8280703512168222E-2</v>
      </c>
      <c r="BF424" s="3">
        <f t="shared" si="383"/>
        <v>0.45</v>
      </c>
      <c r="BG424" s="3">
        <f t="shared" si="363"/>
        <v>0.55000000000000004</v>
      </c>
      <c r="BH424" s="2">
        <f t="shared" si="364"/>
        <v>-2.9416293933298065E-3</v>
      </c>
      <c r="BI424" s="5">
        <f t="shared" si="365"/>
        <v>1248.860933315204</v>
      </c>
      <c r="BJ424" s="2">
        <f>(BI424/BI$5)^(12/COUNT(BI$6:BI424))-1</f>
        <v>7.4988317467208576E-2</v>
      </c>
      <c r="BL424" s="3">
        <f t="shared" si="366"/>
        <v>1</v>
      </c>
      <c r="BM424" s="3">
        <f t="shared" si="367"/>
        <v>0</v>
      </c>
      <c r="BN424" s="2">
        <f t="shared" si="368"/>
        <v>3.4583333333333337E-3</v>
      </c>
      <c r="BO424" s="5">
        <f t="shared" si="369"/>
        <v>721.47747263931001</v>
      </c>
      <c r="BP424" s="2">
        <f>(BO424/BO$5)^(12/COUNT(BO$6:BO424))-1</f>
        <v>5.8227814993434102E-2</v>
      </c>
      <c r="BR424" s="3">
        <f t="shared" si="370"/>
        <v>1</v>
      </c>
      <c r="BS424" s="3">
        <f t="shared" si="371"/>
        <v>0</v>
      </c>
      <c r="BT424" s="2">
        <f t="shared" si="372"/>
        <v>3.4583333333333337E-3</v>
      </c>
      <c r="BU424" s="5">
        <f t="shared" si="373"/>
        <v>719.28289219701219</v>
      </c>
      <c r="BV424" s="2">
        <f>(BU424/BU$5)^(12/COUNT(BU$6:BU424))-1</f>
        <v>5.8135490372430931E-2</v>
      </c>
      <c r="BX424" s="3">
        <f t="shared" si="374"/>
        <v>0</v>
      </c>
      <c r="BY424" s="3">
        <f t="shared" si="375"/>
        <v>1</v>
      </c>
      <c r="BZ424" s="2">
        <f t="shared" si="376"/>
        <v>-8.1779625333269212E-3</v>
      </c>
      <c r="CA424" s="5">
        <f t="shared" si="377"/>
        <v>1009.9012445431441</v>
      </c>
      <c r="CB424" s="2">
        <f>(CA424/CA$5)^(12/COUNT(CA$6:CA424))-1</f>
        <v>6.8469585838054847E-2</v>
      </c>
      <c r="CD424" s="3">
        <f t="shared" si="384"/>
        <v>0.1</v>
      </c>
      <c r="CE424" s="3">
        <f t="shared" si="378"/>
        <v>0.9</v>
      </c>
      <c r="CF424" s="2">
        <f t="shared" si="379"/>
        <v>-7.0143329466608962E-3</v>
      </c>
      <c r="CG424" s="5">
        <f t="shared" si="380"/>
        <v>1256.2863377022281</v>
      </c>
      <c r="CH424" s="2">
        <f>(CG424/CG$5)^(12/COUNT(CG$6:CG424))-1</f>
        <v>7.5170843977702795E-2</v>
      </c>
    </row>
    <row r="425" spans="1:86">
      <c r="A425" s="1">
        <v>38748</v>
      </c>
      <c r="B425" s="2">
        <f>data!M426/1200</f>
        <v>3.5499999999999998E-3</v>
      </c>
      <c r="C425" s="2">
        <f>data!K426/data!K425-1</f>
        <v>1.3749475157452729E-2</v>
      </c>
      <c r="D425" s="1">
        <f t="shared" si="331"/>
        <v>38718</v>
      </c>
      <c r="E425">
        <f>VLOOKUP(D425,'FRED Graph'!$A$13:$B$1993,2,FALSE)</f>
        <v>0</v>
      </c>
      <c r="F425" s="4">
        <f t="shared" si="332"/>
        <v>1.0199475157452729E-2</v>
      </c>
      <c r="G425" s="20" t="str">
        <f t="shared" si="385"/>
        <v>20061</v>
      </c>
      <c r="H425" s="21">
        <f>IF(VLOOKUP(G425,Median_Level!$A$2:$H$206,8,FALSE)="#N/A",0,VLOOKUP(G425,Median_Level!$A$2:$H$206,8,FALSE))</f>
        <v>15</v>
      </c>
      <c r="I425" s="4"/>
      <c r="J425" s="3">
        <f t="shared" si="381"/>
        <v>0</v>
      </c>
      <c r="K425" s="3">
        <f t="shared" si="333"/>
        <v>1</v>
      </c>
      <c r="L425" s="2">
        <f t="shared" si="334"/>
        <v>1.3749475157452729E-2</v>
      </c>
      <c r="M425" s="5">
        <f t="shared" si="335"/>
        <v>1250.9913644214146</v>
      </c>
      <c r="N425" s="2">
        <f>(M425/M$5)^(12/COUNT(M$6:M425))-1</f>
        <v>7.4855599304829878E-2</v>
      </c>
      <c r="P425" s="3">
        <f t="shared" si="382"/>
        <v>1</v>
      </c>
      <c r="Q425" s="3">
        <f t="shared" si="336"/>
        <v>0</v>
      </c>
      <c r="R425" s="2">
        <f t="shared" si="337"/>
        <v>3.5499999999999998E-3</v>
      </c>
      <c r="S425" s="5">
        <f t="shared" si="338"/>
        <v>1006.2596958558217</v>
      </c>
      <c r="T425" s="2">
        <f>(S425/S$5)^(12/COUNT(S$6:S425))-1</f>
        <v>6.8190864365621495E-2</v>
      </c>
      <c r="V425" s="3">
        <f t="shared" si="339"/>
        <v>0</v>
      </c>
      <c r="W425" s="3">
        <f t="shared" si="340"/>
        <v>1</v>
      </c>
      <c r="X425" s="2">
        <f t="shared" si="341"/>
        <v>1.3749475157452729E-2</v>
      </c>
      <c r="Y425" s="5">
        <f t="shared" si="342"/>
        <v>1287059.2416865798</v>
      </c>
      <c r="Z425" s="2">
        <f>(Y425/Y$5)^(12/COUNT(Y$6:Y425))-1</f>
        <v>0.31043987930927952</v>
      </c>
      <c r="AB425" s="3">
        <f t="shared" si="343"/>
        <v>0</v>
      </c>
      <c r="AC425" s="3">
        <f t="shared" si="344"/>
        <v>1</v>
      </c>
      <c r="AD425" s="2">
        <f t="shared" si="345"/>
        <v>1.3749475157452729E-2</v>
      </c>
      <c r="AE425" s="5">
        <f t="shared" si="346"/>
        <v>1211.0752248535123</v>
      </c>
      <c r="AF425" s="2">
        <f>(AE425/AE$5)^(12/COUNT(AE$6:AE425))-1</f>
        <v>7.3860199172392837E-2</v>
      </c>
      <c r="AH425" s="3">
        <f t="shared" ca="1" si="347"/>
        <v>0</v>
      </c>
      <c r="AI425" s="3">
        <f t="shared" ca="1" si="348"/>
        <v>1</v>
      </c>
      <c r="AJ425" s="2">
        <f t="shared" ca="1" si="349"/>
        <v>1.3749475157452729E-2</v>
      </c>
      <c r="AK425" s="5">
        <f t="shared" ca="1" si="350"/>
        <v>3616.60158222979</v>
      </c>
      <c r="AL425" s="2">
        <f ca="1">(AK425/AK$5)^(12/COUNT(AK$6:AK425))-1</f>
        <v>0.10795692487045683</v>
      </c>
      <c r="AN425" s="3">
        <f t="shared" ca="1" si="351"/>
        <v>0.56767166764609389</v>
      </c>
      <c r="AO425" s="3">
        <f t="shared" ca="1" si="352"/>
        <v>0.43232833235390611</v>
      </c>
      <c r="AP425" s="2">
        <f t="shared" ca="1" si="353"/>
        <v>7.9595220857066329E-3</v>
      </c>
      <c r="AQ425" s="5">
        <f t="shared" ca="1" si="354"/>
        <v>1196.1609787783052</v>
      </c>
      <c r="AR425" s="2">
        <f ca="1">(AQ425/AQ$5)^(12/COUNT(AQ$6:AQ425))-1</f>
        <v>7.348007894848152E-2</v>
      </c>
      <c r="AT425" s="3">
        <f t="shared" si="355"/>
        <v>0</v>
      </c>
      <c r="AU425" s="3">
        <f t="shared" si="356"/>
        <v>1</v>
      </c>
      <c r="AV425" s="2">
        <f t="shared" si="357"/>
        <v>1.3749475157452729E-2</v>
      </c>
      <c r="AW425" s="5">
        <f t="shared" si="358"/>
        <v>1660.8780590388653</v>
      </c>
      <c r="AX425" s="2">
        <f>(AW425/AW$5)^(12/COUNT(AW$6:AW425))-1</f>
        <v>8.359450194325313E-2</v>
      </c>
      <c r="AZ425" s="3">
        <f t="shared" ca="1" si="359"/>
        <v>0</v>
      </c>
      <c r="BA425" s="3">
        <f t="shared" ca="1" si="360"/>
        <v>1</v>
      </c>
      <c r="BB425" s="2">
        <f t="shared" ca="1" si="361"/>
        <v>1.3749475157452729E-2</v>
      </c>
      <c r="BC425" s="5">
        <f t="shared" ca="1" si="362"/>
        <v>2676.117796445556</v>
      </c>
      <c r="BD425" s="2">
        <f ca="1">(BC425/BC$5)^(12/COUNT(BC$6:BC425))-1</f>
        <v>9.8464089190838155E-2</v>
      </c>
      <c r="BF425" s="3">
        <f t="shared" si="383"/>
        <v>0.45</v>
      </c>
      <c r="BG425" s="3">
        <f t="shared" si="363"/>
        <v>0.55000000000000004</v>
      </c>
      <c r="BH425" s="2">
        <f t="shared" si="364"/>
        <v>9.1597113365990013E-3</v>
      </c>
      <c r="BI425" s="5">
        <f t="shared" si="365"/>
        <v>1260.3001389639269</v>
      </c>
      <c r="BJ425" s="2">
        <f>(BI425/BI$5)^(12/COUNT(BI$6:BI425))-1</f>
        <v>7.5083295327385891E-2</v>
      </c>
      <c r="BL425" s="3">
        <f t="shared" si="366"/>
        <v>1</v>
      </c>
      <c r="BM425" s="3">
        <f t="shared" si="367"/>
        <v>0</v>
      </c>
      <c r="BN425" s="2">
        <f t="shared" si="368"/>
        <v>3.5499999999999998E-3</v>
      </c>
      <c r="BO425" s="5">
        <f t="shared" si="369"/>
        <v>724.03871766717953</v>
      </c>
      <c r="BP425" s="2">
        <f>(BO425/BO$5)^(12/COUNT(BO$6:BO425))-1</f>
        <v>5.8192362252353691E-2</v>
      </c>
      <c r="BR425" s="3">
        <f t="shared" si="370"/>
        <v>1</v>
      </c>
      <c r="BS425" s="3">
        <f t="shared" si="371"/>
        <v>0</v>
      </c>
      <c r="BT425" s="2">
        <f t="shared" si="372"/>
        <v>3.5499999999999998E-3</v>
      </c>
      <c r="BU425" s="5">
        <f t="shared" si="373"/>
        <v>721.83634646431153</v>
      </c>
      <c r="BV425" s="2">
        <f>(BU425/BU$5)^(12/COUNT(BU$6:BU425))-1</f>
        <v>5.8100260528004988E-2</v>
      </c>
      <c r="BX425" s="3">
        <f t="shared" si="374"/>
        <v>0</v>
      </c>
      <c r="BY425" s="3">
        <f t="shared" si="375"/>
        <v>1</v>
      </c>
      <c r="BZ425" s="2">
        <f t="shared" si="376"/>
        <v>1.3749475157452729E-2</v>
      </c>
      <c r="CA425" s="5">
        <f t="shared" si="377"/>
        <v>1023.7868566164707</v>
      </c>
      <c r="CB425" s="2">
        <f>(CA425/CA$5)^(12/COUNT(CA$6:CA425))-1</f>
        <v>6.8718014492008761E-2</v>
      </c>
      <c r="CD425" s="3">
        <f t="shared" si="384"/>
        <v>0.1</v>
      </c>
      <c r="CE425" s="3">
        <f t="shared" si="378"/>
        <v>0.9</v>
      </c>
      <c r="CF425" s="2">
        <f t="shared" si="379"/>
        <v>1.2729527641707455E-2</v>
      </c>
      <c r="CG425" s="5">
        <f t="shared" si="380"/>
        <v>1272.2782693639081</v>
      </c>
      <c r="CH425" s="2">
        <f>(CG425/CG$5)^(12/COUNT(CG$6:CG425))-1</f>
        <v>7.5373892998220171E-2</v>
      </c>
    </row>
    <row r="426" spans="1:86">
      <c r="A426" s="1">
        <v>38776</v>
      </c>
      <c r="B426" s="2">
        <f>data!M427/1200</f>
        <v>3.7499999999999999E-3</v>
      </c>
      <c r="C426" s="2">
        <f>data!K427/data!K426-1</f>
        <v>1.1831721715696242E-2</v>
      </c>
      <c r="D426" s="1">
        <f t="shared" si="331"/>
        <v>38718</v>
      </c>
      <c r="E426">
        <f>VLOOKUP(D426,'FRED Graph'!$A$13:$B$1993,2,FALSE)</f>
        <v>0</v>
      </c>
      <c r="F426" s="4">
        <f t="shared" si="332"/>
        <v>8.0817217156962419E-3</v>
      </c>
      <c r="G426" s="20" t="str">
        <f t="shared" si="385"/>
        <v>20061</v>
      </c>
      <c r="H426" s="21">
        <f>IF(VLOOKUP(G426,Median_Level!$A$2:$H$206,8,FALSE)="#N/A",0,VLOOKUP(G426,Median_Level!$A$2:$H$206,8,FALSE))</f>
        <v>15</v>
      </c>
      <c r="I426" s="4"/>
      <c r="J426" s="3">
        <f t="shared" si="381"/>
        <v>0</v>
      </c>
      <c r="K426" s="3">
        <f t="shared" si="333"/>
        <v>1</v>
      </c>
      <c r="L426" s="2">
        <f t="shared" si="334"/>
        <v>1.1831721715696242E-2</v>
      </c>
      <c r="M426" s="5">
        <f t="shared" si="335"/>
        <v>1265.792746113988</v>
      </c>
      <c r="N426" s="2">
        <f>(M426/M$5)^(12/COUNT(M$6:M426))-1</f>
        <v>7.5031678043126382E-2</v>
      </c>
      <c r="P426" s="3">
        <f t="shared" si="382"/>
        <v>1</v>
      </c>
      <c r="Q426" s="3">
        <f t="shared" si="336"/>
        <v>0</v>
      </c>
      <c r="R426" s="2">
        <f t="shared" si="337"/>
        <v>3.7499999999999999E-3</v>
      </c>
      <c r="S426" s="5">
        <f t="shared" si="338"/>
        <v>1010.033169715281</v>
      </c>
      <c r="T426" s="2">
        <f>(S426/S$5)^(12/COUNT(S$6:S426))-1</f>
        <v>6.813745463234544E-2</v>
      </c>
      <c r="V426" s="3">
        <f t="shared" si="339"/>
        <v>0</v>
      </c>
      <c r="W426" s="3">
        <f t="shared" si="340"/>
        <v>1</v>
      </c>
      <c r="X426" s="2">
        <f t="shared" si="341"/>
        <v>1.1831721715696242E-2</v>
      </c>
      <c r="Y426" s="5">
        <f t="shared" si="342"/>
        <v>1302287.3684658303</v>
      </c>
      <c r="Z426" s="2">
        <f>(Y426/Y$5)^(12/COUNT(Y$6:Y426))-1</f>
        <v>0.31003773379432564</v>
      </c>
      <c r="AB426" s="3">
        <f t="shared" si="343"/>
        <v>0</v>
      </c>
      <c r="AC426" s="3">
        <f t="shared" si="344"/>
        <v>1</v>
      </c>
      <c r="AD426" s="2">
        <f t="shared" si="345"/>
        <v>1.1831721715696242E-2</v>
      </c>
      <c r="AE426" s="5">
        <f t="shared" si="346"/>
        <v>1225.4043298907534</v>
      </c>
      <c r="AF426" s="2">
        <f>(AE426/AE$5)^(12/COUNT(AE$6:AE426))-1</f>
        <v>7.403847851351264E-2</v>
      </c>
      <c r="AH426" s="3">
        <f t="shared" ca="1" si="347"/>
        <v>0</v>
      </c>
      <c r="AI426" s="3">
        <f t="shared" ca="1" si="348"/>
        <v>1</v>
      </c>
      <c r="AJ426" s="2">
        <f t="shared" ca="1" si="349"/>
        <v>1.1831721715696242E-2</v>
      </c>
      <c r="AK426" s="5">
        <f t="shared" ca="1" si="350"/>
        <v>3659.3922057072796</v>
      </c>
      <c r="AL426" s="2">
        <f ca="1">(AK426/AK$5)^(12/COUNT(AK$6:AK426))-1</f>
        <v>0.10805859202690549</v>
      </c>
      <c r="AN426" s="3">
        <f t="shared" ca="1" si="351"/>
        <v>0.15532329150783841</v>
      </c>
      <c r="AO426" s="3">
        <f t="shared" ca="1" si="352"/>
        <v>0.84467670849216159</v>
      </c>
      <c r="AP426" s="2">
        <f t="shared" ca="1" si="353"/>
        <v>1.0576442097763927E-2</v>
      </c>
      <c r="AQ426" s="5">
        <f t="shared" ca="1" si="354"/>
        <v>1208.8121061099584</v>
      </c>
      <c r="AR426" s="2">
        <f ca="1">(AQ426/AQ$5)^(12/COUNT(AQ$6:AQ426))-1</f>
        <v>7.3621208916793357E-2</v>
      </c>
      <c r="AT426" s="3">
        <f t="shared" si="355"/>
        <v>0</v>
      </c>
      <c r="AU426" s="3">
        <f t="shared" si="356"/>
        <v>1</v>
      </c>
      <c r="AV426" s="2">
        <f t="shared" si="357"/>
        <v>1.1831721715696242E-2</v>
      </c>
      <c r="AW426" s="5">
        <f t="shared" si="358"/>
        <v>1680.5291060371189</v>
      </c>
      <c r="AX426" s="2">
        <f>(AW426/AW$5)^(12/COUNT(AW$6:AW426))-1</f>
        <v>8.375116739842503E-2</v>
      </c>
      <c r="AZ426" s="3">
        <f t="shared" ca="1" si="359"/>
        <v>0</v>
      </c>
      <c r="BA426" s="3">
        <f t="shared" ca="1" si="360"/>
        <v>1</v>
      </c>
      <c r="BB426" s="2">
        <f t="shared" ca="1" si="361"/>
        <v>1.1831721715696242E-2</v>
      </c>
      <c r="BC426" s="5">
        <f t="shared" ca="1" si="362"/>
        <v>2707.780877491522</v>
      </c>
      <c r="BD426" s="2">
        <f ca="1">(BC426/BC$5)^(12/COUNT(BC$6:BC426))-1</f>
        <v>9.8587338996198648E-2</v>
      </c>
      <c r="BF426" s="3">
        <f t="shared" si="383"/>
        <v>0.45</v>
      </c>
      <c r="BG426" s="3">
        <f t="shared" si="363"/>
        <v>0.55000000000000004</v>
      </c>
      <c r="BH426" s="2">
        <f t="shared" si="364"/>
        <v>8.1949469436329338E-3</v>
      </c>
      <c r="BI426" s="5">
        <f t="shared" si="365"/>
        <v>1270.6282317357893</v>
      </c>
      <c r="BJ426" s="2">
        <f>(BI426/BI$5)^(12/COUNT(BI$6:BI426))-1</f>
        <v>7.5148518512616169E-2</v>
      </c>
      <c r="BL426" s="3">
        <f t="shared" si="366"/>
        <v>1</v>
      </c>
      <c r="BM426" s="3">
        <f t="shared" si="367"/>
        <v>0</v>
      </c>
      <c r="BN426" s="2">
        <f t="shared" si="368"/>
        <v>3.7499999999999999E-3</v>
      </c>
      <c r="BO426" s="5">
        <f t="shared" si="369"/>
        <v>726.75386285843138</v>
      </c>
      <c r="BP426" s="2">
        <f>(BO426/BO$5)^(12/COUNT(BO$6:BO426))-1</f>
        <v>5.8163089440966598E-2</v>
      </c>
      <c r="BR426" s="3">
        <f t="shared" si="370"/>
        <v>1</v>
      </c>
      <c r="BS426" s="3">
        <f t="shared" si="371"/>
        <v>0</v>
      </c>
      <c r="BT426" s="2">
        <f t="shared" si="372"/>
        <v>3.7499999999999999E-3</v>
      </c>
      <c r="BU426" s="5">
        <f t="shared" si="373"/>
        <v>724.54323276355262</v>
      </c>
      <c r="BV426" s="2">
        <f>(BU426/BU$5)^(12/COUNT(BU$6:BU426))-1</f>
        <v>5.8071209017822811E-2</v>
      </c>
      <c r="BX426" s="3">
        <f t="shared" si="374"/>
        <v>0</v>
      </c>
      <c r="BY426" s="3">
        <f t="shared" si="375"/>
        <v>1</v>
      </c>
      <c r="BZ426" s="2">
        <f t="shared" si="376"/>
        <v>1.1831721715696242E-2</v>
      </c>
      <c r="CA426" s="5">
        <f t="shared" si="377"/>
        <v>1035.9000178001443</v>
      </c>
      <c r="CB426" s="2">
        <f>(CA426/CA$5)^(12/COUNT(CA$6:CA426))-1</f>
        <v>6.8907627158725004E-2</v>
      </c>
      <c r="CD426" s="3">
        <f t="shared" si="384"/>
        <v>0.1</v>
      </c>
      <c r="CE426" s="3">
        <f t="shared" si="378"/>
        <v>0.9</v>
      </c>
      <c r="CF426" s="2">
        <f t="shared" si="379"/>
        <v>1.1023549544126618E-2</v>
      </c>
      <c r="CG426" s="5">
        <f t="shared" si="380"/>
        <v>1286.3032919001569</v>
      </c>
      <c r="CH426" s="2">
        <f>(CG426/CG$5)^(12/COUNT(CG$6:CG426))-1</f>
        <v>7.5524329140321145E-2</v>
      </c>
    </row>
    <row r="427" spans="1:86">
      <c r="A427" s="1">
        <v>38807</v>
      </c>
      <c r="B427" s="2">
        <f>data!M428/1200</f>
        <v>3.7833333333333334E-3</v>
      </c>
      <c r="C427" s="2">
        <f>data!K428/data!K427-1</f>
        <v>1.054358929576904E-2</v>
      </c>
      <c r="D427" s="1">
        <f t="shared" si="331"/>
        <v>38718</v>
      </c>
      <c r="E427">
        <f>VLOOKUP(D427,'FRED Graph'!$A$13:$B$1993,2,FALSE)</f>
        <v>0</v>
      </c>
      <c r="F427" s="4">
        <f t="shared" si="332"/>
        <v>6.7602559624357073E-3</v>
      </c>
      <c r="G427" s="20" t="str">
        <f t="shared" si="385"/>
        <v>20061</v>
      </c>
      <c r="H427" s="21">
        <f>IF(VLOOKUP(G427,Median_Level!$A$2:$H$206,8,FALSE)="#N/A",0,VLOOKUP(G427,Median_Level!$A$2:$H$206,8,FALSE))</f>
        <v>15</v>
      </c>
      <c r="I427" s="4"/>
      <c r="J427" s="3">
        <f t="shared" si="381"/>
        <v>0</v>
      </c>
      <c r="K427" s="3">
        <f t="shared" si="333"/>
        <v>1</v>
      </c>
      <c r="L427" s="2">
        <f t="shared" si="334"/>
        <v>1.054358929576904E-2</v>
      </c>
      <c r="M427" s="5">
        <f t="shared" si="335"/>
        <v>1279.1387449625774</v>
      </c>
      <c r="N427" s="2">
        <f>(M427/M$5)^(12/COUNT(M$6:M427))-1</f>
        <v>7.5168003226034008E-2</v>
      </c>
      <c r="P427" s="3">
        <f t="shared" si="382"/>
        <v>1</v>
      </c>
      <c r="Q427" s="3">
        <f t="shared" si="336"/>
        <v>0</v>
      </c>
      <c r="R427" s="2">
        <f t="shared" si="337"/>
        <v>3.7833333333333334E-3</v>
      </c>
      <c r="S427" s="5">
        <f t="shared" si="338"/>
        <v>1013.854461874037</v>
      </c>
      <c r="T427" s="2">
        <f>(S427/S$5)^(12/COUNT(S$6:S427))-1</f>
        <v>6.808530928089418E-2</v>
      </c>
      <c r="V427" s="3">
        <f t="shared" si="339"/>
        <v>0</v>
      </c>
      <c r="W427" s="3">
        <f t="shared" si="340"/>
        <v>1</v>
      </c>
      <c r="X427" s="2">
        <f t="shared" si="341"/>
        <v>1.054358929576904E-2</v>
      </c>
      <c r="Y427" s="5">
        <f t="shared" si="342"/>
        <v>1316018.1516240018</v>
      </c>
      <c r="Z427" s="2">
        <f>(Y427/Y$5)^(12/COUNT(Y$6:Y427))-1</f>
        <v>0.30959017713122261</v>
      </c>
      <c r="AB427" s="3">
        <f t="shared" si="343"/>
        <v>0</v>
      </c>
      <c r="AC427" s="3">
        <f t="shared" si="344"/>
        <v>1</v>
      </c>
      <c r="AD427" s="2">
        <f t="shared" si="345"/>
        <v>1.054358929576904E-2</v>
      </c>
      <c r="AE427" s="5">
        <f t="shared" si="346"/>
        <v>1238.3244898663786</v>
      </c>
      <c r="AF427" s="2">
        <f>(AE427/AE$5)^(12/COUNT(AE$6:AE427))-1</f>
        <v>7.4177030515150788E-2</v>
      </c>
      <c r="AH427" s="3">
        <f t="shared" ca="1" si="347"/>
        <v>0</v>
      </c>
      <c r="AI427" s="3">
        <f t="shared" ca="1" si="348"/>
        <v>1</v>
      </c>
      <c r="AJ427" s="2">
        <f t="shared" ca="1" si="349"/>
        <v>1.054358929576904E-2</v>
      </c>
      <c r="AK427" s="5">
        <f t="shared" ca="1" si="350"/>
        <v>3697.9753341963956</v>
      </c>
      <c r="AL427" s="2">
        <f ca="1">(AK427/AK$5)^(12/COUNT(AK$6:AK427))-1</f>
        <v>0.1081196452473403</v>
      </c>
      <c r="AN427" s="3">
        <f t="shared" ca="1" si="351"/>
        <v>0.85707262137511675</v>
      </c>
      <c r="AO427" s="3">
        <f t="shared" ca="1" si="352"/>
        <v>0.14292737862488325</v>
      </c>
      <c r="AP427" s="2">
        <f t="shared" ca="1" si="353"/>
        <v>4.749558996877506E-3</v>
      </c>
      <c r="AQ427" s="5">
        <f t="shared" ca="1" si="354"/>
        <v>1214.5534305240676</v>
      </c>
      <c r="AR427" s="2">
        <f ca="1">(AQ427/AQ$5)^(12/COUNT(AQ$6:AQ427))-1</f>
        <v>7.358514028485752E-2</v>
      </c>
      <c r="AT427" s="3">
        <f t="shared" si="355"/>
        <v>0</v>
      </c>
      <c r="AU427" s="3">
        <f t="shared" si="356"/>
        <v>1</v>
      </c>
      <c r="AV427" s="2">
        <f t="shared" si="357"/>
        <v>1.054358929576904E-2</v>
      </c>
      <c r="AW427" s="5">
        <f t="shared" si="358"/>
        <v>1698.2479147307602</v>
      </c>
      <c r="AX427" s="2">
        <f>(AW427/AW$5)^(12/COUNT(AW$6:AW427))-1</f>
        <v>8.3867850004479161E-2</v>
      </c>
      <c r="AZ427" s="3">
        <f t="shared" ca="1" si="359"/>
        <v>0</v>
      </c>
      <c r="BA427" s="3">
        <f t="shared" ca="1" si="360"/>
        <v>1</v>
      </c>
      <c r="BB427" s="2">
        <f t="shared" ca="1" si="361"/>
        <v>1.054358929576904E-2</v>
      </c>
      <c r="BC427" s="5">
        <f t="shared" ca="1" si="362"/>
        <v>2736.3306069667296</v>
      </c>
      <c r="BD427" s="2">
        <f ca="1">(BC427/BC$5)^(12/COUNT(BC$6:BC427))-1</f>
        <v>9.8670219349114685E-2</v>
      </c>
      <c r="BF427" s="3">
        <f t="shared" si="383"/>
        <v>0.45</v>
      </c>
      <c r="BG427" s="3">
        <f t="shared" si="363"/>
        <v>0.55000000000000004</v>
      </c>
      <c r="BH427" s="2">
        <f t="shared" si="364"/>
        <v>7.5014741126729727E-3</v>
      </c>
      <c r="BI427" s="5">
        <f t="shared" si="365"/>
        <v>1280.1598165229866</v>
      </c>
      <c r="BJ427" s="2">
        <f>(BI427/BI$5)^(12/COUNT(BI$6:BI427))-1</f>
        <v>7.5192399039261781E-2</v>
      </c>
      <c r="BL427" s="3">
        <f t="shared" si="366"/>
        <v>1</v>
      </c>
      <c r="BM427" s="3">
        <f t="shared" si="367"/>
        <v>0</v>
      </c>
      <c r="BN427" s="2">
        <f t="shared" si="368"/>
        <v>3.7833333333333334E-3</v>
      </c>
      <c r="BO427" s="5">
        <f t="shared" si="369"/>
        <v>729.50341497291242</v>
      </c>
      <c r="BP427" s="2">
        <f>(BO427/BO$5)^(12/COUNT(BO$6:BO427))-1</f>
        <v>5.8134955374677277E-2</v>
      </c>
      <c r="BR427" s="3">
        <f t="shared" si="370"/>
        <v>1</v>
      </c>
      <c r="BS427" s="3">
        <f t="shared" si="371"/>
        <v>0</v>
      </c>
      <c r="BT427" s="2">
        <f t="shared" si="372"/>
        <v>3.7833333333333334E-3</v>
      </c>
      <c r="BU427" s="5">
        <f t="shared" si="373"/>
        <v>727.28442132750797</v>
      </c>
      <c r="BV427" s="2">
        <f>(BU427/BU$5)^(12/COUNT(BU$6:BU427))-1</f>
        <v>5.8043295105319803E-2</v>
      </c>
      <c r="BX427" s="3">
        <f t="shared" si="374"/>
        <v>0</v>
      </c>
      <c r="BY427" s="3">
        <f t="shared" si="375"/>
        <v>1</v>
      </c>
      <c r="BZ427" s="2">
        <f t="shared" si="376"/>
        <v>1.054358929576904E-2</v>
      </c>
      <c r="CA427" s="5">
        <f t="shared" si="377"/>
        <v>1046.8221221393089</v>
      </c>
      <c r="CB427" s="2">
        <f>(CA427/CA$5)^(12/COUNT(CA$6:CA427))-1</f>
        <v>6.9057648236944047E-2</v>
      </c>
      <c r="CD427" s="3">
        <f t="shared" si="384"/>
        <v>0.1</v>
      </c>
      <c r="CE427" s="3">
        <f t="shared" si="378"/>
        <v>0.9</v>
      </c>
      <c r="CF427" s="2">
        <f t="shared" si="379"/>
        <v>9.8675636995254699E-3</v>
      </c>
      <c r="CG427" s="5">
        <f t="shared" si="380"/>
        <v>1298.995971569891</v>
      </c>
      <c r="CH427" s="2">
        <f>(CG427/CG$5)^(12/COUNT(CG$6:CG427))-1</f>
        <v>7.5639080137824166E-2</v>
      </c>
    </row>
    <row r="428" spans="1:86">
      <c r="A428" s="1">
        <v>38835</v>
      </c>
      <c r="B428" s="2">
        <f>data!M429/1200</f>
        <v>3.9583333333333337E-3</v>
      </c>
      <c r="C428" s="2">
        <f>data!K429/data!K428-1</f>
        <v>2.3207541055618064E-2</v>
      </c>
      <c r="D428" s="1">
        <f t="shared" si="331"/>
        <v>38718</v>
      </c>
      <c r="E428">
        <f>VLOOKUP(D428,'FRED Graph'!$A$13:$B$1993,2,FALSE)</f>
        <v>0</v>
      </c>
      <c r="F428" s="4">
        <f t="shared" si="332"/>
        <v>1.9249207722284729E-2</v>
      </c>
      <c r="G428" s="20" t="str">
        <f t="shared" si="385"/>
        <v>20062</v>
      </c>
      <c r="H428" s="21">
        <f>IF(VLOOKUP(G428,Median_Level!$A$2:$H$206,8,FALSE)="#N/A",0,VLOOKUP(G428,Median_Level!$A$2:$H$206,8,FALSE))</f>
        <v>16</v>
      </c>
      <c r="I428" s="4"/>
      <c r="J428" s="3">
        <f t="shared" si="381"/>
        <v>0</v>
      </c>
      <c r="K428" s="3">
        <f t="shared" si="333"/>
        <v>1</v>
      </c>
      <c r="L428" s="2">
        <f t="shared" si="334"/>
        <v>2.3207541055618064E-2</v>
      </c>
      <c r="M428" s="5">
        <f t="shared" si="335"/>
        <v>1308.8244099021283</v>
      </c>
      <c r="N428" s="2">
        <f>(M428/M$5)^(12/COUNT(M$6:M428))-1</f>
        <v>7.5683676680486256E-2</v>
      </c>
      <c r="P428" s="3">
        <f t="shared" si="382"/>
        <v>1</v>
      </c>
      <c r="Q428" s="3">
        <f t="shared" si="336"/>
        <v>0</v>
      </c>
      <c r="R428" s="2">
        <f t="shared" si="337"/>
        <v>3.9583333333333337E-3</v>
      </c>
      <c r="S428" s="5">
        <f t="shared" si="338"/>
        <v>1017.8676357856217</v>
      </c>
      <c r="T428" s="2">
        <f>(S428/S$5)^(12/COUNT(S$6:S428))-1</f>
        <v>6.8038694868682636E-2</v>
      </c>
      <c r="V428" s="3">
        <f t="shared" si="339"/>
        <v>0</v>
      </c>
      <c r="W428" s="3">
        <f t="shared" si="340"/>
        <v>1</v>
      </c>
      <c r="X428" s="2">
        <f t="shared" si="341"/>
        <v>2.3207541055618064E-2</v>
      </c>
      <c r="Y428" s="5">
        <f t="shared" si="342"/>
        <v>1346559.6969077545</v>
      </c>
      <c r="Z428" s="2">
        <f>(Y428/Y$5)^(12/COUNT(Y$6:Y428))-1</f>
        <v>0.30960749556815625</v>
      </c>
      <c r="AB428" s="3">
        <f t="shared" si="343"/>
        <v>0</v>
      </c>
      <c r="AC428" s="3">
        <f t="shared" si="344"/>
        <v>1</v>
      </c>
      <c r="AD428" s="2">
        <f t="shared" si="345"/>
        <v>2.3207541055618064E-2</v>
      </c>
      <c r="AE428" s="5">
        <f t="shared" si="346"/>
        <v>1267.0629563051298</v>
      </c>
      <c r="AF428" s="2">
        <f>(AE428/AE$5)^(12/COUNT(AE$6:AE428))-1</f>
        <v>7.4694571448777447E-2</v>
      </c>
      <c r="AH428" s="3">
        <f t="shared" ca="1" si="347"/>
        <v>0</v>
      </c>
      <c r="AI428" s="3">
        <f t="shared" ca="1" si="348"/>
        <v>1</v>
      </c>
      <c r="AJ428" s="2">
        <f t="shared" ca="1" si="349"/>
        <v>2.3207541055618064E-2</v>
      </c>
      <c r="AK428" s="5">
        <f t="shared" ca="1" si="350"/>
        <v>3783.7962485874214</v>
      </c>
      <c r="AL428" s="2">
        <f ca="1">(AK428/AK$5)^(12/COUNT(AK$6:AK428))-1</f>
        <v>0.10857200631953257</v>
      </c>
      <c r="AN428" s="3">
        <f t="shared" ca="1" si="351"/>
        <v>0.21129847214664199</v>
      </c>
      <c r="AO428" s="3">
        <f t="shared" ca="1" si="352"/>
        <v>0.78870152785335801</v>
      </c>
      <c r="AP428" s="2">
        <f t="shared" ca="1" si="353"/>
        <v>1.9140212873865959E-2</v>
      </c>
      <c r="AQ428" s="5">
        <f t="shared" ca="1" si="354"/>
        <v>1237.8002417309824</v>
      </c>
      <c r="AR428" s="2">
        <f ca="1">(AQ428/AQ$5)^(12/COUNT(AQ$6:AQ428))-1</f>
        <v>7.3982436406242691E-2</v>
      </c>
      <c r="AT428" s="3">
        <f t="shared" si="355"/>
        <v>0</v>
      </c>
      <c r="AU428" s="3">
        <f t="shared" si="356"/>
        <v>1</v>
      </c>
      <c r="AV428" s="2">
        <f t="shared" si="357"/>
        <v>2.3207541055618064E-2</v>
      </c>
      <c r="AW428" s="5">
        <f t="shared" si="358"/>
        <v>1737.6600729344921</v>
      </c>
      <c r="AX428" s="2">
        <f>(AW428/AW$5)^(12/COUNT(AW$6:AW428))-1</f>
        <v>8.4367036382891225E-2</v>
      </c>
      <c r="AZ428" s="3">
        <f t="shared" ca="1" si="359"/>
        <v>0</v>
      </c>
      <c r="BA428" s="3">
        <f t="shared" ca="1" si="360"/>
        <v>1</v>
      </c>
      <c r="BB428" s="2">
        <f t="shared" ca="1" si="361"/>
        <v>2.3207541055618064E-2</v>
      </c>
      <c r="BC428" s="5">
        <f t="shared" ca="1" si="362"/>
        <v>2799.8341118696544</v>
      </c>
      <c r="BD428" s="2">
        <f ca="1">(BC428/BC$5)^(12/COUNT(BC$6:BC428))-1</f>
        <v>9.9140975793023056E-2</v>
      </c>
      <c r="BF428" s="3">
        <f t="shared" si="383"/>
        <v>0.45</v>
      </c>
      <c r="BG428" s="3">
        <f t="shared" si="363"/>
        <v>0.55000000000000004</v>
      </c>
      <c r="BH428" s="2">
        <f t="shared" si="364"/>
        <v>1.4545397580589935E-2</v>
      </c>
      <c r="BI428" s="5">
        <f t="shared" si="365"/>
        <v>1298.7802500210087</v>
      </c>
      <c r="BJ428" s="2">
        <f>(BI428/BI$5)^(12/COUNT(BI$6:BI428))-1</f>
        <v>7.5448614904462863E-2</v>
      </c>
      <c r="BL428" s="3">
        <f t="shared" si="366"/>
        <v>1</v>
      </c>
      <c r="BM428" s="3">
        <f t="shared" si="367"/>
        <v>0</v>
      </c>
      <c r="BN428" s="2">
        <f t="shared" si="368"/>
        <v>3.9583333333333337E-3</v>
      </c>
      <c r="BO428" s="5">
        <f t="shared" si="369"/>
        <v>732.39103265718018</v>
      </c>
      <c r="BP428" s="2">
        <f>(BO428/BO$5)^(12/COUNT(BO$6:BO428))-1</f>
        <v>5.8112187843769814E-2</v>
      </c>
      <c r="BR428" s="3">
        <f t="shared" si="370"/>
        <v>1</v>
      </c>
      <c r="BS428" s="3">
        <f t="shared" si="371"/>
        <v>0</v>
      </c>
      <c r="BT428" s="2">
        <f t="shared" si="372"/>
        <v>3.9583333333333337E-3</v>
      </c>
      <c r="BU428" s="5">
        <f t="shared" si="373"/>
        <v>730.16325549526266</v>
      </c>
      <c r="BV428" s="2">
        <f>(BU428/BU$5)^(12/COUNT(BU$6:BU428))-1</f>
        <v>5.8020746223553576E-2</v>
      </c>
      <c r="BX428" s="3">
        <f t="shared" si="374"/>
        <v>0</v>
      </c>
      <c r="BY428" s="3">
        <f t="shared" si="375"/>
        <v>1</v>
      </c>
      <c r="BZ428" s="2">
        <f t="shared" si="376"/>
        <v>2.3207541055618064E-2</v>
      </c>
      <c r="CA428" s="5">
        <f t="shared" si="377"/>
        <v>1071.1162895167861</v>
      </c>
      <c r="CB428" s="2">
        <f>(CA428/CA$5)^(12/COUNT(CA$6:CA428))-1</f>
        <v>6.9584802198968676E-2</v>
      </c>
      <c r="CD428" s="3">
        <f t="shared" si="384"/>
        <v>0.1</v>
      </c>
      <c r="CE428" s="3">
        <f t="shared" si="378"/>
        <v>0.9</v>
      </c>
      <c r="CF428" s="2">
        <f t="shared" si="379"/>
        <v>2.1282620283389592E-2</v>
      </c>
      <c r="CG428" s="5">
        <f t="shared" si="380"/>
        <v>1326.6420095824658</v>
      </c>
      <c r="CH428" s="2">
        <f>(CG428/CG$5)^(12/COUNT(CG$6:CG428))-1</f>
        <v>7.6096379160207395E-2</v>
      </c>
    </row>
    <row r="429" spans="1:86">
      <c r="A429" s="1">
        <v>38868</v>
      </c>
      <c r="B429" s="2">
        <f>data!M430/1200</f>
        <v>4.1000000000000003E-3</v>
      </c>
      <c r="C429" s="2">
        <f>data!K430/data!K429-1</f>
        <v>-1.7491646975404507E-2</v>
      </c>
      <c r="D429" s="1">
        <f t="shared" si="331"/>
        <v>38718</v>
      </c>
      <c r="E429">
        <f>VLOOKUP(D429,'FRED Graph'!$A$13:$B$1993,2,FALSE)</f>
        <v>0</v>
      </c>
      <c r="F429" s="4">
        <f t="shared" si="332"/>
        <v>-2.1591646975404506E-2</v>
      </c>
      <c r="G429" s="20" t="str">
        <f t="shared" si="385"/>
        <v>20062</v>
      </c>
      <c r="H429" s="21">
        <f>IF(VLOOKUP(G429,Median_Level!$A$2:$H$206,8,FALSE)="#N/A",0,VLOOKUP(G429,Median_Level!$A$2:$H$206,8,FALSE))</f>
        <v>16</v>
      </c>
      <c r="I429" s="4"/>
      <c r="J429" s="3">
        <f t="shared" si="381"/>
        <v>0</v>
      </c>
      <c r="K429" s="3">
        <f t="shared" si="333"/>
        <v>1</v>
      </c>
      <c r="L429" s="2">
        <f t="shared" si="334"/>
        <v>-1.7491646975404507E-2</v>
      </c>
      <c r="M429" s="5">
        <f t="shared" si="335"/>
        <v>1285.9309153713282</v>
      </c>
      <c r="N429" s="2">
        <f>(M429/M$5)^(12/COUNT(M$6:M429))-1</f>
        <v>7.4961603541687127E-2</v>
      </c>
      <c r="P429" s="3">
        <f t="shared" si="382"/>
        <v>1</v>
      </c>
      <c r="Q429" s="3">
        <f t="shared" si="336"/>
        <v>0</v>
      </c>
      <c r="R429" s="2">
        <f t="shared" si="337"/>
        <v>4.1000000000000003E-3</v>
      </c>
      <c r="S429" s="5">
        <f t="shared" si="338"/>
        <v>1022.0408930923428</v>
      </c>
      <c r="T429" s="2">
        <f>(S429/S$5)^(12/COUNT(S$6:S429))-1</f>
        <v>6.7996567225089954E-2</v>
      </c>
      <c r="V429" s="3">
        <f t="shared" si="339"/>
        <v>1</v>
      </c>
      <c r="W429" s="3">
        <f t="shared" si="340"/>
        <v>0</v>
      </c>
      <c r="X429" s="2">
        <f t="shared" si="341"/>
        <v>4.1000000000000003E-3</v>
      </c>
      <c r="Y429" s="5">
        <f t="shared" si="342"/>
        <v>1352080.5916650763</v>
      </c>
      <c r="Z429" s="2">
        <f>(Y429/Y$5)^(12/COUNT(Y$6:Y429))-1</f>
        <v>0.30892621963710565</v>
      </c>
      <c r="AB429" s="3">
        <f t="shared" si="343"/>
        <v>0</v>
      </c>
      <c r="AC429" s="3">
        <f t="shared" si="344"/>
        <v>1</v>
      </c>
      <c r="AD429" s="2">
        <f t="shared" si="345"/>
        <v>-1.7491646975404507E-2</v>
      </c>
      <c r="AE429" s="5">
        <f t="shared" si="346"/>
        <v>1244.899938377828</v>
      </c>
      <c r="AF429" s="2">
        <f>(AE429/AE$5)^(12/COUNT(AE$6:AE429))-1</f>
        <v>7.3975492425514044E-2</v>
      </c>
      <c r="AH429" s="3">
        <f t="shared" ca="1" si="347"/>
        <v>0</v>
      </c>
      <c r="AI429" s="3">
        <f t="shared" ca="1" si="348"/>
        <v>1</v>
      </c>
      <c r="AJ429" s="2">
        <f t="shared" ca="1" si="349"/>
        <v>-1.7491646975404507E-2</v>
      </c>
      <c r="AK429" s="5">
        <f t="shared" ca="1" si="350"/>
        <v>3717.6114203802704</v>
      </c>
      <c r="AL429" s="2">
        <f ca="1">(AK429/AK$5)^(12/COUNT(AK$6:AK429))-1</f>
        <v>0.10774917122494942</v>
      </c>
      <c r="AN429" s="3">
        <f t="shared" ca="1" si="351"/>
        <v>0.50992594447848794</v>
      </c>
      <c r="AO429" s="3">
        <f t="shared" ca="1" si="352"/>
        <v>0.49007405552151206</v>
      </c>
      <c r="AP429" s="2">
        <f t="shared" ca="1" si="353"/>
        <v>-6.4815059986252765E-3</v>
      </c>
      <c r="AQ429" s="5">
        <f t="shared" ca="1" si="354"/>
        <v>1229.7774320391031</v>
      </c>
      <c r="AR429" s="2">
        <f ca="1">(AQ429/AQ$5)^(12/COUNT(AQ$6:AQ429))-1</f>
        <v>7.3604063911749895E-2</v>
      </c>
      <c r="AT429" s="3">
        <f t="shared" si="355"/>
        <v>0</v>
      </c>
      <c r="AU429" s="3">
        <f t="shared" si="356"/>
        <v>1</v>
      </c>
      <c r="AV429" s="2">
        <f t="shared" si="357"/>
        <v>-1.7491646975404507E-2</v>
      </c>
      <c r="AW429" s="5">
        <f t="shared" si="358"/>
        <v>1707.2655363754664</v>
      </c>
      <c r="AX429" s="2">
        <f>(AW429/AW$5)^(12/COUNT(AW$6:AW429))-1</f>
        <v>8.3618586310772569E-2</v>
      </c>
      <c r="AZ429" s="3">
        <f t="shared" ca="1" si="359"/>
        <v>0</v>
      </c>
      <c r="BA429" s="3">
        <f t="shared" ca="1" si="360"/>
        <v>1</v>
      </c>
      <c r="BB429" s="2">
        <f t="shared" ca="1" si="361"/>
        <v>-1.7491646975404507E-2</v>
      </c>
      <c r="BC429" s="5">
        <f t="shared" ca="1" si="362"/>
        <v>2750.8604019951354</v>
      </c>
      <c r="BD429" s="2">
        <f ca="1">(BC429/BC$5)^(12/COUNT(BC$6:BC429))-1</f>
        <v>9.834727275575661E-2</v>
      </c>
      <c r="BF429" s="3">
        <f t="shared" si="383"/>
        <v>0.45</v>
      </c>
      <c r="BG429" s="3">
        <f t="shared" si="363"/>
        <v>0.55000000000000004</v>
      </c>
      <c r="BH429" s="2">
        <f t="shared" si="364"/>
        <v>-7.7754058364724798E-3</v>
      </c>
      <c r="BI429" s="5">
        <f t="shared" si="365"/>
        <v>1288.6817064847</v>
      </c>
      <c r="BJ429" s="2">
        <f>(BI429/BI$5)^(12/COUNT(BI$6:BI429))-1</f>
        <v>7.5026616114550304E-2</v>
      </c>
      <c r="BL429" s="3">
        <f t="shared" si="366"/>
        <v>1</v>
      </c>
      <c r="BM429" s="3">
        <f t="shared" si="367"/>
        <v>0</v>
      </c>
      <c r="BN429" s="2">
        <f t="shared" si="368"/>
        <v>4.1000000000000003E-3</v>
      </c>
      <c r="BO429" s="5">
        <f t="shared" si="369"/>
        <v>735.39383589107456</v>
      </c>
      <c r="BP429" s="2">
        <f>(BO429/BO$5)^(12/COUNT(BO$6:BO429))-1</f>
        <v>5.8093753517328928E-2</v>
      </c>
      <c r="BR429" s="3">
        <f t="shared" si="370"/>
        <v>1</v>
      </c>
      <c r="BS429" s="3">
        <f t="shared" si="371"/>
        <v>0</v>
      </c>
      <c r="BT429" s="2">
        <f t="shared" si="372"/>
        <v>4.1000000000000003E-3</v>
      </c>
      <c r="BU429" s="5">
        <f t="shared" si="373"/>
        <v>733.15692484279327</v>
      </c>
      <c r="BV429" s="2">
        <f>(BU429/BU$5)^(12/COUNT(BU$6:BU429))-1</f>
        <v>5.8002529141343961E-2</v>
      </c>
      <c r="BX429" s="3">
        <f t="shared" si="374"/>
        <v>0</v>
      </c>
      <c r="BY429" s="3">
        <f t="shared" si="375"/>
        <v>1</v>
      </c>
      <c r="BZ429" s="2">
        <f t="shared" si="376"/>
        <v>-1.7491646975404507E-2</v>
      </c>
      <c r="CA429" s="5">
        <f t="shared" si="377"/>
        <v>1052.3807015109533</v>
      </c>
      <c r="CB429" s="2">
        <f>(CA429/CA$5)^(12/COUNT(CA$6:CA429))-1</f>
        <v>6.8881156796933407E-2</v>
      </c>
      <c r="CD429" s="3">
        <f t="shared" si="384"/>
        <v>0.1</v>
      </c>
      <c r="CE429" s="3">
        <f t="shared" si="378"/>
        <v>0.9</v>
      </c>
      <c r="CF429" s="2">
        <f t="shared" si="379"/>
        <v>-1.5332482277864056E-2</v>
      </c>
      <c r="CG429" s="5">
        <f t="shared" si="380"/>
        <v>1306.3012944814727</v>
      </c>
      <c r="CH429" s="2">
        <f>(CG429/CG$5)^(12/COUNT(CG$6:CG429))-1</f>
        <v>7.5439869070267118E-2</v>
      </c>
    </row>
    <row r="430" spans="1:86">
      <c r="A430" s="1">
        <v>38898</v>
      </c>
      <c r="B430" s="2">
        <f>data!M431/1200</f>
        <v>4.1833333333333332E-3</v>
      </c>
      <c r="C430" s="2">
        <f>data!K431/data!K430-1</f>
        <v>-1.6197616291094841E-3</v>
      </c>
      <c r="D430" s="1">
        <f t="shared" si="331"/>
        <v>38718</v>
      </c>
      <c r="E430">
        <f>VLOOKUP(D430,'FRED Graph'!$A$13:$B$1993,2,FALSE)</f>
        <v>0</v>
      </c>
      <c r="F430" s="4">
        <f t="shared" si="332"/>
        <v>-5.8030949624428172E-3</v>
      </c>
      <c r="G430" s="20" t="str">
        <f t="shared" si="385"/>
        <v>20062</v>
      </c>
      <c r="H430" s="21">
        <f>IF(VLOOKUP(G430,Median_Level!$A$2:$H$206,8,FALSE)="#N/A",0,VLOOKUP(G430,Median_Level!$A$2:$H$206,8,FALSE))</f>
        <v>16</v>
      </c>
      <c r="I430" s="4"/>
      <c r="J430" s="3">
        <f t="shared" si="381"/>
        <v>0</v>
      </c>
      <c r="K430" s="3">
        <f t="shared" si="333"/>
        <v>1</v>
      </c>
      <c r="L430" s="2">
        <f t="shared" si="334"/>
        <v>-1.6197616291094841E-3</v>
      </c>
      <c r="M430" s="5">
        <f t="shared" si="335"/>
        <v>1283.8480138169241</v>
      </c>
      <c r="N430" s="2">
        <f>(M430/M$5)^(12/COUNT(M$6:M430))-1</f>
        <v>7.4729594094745666E-2</v>
      </c>
      <c r="P430" s="3">
        <f t="shared" si="382"/>
        <v>1</v>
      </c>
      <c r="Q430" s="3">
        <f t="shared" si="336"/>
        <v>0</v>
      </c>
      <c r="R430" s="2">
        <f t="shared" si="337"/>
        <v>4.1833333333333332E-3</v>
      </c>
      <c r="S430" s="5">
        <f t="shared" si="338"/>
        <v>1026.3164308284458</v>
      </c>
      <c r="T430" s="2">
        <f>(S430/S$5)^(12/COUNT(S$6:S430))-1</f>
        <v>6.7957141952182942E-2</v>
      </c>
      <c r="V430" s="3">
        <f t="shared" si="339"/>
        <v>1</v>
      </c>
      <c r="W430" s="3">
        <f t="shared" si="340"/>
        <v>0</v>
      </c>
      <c r="X430" s="2">
        <f t="shared" si="341"/>
        <v>4.1833333333333332E-3</v>
      </c>
      <c r="Y430" s="5">
        <f t="shared" si="342"/>
        <v>1357736.7954735421</v>
      </c>
      <c r="Z430" s="2">
        <f>(Y430/Y$5)^(12/COUNT(Y$6:Y430))-1</f>
        <v>0.30825156716103397</v>
      </c>
      <c r="AB430" s="3">
        <f t="shared" si="343"/>
        <v>0</v>
      </c>
      <c r="AC430" s="3">
        <f t="shared" si="344"/>
        <v>1</v>
      </c>
      <c r="AD430" s="2">
        <f t="shared" si="345"/>
        <v>-1.6197616291094841E-3</v>
      </c>
      <c r="AE430" s="5">
        <f t="shared" si="346"/>
        <v>1242.8834972255629</v>
      </c>
      <c r="AF430" s="2">
        <f>(AE430/AE$5)^(12/COUNT(AE$6:AE430))-1</f>
        <v>7.3746014510212676E-2</v>
      </c>
      <c r="AH430" s="3">
        <f t="shared" ca="1" si="347"/>
        <v>0</v>
      </c>
      <c r="AI430" s="3">
        <f t="shared" ca="1" si="348"/>
        <v>1</v>
      </c>
      <c r="AJ430" s="2">
        <f t="shared" ca="1" si="349"/>
        <v>-1.6197616291094841E-3</v>
      </c>
      <c r="AK430" s="5">
        <f t="shared" ca="1" si="350"/>
        <v>3711.5897760495991</v>
      </c>
      <c r="AL430" s="2">
        <f ca="1">(AK430/AK$5)^(12/COUNT(AK$6:AK430))-1</f>
        <v>0.10743179291725391</v>
      </c>
      <c r="AN430" s="3">
        <f t="shared" ca="1" si="351"/>
        <v>0.68243100937444223</v>
      </c>
      <c r="AO430" s="3">
        <f t="shared" ca="1" si="352"/>
        <v>0.31756899062555777</v>
      </c>
      <c r="AP430" s="2">
        <f t="shared" ca="1" si="353"/>
        <v>2.3404503236061085E-3</v>
      </c>
      <c r="AQ430" s="5">
        <f t="shared" ca="1" si="354"/>
        <v>1232.6556650278826</v>
      </c>
      <c r="AR430" s="2">
        <f ca="1">(AQ430/AQ$5)^(12/COUNT(AQ$6:AQ430))-1</f>
        <v>7.3495525037563514E-2</v>
      </c>
      <c r="AT430" s="3">
        <f t="shared" si="355"/>
        <v>0</v>
      </c>
      <c r="AU430" s="3">
        <f t="shared" si="356"/>
        <v>1</v>
      </c>
      <c r="AV430" s="2">
        <f t="shared" si="357"/>
        <v>-1.6197616291094841E-3</v>
      </c>
      <c r="AW430" s="5">
        <f t="shared" si="358"/>
        <v>1704.5001731689445</v>
      </c>
      <c r="AX430" s="2">
        <f>(AW430/AW$5)^(12/COUNT(AW$6:AW430))-1</f>
        <v>8.3364261858070332E-2</v>
      </c>
      <c r="AZ430" s="3">
        <f t="shared" ca="1" si="359"/>
        <v>0</v>
      </c>
      <c r="BA430" s="3">
        <f t="shared" ca="1" si="360"/>
        <v>1</v>
      </c>
      <c r="BB430" s="2">
        <f t="shared" ca="1" si="361"/>
        <v>-1.6197616291094841E-3</v>
      </c>
      <c r="BC430" s="5">
        <f t="shared" ca="1" si="362"/>
        <v>2746.404663868947</v>
      </c>
      <c r="BD430" s="2">
        <f ca="1">(BC430/BC$5)^(12/COUNT(BC$6:BC430))-1</f>
        <v>9.8054610038788015E-2</v>
      </c>
      <c r="BF430" s="3">
        <f t="shared" si="383"/>
        <v>0.45</v>
      </c>
      <c r="BG430" s="3">
        <f t="shared" si="363"/>
        <v>0.55000000000000004</v>
      </c>
      <c r="BH430" s="2">
        <f t="shared" si="364"/>
        <v>9.9163110398978378E-4</v>
      </c>
      <c r="BI430" s="5">
        <f t="shared" si="365"/>
        <v>1289.9596033479927</v>
      </c>
      <c r="BJ430" s="2">
        <f>(BI430/BI$5)^(12/COUNT(BI$6:BI430))-1</f>
        <v>7.487371585247482E-2</v>
      </c>
      <c r="BL430" s="3">
        <f t="shared" si="366"/>
        <v>1</v>
      </c>
      <c r="BM430" s="3">
        <f t="shared" si="367"/>
        <v>0</v>
      </c>
      <c r="BN430" s="2">
        <f t="shared" si="368"/>
        <v>4.1833333333333332E-3</v>
      </c>
      <c r="BO430" s="5">
        <f t="shared" si="369"/>
        <v>738.47023343788567</v>
      </c>
      <c r="BP430" s="2">
        <f>(BO430/BO$5)^(12/COUNT(BO$6:BO430))-1</f>
        <v>5.8077885583134758E-2</v>
      </c>
      <c r="BR430" s="3">
        <f t="shared" si="370"/>
        <v>1</v>
      </c>
      <c r="BS430" s="3">
        <f t="shared" si="371"/>
        <v>0</v>
      </c>
      <c r="BT430" s="2">
        <f t="shared" si="372"/>
        <v>4.1833333333333332E-3</v>
      </c>
      <c r="BU430" s="5">
        <f t="shared" si="373"/>
        <v>736.22396464505232</v>
      </c>
      <c r="BV430" s="2">
        <f>(BU430/BU$5)^(12/COUNT(BU$6:BU430))-1</f>
        <v>5.7986877208356491E-2</v>
      </c>
      <c r="BX430" s="3">
        <f t="shared" si="374"/>
        <v>0</v>
      </c>
      <c r="BY430" s="3">
        <f t="shared" si="375"/>
        <v>1</v>
      </c>
      <c r="BZ430" s="2">
        <f t="shared" si="376"/>
        <v>-1.6197616291094841E-3</v>
      </c>
      <c r="CA430" s="5">
        <f t="shared" si="377"/>
        <v>1050.6760956314306</v>
      </c>
      <c r="CB430" s="2">
        <f>(CA430/CA$5)^(12/COUNT(CA$6:CA430))-1</f>
        <v>6.8664723105528624E-2</v>
      </c>
      <c r="CD430" s="3">
        <f t="shared" si="384"/>
        <v>0.1</v>
      </c>
      <c r="CE430" s="3">
        <f t="shared" si="378"/>
        <v>0.9</v>
      </c>
      <c r="CF430" s="2">
        <f t="shared" si="379"/>
        <v>-1.0394521328652025E-3</v>
      </c>
      <c r="CG430" s="5">
        <f t="shared" si="380"/>
        <v>1304.9434568147594</v>
      </c>
      <c r="CH430" s="2">
        <f>(CG430/CG$5)^(12/COUNT(CG$6:CG430))-1</f>
        <v>7.5224272148057159E-2</v>
      </c>
    </row>
    <row r="431" spans="1:86">
      <c r="A431" s="1">
        <v>38929</v>
      </c>
      <c r="B431" s="2">
        <f>data!M432/1200</f>
        <v>4.3750000000000004E-3</v>
      </c>
      <c r="C431" s="2">
        <f>data!K432/data!K431-1</f>
        <v>3.1802063098307354E-3</v>
      </c>
      <c r="D431" s="1">
        <f t="shared" si="331"/>
        <v>38718</v>
      </c>
      <c r="E431">
        <f>VLOOKUP(D431,'FRED Graph'!$A$13:$B$1993,2,FALSE)</f>
        <v>0</v>
      </c>
      <c r="F431" s="4">
        <f t="shared" si="332"/>
        <v>-1.194793690169265E-3</v>
      </c>
      <c r="G431" s="20" t="str">
        <f t="shared" si="385"/>
        <v>20063</v>
      </c>
      <c r="H431" s="21">
        <f>IF(VLOOKUP(G431,Median_Level!$A$2:$H$206,8,FALSE)="#N/A",0,VLOOKUP(G431,Median_Level!$A$2:$H$206,8,FALSE))</f>
        <v>20</v>
      </c>
      <c r="I431" s="4"/>
      <c r="J431" s="3">
        <f t="shared" si="381"/>
        <v>0</v>
      </c>
      <c r="K431" s="3">
        <f t="shared" si="333"/>
        <v>1</v>
      </c>
      <c r="L431" s="2">
        <f t="shared" si="334"/>
        <v>3.1802063098307354E-3</v>
      </c>
      <c r="M431" s="5">
        <f t="shared" si="335"/>
        <v>1287.9309153713284</v>
      </c>
      <c r="N431" s="2">
        <f>(M431/M$5)^(12/COUNT(M$6:M431))-1</f>
        <v>7.4643903801131506E-2</v>
      </c>
      <c r="P431" s="3">
        <f t="shared" si="382"/>
        <v>1</v>
      </c>
      <c r="Q431" s="3">
        <f t="shared" si="336"/>
        <v>0</v>
      </c>
      <c r="R431" s="2">
        <f t="shared" si="337"/>
        <v>4.3750000000000004E-3</v>
      </c>
      <c r="S431" s="5">
        <f t="shared" si="338"/>
        <v>1030.8065652133203</v>
      </c>
      <c r="T431" s="2">
        <f>(S431/S$5)^(12/COUNT(S$6:S431))-1</f>
        <v>6.7923644421505225E-2</v>
      </c>
      <c r="V431" s="3">
        <f t="shared" si="339"/>
        <v>1</v>
      </c>
      <c r="W431" s="3">
        <f t="shared" si="340"/>
        <v>0</v>
      </c>
      <c r="X431" s="2">
        <f t="shared" si="341"/>
        <v>4.3750000000000004E-3</v>
      </c>
      <c r="Y431" s="5">
        <f t="shared" si="342"/>
        <v>1363676.8939537387</v>
      </c>
      <c r="Z431" s="2">
        <f>(Y431/Y$5)^(12/COUNT(Y$6:Y431))-1</f>
        <v>0.30758745699961043</v>
      </c>
      <c r="AB431" s="3">
        <f t="shared" si="343"/>
        <v>0</v>
      </c>
      <c r="AC431" s="3">
        <f t="shared" si="344"/>
        <v>1</v>
      </c>
      <c r="AD431" s="2">
        <f t="shared" si="345"/>
        <v>3.1802063098307354E-3</v>
      </c>
      <c r="AE431" s="5">
        <f t="shared" si="346"/>
        <v>1246.8361231658241</v>
      </c>
      <c r="AF431" s="2">
        <f>(AE431/AE$5)^(12/COUNT(AE$6:AE431))-1</f>
        <v>7.3662710273212362E-2</v>
      </c>
      <c r="AH431" s="3">
        <f t="shared" ca="1" si="347"/>
        <v>0</v>
      </c>
      <c r="AI431" s="3">
        <f t="shared" ca="1" si="348"/>
        <v>1</v>
      </c>
      <c r="AJ431" s="2">
        <f t="shared" ca="1" si="349"/>
        <v>3.1802063098307354E-3</v>
      </c>
      <c r="AK431" s="5">
        <f t="shared" ca="1" si="350"/>
        <v>3723.3933972748951</v>
      </c>
      <c r="AL431" s="2">
        <f ca="1">(AK431/AK$5)^(12/COUNT(AK$6:AK431))-1</f>
        <v>0.1072655821859787</v>
      </c>
      <c r="AN431" s="3">
        <f t="shared" ca="1" si="351"/>
        <v>0.97159849426363143</v>
      </c>
      <c r="AO431" s="3">
        <f t="shared" ca="1" si="352"/>
        <v>2.8401505736368571E-2</v>
      </c>
      <c r="AP431" s="2">
        <f t="shared" ca="1" si="353"/>
        <v>4.3410660601548813E-3</v>
      </c>
      <c r="AQ431" s="5">
        <f t="shared" ca="1" si="354"/>
        <v>1238.0067046991928</v>
      </c>
      <c r="AR431" s="2">
        <f ca="1">(AQ431/AQ$5)^(12/COUNT(AQ$6:AQ431))-1</f>
        <v>7.3447798084327554E-2</v>
      </c>
      <c r="AT431" s="3">
        <f t="shared" si="355"/>
        <v>0</v>
      </c>
      <c r="AU431" s="3">
        <f t="shared" si="356"/>
        <v>1</v>
      </c>
      <c r="AV431" s="2">
        <f t="shared" si="357"/>
        <v>3.1802063098307354E-3</v>
      </c>
      <c r="AW431" s="5">
        <f t="shared" si="358"/>
        <v>1709.920835374764</v>
      </c>
      <c r="AX431" s="2">
        <f>(AW431/AW$5)^(12/COUNT(AW$6:AW431))-1</f>
        <v>8.3257534539223466E-2</v>
      </c>
      <c r="AZ431" s="3">
        <f t="shared" ca="1" si="359"/>
        <v>0</v>
      </c>
      <c r="BA431" s="3">
        <f t="shared" ca="1" si="360"/>
        <v>1</v>
      </c>
      <c r="BB431" s="2">
        <f t="shared" ca="1" si="361"/>
        <v>3.1802063098307354E-3</v>
      </c>
      <c r="BC431" s="5">
        <f t="shared" ca="1" si="362"/>
        <v>2755.1387973103315</v>
      </c>
      <c r="BD431" s="2">
        <f ca="1">(BC431/BC$5)^(12/COUNT(BC$6:BC431))-1</f>
        <v>9.791172233470391E-2</v>
      </c>
      <c r="BF431" s="3">
        <f t="shared" si="383"/>
        <v>0.45</v>
      </c>
      <c r="BG431" s="3">
        <f t="shared" si="363"/>
        <v>0.55000000000000004</v>
      </c>
      <c r="BH431" s="2">
        <f t="shared" si="364"/>
        <v>3.7178634704069053E-3</v>
      </c>
      <c r="BI431" s="5">
        <f t="shared" si="365"/>
        <v>1294.7554970355809</v>
      </c>
      <c r="BJ431" s="2">
        <f>(BI431/BI$5)^(12/COUNT(BI$6:BI431))-1</f>
        <v>7.4803897882502524E-2</v>
      </c>
      <c r="BL431" s="3">
        <f t="shared" si="366"/>
        <v>1</v>
      </c>
      <c r="BM431" s="3">
        <f t="shared" si="367"/>
        <v>0</v>
      </c>
      <c r="BN431" s="2">
        <f t="shared" si="368"/>
        <v>4.3750000000000004E-3</v>
      </c>
      <c r="BO431" s="5">
        <f t="shared" si="369"/>
        <v>741.70104070917648</v>
      </c>
      <c r="BP431" s="2">
        <f>(BO431/BO$5)^(12/COUNT(BO$6:BO431))-1</f>
        <v>5.8067780598938246E-2</v>
      </c>
      <c r="BR431" s="3">
        <f t="shared" si="370"/>
        <v>1</v>
      </c>
      <c r="BS431" s="3">
        <f t="shared" si="371"/>
        <v>0</v>
      </c>
      <c r="BT431" s="2">
        <f t="shared" si="372"/>
        <v>4.3750000000000004E-3</v>
      </c>
      <c r="BU431" s="5">
        <f t="shared" si="373"/>
        <v>739.44494449037438</v>
      </c>
      <c r="BV431" s="2">
        <f>(BU431/BU$5)^(12/COUNT(BU$6:BU431))-1</f>
        <v>5.7976986716795187E-2</v>
      </c>
      <c r="BX431" s="3">
        <f t="shared" si="374"/>
        <v>0</v>
      </c>
      <c r="BY431" s="3">
        <f t="shared" si="375"/>
        <v>1</v>
      </c>
      <c r="BZ431" s="2">
        <f t="shared" si="376"/>
        <v>3.1802063098307354E-3</v>
      </c>
      <c r="CA431" s="5">
        <f t="shared" si="377"/>
        <v>1054.0174623803459</v>
      </c>
      <c r="CB431" s="2">
        <f>(CA431/CA$5)^(12/COUNT(CA$6:CA431))-1</f>
        <v>6.8593711878669472E-2</v>
      </c>
      <c r="CD431" s="3">
        <f t="shared" si="384"/>
        <v>0.1</v>
      </c>
      <c r="CE431" s="3">
        <f t="shared" si="378"/>
        <v>0.9</v>
      </c>
      <c r="CF431" s="2">
        <f t="shared" si="379"/>
        <v>3.2996856788476618E-3</v>
      </c>
      <c r="CG431" s="5">
        <f t="shared" si="380"/>
        <v>1309.2493600509169</v>
      </c>
      <c r="CH431" s="2">
        <f>(CG431/CG$5)^(12/COUNT(CG$6:CG431))-1</f>
        <v>7.5140987842513995E-2</v>
      </c>
    </row>
    <row r="432" spans="1:86">
      <c r="A432" s="1">
        <v>38960</v>
      </c>
      <c r="B432" s="2">
        <f>data!M433/1200</f>
        <v>4.3750000000000004E-3</v>
      </c>
      <c r="C432" s="2">
        <f>data!K433/data!K432-1</f>
        <v>1.7475021634804522E-2</v>
      </c>
      <c r="D432" s="1">
        <f t="shared" si="331"/>
        <v>38718</v>
      </c>
      <c r="E432">
        <f>VLOOKUP(D432,'FRED Graph'!$A$13:$B$1993,2,FALSE)</f>
        <v>0</v>
      </c>
      <c r="F432" s="4">
        <f t="shared" si="332"/>
        <v>1.3100021634804521E-2</v>
      </c>
      <c r="G432" s="20" t="str">
        <f t="shared" si="385"/>
        <v>20063</v>
      </c>
      <c r="H432" s="21">
        <f>IF(VLOOKUP(G432,Median_Level!$A$2:$H$206,8,FALSE)="#N/A",0,VLOOKUP(G432,Median_Level!$A$2:$H$206,8,FALSE))</f>
        <v>20</v>
      </c>
      <c r="I432" s="4"/>
      <c r="J432" s="3">
        <f t="shared" si="381"/>
        <v>0</v>
      </c>
      <c r="K432" s="3">
        <f t="shared" si="333"/>
        <v>1</v>
      </c>
      <c r="L432" s="2">
        <f t="shared" si="334"/>
        <v>1.7475021634804522E-2</v>
      </c>
      <c r="M432" s="5">
        <f t="shared" si="335"/>
        <v>1310.437535981576</v>
      </c>
      <c r="N432" s="2">
        <f>(M432/M$5)^(12/COUNT(M$6:M432))-1</f>
        <v>7.4985981190121231E-2</v>
      </c>
      <c r="P432" s="3">
        <f t="shared" si="382"/>
        <v>1</v>
      </c>
      <c r="Q432" s="3">
        <f t="shared" si="336"/>
        <v>0</v>
      </c>
      <c r="R432" s="2">
        <f t="shared" si="337"/>
        <v>4.3750000000000004E-3</v>
      </c>
      <c r="S432" s="5">
        <f t="shared" si="338"/>
        <v>1035.3163439361285</v>
      </c>
      <c r="T432" s="2">
        <f>(S432/S$5)^(12/COUNT(S$6:S432))-1</f>
        <v>6.789030483123959E-2</v>
      </c>
      <c r="V432" s="3">
        <f t="shared" si="339"/>
        <v>0</v>
      </c>
      <c r="W432" s="3">
        <f t="shared" si="340"/>
        <v>1</v>
      </c>
      <c r="X432" s="2">
        <f t="shared" si="341"/>
        <v>1.7475021634804522E-2</v>
      </c>
      <c r="Y432" s="5">
        <f t="shared" si="342"/>
        <v>1387507.1771784634</v>
      </c>
      <c r="Z432" s="2">
        <f>(Y432/Y$5)^(12/COUNT(Y$6:Y432))-1</f>
        <v>0.30740283154429071</v>
      </c>
      <c r="AB432" s="3">
        <f t="shared" si="343"/>
        <v>0</v>
      </c>
      <c r="AC432" s="3">
        <f t="shared" si="344"/>
        <v>1</v>
      </c>
      <c r="AD432" s="2">
        <f t="shared" si="345"/>
        <v>1.7475021634804522E-2</v>
      </c>
      <c r="AE432" s="5">
        <f t="shared" si="346"/>
        <v>1268.6246113932027</v>
      </c>
      <c r="AF432" s="2">
        <f>(AE432/AE$5)^(12/COUNT(AE$6:AE432))-1</f>
        <v>7.4006772892997841E-2</v>
      </c>
      <c r="AH432" s="3">
        <f t="shared" ca="1" si="347"/>
        <v>0</v>
      </c>
      <c r="AI432" s="3">
        <f t="shared" ca="1" si="348"/>
        <v>1</v>
      </c>
      <c r="AJ432" s="2">
        <f t="shared" ca="1" si="349"/>
        <v>1.7475021634804522E-2</v>
      </c>
      <c r="AK432" s="5">
        <f t="shared" ca="1" si="350"/>
        <v>3788.4597774471622</v>
      </c>
      <c r="AL432" s="2">
        <f ca="1">(AK432/AK$5)^(12/COUNT(AK$6:AK432))-1</f>
        <v>0.10754047627396313</v>
      </c>
      <c r="AN432" s="3">
        <f t="shared" ca="1" si="351"/>
        <v>0.1629648378153018</v>
      </c>
      <c r="AO432" s="3">
        <f t="shared" ca="1" si="352"/>
        <v>0.8370351621846982</v>
      </c>
      <c r="AP432" s="2">
        <f t="shared" ca="1" si="353"/>
        <v>1.5340178733711657E-2</v>
      </c>
      <c r="AQ432" s="5">
        <f t="shared" ca="1" si="354"/>
        <v>1256.9979488228118</v>
      </c>
      <c r="AR432" s="2">
        <f ca="1">(AQ432/AQ$5)^(12/COUNT(AQ$6:AQ432))-1</f>
        <v>7.3728914262858769E-2</v>
      </c>
      <c r="AT432" s="3">
        <f t="shared" si="355"/>
        <v>0</v>
      </c>
      <c r="AU432" s="3">
        <f t="shared" si="356"/>
        <v>1</v>
      </c>
      <c r="AV432" s="2">
        <f t="shared" si="357"/>
        <v>1.7475021634804522E-2</v>
      </c>
      <c r="AW432" s="5">
        <f t="shared" si="358"/>
        <v>1739.8017389667411</v>
      </c>
      <c r="AX432" s="2">
        <f>(AW432/AW$5)^(12/COUNT(AW$6:AW432))-1</f>
        <v>8.3582094468917623E-2</v>
      </c>
      <c r="AZ432" s="3">
        <f t="shared" ca="1" si="359"/>
        <v>0</v>
      </c>
      <c r="BA432" s="3">
        <f t="shared" ca="1" si="360"/>
        <v>1</v>
      </c>
      <c r="BB432" s="2">
        <f t="shared" ca="1" si="361"/>
        <v>1.7475021634804522E-2</v>
      </c>
      <c r="BC432" s="5">
        <f t="shared" ca="1" si="362"/>
        <v>2803.2849074002188</v>
      </c>
      <c r="BD432" s="2">
        <f ca="1">(BC432/BC$5)^(12/COUNT(BC$6:BC432))-1</f>
        <v>9.8206113034556175E-2</v>
      </c>
      <c r="BF432" s="3">
        <f t="shared" si="383"/>
        <v>0.45</v>
      </c>
      <c r="BG432" s="3">
        <f t="shared" si="363"/>
        <v>0.55000000000000004</v>
      </c>
      <c r="BH432" s="2">
        <f t="shared" si="364"/>
        <v>1.1580011899142487E-2</v>
      </c>
      <c r="BI432" s="5">
        <f t="shared" si="365"/>
        <v>1309.7487810977332</v>
      </c>
      <c r="BJ432" s="2">
        <f>(BI432/BI$5)^(12/COUNT(BI$6:BI432))-1</f>
        <v>7.4970098813652797E-2</v>
      </c>
      <c r="BL432" s="3">
        <f t="shared" si="366"/>
        <v>1</v>
      </c>
      <c r="BM432" s="3">
        <f t="shared" si="367"/>
        <v>0</v>
      </c>
      <c r="BN432" s="2">
        <f t="shared" si="368"/>
        <v>4.3750000000000004E-3</v>
      </c>
      <c r="BO432" s="5">
        <f t="shared" si="369"/>
        <v>744.94598276227919</v>
      </c>
      <c r="BP432" s="2">
        <f>(BO432/BO$5)^(12/COUNT(BO$6:BO432))-1</f>
        <v>5.8057723040707332E-2</v>
      </c>
      <c r="BR432" s="3">
        <f t="shared" si="370"/>
        <v>1</v>
      </c>
      <c r="BS432" s="3">
        <f t="shared" si="371"/>
        <v>0</v>
      </c>
      <c r="BT432" s="2">
        <f t="shared" si="372"/>
        <v>4.3750000000000004E-3</v>
      </c>
      <c r="BU432" s="5">
        <f t="shared" si="373"/>
        <v>742.68001612251976</v>
      </c>
      <c r="BV432" s="2">
        <f>(BU432/BU$5)^(12/COUNT(BU$6:BU432))-1</f>
        <v>5.796714264253322E-2</v>
      </c>
      <c r="BX432" s="3">
        <f t="shared" si="374"/>
        <v>0</v>
      </c>
      <c r="BY432" s="3">
        <f t="shared" si="375"/>
        <v>1</v>
      </c>
      <c r="BZ432" s="2">
        <f t="shared" si="376"/>
        <v>1.7475021634804522E-2</v>
      </c>
      <c r="CA432" s="5">
        <f t="shared" si="377"/>
        <v>1072.4364403389043</v>
      </c>
      <c r="CB432" s="2">
        <f>(CA432/CA$5)^(12/COUNT(CA$6:CA432))-1</f>
        <v>6.8947997086981516E-2</v>
      </c>
      <c r="CD432" s="3">
        <f t="shared" si="384"/>
        <v>0.1</v>
      </c>
      <c r="CE432" s="3">
        <f t="shared" si="378"/>
        <v>0.9</v>
      </c>
      <c r="CF432" s="2">
        <f t="shared" si="379"/>
        <v>1.6165019471324069E-2</v>
      </c>
      <c r="CG432" s="5">
        <f t="shared" si="380"/>
        <v>1330.4134014489587</v>
      </c>
      <c r="CH432" s="2">
        <f>(CG432/CG$5)^(12/COUNT(CG$6:CG432))-1</f>
        <v>7.5443120420345622E-2</v>
      </c>
    </row>
    <row r="433" spans="1:86">
      <c r="A433" s="1">
        <v>38989</v>
      </c>
      <c r="B433" s="2">
        <f>data!M434/1200</f>
        <v>4.3750000000000004E-3</v>
      </c>
      <c r="C433" s="2">
        <f>data!K434/data!K433-1</f>
        <v>2.6176616598498459E-2</v>
      </c>
      <c r="D433" s="1">
        <f t="shared" si="331"/>
        <v>38718</v>
      </c>
      <c r="E433">
        <f>VLOOKUP(D433,'FRED Graph'!$A$13:$B$1993,2,FALSE)</f>
        <v>0</v>
      </c>
      <c r="F433" s="4">
        <f t="shared" si="332"/>
        <v>2.1801616598498458E-2</v>
      </c>
      <c r="G433" s="20" t="str">
        <f t="shared" si="385"/>
        <v>20063</v>
      </c>
      <c r="H433" s="21">
        <f>IF(VLOOKUP(G433,Median_Level!$A$2:$H$206,8,FALSE)="#N/A",0,VLOOKUP(G433,Median_Level!$A$2:$H$206,8,FALSE))</f>
        <v>20</v>
      </c>
      <c r="I433" s="4"/>
      <c r="J433" s="3">
        <f t="shared" si="381"/>
        <v>0</v>
      </c>
      <c r="K433" s="3">
        <f t="shared" si="333"/>
        <v>1</v>
      </c>
      <c r="L433" s="2">
        <f t="shared" si="334"/>
        <v>2.6176616598498459E-2</v>
      </c>
      <c r="M433" s="5">
        <f t="shared" si="335"/>
        <v>1344.7403569372468</v>
      </c>
      <c r="N433" s="2">
        <f>(M433/M$5)^(12/COUNT(M$6:M433))-1</f>
        <v>7.5583344147162501E-2</v>
      </c>
      <c r="P433" s="3">
        <f t="shared" si="382"/>
        <v>1</v>
      </c>
      <c r="Q433" s="3">
        <f t="shared" si="336"/>
        <v>0</v>
      </c>
      <c r="R433" s="2">
        <f t="shared" si="337"/>
        <v>4.3750000000000004E-3</v>
      </c>
      <c r="S433" s="5">
        <f t="shared" si="338"/>
        <v>1039.8458529408492</v>
      </c>
      <c r="T433" s="2">
        <f>(S433/S$5)^(12/COUNT(S$6:S433))-1</f>
        <v>6.7857122066999009E-2</v>
      </c>
      <c r="V433" s="3">
        <f t="shared" si="339"/>
        <v>0</v>
      </c>
      <c r="W433" s="3">
        <f t="shared" si="340"/>
        <v>1</v>
      </c>
      <c r="X433" s="2">
        <f t="shared" si="341"/>
        <v>2.6176616598498459E-2</v>
      </c>
      <c r="Y433" s="5">
        <f t="shared" si="342"/>
        <v>1423827.4205831289</v>
      </c>
      <c r="Z433" s="2">
        <f>(Y433/Y$5)^(12/COUNT(Y$6:Y433))-1</f>
        <v>0.30753124398075604</v>
      </c>
      <c r="AB433" s="3">
        <f t="shared" si="343"/>
        <v>0</v>
      </c>
      <c r="AC433" s="3">
        <f t="shared" si="344"/>
        <v>1</v>
      </c>
      <c r="AD433" s="2">
        <f t="shared" si="345"/>
        <v>2.6176616598498459E-2</v>
      </c>
      <c r="AE433" s="5">
        <f t="shared" si="346"/>
        <v>1301.8329114530616</v>
      </c>
      <c r="AF433" s="2">
        <f>(AE433/AE$5)^(12/COUNT(AE$6:AE433))-1</f>
        <v>7.4605879810873521E-2</v>
      </c>
      <c r="AH433" s="3">
        <f t="shared" ca="1" si="347"/>
        <v>0</v>
      </c>
      <c r="AI433" s="3">
        <f t="shared" ca="1" si="348"/>
        <v>1</v>
      </c>
      <c r="AJ433" s="2">
        <f t="shared" ca="1" si="349"/>
        <v>2.6176616598498459E-2</v>
      </c>
      <c r="AK433" s="5">
        <f t="shared" ca="1" si="350"/>
        <v>3887.6288365402293</v>
      </c>
      <c r="AL433" s="2">
        <f ca="1">(AK433/AK$5)^(12/COUNT(AK$6:AK433))-1</f>
        <v>0.10807868718367164</v>
      </c>
      <c r="AN433" s="3">
        <f t="shared" ca="1" si="351"/>
        <v>0.77207455180881235</v>
      </c>
      <c r="AO433" s="3">
        <f t="shared" ca="1" si="352"/>
        <v>0.22792544819118765</v>
      </c>
      <c r="AP433" s="2">
        <f t="shared" ca="1" si="353"/>
        <v>9.3441432345051974E-3</v>
      </c>
      <c r="AQ433" s="5">
        <f t="shared" ca="1" si="354"/>
        <v>1268.7435177020914</v>
      </c>
      <c r="AR433" s="2">
        <f ca="1">(AQ433/AQ$5)^(12/COUNT(AQ$6:AQ433))-1</f>
        <v>7.3830450480296683E-2</v>
      </c>
      <c r="AT433" s="3">
        <f t="shared" si="355"/>
        <v>0</v>
      </c>
      <c r="AU433" s="3">
        <f t="shared" si="356"/>
        <v>1</v>
      </c>
      <c r="AV433" s="2">
        <f t="shared" si="357"/>
        <v>2.6176616598498459E-2</v>
      </c>
      <c r="AW433" s="5">
        <f t="shared" si="358"/>
        <v>1785.3438620450745</v>
      </c>
      <c r="AX433" s="2">
        <f>(AW433/AW$5)^(12/COUNT(AW$6:AW433))-1</f>
        <v>8.4164058748694703E-2</v>
      </c>
      <c r="AZ433" s="3">
        <f t="shared" ca="1" si="359"/>
        <v>0</v>
      </c>
      <c r="BA433" s="3">
        <f t="shared" ca="1" si="360"/>
        <v>1</v>
      </c>
      <c r="BB433" s="2">
        <f t="shared" ca="1" si="361"/>
        <v>2.6176616598498459E-2</v>
      </c>
      <c r="BC433" s="5">
        <f t="shared" ca="1" si="362"/>
        <v>2876.6654216375914</v>
      </c>
      <c r="BD433" s="2">
        <f ca="1">(BC433/BC$5)^(12/COUNT(BC$6:BC433))-1</f>
        <v>9.8761515761404572E-2</v>
      </c>
      <c r="BF433" s="3">
        <f t="shared" si="383"/>
        <v>0.45</v>
      </c>
      <c r="BG433" s="3">
        <f t="shared" si="363"/>
        <v>0.55000000000000004</v>
      </c>
      <c r="BH433" s="2">
        <f t="shared" si="364"/>
        <v>1.6365889129174156E-2</v>
      </c>
      <c r="BI433" s="5">
        <f t="shared" si="365"/>
        <v>1331.1839844362498</v>
      </c>
      <c r="BJ433" s="2">
        <f>(BI433/BI$5)^(12/COUNT(BI$6:BI433))-1</f>
        <v>7.5277835691776041E-2</v>
      </c>
      <c r="BL433" s="3">
        <f t="shared" si="366"/>
        <v>1</v>
      </c>
      <c r="BM433" s="3">
        <f t="shared" si="367"/>
        <v>0</v>
      </c>
      <c r="BN433" s="2">
        <f t="shared" si="368"/>
        <v>4.3750000000000004E-3</v>
      </c>
      <c r="BO433" s="5">
        <f t="shared" si="369"/>
        <v>748.20512143686415</v>
      </c>
      <c r="BP433" s="2">
        <f>(BO433/BO$5)^(12/COUNT(BO$6:BO433))-1</f>
        <v>5.8047712575346022E-2</v>
      </c>
      <c r="BR433" s="3">
        <f t="shared" si="370"/>
        <v>1</v>
      </c>
      <c r="BS433" s="3">
        <f t="shared" si="371"/>
        <v>0</v>
      </c>
      <c r="BT433" s="2">
        <f t="shared" si="372"/>
        <v>4.3750000000000004E-3</v>
      </c>
      <c r="BU433" s="5">
        <f t="shared" si="373"/>
        <v>745.92924119305576</v>
      </c>
      <c r="BV433" s="2">
        <f>(BU433/BU$5)^(12/COUNT(BU$6:BU433))-1</f>
        <v>5.7957344659572474E-2</v>
      </c>
      <c r="BX433" s="3">
        <f t="shared" si="374"/>
        <v>0</v>
      </c>
      <c r="BY433" s="3">
        <f t="shared" si="375"/>
        <v>1</v>
      </c>
      <c r="BZ433" s="2">
        <f t="shared" si="376"/>
        <v>2.6176616598498459E-2</v>
      </c>
      <c r="CA433" s="5">
        <f t="shared" si="377"/>
        <v>1100.5091978639143</v>
      </c>
      <c r="CB433" s="2">
        <f>(CA433/CA$5)^(12/COUNT(CA$6:CA433))-1</f>
        <v>6.955608042991801E-2</v>
      </c>
      <c r="CD433" s="3">
        <f t="shared" si="384"/>
        <v>0.1</v>
      </c>
      <c r="CE433" s="3">
        <f t="shared" si="378"/>
        <v>0.9</v>
      </c>
      <c r="CF433" s="2">
        <f t="shared" si="379"/>
        <v>2.3996454938648614E-2</v>
      </c>
      <c r="CG433" s="5">
        <f t="shared" si="380"/>
        <v>1362.3386066866028</v>
      </c>
      <c r="CH433" s="2">
        <f>(CG433/CG$5)^(12/COUNT(CG$6:CG433))-1</f>
        <v>7.5975506024119399E-2</v>
      </c>
    </row>
    <row r="434" spans="1:86">
      <c r="A434" s="1">
        <v>39021</v>
      </c>
      <c r="B434" s="2">
        <f>data!M435/1200</f>
        <v>4.3750000000000004E-3</v>
      </c>
      <c r="C434" s="2">
        <f>data!K435/data!K434-1</f>
        <v>3.4391436989417823E-2</v>
      </c>
      <c r="D434" s="1">
        <f t="shared" si="331"/>
        <v>38718</v>
      </c>
      <c r="E434">
        <f>VLOOKUP(D434,'FRED Graph'!$A$13:$B$1993,2,FALSE)</f>
        <v>0</v>
      </c>
      <c r="F434" s="4">
        <f t="shared" si="332"/>
        <v>3.0016436989417822E-2</v>
      </c>
      <c r="G434" s="20" t="str">
        <f t="shared" si="385"/>
        <v>20064</v>
      </c>
      <c r="H434" s="21">
        <f>IF(VLOOKUP(G434,Median_Level!$A$2:$H$206,8,FALSE)="#N/A",0,VLOOKUP(G434,Median_Level!$A$2:$H$206,8,FALSE))</f>
        <v>15</v>
      </c>
      <c r="I434" s="4"/>
      <c r="J434" s="3">
        <f t="shared" si="381"/>
        <v>0</v>
      </c>
      <c r="K434" s="3">
        <f t="shared" si="333"/>
        <v>1</v>
      </c>
      <c r="L434" s="2">
        <f t="shared" si="334"/>
        <v>3.4391436989417823E-2</v>
      </c>
      <c r="M434" s="5">
        <f t="shared" si="335"/>
        <v>1390.9879101899814</v>
      </c>
      <c r="N434" s="2">
        <f>(M434/M$5)^(12/COUNT(M$6:M434))-1</f>
        <v>7.6418300884691037E-2</v>
      </c>
      <c r="P434" s="3">
        <f t="shared" si="382"/>
        <v>1</v>
      </c>
      <c r="Q434" s="3">
        <f t="shared" si="336"/>
        <v>0</v>
      </c>
      <c r="R434" s="2">
        <f t="shared" si="337"/>
        <v>4.3750000000000004E-3</v>
      </c>
      <c r="S434" s="5">
        <f t="shared" si="338"/>
        <v>1044.3951785474655</v>
      </c>
      <c r="T434" s="2">
        <f>(S434/S$5)^(12/COUNT(S$6:S434))-1</f>
        <v>6.7824095024855202E-2</v>
      </c>
      <c r="V434" s="3">
        <f t="shared" si="339"/>
        <v>0</v>
      </c>
      <c r="W434" s="3">
        <f t="shared" si="340"/>
        <v>1</v>
      </c>
      <c r="X434" s="2">
        <f t="shared" si="341"/>
        <v>3.4391436989417823E-2</v>
      </c>
      <c r="Y434" s="5">
        <f t="shared" si="342"/>
        <v>1472794.891601919</v>
      </c>
      <c r="Z434" s="2">
        <f>(Y434/Y$5)^(12/COUNT(Y$6:Y434))-1</f>
        <v>0.30795075274815775</v>
      </c>
      <c r="AB434" s="3">
        <f t="shared" si="343"/>
        <v>0</v>
      </c>
      <c r="AC434" s="3">
        <f t="shared" si="344"/>
        <v>1</v>
      </c>
      <c r="AD434" s="2">
        <f t="shared" si="345"/>
        <v>3.4391436989417823E-2</v>
      </c>
      <c r="AE434" s="5">
        <f t="shared" si="346"/>
        <v>1346.6048159980498</v>
      </c>
      <c r="AF434" s="2">
        <f>(AE434/AE$5)^(12/COUNT(AE$6:AE434))-1</f>
        <v>7.5442356966124224E-2</v>
      </c>
      <c r="AH434" s="3">
        <f t="shared" ca="1" si="347"/>
        <v>0</v>
      </c>
      <c r="AI434" s="3">
        <f t="shared" ca="1" si="348"/>
        <v>1</v>
      </c>
      <c r="AJ434" s="2">
        <f t="shared" ca="1" si="349"/>
        <v>3.4391436989417823E-2</v>
      </c>
      <c r="AK434" s="5">
        <f t="shared" ca="1" si="350"/>
        <v>4021.3299787103465</v>
      </c>
      <c r="AL434" s="2">
        <f ca="1">(AK434/AK$5)^(12/COUNT(AK$6:AK434))-1</f>
        <v>0.10886193289049007</v>
      </c>
      <c r="AN434" s="3">
        <f t="shared" ca="1" si="351"/>
        <v>0.17592897250286876</v>
      </c>
      <c r="AO434" s="3">
        <f t="shared" ca="1" si="352"/>
        <v>0.82407102749713124</v>
      </c>
      <c r="AP434" s="2">
        <f t="shared" ca="1" si="353"/>
        <v>2.9110676071672441E-2</v>
      </c>
      <c r="AQ434" s="5">
        <f t="shared" ca="1" si="354"/>
        <v>1305.6774992639512</v>
      </c>
      <c r="AR434" s="2">
        <f ca="1">(AQ434/AQ$5)^(12/COUNT(AQ$6:AQ434))-1</f>
        <v>7.4514285061125785E-2</v>
      </c>
      <c r="AT434" s="3">
        <f t="shared" si="355"/>
        <v>0</v>
      </c>
      <c r="AU434" s="3">
        <f t="shared" si="356"/>
        <v>1</v>
      </c>
      <c r="AV434" s="2">
        <f t="shared" si="357"/>
        <v>3.4391436989417823E-2</v>
      </c>
      <c r="AW434" s="5">
        <f t="shared" si="358"/>
        <v>1846.7444029810415</v>
      </c>
      <c r="AX434" s="2">
        <f>(AW434/AW$5)^(12/COUNT(AW$6:AW434))-1</f>
        <v>8.4985579905514141E-2</v>
      </c>
      <c r="AZ434" s="3">
        <f t="shared" ca="1" si="359"/>
        <v>0</v>
      </c>
      <c r="BA434" s="3">
        <f t="shared" ca="1" si="360"/>
        <v>1</v>
      </c>
      <c r="BB434" s="2">
        <f t="shared" ca="1" si="361"/>
        <v>3.4391436989417823E-2</v>
      </c>
      <c r="BC434" s="5">
        <f t="shared" ca="1" si="362"/>
        <v>2975.5980792254777</v>
      </c>
      <c r="BD434" s="2">
        <f ca="1">(BC434/BC$5)^(12/COUNT(BC$6:BC434))-1</f>
        <v>9.9559817906077486E-2</v>
      </c>
      <c r="BF434" s="3">
        <f t="shared" si="383"/>
        <v>0.45</v>
      </c>
      <c r="BG434" s="3">
        <f t="shared" si="363"/>
        <v>0.55000000000000004</v>
      </c>
      <c r="BH434" s="2">
        <f t="shared" si="364"/>
        <v>2.0884040344179806E-2</v>
      </c>
      <c r="BI434" s="5">
        <f t="shared" si="365"/>
        <v>1358.9844844727427</v>
      </c>
      <c r="BJ434" s="2">
        <f>(BI434/BI$5)^(12/COUNT(BI$6:BI434))-1</f>
        <v>7.571768272554702E-2</v>
      </c>
      <c r="BL434" s="3">
        <f t="shared" si="366"/>
        <v>1</v>
      </c>
      <c r="BM434" s="3">
        <f t="shared" si="367"/>
        <v>0</v>
      </c>
      <c r="BN434" s="2">
        <f t="shared" si="368"/>
        <v>4.3750000000000004E-3</v>
      </c>
      <c r="BO434" s="5">
        <f t="shared" si="369"/>
        <v>751.47851884315048</v>
      </c>
      <c r="BP434" s="2">
        <f>(BO434/BO$5)^(12/COUNT(BO$6:BO434))-1</f>
        <v>5.8037748872870498E-2</v>
      </c>
      <c r="BR434" s="3">
        <f t="shared" si="370"/>
        <v>1</v>
      </c>
      <c r="BS434" s="3">
        <f t="shared" si="371"/>
        <v>0</v>
      </c>
      <c r="BT434" s="2">
        <f t="shared" si="372"/>
        <v>4.3750000000000004E-3</v>
      </c>
      <c r="BU434" s="5">
        <f t="shared" si="373"/>
        <v>749.19268162327535</v>
      </c>
      <c r="BV434" s="2">
        <f>(BU434/BU$5)^(12/COUNT(BU$6:BU434))-1</f>
        <v>5.7947592444960838E-2</v>
      </c>
      <c r="BX434" s="3">
        <f t="shared" si="374"/>
        <v>0</v>
      </c>
      <c r="BY434" s="3">
        <f t="shared" si="375"/>
        <v>1</v>
      </c>
      <c r="BZ434" s="2">
        <f t="shared" si="376"/>
        <v>3.4391436989417823E-2</v>
      </c>
      <c r="CA434" s="5">
        <f t="shared" si="377"/>
        <v>1138.3572905985259</v>
      </c>
      <c r="CB434" s="2">
        <f>(CA434/CA$5)^(12/COUNT(CA$6:CA434))-1</f>
        <v>7.0400379401721391E-2</v>
      </c>
      <c r="CD434" s="3">
        <f t="shared" si="384"/>
        <v>0.1</v>
      </c>
      <c r="CE434" s="3">
        <f t="shared" si="378"/>
        <v>0.9</v>
      </c>
      <c r="CF434" s="2">
        <f t="shared" si="379"/>
        <v>3.1389793290476038E-2</v>
      </c>
      <c r="CG434" s="5">
        <f t="shared" si="380"/>
        <v>1405.1021339421304</v>
      </c>
      <c r="CH434" s="2">
        <f>(CG434/CG$5)^(12/COUNT(CG$6:CG434))-1</f>
        <v>7.6722323492320221E-2</v>
      </c>
    </row>
    <row r="435" spans="1:86">
      <c r="A435" s="1">
        <v>39051</v>
      </c>
      <c r="B435" s="2">
        <f>data!M436/1200</f>
        <v>4.3750000000000004E-3</v>
      </c>
      <c r="C435" s="2">
        <f>data!K436/data!K435-1</f>
        <v>1.168803540845631E-2</v>
      </c>
      <c r="D435" s="1">
        <f t="shared" si="331"/>
        <v>38718</v>
      </c>
      <c r="E435">
        <f>VLOOKUP(D435,'FRED Graph'!$A$13:$B$1993,2,FALSE)</f>
        <v>0</v>
      </c>
      <c r="F435" s="4">
        <f t="shared" si="332"/>
        <v>7.3130354084563094E-3</v>
      </c>
      <c r="G435" s="20" t="str">
        <f t="shared" si="385"/>
        <v>20064</v>
      </c>
      <c r="H435" s="21">
        <f>IF(VLOOKUP(G435,Median_Level!$A$2:$H$206,8,FALSE)="#N/A",0,VLOOKUP(G435,Median_Level!$A$2:$H$206,8,FALSE))</f>
        <v>15</v>
      </c>
      <c r="I435" s="4"/>
      <c r="J435" s="3">
        <f t="shared" si="381"/>
        <v>0</v>
      </c>
      <c r="K435" s="3">
        <f t="shared" si="333"/>
        <v>1</v>
      </c>
      <c r="L435" s="2">
        <f t="shared" si="334"/>
        <v>1.168803540845631E-2</v>
      </c>
      <c r="M435" s="5">
        <f t="shared" si="335"/>
        <v>1407.2458261370166</v>
      </c>
      <c r="N435" s="2">
        <f>(M435/M$5)^(12/COUNT(M$6:M435))-1</f>
        <v>7.6583040419571091E-2</v>
      </c>
      <c r="P435" s="3">
        <f t="shared" si="382"/>
        <v>1</v>
      </c>
      <c r="Q435" s="3">
        <f t="shared" si="336"/>
        <v>0</v>
      </c>
      <c r="R435" s="2">
        <f t="shared" si="337"/>
        <v>4.3750000000000004E-3</v>
      </c>
      <c r="S435" s="5">
        <f t="shared" si="338"/>
        <v>1048.9644074536106</v>
      </c>
      <c r="T435" s="2">
        <f>(S435/S$5)^(12/COUNT(S$6:S435))-1</f>
        <v>6.779122261121695E-2</v>
      </c>
      <c r="V435" s="3">
        <f t="shared" si="339"/>
        <v>0</v>
      </c>
      <c r="W435" s="3">
        <f t="shared" si="340"/>
        <v>1</v>
      </c>
      <c r="X435" s="2">
        <f t="shared" si="341"/>
        <v>1.168803540845631E-2</v>
      </c>
      <c r="Y435" s="5">
        <f t="shared" si="342"/>
        <v>1490008.9704443559</v>
      </c>
      <c r="Z435" s="2">
        <f>(Y435/Y$5)^(12/COUNT(Y$6:Y435))-1</f>
        <v>0.30755837009965115</v>
      </c>
      <c r="AB435" s="3">
        <f t="shared" si="343"/>
        <v>0</v>
      </c>
      <c r="AC435" s="3">
        <f t="shared" si="344"/>
        <v>1</v>
      </c>
      <c r="AD435" s="2">
        <f t="shared" si="345"/>
        <v>1.168803540845631E-2</v>
      </c>
      <c r="AE435" s="5">
        <f t="shared" si="346"/>
        <v>1362.3439807686329</v>
      </c>
      <c r="AF435" s="2">
        <f>(AE435/AE$5)^(12/COUNT(AE$6:AE435))-1</f>
        <v>7.5609216095892995E-2</v>
      </c>
      <c r="AH435" s="3">
        <f t="shared" ca="1" si="347"/>
        <v>0</v>
      </c>
      <c r="AI435" s="3">
        <f t="shared" ca="1" si="348"/>
        <v>1</v>
      </c>
      <c r="AJ435" s="2">
        <f t="shared" ca="1" si="349"/>
        <v>1.168803540845631E-2</v>
      </c>
      <c r="AK435" s="5">
        <f t="shared" ca="1" si="350"/>
        <v>4068.3314258905998</v>
      </c>
      <c r="AL435" s="2">
        <f ca="1">(AK435/AK$5)^(12/COUNT(AK$6:AK435))-1</f>
        <v>0.10895505255670934</v>
      </c>
      <c r="AN435" s="3">
        <f t="shared" ca="1" si="351"/>
        <v>1.4862752466667684E-2</v>
      </c>
      <c r="AO435" s="3">
        <f t="shared" ca="1" si="352"/>
        <v>0.98513724753333232</v>
      </c>
      <c r="AP435" s="2">
        <f t="shared" ca="1" si="353"/>
        <v>1.1579343573400448E-2</v>
      </c>
      <c r="AQ435" s="5">
        <f t="shared" ca="1" si="354"/>
        <v>1320.7963876239867</v>
      </c>
      <c r="AR435" s="2">
        <f ca="1">(AQ435/AQ$5)^(12/COUNT(AQ$6:AQ435))-1</f>
        <v>7.4679935607133263E-2</v>
      </c>
      <c r="AT435" s="3">
        <f t="shared" si="355"/>
        <v>0</v>
      </c>
      <c r="AU435" s="3">
        <f t="shared" si="356"/>
        <v>1</v>
      </c>
      <c r="AV435" s="2">
        <f t="shared" si="357"/>
        <v>1.168803540845631E-2</v>
      </c>
      <c r="AW435" s="5">
        <f t="shared" si="358"/>
        <v>1868.3292169534525</v>
      </c>
      <c r="AX435" s="2">
        <f>(AW435/AW$5)^(12/COUNT(AW$6:AW435))-1</f>
        <v>8.5131624752525781E-2</v>
      </c>
      <c r="AZ435" s="3">
        <f t="shared" ca="1" si="359"/>
        <v>0</v>
      </c>
      <c r="BA435" s="3">
        <f t="shared" ca="1" si="360"/>
        <v>1</v>
      </c>
      <c r="BB435" s="2">
        <f t="shared" ca="1" si="361"/>
        <v>1.168803540845631E-2</v>
      </c>
      <c r="BC435" s="5">
        <f t="shared" ca="1" si="362"/>
        <v>3010.3769749367998</v>
      </c>
      <c r="BD435" s="2">
        <f ca="1">(BC435/BC$5)^(12/COUNT(BC$6:BC435))-1</f>
        <v>9.9673700255321629E-2</v>
      </c>
      <c r="BF435" s="3">
        <f t="shared" si="383"/>
        <v>0.45</v>
      </c>
      <c r="BG435" s="3">
        <f t="shared" si="363"/>
        <v>0.55000000000000004</v>
      </c>
      <c r="BH435" s="2">
        <f t="shared" si="364"/>
        <v>8.3971694746509708E-3</v>
      </c>
      <c r="BI435" s="5">
        <f t="shared" si="365"/>
        <v>1370.3961075022814</v>
      </c>
      <c r="BJ435" s="2">
        <f>(BI435/BI$5)^(12/COUNT(BI$6:BI435))-1</f>
        <v>7.5786123717525911E-2</v>
      </c>
      <c r="BL435" s="3">
        <f t="shared" si="366"/>
        <v>1</v>
      </c>
      <c r="BM435" s="3">
        <f t="shared" si="367"/>
        <v>0</v>
      </c>
      <c r="BN435" s="2">
        <f t="shared" si="368"/>
        <v>4.3750000000000004E-3</v>
      </c>
      <c r="BO435" s="5">
        <f t="shared" si="369"/>
        <v>754.76623736308932</v>
      </c>
      <c r="BP435" s="2">
        <f>(BO435/BO$5)^(12/COUNT(BO$6:BO435))-1</f>
        <v>5.802783160637226E-2</v>
      </c>
      <c r="BR435" s="3">
        <f t="shared" si="370"/>
        <v>1</v>
      </c>
      <c r="BS435" s="3">
        <f t="shared" si="371"/>
        <v>0</v>
      </c>
      <c r="BT435" s="2">
        <f t="shared" si="372"/>
        <v>4.3750000000000004E-3</v>
      </c>
      <c r="BU435" s="5">
        <f t="shared" si="373"/>
        <v>752.47039960537722</v>
      </c>
      <c r="BV435" s="2">
        <f>(BU435/BU$5)^(12/COUNT(BU$6:BU435))-1</f>
        <v>5.7937885678756462E-2</v>
      </c>
      <c r="BX435" s="3">
        <f t="shared" si="374"/>
        <v>0</v>
      </c>
      <c r="BY435" s="3">
        <f t="shared" si="375"/>
        <v>1</v>
      </c>
      <c r="BZ435" s="2">
        <f t="shared" si="376"/>
        <v>1.168803540845631E-2</v>
      </c>
      <c r="CA435" s="5">
        <f t="shared" si="377"/>
        <v>1151.6624509185158</v>
      </c>
      <c r="CB435" s="2">
        <f>(CA435/CA$5)^(12/COUNT(CA$6:CA435))-1</f>
        <v>7.0578156127544922E-2</v>
      </c>
      <c r="CD435" s="3">
        <f t="shared" si="384"/>
        <v>0.1</v>
      </c>
      <c r="CE435" s="3">
        <f t="shared" si="378"/>
        <v>0.9</v>
      </c>
      <c r="CF435" s="2">
        <f t="shared" si="379"/>
        <v>1.095673186761068E-2</v>
      </c>
      <c r="CG435" s="5">
        <f t="shared" si="380"/>
        <v>1420.497461270342</v>
      </c>
      <c r="CH435" s="2">
        <f>(CG435/CG$5)^(12/COUNT(CG$6:CG435))-1</f>
        <v>7.6864670985415939E-2</v>
      </c>
    </row>
    <row r="436" spans="1:86">
      <c r="A436" s="1">
        <v>39080</v>
      </c>
      <c r="B436" s="2">
        <f>data!M437/1200</f>
        <v>4.3750000000000004E-3</v>
      </c>
      <c r="C436" s="2">
        <f>data!K437/data!K436-1</f>
        <v>1.9736653703629425E-2</v>
      </c>
      <c r="D436" s="1">
        <f t="shared" si="331"/>
        <v>38718</v>
      </c>
      <c r="E436">
        <f>VLOOKUP(D436,'FRED Graph'!$A$13:$B$1993,2,FALSE)</f>
        <v>0</v>
      </c>
      <c r="F436" s="4">
        <f t="shared" si="332"/>
        <v>1.5361653703629425E-2</v>
      </c>
      <c r="G436" s="20" t="str">
        <f t="shared" si="385"/>
        <v>20064</v>
      </c>
      <c r="H436" s="21">
        <f>IF(VLOOKUP(G436,Median_Level!$A$2:$H$206,8,FALSE)="#N/A",0,VLOOKUP(G436,Median_Level!$A$2:$H$206,8,FALSE))</f>
        <v>15</v>
      </c>
      <c r="I436" s="4"/>
      <c r="J436" s="3">
        <f t="shared" si="381"/>
        <v>0</v>
      </c>
      <c r="K436" s="3">
        <f t="shared" si="333"/>
        <v>1</v>
      </c>
      <c r="L436" s="2">
        <f t="shared" si="334"/>
        <v>1.9736653703629425E-2</v>
      </c>
      <c r="M436" s="5">
        <f t="shared" si="335"/>
        <v>1435.0201496833608</v>
      </c>
      <c r="N436" s="2">
        <f>(M436/M$5)^(12/COUNT(M$6:M436))-1</f>
        <v>7.6984625225763104E-2</v>
      </c>
      <c r="P436" s="3">
        <f t="shared" si="382"/>
        <v>1</v>
      </c>
      <c r="Q436" s="3">
        <f t="shared" si="336"/>
        <v>0</v>
      </c>
      <c r="R436" s="2">
        <f t="shared" si="337"/>
        <v>4.3750000000000004E-3</v>
      </c>
      <c r="S436" s="5">
        <f t="shared" si="338"/>
        <v>1053.5536267362202</v>
      </c>
      <c r="T436" s="2">
        <f>(S436/S$5)^(12/COUNT(S$6:S436))-1</f>
        <v>6.7758503742708642E-2</v>
      </c>
      <c r="V436" s="3">
        <f t="shared" si="339"/>
        <v>0</v>
      </c>
      <c r="W436" s="3">
        <f t="shared" si="340"/>
        <v>1</v>
      </c>
      <c r="X436" s="2">
        <f t="shared" si="341"/>
        <v>1.9736653703629425E-2</v>
      </c>
      <c r="Y436" s="5">
        <f t="shared" si="342"/>
        <v>1519416.7615093174</v>
      </c>
      <c r="Z436" s="2">
        <f>(Y436/Y$5)^(12/COUNT(Y$6:Y436))-1</f>
        <v>0.30745635229996116</v>
      </c>
      <c r="AB436" s="3">
        <f t="shared" si="343"/>
        <v>0</v>
      </c>
      <c r="AC436" s="3">
        <f t="shared" si="344"/>
        <v>1</v>
      </c>
      <c r="AD436" s="2">
        <f t="shared" si="345"/>
        <v>1.9736653703629425E-2</v>
      </c>
      <c r="AE436" s="5">
        <f t="shared" si="346"/>
        <v>1389.2320921422875</v>
      </c>
      <c r="AF436" s="2">
        <f>(AE436/AE$5)^(12/COUNT(AE$6:AE436))-1</f>
        <v>7.6012696923916101E-2</v>
      </c>
      <c r="AH436" s="3">
        <f t="shared" ca="1" si="347"/>
        <v>0</v>
      </c>
      <c r="AI436" s="3">
        <f t="shared" ca="1" si="348"/>
        <v>1</v>
      </c>
      <c r="AJ436" s="2">
        <f t="shared" ca="1" si="349"/>
        <v>1.9736653703629425E-2</v>
      </c>
      <c r="AK436" s="5">
        <f t="shared" ca="1" si="350"/>
        <v>4148.6266743949955</v>
      </c>
      <c r="AL436" s="2">
        <f ca="1">(AK436/AK$5)^(12/COUNT(AK$6:AK436))-1</f>
        <v>0.10929245973008839</v>
      </c>
      <c r="AN436" s="3">
        <f t="shared" ca="1" si="351"/>
        <v>0.8680598448792185</v>
      </c>
      <c r="AO436" s="3">
        <f t="shared" ca="1" si="352"/>
        <v>0.1319401551207815</v>
      </c>
      <c r="AP436" s="2">
        <f t="shared" ca="1" si="353"/>
        <v>6.4018189725685943E-3</v>
      </c>
      <c r="AQ436" s="5">
        <f t="shared" ca="1" si="354"/>
        <v>1329.251886997178</v>
      </c>
      <c r="AR436" s="2">
        <f ca="1">(AQ436/AQ$5)^(12/COUNT(AQ$6:AQ436))-1</f>
        <v>7.4691291093091916E-2</v>
      </c>
      <c r="AT436" s="3">
        <f t="shared" si="355"/>
        <v>0</v>
      </c>
      <c r="AU436" s="3">
        <f t="shared" si="356"/>
        <v>1</v>
      </c>
      <c r="AV436" s="2">
        <f t="shared" si="357"/>
        <v>1.9736653703629425E-2</v>
      </c>
      <c r="AW436" s="5">
        <f t="shared" si="358"/>
        <v>1905.203783712836</v>
      </c>
      <c r="AX436" s="2">
        <f>(AW436/AW$5)^(12/COUNT(AW$6:AW436))-1</f>
        <v>8.5516478247390948E-2</v>
      </c>
      <c r="AZ436" s="3">
        <f t="shared" ca="1" si="359"/>
        <v>0</v>
      </c>
      <c r="BA436" s="3">
        <f t="shared" ca="1" si="360"/>
        <v>1</v>
      </c>
      <c r="BB436" s="2">
        <f t="shared" ca="1" si="361"/>
        <v>1.9736653703629425E-2</v>
      </c>
      <c r="BC436" s="5">
        <f t="shared" ca="1" si="362"/>
        <v>3069.791742808507</v>
      </c>
      <c r="BD436" s="2">
        <f ca="1">(BC436/BC$5)^(12/COUNT(BC$6:BC436))-1</f>
        <v>0.10002973433908391</v>
      </c>
      <c r="BF436" s="3">
        <f t="shared" si="383"/>
        <v>0.45</v>
      </c>
      <c r="BG436" s="3">
        <f t="shared" si="363"/>
        <v>0.55000000000000004</v>
      </c>
      <c r="BH436" s="2">
        <f t="shared" si="364"/>
        <v>1.2823909536996185E-2</v>
      </c>
      <c r="BI436" s="5">
        <f t="shared" si="365"/>
        <v>1387.9699432147424</v>
      </c>
      <c r="BJ436" s="2">
        <f>(BI436/BI$5)^(12/COUNT(BI$6:BI436))-1</f>
        <v>7.59854668368527E-2</v>
      </c>
      <c r="BL436" s="3">
        <f t="shared" si="366"/>
        <v>1</v>
      </c>
      <c r="BM436" s="3">
        <f t="shared" si="367"/>
        <v>0</v>
      </c>
      <c r="BN436" s="2">
        <f t="shared" si="368"/>
        <v>4.3750000000000004E-3</v>
      </c>
      <c r="BO436" s="5">
        <f t="shared" si="369"/>
        <v>758.06833965155283</v>
      </c>
      <c r="BP436" s="2">
        <f>(BO436/BO$5)^(12/COUNT(BO$6:BO436))-1</f>
        <v>5.8017960451983264E-2</v>
      </c>
      <c r="BR436" s="3">
        <f t="shared" si="370"/>
        <v>1</v>
      </c>
      <c r="BS436" s="3">
        <f t="shared" si="371"/>
        <v>0</v>
      </c>
      <c r="BT436" s="2">
        <f t="shared" si="372"/>
        <v>4.3750000000000004E-3</v>
      </c>
      <c r="BU436" s="5">
        <f t="shared" si="373"/>
        <v>755.76245760365077</v>
      </c>
      <c r="BV436" s="2">
        <f>(BU436/BU$5)^(12/COUNT(BU$6:BU436))-1</f>
        <v>5.7928224043992227E-2</v>
      </c>
      <c r="BX436" s="3">
        <f t="shared" si="374"/>
        <v>0</v>
      </c>
      <c r="BY436" s="3">
        <f t="shared" si="375"/>
        <v>1</v>
      </c>
      <c r="BZ436" s="2">
        <f t="shared" si="376"/>
        <v>1.9736653703629425E-2</v>
      </c>
      <c r="CA436" s="5">
        <f t="shared" si="377"/>
        <v>1174.3924138957677</v>
      </c>
      <c r="CB436" s="2">
        <f>(CA436/CA$5)^(12/COUNT(CA$6:CA436))-1</f>
        <v>7.0991399794815946E-2</v>
      </c>
      <c r="CD436" s="3">
        <f t="shared" si="384"/>
        <v>0.1</v>
      </c>
      <c r="CE436" s="3">
        <f t="shared" si="378"/>
        <v>0.9</v>
      </c>
      <c r="CF436" s="2">
        <f t="shared" si="379"/>
        <v>1.8200488333266485E-2</v>
      </c>
      <c r="CG436" s="5">
        <f t="shared" si="380"/>
        <v>1446.3512087416275</v>
      </c>
      <c r="CH436" s="2">
        <f>(CG436/CG$5)^(12/COUNT(CG$6:CG436))-1</f>
        <v>7.7220490787014429E-2</v>
      </c>
    </row>
    <row r="437" spans="1:86">
      <c r="A437" s="1">
        <v>39113</v>
      </c>
      <c r="B437" s="2">
        <f>data!M438/1200</f>
        <v>4.3750000000000004E-3</v>
      </c>
      <c r="C437" s="2">
        <f>data!K438/data!K437-1</f>
        <v>1.2720700625443948E-2</v>
      </c>
      <c r="D437" s="1">
        <f t="shared" si="331"/>
        <v>39083</v>
      </c>
      <c r="E437">
        <f>VLOOKUP(D437,'FRED Graph'!$A$13:$B$1993,2,FALSE)</f>
        <v>0</v>
      </c>
      <c r="F437" s="4">
        <f t="shared" si="332"/>
        <v>8.3457006254439477E-3</v>
      </c>
      <c r="G437" s="20" t="str">
        <f t="shared" si="385"/>
        <v>20071</v>
      </c>
      <c r="H437" s="21">
        <f>IF(VLOOKUP(G437,Median_Level!$A$2:$H$206,8,FALSE)="#N/A",0,VLOOKUP(G437,Median_Level!$A$2:$H$206,8,FALSE))</f>
        <v>13.5</v>
      </c>
      <c r="I437" s="4"/>
      <c r="J437" s="3">
        <f t="shared" si="381"/>
        <v>0</v>
      </c>
      <c r="K437" s="3">
        <f t="shared" si="333"/>
        <v>1</v>
      </c>
      <c r="L437" s="2">
        <f t="shared" si="334"/>
        <v>1.2720700625443948E-2</v>
      </c>
      <c r="M437" s="5">
        <f t="shared" si="335"/>
        <v>1453.2746113989626</v>
      </c>
      <c r="N437" s="2">
        <f>(M437/M$5)^(12/COUNT(M$6:M437))-1</f>
        <v>7.7177902829475897E-2</v>
      </c>
      <c r="P437" s="3">
        <f t="shared" si="382"/>
        <v>1</v>
      </c>
      <c r="Q437" s="3">
        <f t="shared" si="336"/>
        <v>0</v>
      </c>
      <c r="R437" s="2">
        <f t="shared" si="337"/>
        <v>4.3750000000000004E-3</v>
      </c>
      <c r="S437" s="5">
        <f t="shared" si="338"/>
        <v>1058.1629238531912</v>
      </c>
      <c r="T437" s="2">
        <f>(S437/S$5)^(12/COUNT(S$6:S437))-1</f>
        <v>6.7725937346051479E-2</v>
      </c>
      <c r="V437" s="3">
        <f t="shared" si="339"/>
        <v>0</v>
      </c>
      <c r="W437" s="3">
        <f t="shared" si="340"/>
        <v>1</v>
      </c>
      <c r="X437" s="2">
        <f t="shared" si="341"/>
        <v>1.2720700625443948E-2</v>
      </c>
      <c r="Y437" s="5">
        <f t="shared" si="342"/>
        <v>1538744.8072577589</v>
      </c>
      <c r="Z437" s="2">
        <f>(Y437/Y$5)^(12/COUNT(Y$6:Y437))-1</f>
        <v>0.30710411935755766</v>
      </c>
      <c r="AB437" s="3">
        <f t="shared" si="343"/>
        <v>0</v>
      </c>
      <c r="AC437" s="3">
        <f t="shared" si="344"/>
        <v>1</v>
      </c>
      <c r="AD437" s="2">
        <f t="shared" si="345"/>
        <v>1.2720700625443948E-2</v>
      </c>
      <c r="AE437" s="5">
        <f t="shared" si="346"/>
        <v>1406.9040976856886</v>
      </c>
      <c r="AF437" s="2">
        <f>(AE437/AE$5)^(12/COUNT(AE$6:AE437))-1</f>
        <v>7.6208049328091221E-2</v>
      </c>
      <c r="AH437" s="3">
        <f t="shared" ca="1" si="347"/>
        <v>1</v>
      </c>
      <c r="AI437" s="3">
        <f t="shared" ca="1" si="348"/>
        <v>0</v>
      </c>
      <c r="AJ437" s="2">
        <f t="shared" ca="1" si="349"/>
        <v>4.3750000000000004E-3</v>
      </c>
      <c r="AK437" s="5">
        <f t="shared" ca="1" si="350"/>
        <v>4166.776916095474</v>
      </c>
      <c r="AL437" s="2">
        <f ca="1">(AK437/AK$5)^(12/COUNT(AK$6:AK437))-1</f>
        <v>0.10916064433511719</v>
      </c>
      <c r="AN437" s="3">
        <f t="shared" ca="1" si="351"/>
        <v>0.56989056093694801</v>
      </c>
      <c r="AO437" s="3">
        <f t="shared" ca="1" si="352"/>
        <v>0.43010943906305199</v>
      </c>
      <c r="AP437" s="2">
        <f t="shared" ca="1" si="353"/>
        <v>7.9645646145978591E-3</v>
      </c>
      <c r="AQ437" s="5">
        <f t="shared" ca="1" si="354"/>
        <v>1339.8387995402431</v>
      </c>
      <c r="AR437" s="2">
        <f ca="1">(AQ437/AQ$5)^(12/COUNT(AQ$6:AQ437))-1</f>
        <v>7.4748914821791024E-2</v>
      </c>
      <c r="AT437" s="3">
        <f t="shared" si="355"/>
        <v>0</v>
      </c>
      <c r="AU437" s="3">
        <f t="shared" si="356"/>
        <v>1</v>
      </c>
      <c r="AV437" s="2">
        <f t="shared" si="357"/>
        <v>1.2720700625443948E-2</v>
      </c>
      <c r="AW437" s="5">
        <f t="shared" si="358"/>
        <v>1929.4393106759101</v>
      </c>
      <c r="AX437" s="2">
        <f>(AW437/AW$5)^(12/COUNT(AW$6:AW437))-1</f>
        <v>8.5691455933401883E-2</v>
      </c>
      <c r="AZ437" s="3">
        <f t="shared" ca="1" si="359"/>
        <v>1</v>
      </c>
      <c r="BA437" s="3">
        <f t="shared" ca="1" si="360"/>
        <v>0</v>
      </c>
      <c r="BB437" s="2">
        <f t="shared" ca="1" si="361"/>
        <v>4.3750000000000004E-3</v>
      </c>
      <c r="BC437" s="5">
        <f t="shared" ca="1" si="362"/>
        <v>3083.2220816832942</v>
      </c>
      <c r="BD437" s="2">
        <f ca="1">(BC437/BC$5)^(12/COUNT(BC$6:BC437))-1</f>
        <v>9.9920369012735932E-2</v>
      </c>
      <c r="BF437" s="3">
        <f t="shared" si="383"/>
        <v>0.45</v>
      </c>
      <c r="BG437" s="3">
        <f t="shared" si="363"/>
        <v>0.55000000000000004</v>
      </c>
      <c r="BH437" s="2">
        <f t="shared" si="364"/>
        <v>8.9651353439941725E-3</v>
      </c>
      <c r="BI437" s="5">
        <f t="shared" si="365"/>
        <v>1400.4132816090585</v>
      </c>
      <c r="BJ437" s="2">
        <f>(BI437/BI$5)^(12/COUNT(BI$6:BI437))-1</f>
        <v>7.6069818661842259E-2</v>
      </c>
      <c r="BL437" s="3">
        <f t="shared" si="366"/>
        <v>1</v>
      </c>
      <c r="BM437" s="3">
        <f t="shared" si="367"/>
        <v>0</v>
      </c>
      <c r="BN437" s="2">
        <f t="shared" si="368"/>
        <v>4.3750000000000004E-3</v>
      </c>
      <c r="BO437" s="5">
        <f t="shared" si="369"/>
        <v>761.38488863752843</v>
      </c>
      <c r="BP437" s="2">
        <f>(BO437/BO$5)^(12/COUNT(BO$6:BO437))-1</f>
        <v>5.8008135088840174E-2</v>
      </c>
      <c r="BR437" s="3">
        <f t="shared" si="370"/>
        <v>1</v>
      </c>
      <c r="BS437" s="3">
        <f t="shared" si="371"/>
        <v>0</v>
      </c>
      <c r="BT437" s="2">
        <f t="shared" si="372"/>
        <v>4.3750000000000004E-3</v>
      </c>
      <c r="BU437" s="5">
        <f t="shared" si="373"/>
        <v>759.06891835566671</v>
      </c>
      <c r="BV437" s="2">
        <f>(BU437/BU$5)^(12/COUNT(BU$6:BU437))-1</f>
        <v>5.7918607226641772E-2</v>
      </c>
      <c r="BX437" s="3">
        <f t="shared" si="374"/>
        <v>0</v>
      </c>
      <c r="BY437" s="3">
        <f t="shared" si="375"/>
        <v>1</v>
      </c>
      <c r="BZ437" s="2">
        <f t="shared" si="376"/>
        <v>1.2720700625443948E-2</v>
      </c>
      <c r="CA437" s="5">
        <f t="shared" si="377"/>
        <v>1189.3315082097283</v>
      </c>
      <c r="CB437" s="2">
        <f>(CA437/CA$5)^(12/COUNT(CA$6:CA437))-1</f>
        <v>7.1197438949886616E-2</v>
      </c>
      <c r="CD437" s="3">
        <f t="shared" si="384"/>
        <v>0.1</v>
      </c>
      <c r="CE437" s="3">
        <f t="shared" si="378"/>
        <v>0.9</v>
      </c>
      <c r="CF437" s="2">
        <f t="shared" si="379"/>
        <v>1.1886130562899553E-2</v>
      </c>
      <c r="CG437" s="5">
        <f t="shared" si="380"/>
        <v>1463.5427280485378</v>
      </c>
      <c r="CH437" s="2">
        <f>(CG437/CG$5)^(12/COUNT(CG$6:CG437))-1</f>
        <v>7.738859129223008E-2</v>
      </c>
    </row>
    <row r="438" spans="1:86">
      <c r="A438" s="1">
        <v>39141</v>
      </c>
      <c r="B438" s="2">
        <f>data!M439/1200</f>
        <v>4.3750000000000004E-3</v>
      </c>
      <c r="C438" s="2">
        <f>data!K439/data!K438-1</f>
        <v>-2.7972482290406497E-2</v>
      </c>
      <c r="D438" s="1">
        <f t="shared" si="331"/>
        <v>39083</v>
      </c>
      <c r="E438">
        <f>VLOOKUP(D438,'FRED Graph'!$A$13:$B$1993,2,FALSE)</f>
        <v>0</v>
      </c>
      <c r="F438" s="4">
        <f t="shared" si="332"/>
        <v>-3.2347482290406501E-2</v>
      </c>
      <c r="G438" s="20" t="str">
        <f t="shared" si="385"/>
        <v>20071</v>
      </c>
      <c r="H438" s="21">
        <f>IF(VLOOKUP(G438,Median_Level!$A$2:$H$206,8,FALSE)="#N/A",0,VLOOKUP(G438,Median_Level!$A$2:$H$206,8,FALSE))</f>
        <v>13.5</v>
      </c>
      <c r="I438" s="4"/>
      <c r="J438" s="3">
        <f t="shared" si="381"/>
        <v>0</v>
      </c>
      <c r="K438" s="3">
        <f t="shared" si="333"/>
        <v>1</v>
      </c>
      <c r="L438" s="2">
        <f t="shared" si="334"/>
        <v>-2.7972482290406497E-2</v>
      </c>
      <c r="M438" s="5">
        <f t="shared" si="335"/>
        <v>1412.6229130685078</v>
      </c>
      <c r="N438" s="2">
        <f>(M438/M$5)^(12/COUNT(M$6:M438))-1</f>
        <v>7.6146498955300679E-2</v>
      </c>
      <c r="P438" s="3">
        <f t="shared" si="382"/>
        <v>1</v>
      </c>
      <c r="Q438" s="3">
        <f t="shared" si="336"/>
        <v>0</v>
      </c>
      <c r="R438" s="2">
        <f t="shared" si="337"/>
        <v>4.3750000000000004E-3</v>
      </c>
      <c r="S438" s="5">
        <f t="shared" si="338"/>
        <v>1062.792386645049</v>
      </c>
      <c r="T438" s="2">
        <f>(S438/S$5)^(12/COUNT(S$6:S438))-1</f>
        <v>6.7693522357946678E-2</v>
      </c>
      <c r="V438" s="3">
        <f t="shared" si="339"/>
        <v>1</v>
      </c>
      <c r="W438" s="3">
        <f t="shared" si="340"/>
        <v>0</v>
      </c>
      <c r="X438" s="2">
        <f t="shared" si="341"/>
        <v>4.3750000000000004E-3</v>
      </c>
      <c r="Y438" s="5">
        <f t="shared" si="342"/>
        <v>1545476.8157895117</v>
      </c>
      <c r="Z438" s="2">
        <f>(Y438/Y$5)^(12/COUNT(Y$6:Y438))-1</f>
        <v>0.30645396328577967</v>
      </c>
      <c r="AB438" s="3">
        <f t="shared" si="343"/>
        <v>0</v>
      </c>
      <c r="AC438" s="3">
        <f t="shared" si="344"/>
        <v>1</v>
      </c>
      <c r="AD438" s="2">
        <f t="shared" si="345"/>
        <v>-2.7972482290406497E-2</v>
      </c>
      <c r="AE438" s="5">
        <f t="shared" si="346"/>
        <v>1367.5494977288754</v>
      </c>
      <c r="AF438" s="2">
        <f>(AE438/AE$5)^(12/COUNT(AE$6:AE438))-1</f>
        <v>7.5179810790482415E-2</v>
      </c>
      <c r="AH438" s="3">
        <f t="shared" ca="1" si="347"/>
        <v>1</v>
      </c>
      <c r="AI438" s="3">
        <f t="shared" ca="1" si="348"/>
        <v>0</v>
      </c>
      <c r="AJ438" s="2">
        <f t="shared" ca="1" si="349"/>
        <v>4.3750000000000004E-3</v>
      </c>
      <c r="AK438" s="5">
        <f t="shared" ca="1" si="350"/>
        <v>4185.0065651033919</v>
      </c>
      <c r="AL438" s="2">
        <f ca="1">(AK438/AK$5)^(12/COUNT(AK$6:AK438))-1</f>
        <v>0.10902945334228953</v>
      </c>
      <c r="AN438" s="3">
        <f t="shared" ca="1" si="351"/>
        <v>0.40814851300271571</v>
      </c>
      <c r="AO438" s="3">
        <f t="shared" ca="1" si="352"/>
        <v>0.59185148699728429</v>
      </c>
      <c r="AP438" s="2">
        <f t="shared" ca="1" si="353"/>
        <v>-1.4769905494195403E-2</v>
      </c>
      <c r="AQ438" s="5">
        <f t="shared" ca="1" si="354"/>
        <v>1320.0495070935774</v>
      </c>
      <c r="AR438" s="2">
        <f ca="1">(AQ438/AQ$5)^(12/COUNT(AQ$6:AQ438))-1</f>
        <v>7.4126962006861863E-2</v>
      </c>
      <c r="AT438" s="3">
        <f t="shared" si="355"/>
        <v>0</v>
      </c>
      <c r="AU438" s="3">
        <f t="shared" si="356"/>
        <v>1</v>
      </c>
      <c r="AV438" s="2">
        <f t="shared" si="357"/>
        <v>-2.7972482290406497E-2</v>
      </c>
      <c r="AW438" s="5">
        <f t="shared" si="358"/>
        <v>1875.4681037276141</v>
      </c>
      <c r="AX438" s="2">
        <f>(AW438/AW$5)^(12/COUNT(AW$6:AW438))-1</f>
        <v>8.4632180083462849E-2</v>
      </c>
      <c r="AZ438" s="3">
        <f t="shared" ca="1" si="359"/>
        <v>1</v>
      </c>
      <c r="BA438" s="3">
        <f t="shared" ca="1" si="360"/>
        <v>0</v>
      </c>
      <c r="BB438" s="2">
        <f t="shared" ca="1" si="361"/>
        <v>4.3750000000000004E-3</v>
      </c>
      <c r="BC438" s="5">
        <f t="shared" ca="1" si="362"/>
        <v>3096.7111782906586</v>
      </c>
      <c r="BD438" s="2">
        <f ca="1">(BC438/BC$5)^(12/COUNT(BC$6:BC438))-1</f>
        <v>9.9811519635932378E-2</v>
      </c>
      <c r="BF438" s="3">
        <f t="shared" si="383"/>
        <v>0.45</v>
      </c>
      <c r="BG438" s="3">
        <f t="shared" si="363"/>
        <v>0.55000000000000004</v>
      </c>
      <c r="BH438" s="2">
        <f t="shared" si="364"/>
        <v>-1.3416115259723575E-2</v>
      </c>
      <c r="BI438" s="5">
        <f t="shared" si="365"/>
        <v>1381.6251756117438</v>
      </c>
      <c r="BJ438" s="2">
        <f>(BI438/BI$5)^(12/COUNT(BI$6:BI438))-1</f>
        <v>7.5484977286877308E-2</v>
      </c>
      <c r="BL438" s="3">
        <f t="shared" si="366"/>
        <v>1</v>
      </c>
      <c r="BM438" s="3">
        <f t="shared" si="367"/>
        <v>0</v>
      </c>
      <c r="BN438" s="2">
        <f t="shared" si="368"/>
        <v>4.3750000000000004E-3</v>
      </c>
      <c r="BO438" s="5">
        <f t="shared" si="369"/>
        <v>764.71594752531769</v>
      </c>
      <c r="BP438" s="2">
        <f>(BO438/BO$5)^(12/COUNT(BO$6:BO438))-1</f>
        <v>5.7998355199049501E-2</v>
      </c>
      <c r="BR438" s="3">
        <f t="shared" si="370"/>
        <v>1</v>
      </c>
      <c r="BS438" s="3">
        <f t="shared" si="371"/>
        <v>0</v>
      </c>
      <c r="BT438" s="2">
        <f t="shared" si="372"/>
        <v>4.3750000000000004E-3</v>
      </c>
      <c r="BU438" s="5">
        <f t="shared" si="373"/>
        <v>762.38984487347273</v>
      </c>
      <c r="BV438" s="2">
        <f>(BU438/BU$5)^(12/COUNT(BU$6:BU438))-1</f>
        <v>5.7909034915585522E-2</v>
      </c>
      <c r="BX438" s="3">
        <f t="shared" si="374"/>
        <v>0</v>
      </c>
      <c r="BY438" s="3">
        <f t="shared" si="375"/>
        <v>1</v>
      </c>
      <c r="BZ438" s="2">
        <f t="shared" si="376"/>
        <v>-2.7972482290406497E-2</v>
      </c>
      <c r="CA438" s="5">
        <f t="shared" si="377"/>
        <v>1156.0629536589092</v>
      </c>
      <c r="CB438" s="2">
        <f>(CA438/CA$5)^(12/COUNT(CA$6:CA438))-1</f>
        <v>7.018552158646596E-2</v>
      </c>
      <c r="CD438" s="3">
        <f t="shared" si="384"/>
        <v>0.1</v>
      </c>
      <c r="CE438" s="3">
        <f t="shared" si="378"/>
        <v>0.9</v>
      </c>
      <c r="CF438" s="2">
        <f t="shared" si="379"/>
        <v>-2.4737734061365847E-2</v>
      </c>
      <c r="CG438" s="5">
        <f t="shared" si="380"/>
        <v>1427.3379972546272</v>
      </c>
      <c r="CH438" s="2">
        <f>(CG438/CG$5)^(12/COUNT(CG$6:CG438))-1</f>
        <v>7.6455607765137268E-2</v>
      </c>
    </row>
    <row r="439" spans="1:86">
      <c r="A439" s="1">
        <v>39171</v>
      </c>
      <c r="B439" s="2">
        <f>data!M440/1200</f>
        <v>4.3750000000000004E-3</v>
      </c>
      <c r="C439" s="2">
        <f>data!K440/data!K439-1</f>
        <v>6.9869251905063656E-3</v>
      </c>
      <c r="D439" s="1">
        <f t="shared" si="331"/>
        <v>39083</v>
      </c>
      <c r="E439">
        <f>VLOOKUP(D439,'FRED Graph'!$A$13:$B$1993,2,FALSE)</f>
        <v>0</v>
      </c>
      <c r="F439" s="4">
        <f t="shared" si="332"/>
        <v>2.6119251905063652E-3</v>
      </c>
      <c r="G439" s="20" t="str">
        <f t="shared" si="385"/>
        <v>20071</v>
      </c>
      <c r="H439" s="21">
        <f>IF(VLOOKUP(G439,Median_Level!$A$2:$H$206,8,FALSE)="#N/A",0,VLOOKUP(G439,Median_Level!$A$2:$H$206,8,FALSE))</f>
        <v>13.5</v>
      </c>
      <c r="I439" s="4"/>
      <c r="J439" s="3">
        <f t="shared" si="381"/>
        <v>0</v>
      </c>
      <c r="K439" s="3">
        <f t="shared" si="333"/>
        <v>1</v>
      </c>
      <c r="L439" s="2">
        <f t="shared" si="334"/>
        <v>6.9869251905063656E-3</v>
      </c>
      <c r="M439" s="5">
        <f t="shared" si="335"/>
        <v>1422.4928036845126</v>
      </c>
      <c r="N439" s="2">
        <f>(M439/M$5)^(12/COUNT(M$6:M439))-1</f>
        <v>7.6171704269862417E-2</v>
      </c>
      <c r="P439" s="3">
        <f t="shared" si="382"/>
        <v>1</v>
      </c>
      <c r="Q439" s="3">
        <f t="shared" si="336"/>
        <v>0</v>
      </c>
      <c r="R439" s="2">
        <f t="shared" si="337"/>
        <v>4.3750000000000004E-3</v>
      </c>
      <c r="S439" s="5">
        <f t="shared" si="338"/>
        <v>1067.4421033366211</v>
      </c>
      <c r="T439" s="2">
        <f>(S439/S$5)^(12/COUNT(S$6:S439))-1</f>
        <v>6.7661257724958679E-2</v>
      </c>
      <c r="V439" s="3">
        <f t="shared" si="339"/>
        <v>0</v>
      </c>
      <c r="W439" s="3">
        <f t="shared" si="340"/>
        <v>1</v>
      </c>
      <c r="X439" s="2">
        <f t="shared" si="341"/>
        <v>6.9869251905063656E-3</v>
      </c>
      <c r="Y439" s="5">
        <f t="shared" si="342"/>
        <v>1556274.9466850949</v>
      </c>
      <c r="Z439" s="2">
        <f>(Y439/Y$5)^(12/COUNT(Y$6:Y439))-1</f>
        <v>0.30590089944324061</v>
      </c>
      <c r="AB439" s="3">
        <f t="shared" si="343"/>
        <v>0</v>
      </c>
      <c r="AC439" s="3">
        <f t="shared" si="344"/>
        <v>1</v>
      </c>
      <c r="AD439" s="2">
        <f t="shared" si="345"/>
        <v>6.9869251905063656E-3</v>
      </c>
      <c r="AE439" s="5">
        <f t="shared" si="346"/>
        <v>1377.1044637638215</v>
      </c>
      <c r="AF439" s="2">
        <f>(AE439/AE$5)^(12/COUNT(AE$6:AE439))-1</f>
        <v>7.5207219909261935E-2</v>
      </c>
      <c r="AH439" s="3">
        <f t="shared" ca="1" si="347"/>
        <v>1</v>
      </c>
      <c r="AI439" s="3">
        <f t="shared" ca="1" si="348"/>
        <v>0</v>
      </c>
      <c r="AJ439" s="2">
        <f t="shared" ca="1" si="349"/>
        <v>4.3750000000000004E-3</v>
      </c>
      <c r="AK439" s="5">
        <f t="shared" ca="1" si="350"/>
        <v>4203.3159688257192</v>
      </c>
      <c r="AL439" s="2">
        <f ca="1">(AK439/AK$5)^(12/COUNT(AK$6:AK439))-1</f>
        <v>0.1088988823263628</v>
      </c>
      <c r="AN439" s="3">
        <f t="shared" ca="1" si="351"/>
        <v>8.0792534718025166E-2</v>
      </c>
      <c r="AO439" s="3">
        <f t="shared" ca="1" si="352"/>
        <v>0.91920746528197483</v>
      </c>
      <c r="AP439" s="2">
        <f t="shared" ca="1" si="353"/>
        <v>6.7759011338714955E-3</v>
      </c>
      <c r="AQ439" s="5">
        <f t="shared" ca="1" si="354"/>
        <v>1328.9940320454593</v>
      </c>
      <c r="AR439" s="2">
        <f ca="1">(AQ439/AQ$5)^(12/COUNT(AQ$6:AQ439))-1</f>
        <v>7.4150544479264502E-2</v>
      </c>
      <c r="AT439" s="3">
        <f t="shared" si="355"/>
        <v>0</v>
      </c>
      <c r="AU439" s="3">
        <f t="shared" si="356"/>
        <v>1</v>
      </c>
      <c r="AV439" s="2">
        <f t="shared" si="357"/>
        <v>6.9869251905063656E-3</v>
      </c>
      <c r="AW439" s="5">
        <f t="shared" si="358"/>
        <v>1888.5718590655397</v>
      </c>
      <c r="AX439" s="2">
        <f>(AW439/AW$5)^(12/COUNT(AW$6:AW439))-1</f>
        <v>8.463795471998603E-2</v>
      </c>
      <c r="AZ439" s="3">
        <f t="shared" ca="1" si="359"/>
        <v>1</v>
      </c>
      <c r="BA439" s="3">
        <f t="shared" ca="1" si="360"/>
        <v>0</v>
      </c>
      <c r="BB439" s="2">
        <f t="shared" ca="1" si="361"/>
        <v>4.3750000000000004E-3</v>
      </c>
      <c r="BC439" s="5">
        <f t="shared" ca="1" si="362"/>
        <v>3110.2592896956803</v>
      </c>
      <c r="BD439" s="2">
        <f ca="1">(BC439/BC$5)^(12/COUNT(BC$6:BC439))-1</f>
        <v>9.9703182566675208E-2</v>
      </c>
      <c r="BF439" s="3">
        <f t="shared" si="383"/>
        <v>0.45</v>
      </c>
      <c r="BG439" s="3">
        <f t="shared" si="363"/>
        <v>0.55000000000000004</v>
      </c>
      <c r="BH439" s="2">
        <f t="shared" si="364"/>
        <v>5.811558854778502E-3</v>
      </c>
      <c r="BI439" s="5">
        <f t="shared" si="365"/>
        <v>1389.6545716350552</v>
      </c>
      <c r="BJ439" s="2">
        <f>(BI439/BI$5)^(12/COUNT(BI$6:BI439))-1</f>
        <v>7.5476961090768402E-2</v>
      </c>
      <c r="BL439" s="3">
        <f t="shared" si="366"/>
        <v>1</v>
      </c>
      <c r="BM439" s="3">
        <f t="shared" si="367"/>
        <v>0</v>
      </c>
      <c r="BN439" s="2">
        <f t="shared" si="368"/>
        <v>4.3750000000000004E-3</v>
      </c>
      <c r="BO439" s="5">
        <f t="shared" si="369"/>
        <v>768.06157979574095</v>
      </c>
      <c r="BP439" s="2">
        <f>(BO439/BO$5)^(12/COUNT(BO$6:BO439))-1</f>
        <v>5.7988620467653851E-2</v>
      </c>
      <c r="BR439" s="3">
        <f t="shared" si="370"/>
        <v>1</v>
      </c>
      <c r="BS439" s="3">
        <f t="shared" si="371"/>
        <v>0</v>
      </c>
      <c r="BT439" s="2">
        <f t="shared" si="372"/>
        <v>4.3750000000000004E-3</v>
      </c>
      <c r="BU439" s="5">
        <f t="shared" si="373"/>
        <v>765.72530044479413</v>
      </c>
      <c r="BV439" s="2">
        <f>(BU439/BU$5)^(12/COUNT(BU$6:BU439))-1</f>
        <v>5.7899506802576495E-2</v>
      </c>
      <c r="BX439" s="3">
        <f t="shared" si="374"/>
        <v>0</v>
      </c>
      <c r="BY439" s="3">
        <f t="shared" si="375"/>
        <v>1</v>
      </c>
      <c r="BZ439" s="2">
        <f t="shared" si="376"/>
        <v>6.9869251905063656E-3</v>
      </c>
      <c r="CA439" s="5">
        <f t="shared" si="377"/>
        <v>1164.1402790316399</v>
      </c>
      <c r="CB439" s="2">
        <f>(CA439/CA$5)^(12/COUNT(CA$6:CA439))-1</f>
        <v>7.0224284552692584E-2</v>
      </c>
      <c r="CD439" s="3">
        <f t="shared" si="384"/>
        <v>0.1</v>
      </c>
      <c r="CE439" s="3">
        <f t="shared" si="378"/>
        <v>0.9</v>
      </c>
      <c r="CF439" s="2">
        <f t="shared" si="379"/>
        <v>6.7257326714557295E-3</v>
      </c>
      <c r="CG439" s="5">
        <f t="shared" si="380"/>
        <v>1436.9378910559731</v>
      </c>
      <c r="CH439" s="2">
        <f>(CG439/CG$5)^(12/COUNT(CG$6:CG439))-1</f>
        <v>7.6472386690390248E-2</v>
      </c>
    </row>
    <row r="440" spans="1:86">
      <c r="A440" s="1">
        <v>39202</v>
      </c>
      <c r="B440" s="2">
        <f>data!M441/1200</f>
        <v>4.3750000000000004E-3</v>
      </c>
      <c r="C440" s="2">
        <f>data!K441/data!K440-1</f>
        <v>5.7353078065620622E-2</v>
      </c>
      <c r="D440" s="1">
        <f t="shared" si="331"/>
        <v>39083</v>
      </c>
      <c r="E440">
        <f>VLOOKUP(D440,'FRED Graph'!$A$13:$B$1993,2,FALSE)</f>
        <v>0</v>
      </c>
      <c r="F440" s="4">
        <f t="shared" si="332"/>
        <v>5.2978078065620618E-2</v>
      </c>
      <c r="G440" s="20" t="str">
        <f t="shared" si="385"/>
        <v>20072</v>
      </c>
      <c r="H440" s="21">
        <f>IF(VLOOKUP(G440,Median_Level!$A$2:$H$206,8,FALSE)="#N/A",0,VLOOKUP(G440,Median_Level!$A$2:$H$206,8,FALSE))</f>
        <v>15</v>
      </c>
      <c r="I440" s="4"/>
      <c r="J440" s="3">
        <f t="shared" si="381"/>
        <v>0</v>
      </c>
      <c r="K440" s="3">
        <f t="shared" si="333"/>
        <v>1</v>
      </c>
      <c r="L440" s="2">
        <f t="shared" si="334"/>
        <v>5.7353078065620622E-2</v>
      </c>
      <c r="M440" s="5">
        <f t="shared" si="335"/>
        <v>1504.0771445020141</v>
      </c>
      <c r="N440" s="2">
        <f>(M440/M$5)^(12/COUNT(M$6:M440))-1</f>
        <v>7.7646733581198113E-2</v>
      </c>
      <c r="P440" s="3">
        <f t="shared" si="382"/>
        <v>1</v>
      </c>
      <c r="Q440" s="3">
        <f t="shared" si="336"/>
        <v>0</v>
      </c>
      <c r="R440" s="2">
        <f t="shared" si="337"/>
        <v>4.3750000000000004E-3</v>
      </c>
      <c r="S440" s="5">
        <f t="shared" si="338"/>
        <v>1072.1121625387188</v>
      </c>
      <c r="T440" s="2">
        <f>(S440/S$5)^(12/COUNT(S$6:S440))-1</f>
        <v>6.762914240340212E-2</v>
      </c>
      <c r="V440" s="3">
        <f t="shared" si="339"/>
        <v>0</v>
      </c>
      <c r="W440" s="3">
        <f t="shared" si="340"/>
        <v>1</v>
      </c>
      <c r="X440" s="2">
        <f t="shared" si="341"/>
        <v>5.7353078065620622E-2</v>
      </c>
      <c r="Y440" s="5">
        <f t="shared" si="342"/>
        <v>1645532.1051938946</v>
      </c>
      <c r="Z440" s="2">
        <f>(Y440/Y$5)^(12/COUNT(Y$6:Y440))-1</f>
        <v>0.30710928477902555</v>
      </c>
      <c r="AB440" s="3">
        <f t="shared" si="343"/>
        <v>0</v>
      </c>
      <c r="AC440" s="3">
        <f t="shared" si="344"/>
        <v>1</v>
      </c>
      <c r="AD440" s="2">
        <f t="shared" si="345"/>
        <v>5.7353078065620622E-2</v>
      </c>
      <c r="AE440" s="5">
        <f t="shared" si="346"/>
        <v>1456.0856435785827</v>
      </c>
      <c r="AF440" s="2">
        <f>(AE440/AE$5)^(12/COUNT(AE$6:AE440))-1</f>
        <v>7.6683146524369361E-2</v>
      </c>
      <c r="AH440" s="3">
        <f t="shared" ca="1" si="347"/>
        <v>1</v>
      </c>
      <c r="AI440" s="3">
        <f t="shared" ca="1" si="348"/>
        <v>0</v>
      </c>
      <c r="AJ440" s="2">
        <f t="shared" ca="1" si="349"/>
        <v>4.3750000000000004E-3</v>
      </c>
      <c r="AK440" s="5">
        <f t="shared" ca="1" si="350"/>
        <v>4221.7054761893314</v>
      </c>
      <c r="AL440" s="2">
        <f ca="1">(AK440/AK$5)^(12/COUNT(AK$6:AK440))-1</f>
        <v>0.10876892690380457</v>
      </c>
      <c r="AN440" s="3">
        <f t="shared" ca="1" si="351"/>
        <v>0.98196700824688588</v>
      </c>
      <c r="AO440" s="3">
        <f t="shared" ca="1" si="352"/>
        <v>1.8032991753114125E-2</v>
      </c>
      <c r="AP440" s="2">
        <f t="shared" ca="1" si="353"/>
        <v>5.3303532448531737E-3</v>
      </c>
      <c r="AQ440" s="5">
        <f t="shared" ca="1" si="354"/>
        <v>1336.0780396965633</v>
      </c>
      <c r="AR440" s="2">
        <f ca="1">(AQ440/AQ$5)^(12/COUNT(AQ$6:AQ440))-1</f>
        <v>7.4131442568957429E-2</v>
      </c>
      <c r="AT440" s="3">
        <f t="shared" si="355"/>
        <v>0</v>
      </c>
      <c r="AU440" s="3">
        <f t="shared" si="356"/>
        <v>1</v>
      </c>
      <c r="AV440" s="2">
        <f t="shared" si="357"/>
        <v>5.7353078065620622E-2</v>
      </c>
      <c r="AW440" s="5">
        <f t="shared" si="358"/>
        <v>1996.8872683310599</v>
      </c>
      <c r="AX440" s="2">
        <f>(AW440/AW$5)^(12/COUNT(AW$6:AW440))-1</f>
        <v>8.6105022491839156E-2</v>
      </c>
      <c r="AZ440" s="3">
        <f t="shared" ca="1" si="359"/>
        <v>1</v>
      </c>
      <c r="BA440" s="3">
        <f t="shared" ca="1" si="360"/>
        <v>0</v>
      </c>
      <c r="BB440" s="2">
        <f t="shared" ca="1" si="361"/>
        <v>4.3750000000000004E-3</v>
      </c>
      <c r="BC440" s="5">
        <f t="shared" ca="1" si="362"/>
        <v>3123.866674088099</v>
      </c>
      <c r="BD440" s="2">
        <f ca="1">(BC440/BC$5)^(12/COUNT(BC$6:BC440))-1</f>
        <v>9.9595354197158148E-2</v>
      </c>
      <c r="BF440" s="3">
        <f t="shared" si="383"/>
        <v>0.45</v>
      </c>
      <c r="BG440" s="3">
        <f t="shared" si="363"/>
        <v>0.55000000000000004</v>
      </c>
      <c r="BH440" s="2">
        <f t="shared" si="364"/>
        <v>3.351294293609134E-2</v>
      </c>
      <c r="BI440" s="5">
        <f t="shared" si="365"/>
        <v>1436.2259859951394</v>
      </c>
      <c r="BJ440" s="2">
        <f>(BI440/BI$5)^(12/COUNT(BI$6:BI440))-1</f>
        <v>7.6275333458353911E-2</v>
      </c>
      <c r="BL440" s="3">
        <f t="shared" si="366"/>
        <v>1</v>
      </c>
      <c r="BM440" s="3">
        <f t="shared" si="367"/>
        <v>0</v>
      </c>
      <c r="BN440" s="2">
        <f t="shared" si="368"/>
        <v>4.3750000000000004E-3</v>
      </c>
      <c r="BO440" s="5">
        <f t="shared" si="369"/>
        <v>771.42184920734735</v>
      </c>
      <c r="BP440" s="2">
        <f>(BO440/BO$5)^(12/COUNT(BO$6:BO440))-1</f>
        <v>5.7978930582596844E-2</v>
      </c>
      <c r="BR440" s="3">
        <f t="shared" si="370"/>
        <v>1</v>
      </c>
      <c r="BS440" s="3">
        <f t="shared" si="371"/>
        <v>0</v>
      </c>
      <c r="BT440" s="2">
        <f t="shared" si="372"/>
        <v>4.3750000000000004E-3</v>
      </c>
      <c r="BU440" s="5">
        <f t="shared" si="373"/>
        <v>769.07534863424007</v>
      </c>
      <c r="BV440" s="2">
        <f>(BU440/BU$5)^(12/COUNT(BU$6:BU440))-1</f>
        <v>5.78900225822081E-2</v>
      </c>
      <c r="BX440" s="3">
        <f t="shared" si="374"/>
        <v>0</v>
      </c>
      <c r="BY440" s="3">
        <f t="shared" si="375"/>
        <v>1</v>
      </c>
      <c r="BZ440" s="2">
        <f t="shared" si="376"/>
        <v>5.7353078065620622E-2</v>
      </c>
      <c r="CA440" s="5">
        <f t="shared" si="377"/>
        <v>1230.9073073342749</v>
      </c>
      <c r="CB440" s="2">
        <f>(CA440/CA$5)^(12/COUNT(CA$6:CA440))-1</f>
        <v>7.170481532830153E-2</v>
      </c>
      <c r="CD440" s="3">
        <f t="shared" si="384"/>
        <v>0.1</v>
      </c>
      <c r="CE440" s="3">
        <f t="shared" si="378"/>
        <v>0.9</v>
      </c>
      <c r="CF440" s="2">
        <f t="shared" si="379"/>
        <v>5.205527025905856E-2</v>
      </c>
      <c r="CG440" s="5">
        <f t="shared" si="380"/>
        <v>1511.7380813203736</v>
      </c>
      <c r="CH440" s="2">
        <f>(CG440/CG$5)^(12/COUNT(CG$6:CG440))-1</f>
        <v>7.7797778778549542E-2</v>
      </c>
    </row>
    <row r="441" spans="1:86">
      <c r="A441" s="1">
        <v>39233</v>
      </c>
      <c r="B441" s="2">
        <f>data!M442/1200</f>
        <v>4.3750000000000004E-3</v>
      </c>
      <c r="C441" s="2">
        <f>data!K442/data!K441-1</f>
        <v>4.3231561727057777E-2</v>
      </c>
      <c r="D441" s="1">
        <f t="shared" si="331"/>
        <v>39083</v>
      </c>
      <c r="E441">
        <f>VLOOKUP(D441,'FRED Graph'!$A$13:$B$1993,2,FALSE)</f>
        <v>0</v>
      </c>
      <c r="F441" s="4">
        <f t="shared" si="332"/>
        <v>3.8856561727057773E-2</v>
      </c>
      <c r="G441" s="20" t="str">
        <f t="shared" si="385"/>
        <v>20072</v>
      </c>
      <c r="H441" s="21">
        <f>IF(VLOOKUP(G441,Median_Level!$A$2:$H$206,8,FALSE)="#N/A",0,VLOOKUP(G441,Median_Level!$A$2:$H$206,8,FALSE))</f>
        <v>15</v>
      </c>
      <c r="I441" s="4"/>
      <c r="J441" s="3">
        <f t="shared" si="381"/>
        <v>0</v>
      </c>
      <c r="K441" s="3">
        <f t="shared" si="333"/>
        <v>1</v>
      </c>
      <c r="L441" s="2">
        <f t="shared" si="334"/>
        <v>4.3231561727057777E-2</v>
      </c>
      <c r="M441" s="5">
        <f t="shared" si="335"/>
        <v>1569.1007484168097</v>
      </c>
      <c r="N441" s="2">
        <f>(M441/M$5)^(12/COUNT(M$6:M441))-1</f>
        <v>7.8717740091079014E-2</v>
      </c>
      <c r="P441" s="3">
        <f t="shared" si="382"/>
        <v>1</v>
      </c>
      <c r="Q441" s="3">
        <f t="shared" si="336"/>
        <v>0</v>
      </c>
      <c r="R441" s="2">
        <f t="shared" si="337"/>
        <v>4.3750000000000004E-3</v>
      </c>
      <c r="S441" s="5">
        <f t="shared" si="338"/>
        <v>1076.8026532498257</v>
      </c>
      <c r="T441" s="2">
        <f>(S441/S$5)^(12/COUNT(S$6:S441))-1</f>
        <v>6.7597175359228601E-2</v>
      </c>
      <c r="V441" s="3">
        <f t="shared" si="339"/>
        <v>0</v>
      </c>
      <c r="W441" s="3">
        <f t="shared" si="340"/>
        <v>1</v>
      </c>
      <c r="X441" s="2">
        <f t="shared" si="341"/>
        <v>4.3231561727057777E-2</v>
      </c>
      <c r="Y441" s="5">
        <f t="shared" si="342"/>
        <v>1716671.0279734398</v>
      </c>
      <c r="Z441" s="2">
        <f>(Y441/Y$5)^(12/COUNT(Y$6:Y441))-1</f>
        <v>0.30782917237412244</v>
      </c>
      <c r="AB441" s="3">
        <f t="shared" si="343"/>
        <v>0</v>
      </c>
      <c r="AC441" s="3">
        <f t="shared" si="344"/>
        <v>1</v>
      </c>
      <c r="AD441" s="2">
        <f t="shared" si="345"/>
        <v>4.3231561727057777E-2</v>
      </c>
      <c r="AE441" s="5">
        <f t="shared" si="346"/>
        <v>1519.0344999588328</v>
      </c>
      <c r="AF441" s="2">
        <f>(AE441/AE$5)^(12/COUNT(AE$6:AE441))-1</f>
        <v>7.7755406656025983E-2</v>
      </c>
      <c r="AH441" s="3">
        <f t="shared" ca="1" si="347"/>
        <v>1</v>
      </c>
      <c r="AI441" s="3">
        <f t="shared" ca="1" si="348"/>
        <v>0</v>
      </c>
      <c r="AJ441" s="2">
        <f t="shared" ca="1" si="349"/>
        <v>4.3750000000000004E-3</v>
      </c>
      <c r="AK441" s="5">
        <f t="shared" ca="1" si="350"/>
        <v>4240.1754376476601</v>
      </c>
      <c r="AL441" s="2">
        <f ca="1">(AK441/AK$5)^(12/COUNT(AK$6:AK441))-1</f>
        <v>0.10863958273230145</v>
      </c>
      <c r="AN441" s="3">
        <f t="shared" ca="1" si="351"/>
        <v>0.58906785966216579</v>
      </c>
      <c r="AO441" s="3">
        <f t="shared" ca="1" si="352"/>
        <v>0.41093214033783421</v>
      </c>
      <c r="AP441" s="2">
        <f t="shared" ca="1" si="353"/>
        <v>2.0342410076669024E-2</v>
      </c>
      <c r="AQ441" s="5">
        <f t="shared" ca="1" si="354"/>
        <v>1363.2570870745028</v>
      </c>
      <c r="AR441" s="2">
        <f ca="1">(AQ441/AQ$5)^(12/COUNT(AQ$6:AQ441))-1</f>
        <v>7.4550698821368444E-2</v>
      </c>
      <c r="AT441" s="3">
        <f t="shared" si="355"/>
        <v>0</v>
      </c>
      <c r="AU441" s="3">
        <f t="shared" si="356"/>
        <v>1</v>
      </c>
      <c r="AV441" s="2">
        <f t="shared" si="357"/>
        <v>4.3231561727057777E-2</v>
      </c>
      <c r="AW441" s="5">
        <f t="shared" si="358"/>
        <v>2083.2158235338898</v>
      </c>
      <c r="AX441" s="2">
        <f>(AW441/AW$5)^(12/COUNT(AW$6:AW441))-1</f>
        <v>8.7164940311958317E-2</v>
      </c>
      <c r="AZ441" s="3">
        <f t="shared" ca="1" si="359"/>
        <v>1</v>
      </c>
      <c r="BA441" s="3">
        <f t="shared" ca="1" si="360"/>
        <v>0</v>
      </c>
      <c r="BB441" s="2">
        <f t="shared" ca="1" si="361"/>
        <v>4.3750000000000004E-3</v>
      </c>
      <c r="BC441" s="5">
        <f t="shared" ca="1" si="362"/>
        <v>3137.5335907872345</v>
      </c>
      <c r="BD441" s="2">
        <f ca="1">(BC441/BC$5)^(12/COUNT(BC$6:BC441))-1</f>
        <v>9.9488030953367446E-2</v>
      </c>
      <c r="BF441" s="3">
        <f t="shared" si="383"/>
        <v>0.45</v>
      </c>
      <c r="BG441" s="3">
        <f t="shared" si="363"/>
        <v>0.55000000000000004</v>
      </c>
      <c r="BH441" s="2">
        <f t="shared" si="364"/>
        <v>2.5746108949881781E-2</v>
      </c>
      <c r="BI441" s="5">
        <f t="shared" si="365"/>
        <v>1473.2032167072216</v>
      </c>
      <c r="BJ441" s="2">
        <f>(BI441/BI$5)^(12/COUNT(BI$6:BI441))-1</f>
        <v>7.6847038774926268E-2</v>
      </c>
      <c r="BL441" s="3">
        <f t="shared" si="366"/>
        <v>1</v>
      </c>
      <c r="BM441" s="3">
        <f t="shared" si="367"/>
        <v>0</v>
      </c>
      <c r="BN441" s="2">
        <f t="shared" si="368"/>
        <v>4.3750000000000004E-3</v>
      </c>
      <c r="BO441" s="5">
        <f t="shared" si="369"/>
        <v>774.7968197976295</v>
      </c>
      <c r="BP441" s="2">
        <f>(BO441/BO$5)^(12/COUNT(BO$6:BO441))-1</f>
        <v>5.7969285234692025E-2</v>
      </c>
      <c r="BR441" s="3">
        <f t="shared" si="370"/>
        <v>1</v>
      </c>
      <c r="BS441" s="3">
        <f t="shared" si="371"/>
        <v>0</v>
      </c>
      <c r="BT441" s="2">
        <f t="shared" si="372"/>
        <v>4.3750000000000004E-3</v>
      </c>
      <c r="BU441" s="5">
        <f t="shared" si="373"/>
        <v>772.44005328451487</v>
      </c>
      <c r="BV441" s="2">
        <f>(BU441/BU$5)^(12/COUNT(BU$6:BU441))-1</f>
        <v>5.788058195188106E-2</v>
      </c>
      <c r="BX441" s="3">
        <f t="shared" si="374"/>
        <v>0</v>
      </c>
      <c r="BY441" s="3">
        <f t="shared" si="375"/>
        <v>1</v>
      </c>
      <c r="BZ441" s="2">
        <f t="shared" si="376"/>
        <v>4.3231561727057777E-2</v>
      </c>
      <c r="CA441" s="5">
        <f t="shared" si="377"/>
        <v>1284.1213525715832</v>
      </c>
      <c r="CB441" s="2">
        <f>(CA441/CA$5)^(12/COUNT(CA$6:CA441))-1</f>
        <v>7.2783520737823793E-2</v>
      </c>
      <c r="CD441" s="3">
        <f t="shared" si="384"/>
        <v>0.1</v>
      </c>
      <c r="CE441" s="3">
        <f t="shared" si="378"/>
        <v>0.9</v>
      </c>
      <c r="CF441" s="2">
        <f t="shared" si="379"/>
        <v>3.9345905554352002E-2</v>
      </c>
      <c r="CG441" s="5">
        <f t="shared" si="380"/>
        <v>1571.2187850909222</v>
      </c>
      <c r="CH441" s="2">
        <f>(CG441/CG$5)^(12/COUNT(CG$6:CG441))-1</f>
        <v>7.8757789889666752E-2</v>
      </c>
    </row>
    <row r="442" spans="1:86">
      <c r="A442" s="1">
        <v>39262</v>
      </c>
      <c r="B442" s="2">
        <f>data!M443/1200</f>
        <v>4.3750000000000004E-3</v>
      </c>
      <c r="C442" s="2">
        <f>data!K443/data!K442-1</f>
        <v>-1.6071748299778865E-2</v>
      </c>
      <c r="D442" s="1">
        <f t="shared" si="331"/>
        <v>39083</v>
      </c>
      <c r="E442">
        <f>VLOOKUP(D442,'FRED Graph'!$A$13:$B$1993,2,FALSE)</f>
        <v>0</v>
      </c>
      <c r="F442" s="4">
        <f t="shared" si="332"/>
        <v>-2.0446748299778866E-2</v>
      </c>
      <c r="G442" s="20" t="str">
        <f t="shared" si="385"/>
        <v>20072</v>
      </c>
      <c r="H442" s="21">
        <f>IF(VLOOKUP(G442,Median_Level!$A$2:$H$206,8,FALSE)="#N/A",0,VLOOKUP(G442,Median_Level!$A$2:$H$206,8,FALSE))</f>
        <v>15</v>
      </c>
      <c r="I442" s="4"/>
      <c r="J442" s="3">
        <f t="shared" si="381"/>
        <v>0</v>
      </c>
      <c r="K442" s="3">
        <f t="shared" si="333"/>
        <v>1</v>
      </c>
      <c r="L442" s="2">
        <f t="shared" si="334"/>
        <v>-1.6071748299778865E-2</v>
      </c>
      <c r="M442" s="5">
        <f t="shared" si="335"/>
        <v>1543.8825561312601</v>
      </c>
      <c r="N442" s="2">
        <f>(M442/M$5)^(12/COUNT(M$6:M442))-1</f>
        <v>7.8050966300498903E-2</v>
      </c>
      <c r="P442" s="3">
        <f t="shared" si="382"/>
        <v>1</v>
      </c>
      <c r="Q442" s="3">
        <f t="shared" si="336"/>
        <v>0</v>
      </c>
      <c r="R442" s="2">
        <f t="shared" si="337"/>
        <v>4.3750000000000004E-3</v>
      </c>
      <c r="S442" s="5">
        <f t="shared" si="338"/>
        <v>1081.5136648577936</v>
      </c>
      <c r="T442" s="2">
        <f>(S442/S$5)^(12/COUNT(S$6:S442))-1</f>
        <v>6.7565355567915875E-2</v>
      </c>
      <c r="V442" s="3">
        <f t="shared" si="339"/>
        <v>1</v>
      </c>
      <c r="W442" s="3">
        <f t="shared" si="340"/>
        <v>0</v>
      </c>
      <c r="X442" s="2">
        <f t="shared" si="341"/>
        <v>4.3750000000000004E-3</v>
      </c>
      <c r="Y442" s="5">
        <f t="shared" si="342"/>
        <v>1724181.4637208236</v>
      </c>
      <c r="Z442" s="2">
        <f>(Y442/Y$5)^(12/COUNT(Y$6:Y442))-1</f>
        <v>0.30718294977713834</v>
      </c>
      <c r="AB442" s="3">
        <f t="shared" si="343"/>
        <v>0</v>
      </c>
      <c r="AC442" s="3">
        <f t="shared" si="344"/>
        <v>1</v>
      </c>
      <c r="AD442" s="2">
        <f t="shared" si="345"/>
        <v>-1.6071748299778865E-2</v>
      </c>
      <c r="AE442" s="5">
        <f t="shared" si="346"/>
        <v>1494.6209598168141</v>
      </c>
      <c r="AF442" s="2">
        <f>(AE442/AE$5)^(12/COUNT(AE$6:AE442))-1</f>
        <v>7.7091427495235454E-2</v>
      </c>
      <c r="AH442" s="3">
        <f t="shared" ca="1" si="347"/>
        <v>1</v>
      </c>
      <c r="AI442" s="3">
        <f t="shared" ca="1" si="348"/>
        <v>0</v>
      </c>
      <c r="AJ442" s="2">
        <f t="shared" ca="1" si="349"/>
        <v>4.3750000000000004E-3</v>
      </c>
      <c r="AK442" s="5">
        <f t="shared" ca="1" si="350"/>
        <v>4258.7262051873686</v>
      </c>
      <c r="AL442" s="2">
        <f ca="1">(AK442/AK$5)^(12/COUNT(AK$6:AK442))-1</f>
        <v>0.10851084551027657</v>
      </c>
      <c r="AN442" s="3">
        <f t="shared" ca="1" si="351"/>
        <v>0.42386990380908396</v>
      </c>
      <c r="AO442" s="3">
        <f t="shared" ca="1" si="352"/>
        <v>0.57613009619091604</v>
      </c>
      <c r="AP442" s="2">
        <f t="shared" ca="1" si="353"/>
        <v>-7.404987064743046E-3</v>
      </c>
      <c r="AQ442" s="5">
        <f t="shared" ca="1" si="354"/>
        <v>1353.162185978797</v>
      </c>
      <c r="AR442" s="2">
        <f ca="1">(AQ442/AQ$5)^(12/COUNT(AQ$6:AQ442))-1</f>
        <v>7.4154655796141888E-2</v>
      </c>
      <c r="AT442" s="3">
        <f t="shared" si="355"/>
        <v>0</v>
      </c>
      <c r="AU442" s="3">
        <f t="shared" si="356"/>
        <v>1</v>
      </c>
      <c r="AV442" s="2">
        <f t="shared" si="357"/>
        <v>-1.6071748299778865E-2</v>
      </c>
      <c r="AW442" s="5">
        <f t="shared" si="358"/>
        <v>2049.7349031639365</v>
      </c>
      <c r="AX442" s="2">
        <f>(AW442/AW$5)^(12/COUNT(AW$6:AW442))-1</f>
        <v>8.6473551865887011E-2</v>
      </c>
      <c r="AZ442" s="3">
        <f t="shared" ca="1" si="359"/>
        <v>1</v>
      </c>
      <c r="BA442" s="3">
        <f t="shared" ca="1" si="360"/>
        <v>0</v>
      </c>
      <c r="BB442" s="2">
        <f t="shared" ca="1" si="361"/>
        <v>4.3750000000000004E-3</v>
      </c>
      <c r="BC442" s="5">
        <f t="shared" ca="1" si="362"/>
        <v>3151.2603002469286</v>
      </c>
      <c r="BD442" s="2">
        <f ca="1">(BC442/BC$5)^(12/COUNT(BC$6:BC442))-1</f>
        <v>9.9381209294686856E-2</v>
      </c>
      <c r="BF442" s="3">
        <f t="shared" si="383"/>
        <v>0.45</v>
      </c>
      <c r="BG442" s="3">
        <f t="shared" si="363"/>
        <v>0.55000000000000004</v>
      </c>
      <c r="BH442" s="2">
        <f t="shared" si="364"/>
        <v>-6.8707115648783765E-3</v>
      </c>
      <c r="BI442" s="5">
        <f t="shared" si="365"/>
        <v>1463.0812623287752</v>
      </c>
      <c r="BJ442" s="2">
        <f>(BI442/BI$5)^(12/COUNT(BI$6:BI442))-1</f>
        <v>7.646079732678146E-2</v>
      </c>
      <c r="BL442" s="3">
        <f t="shared" si="366"/>
        <v>1</v>
      </c>
      <c r="BM442" s="3">
        <f t="shared" si="367"/>
        <v>0</v>
      </c>
      <c r="BN442" s="2">
        <f t="shared" si="368"/>
        <v>4.3750000000000004E-3</v>
      </c>
      <c r="BO442" s="5">
        <f t="shared" si="369"/>
        <v>778.18655588424417</v>
      </c>
      <c r="BP442" s="2">
        <f>(BO442/BO$5)^(12/COUNT(BO$6:BO442))-1</f>
        <v>5.795968411758734E-2</v>
      </c>
      <c r="BR442" s="3">
        <f t="shared" si="370"/>
        <v>1</v>
      </c>
      <c r="BS442" s="3">
        <f t="shared" si="371"/>
        <v>0</v>
      </c>
      <c r="BT442" s="2">
        <f t="shared" si="372"/>
        <v>4.3750000000000004E-3</v>
      </c>
      <c r="BU442" s="5">
        <f t="shared" si="373"/>
        <v>775.81947851763459</v>
      </c>
      <c r="BV442" s="2">
        <f>(BU442/BU$5)^(12/COUNT(BU$6:BU442))-1</f>
        <v>5.7871184611770987E-2</v>
      </c>
      <c r="BX442" s="3">
        <f t="shared" si="374"/>
        <v>0</v>
      </c>
      <c r="BY442" s="3">
        <f t="shared" si="375"/>
        <v>1</v>
      </c>
      <c r="BZ442" s="2">
        <f t="shared" si="376"/>
        <v>-1.6071748299778865E-2</v>
      </c>
      <c r="CA442" s="5">
        <f t="shared" si="377"/>
        <v>1263.4832774066811</v>
      </c>
      <c r="CB442" s="2">
        <f>(CA442/CA$5)^(12/COUNT(CA$6:CA442))-1</f>
        <v>7.2133948733212438E-2</v>
      </c>
      <c r="CD442" s="3">
        <f t="shared" si="384"/>
        <v>0.1</v>
      </c>
      <c r="CE442" s="3">
        <f t="shared" si="378"/>
        <v>0.9</v>
      </c>
      <c r="CF442" s="2">
        <f t="shared" si="379"/>
        <v>-1.4027073469800979E-2</v>
      </c>
      <c r="CG442" s="5">
        <f t="shared" si="380"/>
        <v>1549.1791837553203</v>
      </c>
      <c r="CH442" s="2">
        <f>(CG442/CG$5)^(12/COUNT(CG$6:CG442))-1</f>
        <v>7.8152357625081104E-2</v>
      </c>
    </row>
    <row r="443" spans="1:86">
      <c r="A443" s="1">
        <v>39294</v>
      </c>
      <c r="B443" s="2">
        <f>data!M444/1200</f>
        <v>4.3750000000000004E-3</v>
      </c>
      <c r="C443" s="2">
        <f>data!K444/data!K443-1</f>
        <v>-1.4664447198891484E-2</v>
      </c>
      <c r="D443" s="1">
        <f t="shared" si="331"/>
        <v>39083</v>
      </c>
      <c r="E443">
        <f>VLOOKUP(D443,'FRED Graph'!$A$13:$B$1993,2,FALSE)</f>
        <v>0</v>
      </c>
      <c r="F443" s="4">
        <f t="shared" si="332"/>
        <v>-1.9039447198891484E-2</v>
      </c>
      <c r="G443" s="20" t="str">
        <f t="shared" si="385"/>
        <v>20073</v>
      </c>
      <c r="H443" s="21">
        <f>IF(VLOOKUP(G443,Median_Level!$A$2:$H$206,8,FALSE)="#N/A",0,VLOOKUP(G443,Median_Level!$A$2:$H$206,8,FALSE))</f>
        <v>15.5</v>
      </c>
      <c r="I443" s="4"/>
      <c r="J443" s="3">
        <f t="shared" si="381"/>
        <v>0</v>
      </c>
      <c r="K443" s="3">
        <f t="shared" si="333"/>
        <v>1</v>
      </c>
      <c r="L443" s="2">
        <f t="shared" si="334"/>
        <v>-1.4664447198891484E-2</v>
      </c>
      <c r="M443" s="5">
        <f t="shared" si="335"/>
        <v>1521.2423719055837</v>
      </c>
      <c r="N443" s="2">
        <f>(M443/M$5)^(12/COUNT(M$6:M443))-1</f>
        <v>7.7429835620252074E-2</v>
      </c>
      <c r="P443" s="3">
        <f t="shared" si="382"/>
        <v>1</v>
      </c>
      <c r="Q443" s="3">
        <f t="shared" si="336"/>
        <v>0</v>
      </c>
      <c r="R443" s="2">
        <f t="shared" si="337"/>
        <v>4.3750000000000004E-3</v>
      </c>
      <c r="S443" s="5">
        <f t="shared" si="338"/>
        <v>1086.2452871415464</v>
      </c>
      <c r="T443" s="2">
        <f>(S443/S$5)^(12/COUNT(S$6:S443))-1</f>
        <v>6.7533682014358609E-2</v>
      </c>
      <c r="V443" s="3">
        <f t="shared" si="339"/>
        <v>1</v>
      </c>
      <c r="W443" s="3">
        <f t="shared" si="340"/>
        <v>0</v>
      </c>
      <c r="X443" s="2">
        <f t="shared" si="341"/>
        <v>4.3750000000000004E-3</v>
      </c>
      <c r="Y443" s="5">
        <f t="shared" si="342"/>
        <v>1731724.7576246022</v>
      </c>
      <c r="Z443" s="2">
        <f>(Y443/Y$5)^(12/COUNT(Y$6:Y443))-1</f>
        <v>0.30653999509532182</v>
      </c>
      <c r="AB443" s="3">
        <f t="shared" si="343"/>
        <v>0</v>
      </c>
      <c r="AC443" s="3">
        <f t="shared" si="344"/>
        <v>1</v>
      </c>
      <c r="AD443" s="2">
        <f t="shared" si="345"/>
        <v>-1.4664447198891484E-2</v>
      </c>
      <c r="AE443" s="5">
        <f t="shared" si="346"/>
        <v>1472.7031696692238</v>
      </c>
      <c r="AF443" s="2">
        <f>(AE443/AE$5)^(12/COUNT(AE$6:AE443))-1</f>
        <v>7.64730381568135E-2</v>
      </c>
      <c r="AH443" s="3">
        <f t="shared" ca="1" si="347"/>
        <v>1</v>
      </c>
      <c r="AI443" s="3">
        <f t="shared" ca="1" si="348"/>
        <v>0</v>
      </c>
      <c r="AJ443" s="2">
        <f t="shared" ca="1" si="349"/>
        <v>4.3750000000000004E-3</v>
      </c>
      <c r="AK443" s="5">
        <f t="shared" ca="1" si="350"/>
        <v>4277.3581323350636</v>
      </c>
      <c r="AL443" s="2">
        <f ca="1">(AK443/AK$5)^(12/COUNT(AK$6:AK443))-1</f>
        <v>0.10838271097641239</v>
      </c>
      <c r="AN443" s="3">
        <f t="shared" ca="1" si="351"/>
        <v>0.24037168984436652</v>
      </c>
      <c r="AO443" s="3">
        <f t="shared" ca="1" si="352"/>
        <v>0.75962831015563348</v>
      </c>
      <c r="AP443" s="2">
        <f t="shared" ca="1" si="353"/>
        <v>-1.0087903101991346E-2</v>
      </c>
      <c r="AQ443" s="5">
        <f t="shared" ca="1" si="354"/>
        <v>1339.5116169653641</v>
      </c>
      <c r="AR443" s="2">
        <f ca="1">(AQ443/AQ$5)^(12/COUNT(AQ$6:AQ443))-1</f>
        <v>7.3680946358193777E-2</v>
      </c>
      <c r="AT443" s="3">
        <f t="shared" si="355"/>
        <v>0</v>
      </c>
      <c r="AU443" s="3">
        <f t="shared" si="356"/>
        <v>1</v>
      </c>
      <c r="AV443" s="2">
        <f t="shared" si="357"/>
        <v>-1.4664447198891484E-2</v>
      </c>
      <c r="AW443" s="5">
        <f t="shared" si="358"/>
        <v>2019.6766739047639</v>
      </c>
      <c r="AX443" s="2">
        <f>(AW443/AW$5)^(12/COUNT(AW$6:AW443))-1</f>
        <v>8.5828275145014787E-2</v>
      </c>
      <c r="AZ443" s="3">
        <f t="shared" ca="1" si="359"/>
        <v>1</v>
      </c>
      <c r="BA443" s="3">
        <f t="shared" ca="1" si="360"/>
        <v>0</v>
      </c>
      <c r="BB443" s="2">
        <f t="shared" ca="1" si="361"/>
        <v>4.3750000000000004E-3</v>
      </c>
      <c r="BC443" s="5">
        <f t="shared" ca="1" si="362"/>
        <v>3165.047064060509</v>
      </c>
      <c r="BD443" s="2">
        <f ca="1">(BC443/BC$5)^(12/COUNT(BC$6:BC443))-1</f>
        <v>9.9274885713507732E-2</v>
      </c>
      <c r="BF443" s="3">
        <f t="shared" si="383"/>
        <v>0.45</v>
      </c>
      <c r="BG443" s="3">
        <f t="shared" si="363"/>
        <v>0.55000000000000004</v>
      </c>
      <c r="BH443" s="2">
        <f t="shared" si="364"/>
        <v>-6.0966959593903164E-3</v>
      </c>
      <c r="BI443" s="5">
        <f t="shared" si="365"/>
        <v>1454.1613007084757</v>
      </c>
      <c r="BJ443" s="2">
        <f>(BI443/BI$5)^(12/COUNT(BI$6:BI443))-1</f>
        <v>7.609942546909032E-2</v>
      </c>
      <c r="BL443" s="3">
        <f t="shared" si="366"/>
        <v>1</v>
      </c>
      <c r="BM443" s="3">
        <f t="shared" si="367"/>
        <v>0</v>
      </c>
      <c r="BN443" s="2">
        <f t="shared" si="368"/>
        <v>4.3750000000000004E-3</v>
      </c>
      <c r="BO443" s="5">
        <f t="shared" si="369"/>
        <v>781.59112206623774</v>
      </c>
      <c r="BP443" s="2">
        <f>(BO443/BO$5)^(12/COUNT(BO$6:BO443))-1</f>
        <v>5.7950126927734713E-2</v>
      </c>
      <c r="BR443" s="3">
        <f t="shared" si="370"/>
        <v>1</v>
      </c>
      <c r="BS443" s="3">
        <f t="shared" si="371"/>
        <v>0</v>
      </c>
      <c r="BT443" s="2">
        <f t="shared" si="372"/>
        <v>4.3750000000000004E-3</v>
      </c>
      <c r="BU443" s="5">
        <f t="shared" si="373"/>
        <v>779.21368873614927</v>
      </c>
      <c r="BV443" s="2">
        <f>(BU443/BU$5)^(12/COUNT(BU$6:BU443))-1</f>
        <v>5.7861830264797076E-2</v>
      </c>
      <c r="BX443" s="3">
        <f t="shared" si="374"/>
        <v>0</v>
      </c>
      <c r="BY443" s="3">
        <f t="shared" si="375"/>
        <v>1</v>
      </c>
      <c r="BZ443" s="2">
        <f t="shared" si="376"/>
        <v>-1.4664447198891484E-2</v>
      </c>
      <c r="CA443" s="5">
        <f t="shared" si="377"/>
        <v>1244.9549935984685</v>
      </c>
      <c r="CB443" s="2">
        <f>(CA443/CA$5)^(12/COUNT(CA$6:CA443))-1</f>
        <v>7.1529691560053399E-2</v>
      </c>
      <c r="CD443" s="3">
        <f t="shared" si="384"/>
        <v>0.1</v>
      </c>
      <c r="CE443" s="3">
        <f t="shared" si="378"/>
        <v>0.9</v>
      </c>
      <c r="CF443" s="2">
        <f t="shared" si="379"/>
        <v>-1.2760502479002336E-2</v>
      </c>
      <c r="CG443" s="5">
        <f t="shared" si="380"/>
        <v>1529.4108789405918</v>
      </c>
      <c r="CH443" s="2">
        <f>(CG443/CG$5)^(12/COUNT(CG$6:CG443))-1</f>
        <v>7.758792724668595E-2</v>
      </c>
    </row>
    <row r="444" spans="1:86">
      <c r="A444" s="1">
        <v>39325</v>
      </c>
      <c r="B444" s="2">
        <f>data!M445/1200</f>
        <v>4.3750000000000004E-3</v>
      </c>
      <c r="C444" s="2">
        <f>data!K445/data!K444-1</f>
        <v>1.1031646254652028E-2</v>
      </c>
      <c r="D444" s="1">
        <f t="shared" si="331"/>
        <v>39083</v>
      </c>
      <c r="E444">
        <f>VLOOKUP(D444,'FRED Graph'!$A$13:$B$1993,2,FALSE)</f>
        <v>0</v>
      </c>
      <c r="F444" s="4">
        <f t="shared" si="332"/>
        <v>6.6566462546520273E-3</v>
      </c>
      <c r="G444" s="20" t="str">
        <f t="shared" si="385"/>
        <v>20073</v>
      </c>
      <c r="H444" s="21">
        <f>IF(VLOOKUP(G444,Median_Level!$A$2:$H$206,8,FALSE)="#N/A",0,VLOOKUP(G444,Median_Level!$A$2:$H$206,8,FALSE))</f>
        <v>15.5</v>
      </c>
      <c r="I444" s="4"/>
      <c r="J444" s="3">
        <f t="shared" si="381"/>
        <v>0</v>
      </c>
      <c r="K444" s="3">
        <f t="shared" si="333"/>
        <v>1</v>
      </c>
      <c r="L444" s="2">
        <f t="shared" si="334"/>
        <v>1.1031646254652028E-2</v>
      </c>
      <c r="M444" s="5">
        <f t="shared" si="335"/>
        <v>1538.0241796200339</v>
      </c>
      <c r="N444" s="2">
        <f>(M444/M$5)^(12/COUNT(M$6:M444))-1</f>
        <v>7.7569926496267927E-2</v>
      </c>
      <c r="P444" s="3">
        <f t="shared" si="382"/>
        <v>1</v>
      </c>
      <c r="Q444" s="3">
        <f t="shared" si="336"/>
        <v>0</v>
      </c>
      <c r="R444" s="2">
        <f t="shared" si="337"/>
        <v>4.3750000000000004E-3</v>
      </c>
      <c r="S444" s="5">
        <f t="shared" si="338"/>
        <v>1090.9976102727908</v>
      </c>
      <c r="T444" s="2">
        <f>(S444/S$5)^(12/COUNT(S$6:S444))-1</f>
        <v>6.7502153692760025E-2</v>
      </c>
      <c r="V444" s="3">
        <f t="shared" si="339"/>
        <v>0</v>
      </c>
      <c r="W444" s="3">
        <f t="shared" si="340"/>
        <v>1</v>
      </c>
      <c r="X444" s="2">
        <f t="shared" si="341"/>
        <v>1.1031646254652028E-2</v>
      </c>
      <c r="Y444" s="5">
        <f t="shared" si="342"/>
        <v>1750828.5325611399</v>
      </c>
      <c r="Z444" s="2">
        <f>(Y444/Y$5)^(12/COUNT(Y$6:Y444))-1</f>
        <v>0.30613610893853016</v>
      </c>
      <c r="AB444" s="3">
        <f t="shared" si="343"/>
        <v>0</v>
      </c>
      <c r="AC444" s="3">
        <f t="shared" si="344"/>
        <v>1</v>
      </c>
      <c r="AD444" s="2">
        <f t="shared" si="345"/>
        <v>1.1031646254652028E-2</v>
      </c>
      <c r="AE444" s="5">
        <f t="shared" si="346"/>
        <v>1488.9495100751194</v>
      </c>
      <c r="AF444" s="2">
        <f>(AE444/AE$5)^(12/COUNT(AE$6:AE444))-1</f>
        <v>7.6615183437485301E-2</v>
      </c>
      <c r="AH444" s="3">
        <f t="shared" ca="1" si="347"/>
        <v>1</v>
      </c>
      <c r="AI444" s="3">
        <f t="shared" ca="1" si="348"/>
        <v>0</v>
      </c>
      <c r="AJ444" s="2">
        <f t="shared" ca="1" si="349"/>
        <v>4.3750000000000004E-3</v>
      </c>
      <c r="AK444" s="5">
        <f t="shared" ca="1" si="350"/>
        <v>4296.0715741640297</v>
      </c>
      <c r="AL444" s="2">
        <f ca="1">(AK444/AK$5)^(12/COUNT(AK$6:AK444))-1</f>
        <v>0.10825517490918202</v>
      </c>
      <c r="AN444" s="3">
        <f t="shared" ca="1" si="351"/>
        <v>0.42575717494943233</v>
      </c>
      <c r="AO444" s="3">
        <f t="shared" ca="1" si="352"/>
        <v>0.57424282505056767</v>
      </c>
      <c r="AP444" s="2">
        <f t="shared" ca="1" si="353"/>
        <v>8.197531350633662E-3</v>
      </c>
      <c r="AQ444" s="5">
        <f t="shared" ca="1" si="354"/>
        <v>1350.4923054399758</v>
      </c>
      <c r="AR444" s="2">
        <f ca="1">(AQ444/AQ$5)^(12/COUNT(AQ$6:AQ444))-1</f>
        <v>7.3746681337644615E-2</v>
      </c>
      <c r="AT444" s="3">
        <f t="shared" si="355"/>
        <v>0</v>
      </c>
      <c r="AU444" s="3">
        <f t="shared" si="356"/>
        <v>1</v>
      </c>
      <c r="AV444" s="2">
        <f t="shared" si="357"/>
        <v>1.1031646254652028E-2</v>
      </c>
      <c r="AW444" s="5">
        <f t="shared" si="358"/>
        <v>2041.9570325200534</v>
      </c>
      <c r="AX444" s="2">
        <f>(AW444/AW$5)^(12/COUNT(AW$6:AW444))-1</f>
        <v>8.5950250475663514E-2</v>
      </c>
      <c r="AZ444" s="3">
        <f t="shared" ca="1" si="359"/>
        <v>1</v>
      </c>
      <c r="BA444" s="3">
        <f t="shared" ca="1" si="360"/>
        <v>0</v>
      </c>
      <c r="BB444" s="2">
        <f t="shared" ca="1" si="361"/>
        <v>4.3750000000000004E-3</v>
      </c>
      <c r="BC444" s="5">
        <f t="shared" ca="1" si="362"/>
        <v>3178.8941449657736</v>
      </c>
      <c r="BD444" s="2">
        <f ca="1">(BC444/BC$5)^(12/COUNT(BC$6:BC444))-1</f>
        <v>9.9169056734846883E-2</v>
      </c>
      <c r="BF444" s="3">
        <f t="shared" si="383"/>
        <v>0.45</v>
      </c>
      <c r="BG444" s="3">
        <f t="shared" si="363"/>
        <v>0.55000000000000004</v>
      </c>
      <c r="BH444" s="2">
        <f t="shared" si="364"/>
        <v>8.036155440058616E-3</v>
      </c>
      <c r="BI444" s="5">
        <f t="shared" si="365"/>
        <v>1465.8471669558867</v>
      </c>
      <c r="BJ444" s="2">
        <f>(BI444/BI$5)^(12/COUNT(BI$6:BI444))-1</f>
        <v>7.6155084020014252E-2</v>
      </c>
      <c r="BL444" s="3">
        <f t="shared" si="366"/>
        <v>1</v>
      </c>
      <c r="BM444" s="3">
        <f t="shared" si="367"/>
        <v>0</v>
      </c>
      <c r="BN444" s="2">
        <f t="shared" si="368"/>
        <v>4.3750000000000004E-3</v>
      </c>
      <c r="BO444" s="5">
        <f t="shared" si="369"/>
        <v>785.01058322527751</v>
      </c>
      <c r="BP444" s="2">
        <f>(BO444/BO$5)^(12/COUNT(BO$6:BO444))-1</f>
        <v>5.7940613364357185E-2</v>
      </c>
      <c r="BR444" s="3">
        <f t="shared" si="370"/>
        <v>1</v>
      </c>
      <c r="BS444" s="3">
        <f t="shared" si="371"/>
        <v>0</v>
      </c>
      <c r="BT444" s="2">
        <f t="shared" si="372"/>
        <v>4.3750000000000004E-3</v>
      </c>
      <c r="BU444" s="5">
        <f t="shared" si="373"/>
        <v>782.62274862436993</v>
      </c>
      <c r="BV444" s="2">
        <f>(BU444/BU$5)^(12/COUNT(BU$6:BU444))-1</f>
        <v>5.7852518616590576E-2</v>
      </c>
      <c r="BX444" s="3">
        <f t="shared" si="374"/>
        <v>0</v>
      </c>
      <c r="BY444" s="3">
        <f t="shared" si="375"/>
        <v>1</v>
      </c>
      <c r="BZ444" s="2">
        <f t="shared" si="376"/>
        <v>1.1031646254652028E-2</v>
      </c>
      <c r="CA444" s="5">
        <f t="shared" si="377"/>
        <v>1258.6888966908093</v>
      </c>
      <c r="CB444" s="2">
        <f>(CA444/CA$5)^(12/COUNT(CA$6:CA444))-1</f>
        <v>7.1682420203852848E-2</v>
      </c>
      <c r="CD444" s="3">
        <f t="shared" si="384"/>
        <v>0.1</v>
      </c>
      <c r="CE444" s="3">
        <f t="shared" si="378"/>
        <v>0.9</v>
      </c>
      <c r="CF444" s="2">
        <f t="shared" si="379"/>
        <v>1.0365981629186826E-2</v>
      </c>
      <c r="CG444" s="5">
        <f t="shared" si="380"/>
        <v>1545.2647240151684</v>
      </c>
      <c r="CH444" s="2">
        <f>(CG444/CG$5)^(12/COUNT(CG$6:CG444))-1</f>
        <v>7.7708276081355221E-2</v>
      </c>
    </row>
    <row r="445" spans="1:86">
      <c r="A445" s="1">
        <v>39353</v>
      </c>
      <c r="B445" s="2">
        <f>data!M446/1200</f>
        <v>4.1749999999999999E-3</v>
      </c>
      <c r="C445" s="2">
        <f>data!K446/data!K445-1</f>
        <v>4.0268039353962504E-2</v>
      </c>
      <c r="D445" s="1">
        <f t="shared" si="331"/>
        <v>39083</v>
      </c>
      <c r="E445">
        <f>VLOOKUP(D445,'FRED Graph'!$A$13:$B$1993,2,FALSE)</f>
        <v>0</v>
      </c>
      <c r="F445" s="4">
        <f t="shared" si="332"/>
        <v>3.6093039353962506E-2</v>
      </c>
      <c r="G445" s="20" t="str">
        <f t="shared" si="385"/>
        <v>20073</v>
      </c>
      <c r="H445" s="21">
        <f>IF(VLOOKUP(G445,Median_Level!$A$2:$H$206,8,FALSE)="#N/A",0,VLOOKUP(G445,Median_Level!$A$2:$H$206,8,FALSE))</f>
        <v>15.5</v>
      </c>
      <c r="I445" s="4"/>
      <c r="J445" s="3">
        <f t="shared" si="381"/>
        <v>0</v>
      </c>
      <c r="K445" s="3">
        <f t="shared" si="333"/>
        <v>1</v>
      </c>
      <c r="L445" s="2">
        <f t="shared" si="334"/>
        <v>4.0268039353962504E-2</v>
      </c>
      <c r="M445" s="5">
        <f t="shared" si="335"/>
        <v>1599.9573978123194</v>
      </c>
      <c r="N445" s="2">
        <f>(M445/M$5)^(12/COUNT(M$6:M445))-1</f>
        <v>7.8547609309400412E-2</v>
      </c>
      <c r="P445" s="3">
        <f t="shared" si="382"/>
        <v>1</v>
      </c>
      <c r="Q445" s="3">
        <f t="shared" si="336"/>
        <v>0</v>
      </c>
      <c r="R445" s="2">
        <f t="shared" si="337"/>
        <v>4.1749999999999999E-3</v>
      </c>
      <c r="S445" s="5">
        <f t="shared" si="338"/>
        <v>1095.5525252956797</v>
      </c>
      <c r="T445" s="2">
        <f>(S445/S$5)^(12/COUNT(S$6:S445))-1</f>
        <v>6.746497183993716E-2</v>
      </c>
      <c r="V445" s="3">
        <f t="shared" si="339"/>
        <v>0</v>
      </c>
      <c r="W445" s="3">
        <f t="shared" si="340"/>
        <v>1</v>
      </c>
      <c r="X445" s="2">
        <f t="shared" si="341"/>
        <v>4.0268039353962504E-2</v>
      </c>
      <c r="Y445" s="5">
        <f t="shared" si="342"/>
        <v>1821330.9648123523</v>
      </c>
      <c r="Z445" s="2">
        <f>(Y445/Y$5)^(12/COUNT(Y$6:Y445))-1</f>
        <v>0.30674974421240142</v>
      </c>
      <c r="AB445" s="3">
        <f t="shared" si="343"/>
        <v>0</v>
      </c>
      <c r="AC445" s="3">
        <f t="shared" si="344"/>
        <v>1</v>
      </c>
      <c r="AD445" s="2">
        <f t="shared" si="345"/>
        <v>4.0268039353962504E-2</v>
      </c>
      <c r="AE445" s="5">
        <f t="shared" si="346"/>
        <v>1548.9065875428876</v>
      </c>
      <c r="AF445" s="2">
        <f>(AE445/AE$5)^(12/COUNT(AE$6:AE445))-1</f>
        <v>7.7594170888114489E-2</v>
      </c>
      <c r="AH445" s="3">
        <f t="shared" ca="1" si="347"/>
        <v>1</v>
      </c>
      <c r="AI445" s="3">
        <f t="shared" ca="1" si="348"/>
        <v>0</v>
      </c>
      <c r="AJ445" s="2">
        <f t="shared" ca="1" si="349"/>
        <v>4.1749999999999999E-3</v>
      </c>
      <c r="AK445" s="5">
        <f t="shared" ca="1" si="350"/>
        <v>4314.0076729861648</v>
      </c>
      <c r="AL445" s="2">
        <f ca="1">(AK445/AK$5)^(12/COUNT(AK$6:AK445))-1</f>
        <v>0.108122214536434</v>
      </c>
      <c r="AN445" s="3">
        <f t="shared" ca="1" si="351"/>
        <v>0.69397858050004735</v>
      </c>
      <c r="AO445" s="3">
        <f t="shared" ca="1" si="352"/>
        <v>0.30602141949995265</v>
      </c>
      <c r="AP445" s="2">
        <f t="shared" ca="1" si="353"/>
        <v>1.522024313716726E-2</v>
      </c>
      <c r="AQ445" s="5">
        <f t="shared" ca="1" si="354"/>
        <v>1371.0471266836457</v>
      </c>
      <c r="AR445" s="2">
        <f ca="1">(AQ445/AQ$5)^(12/COUNT(AQ$6:AQ445))-1</f>
        <v>7.4015426961484554E-2</v>
      </c>
      <c r="AT445" s="3">
        <f t="shared" si="355"/>
        <v>0</v>
      </c>
      <c r="AU445" s="3">
        <f t="shared" si="356"/>
        <v>1</v>
      </c>
      <c r="AV445" s="2">
        <f t="shared" si="357"/>
        <v>4.0268039353962504E-2</v>
      </c>
      <c r="AW445" s="5">
        <f t="shared" si="358"/>
        <v>2124.1826386646712</v>
      </c>
      <c r="AX445" s="2">
        <f>(AW445/AW$5)^(12/COUNT(AW$6:AW445))-1</f>
        <v>8.6916399544384904E-2</v>
      </c>
      <c r="AZ445" s="3">
        <f t="shared" ca="1" si="359"/>
        <v>1</v>
      </c>
      <c r="BA445" s="3">
        <f t="shared" ca="1" si="360"/>
        <v>0</v>
      </c>
      <c r="BB445" s="2">
        <f t="shared" ca="1" si="361"/>
        <v>4.1749999999999999E-3</v>
      </c>
      <c r="BC445" s="5">
        <f t="shared" ca="1" si="362"/>
        <v>3192.1660280210058</v>
      </c>
      <c r="BD445" s="2">
        <f ca="1">(BC445/BC$5)^(12/COUNT(BC$6:BC445))-1</f>
        <v>9.9057749558218999E-2</v>
      </c>
      <c r="BF445" s="3">
        <f t="shared" si="383"/>
        <v>0.45</v>
      </c>
      <c r="BG445" s="3">
        <f t="shared" si="363"/>
        <v>0.55000000000000004</v>
      </c>
      <c r="BH445" s="2">
        <f t="shared" si="364"/>
        <v>2.4026171644679378E-2</v>
      </c>
      <c r="BI445" s="5">
        <f t="shared" si="365"/>
        <v>1501.0658625940359</v>
      </c>
      <c r="BJ445" s="2">
        <f>(BI445/BI$5)^(12/COUNT(BI$6:BI445))-1</f>
        <v>7.6672522077170679E-2</v>
      </c>
      <c r="BL445" s="3">
        <f t="shared" si="366"/>
        <v>1</v>
      </c>
      <c r="BM445" s="3">
        <f t="shared" si="367"/>
        <v>0</v>
      </c>
      <c r="BN445" s="2">
        <f t="shared" si="368"/>
        <v>4.1749999999999999E-3</v>
      </c>
      <c r="BO445" s="5">
        <f t="shared" si="369"/>
        <v>788.28800241024305</v>
      </c>
      <c r="BP445" s="2">
        <f>(BO445/BO$5)^(12/COUNT(BO$6:BO445))-1</f>
        <v>5.7925397175514037E-2</v>
      </c>
      <c r="BR445" s="3">
        <f t="shared" si="370"/>
        <v>1</v>
      </c>
      <c r="BS445" s="3">
        <f t="shared" si="371"/>
        <v>0</v>
      </c>
      <c r="BT445" s="2">
        <f t="shared" si="372"/>
        <v>4.1749999999999999E-3</v>
      </c>
      <c r="BU445" s="5">
        <f t="shared" si="373"/>
        <v>785.89019859987673</v>
      </c>
      <c r="BV445" s="2">
        <f>(BU445/BU$5)^(12/COUNT(BU$6:BU445))-1</f>
        <v>5.7837503898938936E-2</v>
      </c>
      <c r="BX445" s="3">
        <f t="shared" si="374"/>
        <v>0</v>
      </c>
      <c r="BY445" s="3">
        <f t="shared" si="375"/>
        <v>1</v>
      </c>
      <c r="BZ445" s="2">
        <f t="shared" si="376"/>
        <v>4.0268039353962504E-2</v>
      </c>
      <c r="CA445" s="5">
        <f t="shared" si="377"/>
        <v>1309.3738307171504</v>
      </c>
      <c r="CB445" s="2">
        <f>(CA445/CA$5)^(12/COUNT(CA$6:CA445))-1</f>
        <v>7.2668117528417842E-2</v>
      </c>
      <c r="CD445" s="3">
        <f t="shared" si="384"/>
        <v>0.1</v>
      </c>
      <c r="CE445" s="3">
        <f t="shared" si="378"/>
        <v>0.9</v>
      </c>
      <c r="CF445" s="2">
        <f t="shared" si="379"/>
        <v>3.6658735418566256E-2</v>
      </c>
      <c r="CG445" s="5">
        <f t="shared" si="380"/>
        <v>1601.9121746844844</v>
      </c>
      <c r="CH445" s="2">
        <f>(CG445/CG$5)^(12/COUNT(CG$6:CG445))-1</f>
        <v>7.8583526199505371E-2</v>
      </c>
    </row>
    <row r="446" spans="1:86">
      <c r="A446" s="1">
        <v>39386</v>
      </c>
      <c r="B446" s="2">
        <f>data!M447/1200</f>
        <v>3.9500000000000004E-3</v>
      </c>
      <c r="C446" s="2">
        <f>data!K447/data!K446-1</f>
        <v>2.4741591421189035E-3</v>
      </c>
      <c r="D446" s="1">
        <f t="shared" si="331"/>
        <v>39083</v>
      </c>
      <c r="E446">
        <f>VLOOKUP(D446,'FRED Graph'!$A$13:$B$1993,2,FALSE)</f>
        <v>0</v>
      </c>
      <c r="F446" s="4">
        <f t="shared" si="332"/>
        <v>-1.4758408578810969E-3</v>
      </c>
      <c r="G446" s="20" t="str">
        <f t="shared" si="385"/>
        <v>20074</v>
      </c>
      <c r="H446" s="21">
        <f>IF(VLOOKUP(G446,Median_Level!$A$2:$H$206,8,FALSE)="#N/A",0,VLOOKUP(G446,Median_Level!$A$2:$H$206,8,FALSE))</f>
        <v>20</v>
      </c>
      <c r="I446" s="4"/>
      <c r="J446" s="3">
        <f t="shared" si="381"/>
        <v>0</v>
      </c>
      <c r="K446" s="3">
        <f t="shared" si="333"/>
        <v>1</v>
      </c>
      <c r="L446" s="2">
        <f t="shared" si="334"/>
        <v>2.4741591421189035E-3</v>
      </c>
      <c r="M446" s="5">
        <f t="shared" si="335"/>
        <v>1603.9159470351176</v>
      </c>
      <c r="N446" s="2">
        <f>(M446/M$5)^(12/COUNT(M$6:M446))-1</f>
        <v>7.8435206321940676E-2</v>
      </c>
      <c r="P446" s="3">
        <f t="shared" si="382"/>
        <v>1</v>
      </c>
      <c r="Q446" s="3">
        <f t="shared" si="336"/>
        <v>0</v>
      </c>
      <c r="R446" s="2">
        <f t="shared" si="337"/>
        <v>3.9500000000000004E-3</v>
      </c>
      <c r="S446" s="5">
        <f t="shared" si="338"/>
        <v>1099.8799577705975</v>
      </c>
      <c r="T446" s="2">
        <f>(S446/S$5)^(12/COUNT(S$6:S446))-1</f>
        <v>6.7421451087290141E-2</v>
      </c>
      <c r="V446" s="3">
        <f t="shared" si="339"/>
        <v>1</v>
      </c>
      <c r="W446" s="3">
        <f t="shared" si="340"/>
        <v>0</v>
      </c>
      <c r="X446" s="2">
        <f t="shared" si="341"/>
        <v>3.9500000000000004E-3</v>
      </c>
      <c r="Y446" s="5">
        <f t="shared" si="342"/>
        <v>1828525.222123361</v>
      </c>
      <c r="Z446" s="2">
        <f>(Y446/Y$5)^(12/COUNT(Y$6:Y446))-1</f>
        <v>0.30609731361367731</v>
      </c>
      <c r="AB446" s="3">
        <f t="shared" si="343"/>
        <v>0</v>
      </c>
      <c r="AC446" s="3">
        <f t="shared" si="344"/>
        <v>1</v>
      </c>
      <c r="AD446" s="2">
        <f t="shared" si="345"/>
        <v>2.4741591421189035E-3</v>
      </c>
      <c r="AE446" s="5">
        <f t="shared" si="346"/>
        <v>1552.738828936745</v>
      </c>
      <c r="AF446" s="2">
        <f>(AE446/AE$5)^(12/COUNT(AE$6:AE446))-1</f>
        <v>7.7484028078089517E-2</v>
      </c>
      <c r="AH446" s="3">
        <f t="shared" ca="1" si="347"/>
        <v>1</v>
      </c>
      <c r="AI446" s="3">
        <f t="shared" ca="1" si="348"/>
        <v>0</v>
      </c>
      <c r="AJ446" s="2">
        <f t="shared" ca="1" si="349"/>
        <v>3.9500000000000004E-3</v>
      </c>
      <c r="AK446" s="5">
        <f t="shared" ca="1" si="350"/>
        <v>4331.0480032944597</v>
      </c>
      <c r="AL446" s="2">
        <f ca="1">(AK446/AK$5)^(12/COUNT(AK$6:AK446))-1</f>
        <v>0.10798311685786333</v>
      </c>
      <c r="AN446" s="3">
        <f t="shared" ca="1" si="351"/>
        <v>0.18534932990395503</v>
      </c>
      <c r="AO446" s="3">
        <f t="shared" ca="1" si="352"/>
        <v>0.81465067009604497</v>
      </c>
      <c r="AP446" s="2">
        <f t="shared" ca="1" si="353"/>
        <v>2.7477052561720432E-3</v>
      </c>
      <c r="AQ446" s="5">
        <f t="shared" ca="1" si="354"/>
        <v>1374.8143600800938</v>
      </c>
      <c r="AR446" s="2">
        <f ca="1">(AQ446/AQ$5)^(12/COUNT(AQ$6:AQ446))-1</f>
        <v>7.3921723535944395E-2</v>
      </c>
      <c r="AT446" s="3">
        <f t="shared" si="355"/>
        <v>0</v>
      </c>
      <c r="AU446" s="3">
        <f t="shared" si="356"/>
        <v>1</v>
      </c>
      <c r="AV446" s="2">
        <f t="shared" si="357"/>
        <v>2.4741591421189035E-3</v>
      </c>
      <c r="AW446" s="5">
        <f t="shared" si="358"/>
        <v>2129.4382045596535</v>
      </c>
      <c r="AX446" s="2">
        <f>(AW446/AW$5)^(12/COUNT(AW$6:AW446))-1</f>
        <v>8.6784076256485099E-2</v>
      </c>
      <c r="AZ446" s="3">
        <f t="shared" ca="1" si="359"/>
        <v>1</v>
      </c>
      <c r="BA446" s="3">
        <f t="shared" ca="1" si="360"/>
        <v>0</v>
      </c>
      <c r="BB446" s="2">
        <f t="shared" ca="1" si="361"/>
        <v>3.9500000000000004E-3</v>
      </c>
      <c r="BC446" s="5">
        <f t="shared" ca="1" si="362"/>
        <v>3204.7750838316883</v>
      </c>
      <c r="BD446" s="2">
        <f ca="1">(BC446/BC$5)^(12/COUNT(BC$6:BC446))-1</f>
        <v>9.8940257367614359E-2</v>
      </c>
      <c r="BF446" s="3">
        <f t="shared" si="383"/>
        <v>0.45</v>
      </c>
      <c r="BG446" s="3">
        <f t="shared" si="363"/>
        <v>0.55000000000000004</v>
      </c>
      <c r="BH446" s="2">
        <f t="shared" si="364"/>
        <v>3.1382875281653973E-3</v>
      </c>
      <c r="BI446" s="5">
        <f t="shared" si="365"/>
        <v>1505.7766388695695</v>
      </c>
      <c r="BJ446" s="2">
        <f>(BI446/BI$5)^(12/COUNT(BI$6:BI446))-1</f>
        <v>7.6583963163182389E-2</v>
      </c>
      <c r="BL446" s="3">
        <f t="shared" si="366"/>
        <v>1</v>
      </c>
      <c r="BM446" s="3">
        <f t="shared" si="367"/>
        <v>0</v>
      </c>
      <c r="BN446" s="2">
        <f t="shared" si="368"/>
        <v>3.9500000000000004E-3</v>
      </c>
      <c r="BO446" s="5">
        <f t="shared" si="369"/>
        <v>791.40174001976345</v>
      </c>
      <c r="BP446" s="2">
        <f>(BO446/BO$5)^(12/COUNT(BO$6:BO446))-1</f>
        <v>5.7903799436159309E-2</v>
      </c>
      <c r="BR446" s="3">
        <f t="shared" si="370"/>
        <v>1</v>
      </c>
      <c r="BS446" s="3">
        <f t="shared" si="371"/>
        <v>0</v>
      </c>
      <c r="BT446" s="2">
        <f t="shared" si="372"/>
        <v>3.9500000000000004E-3</v>
      </c>
      <c r="BU446" s="5">
        <f t="shared" si="373"/>
        <v>788.99446488434614</v>
      </c>
      <c r="BV446" s="2">
        <f>(BU446/BU$5)^(12/COUNT(BU$6:BU446))-1</f>
        <v>5.7816107246094095E-2</v>
      </c>
      <c r="BX446" s="3">
        <f t="shared" si="374"/>
        <v>0</v>
      </c>
      <c r="BY446" s="3">
        <f t="shared" si="375"/>
        <v>1</v>
      </c>
      <c r="BZ446" s="2">
        <f t="shared" si="376"/>
        <v>2.4741591421189035E-3</v>
      </c>
      <c r="CA446" s="5">
        <f t="shared" si="377"/>
        <v>1312.6134299508706</v>
      </c>
      <c r="CB446" s="2">
        <f>(CA446/CA$5)^(12/COUNT(CA$6:CA446))-1</f>
        <v>7.2569621756458424E-2</v>
      </c>
      <c r="CD446" s="3">
        <f t="shared" si="384"/>
        <v>0.1</v>
      </c>
      <c r="CE446" s="3">
        <f t="shared" si="378"/>
        <v>0.9</v>
      </c>
      <c r="CF446" s="2">
        <f t="shared" si="379"/>
        <v>2.6217432279070133E-3</v>
      </c>
      <c r="CG446" s="5">
        <f t="shared" si="380"/>
        <v>1606.1119770801652</v>
      </c>
      <c r="CH446" s="2">
        <f>(CG446/CG$5)^(12/COUNT(CG$6:CG446))-1</f>
        <v>7.8475358058123001E-2</v>
      </c>
    </row>
    <row r="447" spans="1:86">
      <c r="A447" s="1">
        <v>39416</v>
      </c>
      <c r="B447" s="2">
        <f>data!M448/1200</f>
        <v>3.7499999999999999E-3</v>
      </c>
      <c r="C447" s="2">
        <f>data!K448/data!K447-1</f>
        <v>-4.0078219613625565E-2</v>
      </c>
      <c r="D447" s="1">
        <f t="shared" si="331"/>
        <v>39083</v>
      </c>
      <c r="E447">
        <f>VLOOKUP(D447,'FRED Graph'!$A$13:$B$1993,2,FALSE)</f>
        <v>0</v>
      </c>
      <c r="F447" s="4">
        <f t="shared" si="332"/>
        <v>-4.3828219613625569E-2</v>
      </c>
      <c r="G447" s="20" t="str">
        <f t="shared" si="385"/>
        <v>20074</v>
      </c>
      <c r="H447" s="21">
        <f>IF(VLOOKUP(G447,Median_Level!$A$2:$H$206,8,FALSE)="#N/A",0,VLOOKUP(G447,Median_Level!$A$2:$H$206,8,FALSE))</f>
        <v>20</v>
      </c>
      <c r="I447" s="4"/>
      <c r="J447" s="3">
        <f t="shared" si="381"/>
        <v>0</v>
      </c>
      <c r="K447" s="3">
        <f t="shared" si="333"/>
        <v>1</v>
      </c>
      <c r="L447" s="2">
        <f t="shared" si="334"/>
        <v>-4.0078219613625565E-2</v>
      </c>
      <c r="M447" s="5">
        <f t="shared" si="335"/>
        <v>1539.6338514680479</v>
      </c>
      <c r="N447" s="2">
        <f>(M447/M$5)^(12/COUNT(M$6:M447))-1</f>
        <v>7.7054247749296811E-2</v>
      </c>
      <c r="P447" s="3">
        <f t="shared" si="382"/>
        <v>1</v>
      </c>
      <c r="Q447" s="3">
        <f t="shared" si="336"/>
        <v>0</v>
      </c>
      <c r="R447" s="2">
        <f t="shared" si="337"/>
        <v>3.7499999999999999E-3</v>
      </c>
      <c r="S447" s="5">
        <f t="shared" si="338"/>
        <v>1104.0045076122371</v>
      </c>
      <c r="T447" s="2">
        <f>(S447/S$5)^(12/COUNT(S$6:S447))-1</f>
        <v>6.7372355548636076E-2</v>
      </c>
      <c r="V447" s="3">
        <f t="shared" si="339"/>
        <v>1</v>
      </c>
      <c r="W447" s="3">
        <f t="shared" si="340"/>
        <v>0</v>
      </c>
      <c r="X447" s="2">
        <f t="shared" si="341"/>
        <v>3.7499999999999999E-3</v>
      </c>
      <c r="Y447" s="5">
        <f t="shared" si="342"/>
        <v>1835382.1917063235</v>
      </c>
      <c r="Z447" s="2">
        <f>(Y447/Y$5)^(12/COUNT(Y$6:Y447))-1</f>
        <v>0.30544109752458182</v>
      </c>
      <c r="AB447" s="3">
        <f t="shared" si="343"/>
        <v>0</v>
      </c>
      <c r="AC447" s="3">
        <f t="shared" si="344"/>
        <v>1</v>
      </c>
      <c r="AD447" s="2">
        <f t="shared" si="345"/>
        <v>-4.0078219613625565E-2</v>
      </c>
      <c r="AE447" s="5">
        <f t="shared" si="346"/>
        <v>1490.5078211480143</v>
      </c>
      <c r="AF447" s="2">
        <f>(AE447/AE$5)^(12/COUNT(AE$6:AE447))-1</f>
        <v>7.6106435794216942E-2</v>
      </c>
      <c r="AH447" s="3">
        <f t="shared" ca="1" si="347"/>
        <v>1</v>
      </c>
      <c r="AI447" s="3">
        <f t="shared" ca="1" si="348"/>
        <v>0</v>
      </c>
      <c r="AJ447" s="2">
        <f t="shared" ca="1" si="349"/>
        <v>3.7499999999999999E-3</v>
      </c>
      <c r="AK447" s="5">
        <f t="shared" ca="1" si="350"/>
        <v>4347.2894333068134</v>
      </c>
      <c r="AL447" s="2">
        <f ca="1">(AK447/AK$5)^(12/COUNT(AK$6:AK447))-1</f>
        <v>0.10783867356322485</v>
      </c>
      <c r="AN447" s="3">
        <f t="shared" ca="1" si="351"/>
        <v>0.74884365487281246</v>
      </c>
      <c r="AO447" s="3">
        <f t="shared" ca="1" si="352"/>
        <v>0.25115634512718754</v>
      </c>
      <c r="AP447" s="2">
        <f t="shared" ca="1" si="353"/>
        <v>-7.2577354515899126E-3</v>
      </c>
      <c r="AQ447" s="5">
        <f t="shared" ca="1" si="354"/>
        <v>1364.8363211595856</v>
      </c>
      <c r="AR447" s="2">
        <f ca="1">(AQ447/AQ$5)^(12/COUNT(AQ$6:AQ447))-1</f>
        <v>7.3536134554047949E-2</v>
      </c>
      <c r="AT447" s="3">
        <f t="shared" si="355"/>
        <v>0</v>
      </c>
      <c r="AU447" s="3">
        <f t="shared" si="356"/>
        <v>1</v>
      </c>
      <c r="AV447" s="2">
        <f t="shared" si="357"/>
        <v>-4.0078219613625565E-2</v>
      </c>
      <c r="AW447" s="5">
        <f t="shared" si="358"/>
        <v>2044.0941125436673</v>
      </c>
      <c r="AX447" s="2">
        <f>(AW447/AW$5)^(12/COUNT(AW$6:AW447))-1</f>
        <v>8.5373489455980334E-2</v>
      </c>
      <c r="AZ447" s="3">
        <f t="shared" ca="1" si="359"/>
        <v>1</v>
      </c>
      <c r="BA447" s="3">
        <f t="shared" ca="1" si="360"/>
        <v>0</v>
      </c>
      <c r="BB447" s="2">
        <f t="shared" ca="1" si="361"/>
        <v>3.7499999999999999E-3</v>
      </c>
      <c r="BC447" s="5">
        <f t="shared" ca="1" si="362"/>
        <v>3216.7929903960571</v>
      </c>
      <c r="BD447" s="2">
        <f ca="1">(BC447/BC$5)^(12/COUNT(BC$6:BC447))-1</f>
        <v>9.8817365728413042E-2</v>
      </c>
      <c r="BF447" s="3">
        <f t="shared" si="383"/>
        <v>0.45</v>
      </c>
      <c r="BG447" s="3">
        <f t="shared" si="363"/>
        <v>0.55000000000000004</v>
      </c>
      <c r="BH447" s="2">
        <f t="shared" si="364"/>
        <v>-2.0355520787494061E-2</v>
      </c>
      <c r="BI447" s="5">
        <f t="shared" si="365"/>
        <v>1475.1257711957371</v>
      </c>
      <c r="BJ447" s="2">
        <f>(BI447/BI$5)^(12/COUNT(BI$6:BI447))-1</f>
        <v>7.5803407162080783E-2</v>
      </c>
      <c r="BL447" s="3">
        <f t="shared" si="366"/>
        <v>1</v>
      </c>
      <c r="BM447" s="3">
        <f t="shared" si="367"/>
        <v>0</v>
      </c>
      <c r="BN447" s="2">
        <f t="shared" si="368"/>
        <v>3.7499999999999999E-3</v>
      </c>
      <c r="BO447" s="5">
        <f t="shared" si="369"/>
        <v>794.36949654483749</v>
      </c>
      <c r="BP447" s="2">
        <f>(BO447/BO$5)^(12/COUNT(BO$6:BO447))-1</f>
        <v>5.7876577750427316E-2</v>
      </c>
      <c r="BR447" s="3">
        <f t="shared" si="370"/>
        <v>1</v>
      </c>
      <c r="BS447" s="3">
        <f t="shared" si="371"/>
        <v>0</v>
      </c>
      <c r="BT447" s="2">
        <f t="shared" si="372"/>
        <v>3.7499999999999999E-3</v>
      </c>
      <c r="BU447" s="5">
        <f t="shared" si="373"/>
        <v>791.95319412766241</v>
      </c>
      <c r="BV447" s="2">
        <f>(BU447/BU$5)^(12/COUNT(BU$6:BU447))-1</f>
        <v>5.7789086202143736E-2</v>
      </c>
      <c r="BX447" s="3">
        <f t="shared" si="374"/>
        <v>0</v>
      </c>
      <c r="BY447" s="3">
        <f t="shared" si="375"/>
        <v>1</v>
      </c>
      <c r="BZ447" s="2">
        <f t="shared" si="376"/>
        <v>-4.0078219613625565E-2</v>
      </c>
      <c r="CA447" s="5">
        <f t="shared" si="377"/>
        <v>1260.0062206375053</v>
      </c>
      <c r="CB447" s="2">
        <f>(CA447/CA$5)^(12/COUNT(CA$6:CA447))-1</f>
        <v>7.1209391719303738E-2</v>
      </c>
      <c r="CD447" s="3">
        <f t="shared" si="384"/>
        <v>0.1</v>
      </c>
      <c r="CE447" s="3">
        <f t="shared" si="378"/>
        <v>0.9</v>
      </c>
      <c r="CF447" s="2">
        <f t="shared" si="379"/>
        <v>-3.5695397652263011E-2</v>
      </c>
      <c r="CG447" s="5">
        <f t="shared" si="380"/>
        <v>1548.7811713842264</v>
      </c>
      <c r="CH447" s="2">
        <f>(CG447/CG$5)^(12/COUNT(CG$6:CG447))-1</f>
        <v>7.7227476891509994E-2</v>
      </c>
    </row>
    <row r="448" spans="1:86">
      <c r="A448" s="1">
        <v>39447</v>
      </c>
      <c r="B448" s="2">
        <f>data!M449/1200</f>
        <v>3.6083333333333332E-3</v>
      </c>
      <c r="C448" s="2">
        <f>data!K449/data!K448-1</f>
        <v>-7.9944838809068441E-3</v>
      </c>
      <c r="D448" s="1">
        <f t="shared" si="331"/>
        <v>39083</v>
      </c>
      <c r="E448">
        <f>VLOOKUP(D448,'FRED Graph'!$A$13:$B$1993,2,FALSE)</f>
        <v>0</v>
      </c>
      <c r="F448" s="4">
        <f t="shared" si="332"/>
        <v>-1.1602817214240177E-2</v>
      </c>
      <c r="G448" s="20" t="str">
        <f t="shared" si="385"/>
        <v>20074</v>
      </c>
      <c r="H448" s="21">
        <f>IF(VLOOKUP(G448,Median_Level!$A$2:$H$206,8,FALSE)="#N/A",0,VLOOKUP(G448,Median_Level!$A$2:$H$206,8,FALSE))</f>
        <v>20</v>
      </c>
      <c r="I448" s="4"/>
      <c r="J448" s="3">
        <f t="shared" si="381"/>
        <v>0</v>
      </c>
      <c r="K448" s="3">
        <f t="shared" si="333"/>
        <v>1</v>
      </c>
      <c r="L448" s="2">
        <f t="shared" si="334"/>
        <v>-7.9944838809068441E-3</v>
      </c>
      <c r="M448" s="5">
        <f t="shared" si="335"/>
        <v>1527.325273459988</v>
      </c>
      <c r="N448" s="2">
        <f>(M448/M$5)^(12/COUNT(M$6:M448))-1</f>
        <v>7.6639676017004277E-2</v>
      </c>
      <c r="P448" s="3">
        <f t="shared" si="382"/>
        <v>1</v>
      </c>
      <c r="Q448" s="3">
        <f t="shared" si="336"/>
        <v>0</v>
      </c>
      <c r="R448" s="2">
        <f t="shared" si="337"/>
        <v>3.6083333333333332E-3</v>
      </c>
      <c r="S448" s="5">
        <f t="shared" si="338"/>
        <v>1107.9881238772048</v>
      </c>
      <c r="T448" s="2">
        <f>(S448/S$5)^(12/COUNT(S$6:S448))-1</f>
        <v>6.7319403101147035E-2</v>
      </c>
      <c r="V448" s="3">
        <f t="shared" si="339"/>
        <v>1</v>
      </c>
      <c r="W448" s="3">
        <f t="shared" si="340"/>
        <v>0</v>
      </c>
      <c r="X448" s="2">
        <f t="shared" si="341"/>
        <v>3.6083333333333332E-3</v>
      </c>
      <c r="Y448" s="5">
        <f t="shared" si="342"/>
        <v>1842004.8624480641</v>
      </c>
      <c r="Z448" s="2">
        <f>(Y448/Y$5)^(12/COUNT(Y$6:Y448))-1</f>
        <v>0.30478318278278116</v>
      </c>
      <c r="AB448" s="3">
        <f t="shared" si="343"/>
        <v>0</v>
      </c>
      <c r="AC448" s="3">
        <f t="shared" si="344"/>
        <v>1</v>
      </c>
      <c r="AD448" s="2">
        <f t="shared" si="345"/>
        <v>-7.9944838809068441E-3</v>
      </c>
      <c r="AE448" s="5">
        <f t="shared" si="346"/>
        <v>1478.5919803974809</v>
      </c>
      <c r="AF448" s="2">
        <f>(AE448/AE$5)^(12/COUNT(AE$6:AE448))-1</f>
        <v>7.5694366654325496E-2</v>
      </c>
      <c r="AH448" s="3">
        <f t="shared" ca="1" si="347"/>
        <v>1</v>
      </c>
      <c r="AI448" s="3">
        <f t="shared" ca="1" si="348"/>
        <v>0</v>
      </c>
      <c r="AJ448" s="2">
        <f t="shared" ca="1" si="349"/>
        <v>3.6083333333333332E-3</v>
      </c>
      <c r="AK448" s="5">
        <f t="shared" ca="1" si="350"/>
        <v>4362.9759026786624</v>
      </c>
      <c r="AL448" s="2">
        <f ca="1">(AK448/AK$5)^(12/COUNT(AK$6:AK448))-1</f>
        <v>0.10769066592799259</v>
      </c>
      <c r="AN448" s="3">
        <f t="shared" ca="1" si="351"/>
        <v>6.0249190682207132E-2</v>
      </c>
      <c r="AO448" s="3">
        <f t="shared" ca="1" si="352"/>
        <v>0.93975080931779287</v>
      </c>
      <c r="AP448" s="2">
        <f t="shared" ca="1" si="353"/>
        <v>-7.2954235341152925E-3</v>
      </c>
      <c r="AQ448" s="5">
        <f t="shared" ca="1" si="354"/>
        <v>1354.8792621419827</v>
      </c>
      <c r="AR448" s="2">
        <f ca="1">(AQ448/AQ$5)^(12/COUNT(AQ$6:AQ448))-1</f>
        <v>7.315132028182858E-2</v>
      </c>
      <c r="AT448" s="3">
        <f t="shared" si="355"/>
        <v>0</v>
      </c>
      <c r="AU448" s="3">
        <f t="shared" si="356"/>
        <v>1</v>
      </c>
      <c r="AV448" s="2">
        <f t="shared" si="357"/>
        <v>-7.9944838809068441E-3</v>
      </c>
      <c r="AW448" s="5">
        <f t="shared" si="358"/>
        <v>2027.7526351098804</v>
      </c>
      <c r="AX448" s="2">
        <f>(AW448/AW$5)^(12/COUNT(AW$6:AW448))-1</f>
        <v>8.4936871295724359E-2</v>
      </c>
      <c r="AZ448" s="3">
        <f t="shared" ca="1" si="359"/>
        <v>1</v>
      </c>
      <c r="BA448" s="3">
        <f t="shared" ca="1" si="360"/>
        <v>0</v>
      </c>
      <c r="BB448" s="2">
        <f t="shared" ca="1" si="361"/>
        <v>3.6083333333333332E-3</v>
      </c>
      <c r="BC448" s="5">
        <f t="shared" ca="1" si="362"/>
        <v>3228.4002517697368</v>
      </c>
      <c r="BD448" s="2">
        <f ca="1">(BC448/BC$5)^(12/COUNT(BC$6:BC448))-1</f>
        <v>9.8690841806549523E-2</v>
      </c>
      <c r="BF448" s="3">
        <f t="shared" si="383"/>
        <v>0.45</v>
      </c>
      <c r="BG448" s="3">
        <f t="shared" si="363"/>
        <v>0.55000000000000004</v>
      </c>
      <c r="BH448" s="2">
        <f t="shared" si="364"/>
        <v>-2.7732161344987648E-3</v>
      </c>
      <c r="BI448" s="5">
        <f t="shared" si="365"/>
        <v>1471.0349286066421</v>
      </c>
      <c r="BJ448" s="2">
        <f>(BI448/BI$5)^(12/COUNT(BI$6:BI448))-1</f>
        <v>7.5545069155535494E-2</v>
      </c>
      <c r="BL448" s="3">
        <f t="shared" si="366"/>
        <v>1</v>
      </c>
      <c r="BM448" s="3">
        <f t="shared" si="367"/>
        <v>0</v>
      </c>
      <c r="BN448" s="2">
        <f t="shared" si="368"/>
        <v>3.6083333333333332E-3</v>
      </c>
      <c r="BO448" s="5">
        <f t="shared" si="369"/>
        <v>797.23584647820348</v>
      </c>
      <c r="BP448" s="2">
        <f>(BO448/BO$5)^(12/COUNT(BO$6:BO448))-1</f>
        <v>5.7845435078326179E-2</v>
      </c>
      <c r="BR448" s="3">
        <f t="shared" si="370"/>
        <v>1</v>
      </c>
      <c r="BS448" s="3">
        <f t="shared" si="371"/>
        <v>0</v>
      </c>
      <c r="BT448" s="2">
        <f t="shared" si="372"/>
        <v>3.6083333333333332E-3</v>
      </c>
      <c r="BU448" s="5">
        <f t="shared" si="373"/>
        <v>794.81082523647319</v>
      </c>
      <c r="BV448" s="2">
        <f>(BU448/BU$5)^(12/COUNT(BU$6:BU448))-1</f>
        <v>5.77581435895822E-2</v>
      </c>
      <c r="BX448" s="3">
        <f t="shared" si="374"/>
        <v>0</v>
      </c>
      <c r="BY448" s="3">
        <f t="shared" si="375"/>
        <v>1</v>
      </c>
      <c r="BZ448" s="2">
        <f t="shared" si="376"/>
        <v>-7.9944838809068441E-3</v>
      </c>
      <c r="CA448" s="5">
        <f t="shared" si="377"/>
        <v>1249.9331212167765</v>
      </c>
      <c r="CB448" s="2">
        <f>(CA448/CA$5)^(12/COUNT(CA$6:CA448))-1</f>
        <v>7.0810222703319159E-2</v>
      </c>
      <c r="CD448" s="3">
        <f t="shared" si="384"/>
        <v>0.1</v>
      </c>
      <c r="CE448" s="3">
        <f t="shared" si="378"/>
        <v>0.9</v>
      </c>
      <c r="CF448" s="2">
        <f t="shared" si="379"/>
        <v>-6.8342021594828264E-3</v>
      </c>
      <c r="CG448" s="5">
        <f t="shared" si="380"/>
        <v>1538.1964877581859</v>
      </c>
      <c r="CH448" s="2">
        <f>(CG448/CG$5)^(12/COUNT(CG$6:CG448))-1</f>
        <v>7.6846544862050559E-2</v>
      </c>
    </row>
    <row r="449" spans="1:86">
      <c r="A449" s="1">
        <v>39478</v>
      </c>
      <c r="B449" s="2">
        <f>data!M450/1200</f>
        <v>3.2666666666666664E-3</v>
      </c>
      <c r="C449" s="2">
        <f>data!K450/data!K449-1</f>
        <v>-4.6322528311729783E-2</v>
      </c>
      <c r="D449" s="1">
        <f t="shared" si="331"/>
        <v>39448</v>
      </c>
      <c r="E449">
        <f>VLOOKUP(D449,'FRED Graph'!$A$13:$B$1993,2,FALSE)</f>
        <v>1</v>
      </c>
      <c r="F449" s="4">
        <f t="shared" si="332"/>
        <v>-4.958919497839645E-2</v>
      </c>
      <c r="G449" s="20" t="str">
        <f t="shared" si="385"/>
        <v>20081</v>
      </c>
      <c r="H449" s="21">
        <f>IF(VLOOKUP(G449,Median_Level!$A$2:$H$206,8,FALSE)="#N/A",0,VLOOKUP(G449,Median_Level!$A$2:$H$206,8,FALSE))</f>
        <v>20</v>
      </c>
      <c r="I449" s="4"/>
      <c r="J449" s="3">
        <f t="shared" si="381"/>
        <v>0</v>
      </c>
      <c r="K449" s="3">
        <f t="shared" si="333"/>
        <v>1</v>
      </c>
      <c r="L449" s="2">
        <f t="shared" si="334"/>
        <v>-4.6322528311729783E-2</v>
      </c>
      <c r="M449" s="5">
        <f t="shared" si="335"/>
        <v>1456.5757052389172</v>
      </c>
      <c r="N449" s="2">
        <f>(M449/M$5)^(12/COUNT(M$6:M449))-1</f>
        <v>7.508161268512259E-2</v>
      </c>
      <c r="P449" s="3">
        <f t="shared" si="382"/>
        <v>1</v>
      </c>
      <c r="Q449" s="3">
        <f t="shared" si="336"/>
        <v>0</v>
      </c>
      <c r="R449" s="2">
        <f t="shared" si="337"/>
        <v>3.2666666666666664E-3</v>
      </c>
      <c r="S449" s="5">
        <f t="shared" si="338"/>
        <v>1111.6075517485372</v>
      </c>
      <c r="T449" s="2">
        <f>(S449/S$5)^(12/COUNT(S$6:S449))-1</f>
        <v>6.7256870203773245E-2</v>
      </c>
      <c r="V449" s="3">
        <f t="shared" si="339"/>
        <v>1</v>
      </c>
      <c r="W449" s="3">
        <f t="shared" si="340"/>
        <v>0</v>
      </c>
      <c r="X449" s="2">
        <f t="shared" si="341"/>
        <v>3.2666666666666664E-3</v>
      </c>
      <c r="Y449" s="5">
        <f t="shared" si="342"/>
        <v>1848022.0783320614</v>
      </c>
      <c r="Z449" s="2">
        <f>(Y449/Y$5)^(12/COUNT(Y$6:Y449))-1</f>
        <v>0.30411655964049888</v>
      </c>
      <c r="AB449" s="3">
        <f t="shared" si="343"/>
        <v>1</v>
      </c>
      <c r="AC449" s="3">
        <f t="shared" si="344"/>
        <v>0</v>
      </c>
      <c r="AD449" s="2">
        <f t="shared" si="345"/>
        <v>3.2666666666666664E-3</v>
      </c>
      <c r="AE449" s="5">
        <f t="shared" si="346"/>
        <v>1483.4220475334462</v>
      </c>
      <c r="AF449" s="2">
        <f>(AE449/AE$5)^(12/COUNT(AE$6:AE449))-1</f>
        <v>7.5612408012247334E-2</v>
      </c>
      <c r="AH449" s="3">
        <f t="shared" ca="1" si="347"/>
        <v>1</v>
      </c>
      <c r="AI449" s="3">
        <f t="shared" ca="1" si="348"/>
        <v>0</v>
      </c>
      <c r="AJ449" s="2">
        <f t="shared" ca="1" si="349"/>
        <v>3.2666666666666664E-3</v>
      </c>
      <c r="AK449" s="5">
        <f t="shared" ca="1" si="350"/>
        <v>4377.2282906274131</v>
      </c>
      <c r="AL449" s="2">
        <f ca="1">(AK449/AK$5)^(12/COUNT(AK$6:AK449))-1</f>
        <v>0.10753315240237771</v>
      </c>
      <c r="AN449" s="3">
        <f t="shared" ca="1" si="351"/>
        <v>0.12222040081778018</v>
      </c>
      <c r="AO449" s="3">
        <f t="shared" ca="1" si="352"/>
        <v>0.87777959918221982</v>
      </c>
      <c r="AP449" s="2">
        <f t="shared" ca="1" si="353"/>
        <v>-4.0261717025239112E-2</v>
      </c>
      <c r="AQ449" s="5">
        <f t="shared" ca="1" si="354"/>
        <v>1300.3294966862575</v>
      </c>
      <c r="AR449" s="2">
        <f ca="1">(AQ449/AQ$5)^(12/COUNT(AQ$6:AQ449))-1</f>
        <v>7.1789632425241834E-2</v>
      </c>
      <c r="AT449" s="3">
        <f t="shared" si="355"/>
        <v>0</v>
      </c>
      <c r="AU449" s="3">
        <f t="shared" si="356"/>
        <v>1</v>
      </c>
      <c r="AV449" s="2">
        <f t="shared" si="357"/>
        <v>-4.6322528311729783E-2</v>
      </c>
      <c r="AW449" s="5">
        <f t="shared" si="358"/>
        <v>1933.8220062608184</v>
      </c>
      <c r="AX449" s="2">
        <f>(AW449/AW$5)^(12/COUNT(AW$6:AW449))-1</f>
        <v>8.334806875428824E-2</v>
      </c>
      <c r="AZ449" s="3">
        <f t="shared" ca="1" si="359"/>
        <v>1</v>
      </c>
      <c r="BA449" s="3">
        <f t="shared" ca="1" si="360"/>
        <v>0</v>
      </c>
      <c r="BB449" s="2">
        <f t="shared" ca="1" si="361"/>
        <v>3.2666666666666664E-3</v>
      </c>
      <c r="BC449" s="5">
        <f t="shared" ca="1" si="362"/>
        <v>3238.9463592588513</v>
      </c>
      <c r="BD449" s="2">
        <f ca="1">(BC449/BC$5)^(12/COUNT(BC$6:BC449))-1</f>
        <v>9.8554792675366043E-2</v>
      </c>
      <c r="BF449" s="3">
        <f t="shared" si="383"/>
        <v>0.45</v>
      </c>
      <c r="BG449" s="3">
        <f t="shared" si="363"/>
        <v>0.55000000000000004</v>
      </c>
      <c r="BH449" s="2">
        <f t="shared" si="364"/>
        <v>-2.4007390571451383E-2</v>
      </c>
      <c r="BI449" s="5">
        <f t="shared" si="365"/>
        <v>1435.7192185313354</v>
      </c>
      <c r="BJ449" s="2">
        <f>(BI449/BI$5)^(12/COUNT(BI$6:BI449))-1</f>
        <v>7.4662634731372801E-2</v>
      </c>
      <c r="BL449" s="3">
        <f t="shared" si="366"/>
        <v>1</v>
      </c>
      <c r="BM449" s="3">
        <f t="shared" si="367"/>
        <v>0</v>
      </c>
      <c r="BN449" s="2">
        <f t="shared" si="368"/>
        <v>3.2666666666666664E-3</v>
      </c>
      <c r="BO449" s="5">
        <f t="shared" si="369"/>
        <v>799.84015024336566</v>
      </c>
      <c r="BP449" s="2">
        <f>(BO449/BO$5)^(12/COUNT(BO$6:BO449))-1</f>
        <v>5.7804699000429061E-2</v>
      </c>
      <c r="BR449" s="3">
        <f t="shared" si="370"/>
        <v>1</v>
      </c>
      <c r="BS449" s="3">
        <f t="shared" si="371"/>
        <v>0</v>
      </c>
      <c r="BT449" s="2">
        <f t="shared" si="372"/>
        <v>3.2666666666666664E-3</v>
      </c>
      <c r="BU449" s="5">
        <f t="shared" si="373"/>
        <v>797.40720726557902</v>
      </c>
      <c r="BV449" s="2">
        <f>(BU449/BU$5)^(12/COUNT(BU$6:BU449))-1</f>
        <v>5.771760745994059E-2</v>
      </c>
      <c r="BX449" s="3">
        <f t="shared" si="374"/>
        <v>0</v>
      </c>
      <c r="BY449" s="3">
        <f t="shared" si="375"/>
        <v>1</v>
      </c>
      <c r="BZ449" s="2">
        <f t="shared" si="376"/>
        <v>-4.6322528311729783E-2</v>
      </c>
      <c r="CA449" s="5">
        <f t="shared" si="377"/>
        <v>1192.0330588214435</v>
      </c>
      <c r="CB449" s="2">
        <f>(CA449/CA$5)^(12/COUNT(CA$6:CA449))-1</f>
        <v>6.9273670409421451E-2</v>
      </c>
      <c r="CD449" s="3">
        <f t="shared" si="384"/>
        <v>0.1</v>
      </c>
      <c r="CE449" s="3">
        <f t="shared" si="378"/>
        <v>0.9</v>
      </c>
      <c r="CF449" s="2">
        <f t="shared" si="379"/>
        <v>-4.1363608813890139E-2</v>
      </c>
      <c r="CG449" s="5">
        <f t="shared" si="380"/>
        <v>1474.5711299596564</v>
      </c>
      <c r="CH449" s="2">
        <f>(CG449/CG$5)^(12/COUNT(CG$6:CG449))-1</f>
        <v>7.5438451224944414E-2</v>
      </c>
    </row>
    <row r="450" spans="1:86">
      <c r="A450" s="1">
        <v>39507</v>
      </c>
      <c r="B450" s="2">
        <f>data!M451/1200</f>
        <v>2.5000000000000001E-3</v>
      </c>
      <c r="C450" s="2">
        <f>data!K451/data!K450-1</f>
        <v>-3.0352495897350007E-2</v>
      </c>
      <c r="D450" s="1">
        <f t="shared" si="331"/>
        <v>39448</v>
      </c>
      <c r="E450">
        <f>VLOOKUP(D450,'FRED Graph'!$A$13:$B$1993,2,FALSE)</f>
        <v>1</v>
      </c>
      <c r="F450" s="4">
        <f t="shared" si="332"/>
        <v>-3.2852495897350009E-2</v>
      </c>
      <c r="G450" s="20" t="str">
        <f t="shared" si="385"/>
        <v>20081</v>
      </c>
      <c r="H450" s="21">
        <f>IF(VLOOKUP(G450,Median_Level!$A$2:$H$206,8,FALSE)="#N/A",0,VLOOKUP(G450,Median_Level!$A$2:$H$206,8,FALSE))</f>
        <v>20</v>
      </c>
      <c r="I450" s="4"/>
      <c r="J450" s="3">
        <f t="shared" si="381"/>
        <v>0</v>
      </c>
      <c r="K450" s="3">
        <f t="shared" si="333"/>
        <v>1</v>
      </c>
      <c r="L450" s="2">
        <f t="shared" si="334"/>
        <v>-3.0352495897350007E-2</v>
      </c>
      <c r="M450" s="5">
        <f t="shared" si="335"/>
        <v>1412.3649971214732</v>
      </c>
      <c r="N450" s="2">
        <f>(M450/M$5)^(12/COUNT(M$6:M450))-1</f>
        <v>7.4013660603968079E-2</v>
      </c>
      <c r="P450" s="3">
        <f t="shared" si="382"/>
        <v>1</v>
      </c>
      <c r="Q450" s="3">
        <f t="shared" si="336"/>
        <v>0</v>
      </c>
      <c r="R450" s="2">
        <f t="shared" si="337"/>
        <v>2.5000000000000001E-3</v>
      </c>
      <c r="S450" s="5">
        <f t="shared" si="338"/>
        <v>1114.3865706279084</v>
      </c>
      <c r="T450" s="2">
        <f>(S450/S$5)^(12/COUNT(S$6:S450))-1</f>
        <v>6.7172622301482798E-2</v>
      </c>
      <c r="V450" s="3">
        <f t="shared" si="339"/>
        <v>1</v>
      </c>
      <c r="W450" s="3">
        <f t="shared" si="340"/>
        <v>0</v>
      </c>
      <c r="X450" s="2">
        <f t="shared" si="341"/>
        <v>2.5000000000000001E-3</v>
      </c>
      <c r="Y450" s="5">
        <f t="shared" si="342"/>
        <v>1852642.1335278915</v>
      </c>
      <c r="Z450" s="2">
        <f>(Y450/Y$5)^(12/COUNT(Y$6:Y450))-1</f>
        <v>0.30342640080127969</v>
      </c>
      <c r="AB450" s="3">
        <f t="shared" si="343"/>
        <v>1</v>
      </c>
      <c r="AC450" s="3">
        <f t="shared" si="344"/>
        <v>0</v>
      </c>
      <c r="AD450" s="2">
        <f t="shared" si="345"/>
        <v>2.5000000000000001E-3</v>
      </c>
      <c r="AE450" s="5">
        <f t="shared" si="346"/>
        <v>1487.1306026522798</v>
      </c>
      <c r="AF450" s="2">
        <f>(AE450/AE$5)^(12/COUNT(AE$6:AE450))-1</f>
        <v>7.5508652388726283E-2</v>
      </c>
      <c r="AH450" s="3">
        <f t="shared" ca="1" si="347"/>
        <v>1</v>
      </c>
      <c r="AI450" s="3">
        <f t="shared" ca="1" si="348"/>
        <v>0</v>
      </c>
      <c r="AJ450" s="2">
        <f t="shared" ca="1" si="349"/>
        <v>2.5000000000000001E-3</v>
      </c>
      <c r="AK450" s="5">
        <f t="shared" ca="1" si="350"/>
        <v>4388.1713613539814</v>
      </c>
      <c r="AL450" s="2">
        <f ca="1">(AK450/AK$5)^(12/COUNT(AK$6:AK450))-1</f>
        <v>0.10735354103275907</v>
      </c>
      <c r="AN450" s="3">
        <f t="shared" ca="1" si="351"/>
        <v>0.85686664047349781</v>
      </c>
      <c r="AO450" s="3">
        <f t="shared" ca="1" si="352"/>
        <v>0.14313335952650219</v>
      </c>
      <c r="AP450" s="2">
        <f t="shared" ca="1" si="353"/>
        <v>-2.2022881066183363E-3</v>
      </c>
      <c r="AQ450" s="5">
        <f t="shared" ca="1" si="354"/>
        <v>1297.4657965010203</v>
      </c>
      <c r="AR450" s="2">
        <f ca="1">(AQ450/AQ$5)^(12/COUNT(AQ$6:AQ450))-1</f>
        <v>7.155895416003033E-2</v>
      </c>
      <c r="AT450" s="3">
        <f t="shared" si="355"/>
        <v>0</v>
      </c>
      <c r="AU450" s="3">
        <f t="shared" si="356"/>
        <v>1</v>
      </c>
      <c r="AV450" s="2">
        <f t="shared" si="357"/>
        <v>-3.0352495897350007E-2</v>
      </c>
      <c r="AW450" s="5">
        <f t="shared" si="358"/>
        <v>1875.1256817495816</v>
      </c>
      <c r="AX450" s="2">
        <f>(AW450/AW$5)^(12/COUNT(AW$6:AW450))-1</f>
        <v>8.2253276179897084E-2</v>
      </c>
      <c r="AZ450" s="3">
        <f t="shared" ca="1" si="359"/>
        <v>1</v>
      </c>
      <c r="BA450" s="3">
        <f t="shared" ca="1" si="360"/>
        <v>0</v>
      </c>
      <c r="BB450" s="2">
        <f t="shared" ca="1" si="361"/>
        <v>2.5000000000000001E-3</v>
      </c>
      <c r="BC450" s="5">
        <f t="shared" ca="1" si="362"/>
        <v>3247.0437251569983</v>
      </c>
      <c r="BD450" s="2">
        <f ca="1">(BC450/BC$5)^(12/COUNT(BC$6:BC450))-1</f>
        <v>9.8396728360776731E-2</v>
      </c>
      <c r="BF450" s="3">
        <f t="shared" si="383"/>
        <v>0.45</v>
      </c>
      <c r="BG450" s="3">
        <f t="shared" si="363"/>
        <v>0.55000000000000004</v>
      </c>
      <c r="BH450" s="2">
        <f t="shared" si="364"/>
        <v>-1.5568872743542503E-2</v>
      </c>
      <c r="BI450" s="5">
        <f t="shared" si="365"/>
        <v>1413.3666887225629</v>
      </c>
      <c r="BJ450" s="2">
        <f>(BI450/BI$5)^(12/COUNT(BI$6:BI450))-1</f>
        <v>7.4034194356162653E-2</v>
      </c>
      <c r="BL450" s="3">
        <f t="shared" si="366"/>
        <v>1</v>
      </c>
      <c r="BM450" s="3">
        <f t="shared" si="367"/>
        <v>0</v>
      </c>
      <c r="BN450" s="2">
        <f t="shared" si="368"/>
        <v>2.5000000000000001E-3</v>
      </c>
      <c r="BO450" s="5">
        <f t="shared" si="369"/>
        <v>801.83975061897399</v>
      </c>
      <c r="BP450" s="2">
        <f>(BO450/BO$5)^(12/COUNT(BO$6:BO450))-1</f>
        <v>5.7742342278026104E-2</v>
      </c>
      <c r="BR450" s="3">
        <f t="shared" si="370"/>
        <v>1</v>
      </c>
      <c r="BS450" s="3">
        <f t="shared" si="371"/>
        <v>0</v>
      </c>
      <c r="BT450" s="2">
        <f t="shared" si="372"/>
        <v>2.5000000000000001E-3</v>
      </c>
      <c r="BU450" s="5">
        <f t="shared" si="373"/>
        <v>799.40072528374287</v>
      </c>
      <c r="BV450" s="2">
        <f>(BU450/BU$5)^(12/COUNT(BU$6:BU450))-1</f>
        <v>5.7655451563264348E-2</v>
      </c>
      <c r="BX450" s="3">
        <f t="shared" si="374"/>
        <v>0</v>
      </c>
      <c r="BY450" s="3">
        <f t="shared" si="375"/>
        <v>1</v>
      </c>
      <c r="BZ450" s="2">
        <f t="shared" si="376"/>
        <v>-3.0352495897350007E-2</v>
      </c>
      <c r="CA450" s="5">
        <f t="shared" si="377"/>
        <v>1155.85188029406</v>
      </c>
      <c r="CB450" s="2">
        <f>(CA450/CA$5)^(12/COUNT(CA$6:CA450))-1</f>
        <v>6.8224491141342325E-2</v>
      </c>
      <c r="CD450" s="3">
        <f t="shared" si="384"/>
        <v>0.1</v>
      </c>
      <c r="CE450" s="3">
        <f t="shared" si="378"/>
        <v>0.9</v>
      </c>
      <c r="CF450" s="2">
        <f t="shared" si="379"/>
        <v>-2.7067246307615006E-2</v>
      </c>
      <c r="CG450" s="5">
        <f t="shared" si="380"/>
        <v>1434.6585499869402</v>
      </c>
      <c r="CH450" s="2">
        <f>(CG450/CG$5)^(12/COUNT(CG$6:CG450))-1</f>
        <v>7.4467340829553086E-2</v>
      </c>
    </row>
    <row r="451" spans="1:86">
      <c r="A451" s="1">
        <v>39538</v>
      </c>
      <c r="B451" s="2">
        <f>data!M452/1200</f>
        <v>2.2000000000000001E-3</v>
      </c>
      <c r="C451" s="2">
        <f>data!K452/data!K451-1</f>
        <v>-2.8533252244544727E-4</v>
      </c>
      <c r="D451" s="1">
        <f t="shared" si="331"/>
        <v>39448</v>
      </c>
      <c r="E451">
        <f>VLOOKUP(D451,'FRED Graph'!$A$13:$B$1993,2,FALSE)</f>
        <v>1</v>
      </c>
      <c r="F451" s="4">
        <f t="shared" si="332"/>
        <v>-2.4853325224454474E-3</v>
      </c>
      <c r="G451" s="20" t="str">
        <f t="shared" si="385"/>
        <v>20081</v>
      </c>
      <c r="H451" s="21">
        <f>IF(VLOOKUP(G451,Median_Level!$A$2:$H$206,8,FALSE)="#N/A",0,VLOOKUP(G451,Median_Level!$A$2:$H$206,8,FALSE))</f>
        <v>20</v>
      </c>
      <c r="I451" s="4"/>
      <c r="J451" s="3">
        <f t="shared" si="381"/>
        <v>0</v>
      </c>
      <c r="K451" s="3">
        <f t="shared" si="333"/>
        <v>1</v>
      </c>
      <c r="L451" s="2">
        <f t="shared" si="334"/>
        <v>-2.8533252244544727E-4</v>
      </c>
      <c r="M451" s="5">
        <f t="shared" si="335"/>
        <v>1411.9620034542309</v>
      </c>
      <c r="N451" s="2">
        <f>(M451/M$5)^(12/COUNT(M$6:M451))-1</f>
        <v>7.3833484174490316E-2</v>
      </c>
      <c r="P451" s="3">
        <f t="shared" si="382"/>
        <v>1</v>
      </c>
      <c r="Q451" s="3">
        <f t="shared" si="336"/>
        <v>0</v>
      </c>
      <c r="R451" s="2">
        <f t="shared" si="337"/>
        <v>2.2000000000000001E-3</v>
      </c>
      <c r="S451" s="5">
        <f t="shared" si="338"/>
        <v>1116.8382210832899</v>
      </c>
      <c r="T451" s="2">
        <f>(S451/S$5)^(12/COUNT(S$6:S451))-1</f>
        <v>6.7080165754010102E-2</v>
      </c>
      <c r="V451" s="3">
        <f t="shared" si="339"/>
        <v>1</v>
      </c>
      <c r="W451" s="3">
        <f t="shared" si="340"/>
        <v>0</v>
      </c>
      <c r="X451" s="2">
        <f t="shared" si="341"/>
        <v>2.2000000000000001E-3</v>
      </c>
      <c r="Y451" s="5">
        <f t="shared" si="342"/>
        <v>1856717.9462216529</v>
      </c>
      <c r="Z451" s="2">
        <f>(Y451/Y$5)^(12/COUNT(Y$6:Y451))-1</f>
        <v>0.3027292089424245</v>
      </c>
      <c r="AB451" s="3">
        <f t="shared" si="343"/>
        <v>1</v>
      </c>
      <c r="AC451" s="3">
        <f t="shared" si="344"/>
        <v>0</v>
      </c>
      <c r="AD451" s="2">
        <f t="shared" si="345"/>
        <v>2.2000000000000001E-3</v>
      </c>
      <c r="AE451" s="5">
        <f t="shared" si="346"/>
        <v>1490.4022899781148</v>
      </c>
      <c r="AF451" s="2">
        <f>(AE451/AE$5)^(12/COUNT(AE$6:AE451))-1</f>
        <v>7.5396711962123719E-2</v>
      </c>
      <c r="AH451" s="3">
        <f t="shared" ca="1" si="347"/>
        <v>1</v>
      </c>
      <c r="AI451" s="3">
        <f t="shared" ca="1" si="348"/>
        <v>0</v>
      </c>
      <c r="AJ451" s="2">
        <f t="shared" ca="1" si="349"/>
        <v>2.2000000000000001E-3</v>
      </c>
      <c r="AK451" s="5">
        <f t="shared" ca="1" si="350"/>
        <v>4397.82533834896</v>
      </c>
      <c r="AL451" s="2">
        <f ca="1">(AK451/AK$5)^(12/COUNT(AK$6:AK451))-1</f>
        <v>0.10716584817917951</v>
      </c>
      <c r="AN451" s="3">
        <f t="shared" ca="1" si="351"/>
        <v>0.65370165422771809</v>
      </c>
      <c r="AO451" s="3">
        <f t="shared" ca="1" si="352"/>
        <v>0.34629834577228191</v>
      </c>
      <c r="AP451" s="2">
        <f t="shared" ca="1" si="353"/>
        <v>1.3393334587830888E-3</v>
      </c>
      <c r="AQ451" s="5">
        <f t="shared" ca="1" si="354"/>
        <v>1299.2035358539008</v>
      </c>
      <c r="AR451" s="2">
        <f ca="1">(AQ451/AQ$5)^(12/COUNT(AQ$6:AQ451))-1</f>
        <v>7.1431495943828249E-2</v>
      </c>
      <c r="AT451" s="3">
        <f t="shared" si="355"/>
        <v>0</v>
      </c>
      <c r="AU451" s="3">
        <f t="shared" si="356"/>
        <v>1</v>
      </c>
      <c r="AV451" s="2">
        <f t="shared" si="357"/>
        <v>-2.8533252244544727E-4</v>
      </c>
      <c r="AW451" s="5">
        <f t="shared" si="358"/>
        <v>1874.5906474089059</v>
      </c>
      <c r="AX451" s="2">
        <f>(AW451/AW$5)^(12/COUNT(AW$6:AW451))-1</f>
        <v>8.2053175583224114E-2</v>
      </c>
      <c r="AZ451" s="3">
        <f t="shared" ca="1" si="359"/>
        <v>1</v>
      </c>
      <c r="BA451" s="3">
        <f t="shared" ca="1" si="360"/>
        <v>0</v>
      </c>
      <c r="BB451" s="2">
        <f t="shared" ca="1" si="361"/>
        <v>2.2000000000000001E-3</v>
      </c>
      <c r="BC451" s="5">
        <f t="shared" ca="1" si="362"/>
        <v>3254.1872213523438</v>
      </c>
      <c r="BD451" s="2">
        <f ca="1">(BC451/BC$5)^(12/COUNT(BC$6:BC451))-1</f>
        <v>9.8230551551100831E-2</v>
      </c>
      <c r="BF451" s="3">
        <f t="shared" si="383"/>
        <v>0.45</v>
      </c>
      <c r="BG451" s="3">
        <f t="shared" si="363"/>
        <v>0.55000000000000004</v>
      </c>
      <c r="BH451" s="2">
        <f t="shared" si="364"/>
        <v>8.3306711265500398E-4</v>
      </c>
      <c r="BI451" s="5">
        <f t="shared" si="365"/>
        <v>1414.54411802906</v>
      </c>
      <c r="BJ451" s="2">
        <f>(BI451/BI$5)^(12/COUNT(BI$6:BI451))-1</f>
        <v>7.3886273935912516E-2</v>
      </c>
      <c r="BL451" s="3">
        <f t="shared" si="366"/>
        <v>1</v>
      </c>
      <c r="BM451" s="3">
        <f t="shared" si="367"/>
        <v>0</v>
      </c>
      <c r="BN451" s="2">
        <f t="shared" si="368"/>
        <v>2.2000000000000001E-3</v>
      </c>
      <c r="BO451" s="5">
        <f t="shared" si="369"/>
        <v>803.60379807033576</v>
      </c>
      <c r="BP451" s="2">
        <f>(BO451/BO$5)^(12/COUNT(BO$6:BO451))-1</f>
        <v>5.7671751553764139E-2</v>
      </c>
      <c r="BR451" s="3">
        <f t="shared" si="370"/>
        <v>1</v>
      </c>
      <c r="BS451" s="3">
        <f t="shared" si="371"/>
        <v>0</v>
      </c>
      <c r="BT451" s="2">
        <f t="shared" si="372"/>
        <v>2.2000000000000001E-3</v>
      </c>
      <c r="BU451" s="5">
        <f t="shared" si="373"/>
        <v>801.15940687936711</v>
      </c>
      <c r="BV451" s="2">
        <f>(BU451/BU$5)^(12/COUNT(BU$6:BU451))-1</f>
        <v>5.7585061439086926E-2</v>
      </c>
      <c r="BX451" s="3">
        <f t="shared" si="374"/>
        <v>0</v>
      </c>
      <c r="BY451" s="3">
        <f t="shared" si="375"/>
        <v>1</v>
      </c>
      <c r="BZ451" s="2">
        <f t="shared" si="376"/>
        <v>-2.8533252244544727E-4</v>
      </c>
      <c r="CA451" s="5">
        <f t="shared" si="377"/>
        <v>1155.5220781614823</v>
      </c>
      <c r="CB451" s="2">
        <f>(CA451/CA$5)^(12/COUNT(CA$6:CA451))-1</f>
        <v>6.8058228963626899E-2</v>
      </c>
      <c r="CD451" s="3">
        <f t="shared" si="384"/>
        <v>0.1</v>
      </c>
      <c r="CE451" s="3">
        <f t="shared" si="378"/>
        <v>0.9</v>
      </c>
      <c r="CF451" s="2">
        <f t="shared" si="379"/>
        <v>-3.6799270200902517E-5</v>
      </c>
      <c r="CG451" s="5">
        <f t="shared" si="380"/>
        <v>1434.6057555993132</v>
      </c>
      <c r="CH451" s="2">
        <f>(CG451/CG$5)^(12/COUNT(CG$6:CG451))-1</f>
        <v>7.4293255951940695E-2</v>
      </c>
    </row>
    <row r="452" spans="1:86">
      <c r="A452" s="1">
        <v>39568</v>
      </c>
      <c r="B452" s="2">
        <f>data!M453/1200</f>
        <v>1.8666666666666669E-3</v>
      </c>
      <c r="C452" s="2">
        <f>data!K453/data!K452-1</f>
        <v>4.544116435848311E-2</v>
      </c>
      <c r="D452" s="1">
        <f t="shared" si="331"/>
        <v>39448</v>
      </c>
      <c r="E452">
        <f>VLOOKUP(D452,'FRED Graph'!$A$13:$B$1993,2,FALSE)</f>
        <v>1</v>
      </c>
      <c r="F452" s="4">
        <f t="shared" si="332"/>
        <v>4.3574497691816441E-2</v>
      </c>
      <c r="G452" s="20" t="str">
        <f t="shared" si="385"/>
        <v>20082</v>
      </c>
      <c r="H452" s="21">
        <f>IF(VLOOKUP(G452,Median_Level!$A$2:$H$206,8,FALSE)="#N/A",0,VLOOKUP(G452,Median_Level!$A$2:$H$206,8,FALSE))</f>
        <v>20</v>
      </c>
      <c r="I452" s="4"/>
      <c r="J452" s="3">
        <f t="shared" si="381"/>
        <v>0</v>
      </c>
      <c r="K452" s="3">
        <f t="shared" si="333"/>
        <v>1</v>
      </c>
      <c r="L452" s="2">
        <f t="shared" si="334"/>
        <v>4.544116435848311E-2</v>
      </c>
      <c r="M452" s="5">
        <f t="shared" si="335"/>
        <v>1476.1232009211276</v>
      </c>
      <c r="N452" s="2">
        <f>(M452/M$5)^(12/COUNT(M$6:M452))-1</f>
        <v>7.4944004529684527E-2</v>
      </c>
      <c r="P452" s="3">
        <f t="shared" si="382"/>
        <v>1</v>
      </c>
      <c r="Q452" s="3">
        <f t="shared" si="336"/>
        <v>0</v>
      </c>
      <c r="R452" s="2">
        <f t="shared" si="337"/>
        <v>1.8666666666666669E-3</v>
      </c>
      <c r="S452" s="5">
        <f t="shared" si="338"/>
        <v>1118.9229857626453</v>
      </c>
      <c r="T452" s="2">
        <f>(S452/S$5)^(12/COUNT(S$6:S452))-1</f>
        <v>6.6978602263929155E-2</v>
      </c>
      <c r="V452" s="3">
        <f t="shared" si="339"/>
        <v>0</v>
      </c>
      <c r="W452" s="3">
        <f t="shared" si="340"/>
        <v>1</v>
      </c>
      <c r="X452" s="2">
        <f t="shared" si="341"/>
        <v>4.544116435848311E-2</v>
      </c>
      <c r="Y452" s="5">
        <f t="shared" si="342"/>
        <v>1941089.3715832562</v>
      </c>
      <c r="Z452" s="2">
        <f>(Y452/Y$5)^(12/COUNT(Y$6:Y452))-1</f>
        <v>0.30351284848313353</v>
      </c>
      <c r="AB452" s="3">
        <f t="shared" si="343"/>
        <v>1</v>
      </c>
      <c r="AC452" s="3">
        <f t="shared" si="344"/>
        <v>0</v>
      </c>
      <c r="AD452" s="2">
        <f t="shared" si="345"/>
        <v>1.8666666666666669E-3</v>
      </c>
      <c r="AE452" s="5">
        <f t="shared" si="346"/>
        <v>1493.1843742527406</v>
      </c>
      <c r="AF452" s="2">
        <f>(AE452/AE$5)^(12/COUNT(AE$6:AE452))-1</f>
        <v>7.5275681289010743E-2</v>
      </c>
      <c r="AH452" s="3">
        <f t="shared" ca="1" si="347"/>
        <v>1</v>
      </c>
      <c r="AI452" s="3">
        <f t="shared" ca="1" si="348"/>
        <v>0</v>
      </c>
      <c r="AJ452" s="2">
        <f t="shared" ca="1" si="349"/>
        <v>1.8666666666666669E-3</v>
      </c>
      <c r="AK452" s="5">
        <f t="shared" ca="1" si="350"/>
        <v>4406.0346123138779</v>
      </c>
      <c r="AL452" s="2">
        <f ca="1">(AK452/AK$5)^(12/COUNT(AK$6:AK452))-1</f>
        <v>0.10696914100729216</v>
      </c>
      <c r="AN452" s="3">
        <f t="shared" ca="1" si="351"/>
        <v>0.62344904694409198</v>
      </c>
      <c r="AO452" s="3">
        <f t="shared" ca="1" si="352"/>
        <v>0.37655095305590802</v>
      </c>
      <c r="AP452" s="2">
        <f t="shared" ca="1" si="353"/>
        <v>1.8274685301452612E-2</v>
      </c>
      <c r="AQ452" s="5">
        <f t="shared" ca="1" si="354"/>
        <v>1322.9460716141652</v>
      </c>
      <c r="AR452" s="2">
        <f ca="1">(AQ452/AQ$5)^(12/COUNT(AQ$6:AQ452))-1</f>
        <v>7.1787071053023288E-2</v>
      </c>
      <c r="AT452" s="3">
        <f t="shared" si="355"/>
        <v>0</v>
      </c>
      <c r="AU452" s="3">
        <f t="shared" si="356"/>
        <v>1</v>
      </c>
      <c r="AV452" s="2">
        <f t="shared" si="357"/>
        <v>4.544116435848311E-2</v>
      </c>
      <c r="AW452" s="5">
        <f t="shared" si="358"/>
        <v>1959.7742291226891</v>
      </c>
      <c r="AX452" s="2">
        <f>(AW452/AW$5)^(12/COUNT(AW$6:AW452))-1</f>
        <v>8.3153718748371075E-2</v>
      </c>
      <c r="AZ452" s="3">
        <f t="shared" ca="1" si="359"/>
        <v>1</v>
      </c>
      <c r="BA452" s="3">
        <f t="shared" ca="1" si="360"/>
        <v>0</v>
      </c>
      <c r="BB452" s="2">
        <f t="shared" ca="1" si="361"/>
        <v>1.8666666666666669E-3</v>
      </c>
      <c r="BC452" s="5">
        <f t="shared" ca="1" si="362"/>
        <v>3260.2617041655349</v>
      </c>
      <c r="BD452" s="2">
        <f ca="1">(BC452/BC$5)^(12/COUNT(BC$6:BC452))-1</f>
        <v>9.8055337130866338E-2</v>
      </c>
      <c r="BF452" s="3">
        <f t="shared" si="383"/>
        <v>0.45</v>
      </c>
      <c r="BG452" s="3">
        <f t="shared" si="363"/>
        <v>0.55000000000000004</v>
      </c>
      <c r="BH452" s="2">
        <f t="shared" si="364"/>
        <v>2.5832640397165714E-2</v>
      </c>
      <c r="BI452" s="5">
        <f t="shared" si="365"/>
        <v>1451.0855275560307</v>
      </c>
      <c r="BJ452" s="2">
        <f>(BI452/BI$5)^(12/COUNT(BI$6:BI452))-1</f>
        <v>7.4450443675104117E-2</v>
      </c>
      <c r="BL452" s="3">
        <f t="shared" si="366"/>
        <v>1</v>
      </c>
      <c r="BM452" s="3">
        <f t="shared" si="367"/>
        <v>0</v>
      </c>
      <c r="BN452" s="2">
        <f t="shared" si="368"/>
        <v>1.8666666666666669E-3</v>
      </c>
      <c r="BO452" s="5">
        <f t="shared" si="369"/>
        <v>805.10385849340037</v>
      </c>
      <c r="BP452" s="2">
        <f>(BO452/BO$5)^(12/COUNT(BO$6:BO452))-1</f>
        <v>5.7592036602258645E-2</v>
      </c>
      <c r="BR452" s="3">
        <f t="shared" si="370"/>
        <v>1</v>
      </c>
      <c r="BS452" s="3">
        <f t="shared" si="371"/>
        <v>0</v>
      </c>
      <c r="BT452" s="2">
        <f t="shared" si="372"/>
        <v>1.8666666666666669E-3</v>
      </c>
      <c r="BU452" s="5">
        <f t="shared" si="373"/>
        <v>802.65490443887529</v>
      </c>
      <c r="BV452" s="2">
        <f>(BU452/BU$5)^(12/COUNT(BU$6:BU452))-1</f>
        <v>5.7505546936340801E-2</v>
      </c>
      <c r="BX452" s="3">
        <f t="shared" si="374"/>
        <v>0</v>
      </c>
      <c r="BY452" s="3">
        <f t="shared" si="375"/>
        <v>1</v>
      </c>
      <c r="BZ452" s="2">
        <f t="shared" si="376"/>
        <v>4.544116435848311E-2</v>
      </c>
      <c r="CA452" s="5">
        <f t="shared" si="377"/>
        <v>1208.0303468350742</v>
      </c>
      <c r="CB452" s="2">
        <f>(CA452/CA$5)^(12/COUNT(CA$6:CA452))-1</f>
        <v>6.9175675387290969E-2</v>
      </c>
      <c r="CD452" s="3">
        <f t="shared" si="384"/>
        <v>0.1</v>
      </c>
      <c r="CE452" s="3">
        <f t="shared" si="378"/>
        <v>0.9</v>
      </c>
      <c r="CF452" s="2">
        <f t="shared" si="379"/>
        <v>4.1083714589301469E-2</v>
      </c>
      <c r="CG452" s="5">
        <f t="shared" si="380"/>
        <v>1493.5446890105245</v>
      </c>
      <c r="CH452" s="2">
        <f>(CG452/CG$5)^(12/COUNT(CG$6:CG452))-1</f>
        <v>7.5282646129480657E-2</v>
      </c>
    </row>
    <row r="453" spans="1:86">
      <c r="A453" s="1">
        <v>39598</v>
      </c>
      <c r="B453" s="2">
        <f>data!M454/1200</f>
        <v>1.6666666666666668E-3</v>
      </c>
      <c r="C453" s="2">
        <f>data!K454/data!K453-1</f>
        <v>-1.4181603462679382E-2</v>
      </c>
      <c r="D453" s="1">
        <f t="shared" si="331"/>
        <v>39448</v>
      </c>
      <c r="E453">
        <f>VLOOKUP(D453,'FRED Graph'!$A$13:$B$1993,2,FALSE)</f>
        <v>1</v>
      </c>
      <c r="F453" s="4">
        <f t="shared" si="332"/>
        <v>-1.5848270129346049E-2</v>
      </c>
      <c r="G453" s="20" t="str">
        <f t="shared" si="385"/>
        <v>20082</v>
      </c>
      <c r="H453" s="21">
        <f>IF(VLOOKUP(G453,Median_Level!$A$2:$H$206,8,FALSE)="#N/A",0,VLOOKUP(G453,Median_Level!$A$2:$H$206,8,FALSE))</f>
        <v>20</v>
      </c>
      <c r="I453" s="4"/>
      <c r="J453" s="3">
        <f t="shared" si="381"/>
        <v>0</v>
      </c>
      <c r="K453" s="3">
        <f t="shared" si="333"/>
        <v>1</v>
      </c>
      <c r="L453" s="2">
        <f t="shared" si="334"/>
        <v>-1.4181603462679382E-2</v>
      </c>
      <c r="M453" s="5">
        <f t="shared" si="335"/>
        <v>1455.1894070236031</v>
      </c>
      <c r="N453" s="2">
        <f>(M453/M$5)^(12/COUNT(M$6:M453))-1</f>
        <v>7.435950420950177E-2</v>
      </c>
      <c r="P453" s="3">
        <f t="shared" si="382"/>
        <v>1</v>
      </c>
      <c r="Q453" s="3">
        <f t="shared" si="336"/>
        <v>0</v>
      </c>
      <c r="R453" s="2">
        <f t="shared" si="337"/>
        <v>1.6666666666666668E-3</v>
      </c>
      <c r="S453" s="5">
        <f t="shared" si="338"/>
        <v>1120.7878574055831</v>
      </c>
      <c r="T453" s="2">
        <f>(S453/S$5)^(12/COUNT(S$6:S453))-1</f>
        <v>6.6871796463825017E-2</v>
      </c>
      <c r="V453" s="3">
        <f t="shared" si="339"/>
        <v>1</v>
      </c>
      <c r="W453" s="3">
        <f t="shared" si="340"/>
        <v>0</v>
      </c>
      <c r="X453" s="2">
        <f t="shared" si="341"/>
        <v>1.6666666666666668E-3</v>
      </c>
      <c r="Y453" s="5">
        <f t="shared" si="342"/>
        <v>1944324.5205358949</v>
      </c>
      <c r="Z453" s="2">
        <f>(Y453/Y$5)^(12/COUNT(Y$6:Y453))-1</f>
        <v>0.30279995371000434</v>
      </c>
      <c r="AB453" s="3">
        <f t="shared" si="343"/>
        <v>1</v>
      </c>
      <c r="AC453" s="3">
        <f t="shared" si="344"/>
        <v>0</v>
      </c>
      <c r="AD453" s="2">
        <f t="shared" si="345"/>
        <v>1.6666666666666668E-3</v>
      </c>
      <c r="AE453" s="5">
        <f t="shared" si="346"/>
        <v>1495.6730148764952</v>
      </c>
      <c r="AF453" s="2">
        <f>(AE453/AE$5)^(12/COUNT(AE$6:AE453))-1</f>
        <v>7.5149454874701593E-2</v>
      </c>
      <c r="AH453" s="3">
        <f t="shared" ca="1" si="347"/>
        <v>1</v>
      </c>
      <c r="AI453" s="3">
        <f t="shared" ca="1" si="348"/>
        <v>0</v>
      </c>
      <c r="AJ453" s="2">
        <f t="shared" ca="1" si="349"/>
        <v>1.6666666666666668E-3</v>
      </c>
      <c r="AK453" s="5">
        <f t="shared" ca="1" si="350"/>
        <v>4413.378003334401</v>
      </c>
      <c r="AL453" s="2">
        <f ca="1">(AK453/AK$5)^(12/COUNT(AK$6:AK453))-1</f>
        <v>0.1067674280364066</v>
      </c>
      <c r="AN453" s="3">
        <f t="shared" ca="1" si="351"/>
        <v>0.49529472374781813</v>
      </c>
      <c r="AO453" s="3">
        <f t="shared" ca="1" si="352"/>
        <v>0.50470527625218187</v>
      </c>
      <c r="AP453" s="2">
        <f t="shared" ca="1" si="353"/>
        <v>-6.3320388870841326E-3</v>
      </c>
      <c r="AQ453" s="5">
        <f t="shared" ca="1" si="354"/>
        <v>1314.5691256431892</v>
      </c>
      <c r="AR453" s="2">
        <f ca="1">(AQ453/AQ$5)^(12/COUNT(AQ$6:AQ453))-1</f>
        <v>7.1438908132750889E-2</v>
      </c>
      <c r="AT453" s="3">
        <f t="shared" si="355"/>
        <v>0</v>
      </c>
      <c r="AU453" s="3">
        <f t="shared" si="356"/>
        <v>1</v>
      </c>
      <c r="AV453" s="2">
        <f t="shared" si="357"/>
        <v>-1.4181603462679382E-2</v>
      </c>
      <c r="AW453" s="5">
        <f t="shared" si="358"/>
        <v>1931.981488128893</v>
      </c>
      <c r="AX453" s="2">
        <f>(AW453/AW$5)^(12/COUNT(AW$6:AW453))-1</f>
        <v>8.2546369502589423E-2</v>
      </c>
      <c r="AZ453" s="3">
        <f t="shared" ca="1" si="359"/>
        <v>1</v>
      </c>
      <c r="BA453" s="3">
        <f t="shared" ca="1" si="360"/>
        <v>0</v>
      </c>
      <c r="BB453" s="2">
        <f t="shared" ca="1" si="361"/>
        <v>1.6666666666666668E-3</v>
      </c>
      <c r="BC453" s="5">
        <f t="shared" ca="1" si="362"/>
        <v>3265.6954736724774</v>
      </c>
      <c r="BD453" s="2">
        <f ca="1">(BC453/BC$5)^(12/COUNT(BC$6:BC453))-1</f>
        <v>9.7875061568116095E-2</v>
      </c>
      <c r="BF453" s="3">
        <f t="shared" si="383"/>
        <v>0.45</v>
      </c>
      <c r="BG453" s="3">
        <f t="shared" si="363"/>
        <v>0.55000000000000004</v>
      </c>
      <c r="BH453" s="2">
        <f t="shared" si="364"/>
        <v>-7.0498819044736609E-3</v>
      </c>
      <c r="BI453" s="5">
        <f t="shared" si="365"/>
        <v>1440.8555459534698</v>
      </c>
      <c r="BJ453" s="2">
        <f>(BI453/BI$5)^(12/COUNT(BI$6:BI453))-1</f>
        <v>7.4074673559807236E-2</v>
      </c>
      <c r="BL453" s="3">
        <f t="shared" si="366"/>
        <v>1</v>
      </c>
      <c r="BM453" s="3">
        <f t="shared" si="367"/>
        <v>0</v>
      </c>
      <c r="BN453" s="2">
        <f t="shared" si="368"/>
        <v>1.6666666666666668E-3</v>
      </c>
      <c r="BO453" s="5">
        <f t="shared" si="369"/>
        <v>806.44569825755605</v>
      </c>
      <c r="BP453" s="2">
        <f>(BO453/BO$5)^(12/COUNT(BO$6:BO453))-1</f>
        <v>5.7507028248418912E-2</v>
      </c>
      <c r="BR453" s="3">
        <f t="shared" si="370"/>
        <v>1</v>
      </c>
      <c r="BS453" s="3">
        <f t="shared" si="371"/>
        <v>0</v>
      </c>
      <c r="BT453" s="2">
        <f t="shared" si="372"/>
        <v>1.6666666666666668E-3</v>
      </c>
      <c r="BU453" s="5">
        <f t="shared" si="373"/>
        <v>803.99266261294008</v>
      </c>
      <c r="BV453" s="2">
        <f>(BU453/BU$5)^(12/COUNT(BU$6:BU453))-1</f>
        <v>5.7420738568363383E-2</v>
      </c>
      <c r="BX453" s="3">
        <f t="shared" si="374"/>
        <v>0</v>
      </c>
      <c r="BY453" s="3">
        <f t="shared" si="375"/>
        <v>1</v>
      </c>
      <c r="BZ453" s="2">
        <f t="shared" si="376"/>
        <v>-1.4181603462679382E-2</v>
      </c>
      <c r="CA453" s="5">
        <f t="shared" si="377"/>
        <v>1190.8985394853762</v>
      </c>
      <c r="CB453" s="2">
        <f>(CA453/CA$5)^(12/COUNT(CA$6:CA453))-1</f>
        <v>6.8607145814266302E-2</v>
      </c>
      <c r="CD453" s="3">
        <f t="shared" si="384"/>
        <v>0.1</v>
      </c>
      <c r="CE453" s="3">
        <f t="shared" si="378"/>
        <v>0.9</v>
      </c>
      <c r="CF453" s="2">
        <f t="shared" si="379"/>
        <v>-1.2596776449744777E-2</v>
      </c>
      <c r="CG453" s="5">
        <f t="shared" si="380"/>
        <v>1474.7308404453554</v>
      </c>
      <c r="CH453" s="2">
        <f>(CG453/CG$5)^(12/COUNT(CG$6:CG453))-1</f>
        <v>7.4743447874575208E-2</v>
      </c>
    </row>
    <row r="454" spans="1:86">
      <c r="A454" s="1">
        <v>39629</v>
      </c>
      <c r="B454" s="2">
        <f>data!M455/1200</f>
        <v>1.6666666666666668E-3</v>
      </c>
      <c r="C454" s="2">
        <f>data!K455/data!K454-1</f>
        <v>-0.10193680805676697</v>
      </c>
      <c r="D454" s="1">
        <f t="shared" ref="D454:D517" si="386">DATE(YEAR(A454),MONTH(B454),1)</f>
        <v>39448</v>
      </c>
      <c r="E454">
        <f>VLOOKUP(D454,'FRED Graph'!$A$13:$B$1993,2,FALSE)</f>
        <v>1</v>
      </c>
      <c r="F454" s="4">
        <f t="shared" si="332"/>
        <v>-0.10360347472343363</v>
      </c>
      <c r="G454" s="20" t="str">
        <f t="shared" si="385"/>
        <v>20082</v>
      </c>
      <c r="H454" s="21">
        <f>IF(VLOOKUP(G454,Median_Level!$A$2:$H$206,8,FALSE)="#N/A",0,VLOOKUP(G454,Median_Level!$A$2:$H$206,8,FALSE))</f>
        <v>20</v>
      </c>
      <c r="I454" s="4"/>
      <c r="J454" s="3">
        <f t="shared" si="381"/>
        <v>0</v>
      </c>
      <c r="K454" s="3">
        <f t="shared" si="333"/>
        <v>1</v>
      </c>
      <c r="L454" s="2">
        <f t="shared" si="334"/>
        <v>-0.10193680805676697</v>
      </c>
      <c r="M454" s="5">
        <f t="shared" si="335"/>
        <v>1306.8520437535974</v>
      </c>
      <c r="N454" s="2">
        <f>(M454/M$5)^(12/COUNT(M$6:M454))-1</f>
        <v>7.1105703735785397E-2</v>
      </c>
      <c r="P454" s="3">
        <f t="shared" si="382"/>
        <v>1</v>
      </c>
      <c r="Q454" s="3">
        <f t="shared" si="336"/>
        <v>0</v>
      </c>
      <c r="R454" s="2">
        <f t="shared" si="337"/>
        <v>1.6666666666666668E-3</v>
      </c>
      <c r="S454" s="5">
        <f t="shared" si="338"/>
        <v>1122.6558371679257</v>
      </c>
      <c r="T454" s="2">
        <f>(S454/S$5)^(12/COUNT(S$6:S454))-1</f>
        <v>6.6765477033444931E-2</v>
      </c>
      <c r="V454" s="3">
        <f t="shared" si="339"/>
        <v>1</v>
      </c>
      <c r="W454" s="3">
        <f t="shared" si="340"/>
        <v>0</v>
      </c>
      <c r="X454" s="2">
        <f t="shared" si="341"/>
        <v>1.6666666666666668E-3</v>
      </c>
      <c r="Y454" s="5">
        <f t="shared" si="342"/>
        <v>1947565.0614034547</v>
      </c>
      <c r="Z454" s="2">
        <f>(Y454/Y$5)^(12/COUNT(Y$6:Y454))-1</f>
        <v>0.30209062169799084</v>
      </c>
      <c r="AB454" s="3">
        <f t="shared" si="343"/>
        <v>1</v>
      </c>
      <c r="AC454" s="3">
        <f t="shared" si="344"/>
        <v>0</v>
      </c>
      <c r="AD454" s="2">
        <f t="shared" si="345"/>
        <v>1.6666666666666668E-3</v>
      </c>
      <c r="AE454" s="5">
        <f t="shared" si="346"/>
        <v>1498.1658032346229</v>
      </c>
      <c r="AF454" s="2">
        <f>(AE454/AE$5)^(12/COUNT(AE$6:AE454))-1</f>
        <v>7.5023805434975666E-2</v>
      </c>
      <c r="AH454" s="3">
        <f t="shared" ca="1" si="347"/>
        <v>1</v>
      </c>
      <c r="AI454" s="3">
        <f t="shared" ca="1" si="348"/>
        <v>0</v>
      </c>
      <c r="AJ454" s="2">
        <f t="shared" ca="1" si="349"/>
        <v>1.6666666666666668E-3</v>
      </c>
      <c r="AK454" s="5">
        <f t="shared" ca="1" si="350"/>
        <v>4420.7336333399589</v>
      </c>
      <c r="AL454" s="2">
        <f ca="1">(AK454/AK$5)^(12/COUNT(AK$6:AK454))-1</f>
        <v>0.10656665007539368</v>
      </c>
      <c r="AN454" s="3">
        <f t="shared" ca="1" si="351"/>
        <v>0.41433210967615286</v>
      </c>
      <c r="AO454" s="3">
        <f t="shared" ca="1" si="352"/>
        <v>0.58566789032384714</v>
      </c>
      <c r="AP454" s="2">
        <f t="shared" ca="1" si="353"/>
        <v>-5.9010561804826736E-2</v>
      </c>
      <c r="AQ454" s="5">
        <f t="shared" ca="1" si="354"/>
        <v>1236.9956630077047</v>
      </c>
      <c r="AR454" s="2">
        <f ca="1">(AQ454/AQ$5)^(12/COUNT(AQ$6:AQ454))-1</f>
        <v>6.9534246272931366E-2</v>
      </c>
      <c r="AT454" s="3">
        <f t="shared" si="355"/>
        <v>0</v>
      </c>
      <c r="AU454" s="3">
        <f t="shared" si="356"/>
        <v>1</v>
      </c>
      <c r="AV454" s="2">
        <f t="shared" si="357"/>
        <v>-0.10193680805676697</v>
      </c>
      <c r="AW454" s="5">
        <f t="shared" si="358"/>
        <v>1735.0414620042711</v>
      </c>
      <c r="AX454" s="2">
        <f>(AW454/AW$5)^(12/COUNT(AW$6:AW454))-1</f>
        <v>7.9249527061683755E-2</v>
      </c>
      <c r="AZ454" s="3">
        <f t="shared" ca="1" si="359"/>
        <v>1</v>
      </c>
      <c r="BA454" s="3">
        <f t="shared" ca="1" si="360"/>
        <v>0</v>
      </c>
      <c r="BB454" s="2">
        <f t="shared" ca="1" si="361"/>
        <v>1.6666666666666668E-3</v>
      </c>
      <c r="BC454" s="5">
        <f t="shared" ca="1" si="362"/>
        <v>3271.1382994619316</v>
      </c>
      <c r="BD454" s="2">
        <f ca="1">(BC454/BC$5)^(12/COUNT(BC$6:BC454))-1</f>
        <v>9.7695618414224139E-2</v>
      </c>
      <c r="BF454" s="3">
        <f t="shared" si="383"/>
        <v>0.45</v>
      </c>
      <c r="BG454" s="3">
        <f t="shared" si="363"/>
        <v>0.55000000000000004</v>
      </c>
      <c r="BH454" s="2">
        <f t="shared" si="364"/>
        <v>-5.5315244431221836E-2</v>
      </c>
      <c r="BI454" s="5">
        <f t="shared" si="365"/>
        <v>1361.1542692389721</v>
      </c>
      <c r="BJ454" s="2">
        <f>(BI454/BI$5)^(12/COUNT(BI$6:BI454))-1</f>
        <v>7.2271772817618096E-2</v>
      </c>
      <c r="BL454" s="3">
        <f t="shared" si="366"/>
        <v>1</v>
      </c>
      <c r="BM454" s="3">
        <f t="shared" si="367"/>
        <v>0</v>
      </c>
      <c r="BN454" s="2">
        <f t="shared" si="368"/>
        <v>1.6666666666666668E-3</v>
      </c>
      <c r="BO454" s="5">
        <f t="shared" si="369"/>
        <v>807.78977442131873</v>
      </c>
      <c r="BP454" s="2">
        <f>(BO454/BO$5)^(12/COUNT(BO$6:BO454))-1</f>
        <v>5.7422405338257709E-2</v>
      </c>
      <c r="BR454" s="3">
        <f t="shared" si="370"/>
        <v>1</v>
      </c>
      <c r="BS454" s="3">
        <f t="shared" si="371"/>
        <v>0</v>
      </c>
      <c r="BT454" s="2">
        <f t="shared" si="372"/>
        <v>1.6666666666666668E-3</v>
      </c>
      <c r="BU454" s="5">
        <f t="shared" si="373"/>
        <v>805.33265038396166</v>
      </c>
      <c r="BV454" s="2">
        <f>(BU454/BU$5)^(12/COUNT(BU$6:BU454))-1</f>
        <v>5.7336314721914139E-2</v>
      </c>
      <c r="BX454" s="3">
        <f t="shared" si="374"/>
        <v>0</v>
      </c>
      <c r="BY454" s="3">
        <f t="shared" si="375"/>
        <v>1</v>
      </c>
      <c r="BZ454" s="2">
        <f t="shared" si="376"/>
        <v>-0.10193680805676697</v>
      </c>
      <c r="CA454" s="5">
        <f t="shared" si="377"/>
        <v>1069.5021436507714</v>
      </c>
      <c r="CB454" s="2">
        <f>(CA454/CA$5)^(12/COUNT(CA$6:CA454))-1</f>
        <v>6.53835054167895E-2</v>
      </c>
      <c r="CD454" s="3">
        <f t="shared" si="384"/>
        <v>0.1</v>
      </c>
      <c r="CE454" s="3">
        <f t="shared" si="378"/>
        <v>0.9</v>
      </c>
      <c r="CF454" s="2">
        <f t="shared" si="379"/>
        <v>-9.1576460584423619E-2</v>
      </c>
      <c r="CG454" s="5">
        <f t="shared" si="380"/>
        <v>1339.6802097626774</v>
      </c>
      <c r="CH454" s="2">
        <f>(CG454/CG$5)^(12/COUNT(CG$6:CG454))-1</f>
        <v>7.18161527713157E-2</v>
      </c>
    </row>
    <row r="455" spans="1:86">
      <c r="A455" s="1">
        <v>39660</v>
      </c>
      <c r="B455" s="2">
        <f>data!M456/1200</f>
        <v>1.6666666666666668E-3</v>
      </c>
      <c r="C455" s="2">
        <f>data!K456/data!K455-1</f>
        <v>2.4678392353838507E-3</v>
      </c>
      <c r="D455" s="1">
        <f t="shared" si="386"/>
        <v>39448</v>
      </c>
      <c r="E455">
        <f>VLOOKUP(D455,'FRED Graph'!$A$13:$B$1993,2,FALSE)</f>
        <v>1</v>
      </c>
      <c r="F455" s="4">
        <f t="shared" ref="F455:F518" si="387">C455-B455</f>
        <v>8.0117256871718398E-4</v>
      </c>
      <c r="G455" s="20" t="str">
        <f t="shared" si="385"/>
        <v>20083</v>
      </c>
      <c r="H455" s="21">
        <f>IF(VLOOKUP(G455,Median_Level!$A$2:$H$206,8,FALSE)="#N/A",0,VLOOKUP(G455,Median_Level!$A$2:$H$206,8,FALSE))</f>
        <v>15</v>
      </c>
      <c r="I455" s="4"/>
      <c r="J455" s="3">
        <f t="shared" si="381"/>
        <v>0</v>
      </c>
      <c r="K455" s="3">
        <f t="shared" ref="K455:K518" si="388">1-J455</f>
        <v>1</v>
      </c>
      <c r="L455" s="2">
        <f t="shared" ref="L455:L518" si="389">J455*$B455+K455*$C455</f>
        <v>2.4678392353838507E-3</v>
      </c>
      <c r="M455" s="5">
        <f t="shared" ref="M455:M518" si="390">M454*(1+L455)</f>
        <v>1310.0771445020141</v>
      </c>
      <c r="N455" s="2">
        <f>(M455/M$5)^(12/COUNT(M$6:M455))-1</f>
        <v>7.1012607527652483E-2</v>
      </c>
      <c r="P455" s="3">
        <f t="shared" si="382"/>
        <v>1</v>
      </c>
      <c r="Q455" s="3">
        <f t="shared" ref="Q455:Q518" si="391">1-P455</f>
        <v>0</v>
      </c>
      <c r="R455" s="2">
        <f t="shared" ref="R455:R518" si="392">P455*$B455+Q455*$C455</f>
        <v>1.6666666666666668E-3</v>
      </c>
      <c r="S455" s="5">
        <f t="shared" ref="S455:S518" si="393">S454*(1+R455)</f>
        <v>1124.5269302298723</v>
      </c>
      <c r="T455" s="2">
        <f>(S455/S$5)^(12/COUNT(S$6:S455))-1</f>
        <v>6.6659640658632613E-2</v>
      </c>
      <c r="V455" s="3">
        <f t="shared" ref="V455:V518" si="394">IF($B455&gt;$C455,1,0)</f>
        <v>0</v>
      </c>
      <c r="W455" s="3">
        <f t="shared" ref="W455:W518" si="395">1-V455</f>
        <v>1</v>
      </c>
      <c r="X455" s="2">
        <f t="shared" ref="X455:X518" si="396">V455*$B455+W455*$C455</f>
        <v>2.4678392353838507E-3</v>
      </c>
      <c r="Y455" s="5">
        <f t="shared" ref="Y455:Y518" si="397">Y454*(1+X455)</f>
        <v>1952371.338875449</v>
      </c>
      <c r="Z455" s="2">
        <f>(Y455/Y$5)^(12/COUNT(Y$6:Y455))-1</f>
        <v>0.30141257241767061</v>
      </c>
      <c r="AB455" s="3">
        <f t="shared" ref="AB455:AB518" si="398">$E455</f>
        <v>1</v>
      </c>
      <c r="AC455" s="3">
        <f t="shared" ref="AC455:AC518" si="399">1-AB455</f>
        <v>0</v>
      </c>
      <c r="AD455" s="2">
        <f t="shared" ref="AD455:AD518" si="400">AB455*$B455+AC455*$C455</f>
        <v>1.6666666666666668E-3</v>
      </c>
      <c r="AE455" s="5">
        <f t="shared" ref="AE455:AE518" si="401">AE454*(1+AD455)</f>
        <v>1500.662746240014</v>
      </c>
      <c r="AF455" s="2">
        <f>(AE455/AE$5)^(12/COUNT(AE$6:AE455))-1</f>
        <v>7.4898729023723742E-2</v>
      </c>
      <c r="AH455" s="3">
        <f t="shared" ref="AH455:AH518" ca="1" si="402">OFFSET($E455,AI$2,0)</f>
        <v>1</v>
      </c>
      <c r="AI455" s="3">
        <f t="shared" ref="AI455:AI518" ca="1" si="403">1-AH455</f>
        <v>0</v>
      </c>
      <c r="AJ455" s="2">
        <f t="shared" ref="AJ455:AJ518" ca="1" si="404">AH455*$B455+AI455*$C455</f>
        <v>1.6666666666666668E-3</v>
      </c>
      <c r="AK455" s="5">
        <f t="shared" ref="AK455:AK518" ca="1" si="405">AK454*(1+AJ455)</f>
        <v>4428.101522728859</v>
      </c>
      <c r="AL455" s="2">
        <f ca="1">(AK455/AK$5)^(12/COUNT(AK$6:AK455))-1</f>
        <v>0.10636680064142334</v>
      </c>
      <c r="AN455" s="3">
        <f t="shared" ref="AN455:AN518" ca="1" si="406">RAND()</f>
        <v>9.0975511677126808E-2</v>
      </c>
      <c r="AO455" s="3">
        <f t="shared" ref="AO455:AO518" ca="1" si="407">1-AN455</f>
        <v>0.90902448832287319</v>
      </c>
      <c r="AP455" s="2">
        <f t="shared" ref="AP455:AP518" ca="1" si="408">AN455*$B455+AO455*$C455</f>
        <v>2.3949521510031272E-3</v>
      </c>
      <c r="AQ455" s="5">
        <f t="shared" ref="AQ455:AQ518" ca="1" si="409">AQ454*(1+AP455)</f>
        <v>1239.9582084316066</v>
      </c>
      <c r="AR455" s="2">
        <f ca="1">(AQ455/AQ$5)^(12/COUNT(AQ$6:AQ455))-1</f>
        <v>6.944270232811367E-2</v>
      </c>
      <c r="AT455" s="3">
        <f t="shared" ref="AT455:AT518" si="410">IF($H455&gt;AU$2,1,0)</f>
        <v>0</v>
      </c>
      <c r="AU455" s="3">
        <f t="shared" ref="AU455:AU518" si="411">1-AT455</f>
        <v>1</v>
      </c>
      <c r="AV455" s="2">
        <f t="shared" ref="AV455:AV518" si="412">AT455*$B455+AU455*$C455</f>
        <v>2.4678392353838507E-3</v>
      </c>
      <c r="AW455" s="5">
        <f t="shared" ref="AW455:AW518" si="413">AW454*(1+AV455)</f>
        <v>1739.3232653992229</v>
      </c>
      <c r="AX455" s="2">
        <f>(AW455/AW$5)^(12/COUNT(AW$6:AW455))-1</f>
        <v>7.9137558746486425E-2</v>
      </c>
      <c r="AZ455" s="3">
        <f t="shared" ref="AZ455:AZ518" ca="1" si="414">IF($H455&gt;BA$2,1,0)*OFFSET($E455,BA$3,0)</f>
        <v>1</v>
      </c>
      <c r="BA455" s="3">
        <f t="shared" ref="BA455:BA518" ca="1" si="415">1-AZ455</f>
        <v>0</v>
      </c>
      <c r="BB455" s="2">
        <f t="shared" ref="BB455:BB518" ca="1" si="416">AZ455*$B455+BA455*$C455</f>
        <v>1.6666666666666668E-3</v>
      </c>
      <c r="BC455" s="5">
        <f t="shared" ref="BC455:BC518" ca="1" si="417">BC454*(1+BB455)</f>
        <v>3276.5901966277015</v>
      </c>
      <c r="BD455" s="2">
        <f ca="1">(BC455/BC$5)^(12/COUNT(BC$6:BC455))-1</f>
        <v>9.7517001919473101E-2</v>
      </c>
      <c r="BF455" s="3">
        <f t="shared" si="383"/>
        <v>0.45</v>
      </c>
      <c r="BG455" s="3">
        <f t="shared" ref="BG455:BG518" si="418">1-BF455</f>
        <v>0.55000000000000004</v>
      </c>
      <c r="BH455" s="2">
        <f t="shared" ref="BH455:BH518" si="419">BF455*$B455+BG455*$C455</f>
        <v>2.1073115794611181E-3</v>
      </c>
      <c r="BI455" s="5">
        <f t="shared" ref="BI455:BI518" si="420">BI454*(1+BH455)</f>
        <v>1364.0226453919724</v>
      </c>
      <c r="BJ455" s="2">
        <f>(BI455/BI$5)^(12/COUNT(BI$6:BI455))-1</f>
        <v>7.2165698413135582E-2</v>
      </c>
      <c r="BL455" s="3">
        <f t="shared" ref="BL455:BL518" si="421">IF($H455&gt;BM$2,1,0)</f>
        <v>1</v>
      </c>
      <c r="BM455" s="3">
        <f t="shared" ref="BM455:BM518" si="422">1-BL455</f>
        <v>0</v>
      </c>
      <c r="BN455" s="2">
        <f t="shared" ref="BN455:BN518" si="423">BL455*$B455+BM455*$C455</f>
        <v>1.6666666666666668E-3</v>
      </c>
      <c r="BO455" s="5">
        <f t="shared" ref="BO455:BO518" si="424">BO454*(1+BN455)</f>
        <v>809.13609071202097</v>
      </c>
      <c r="BP455" s="2">
        <f>(BO455/BO$5)^(12/COUNT(BO$6:BO455))-1</f>
        <v>5.733816525646418E-2</v>
      </c>
      <c r="BR455" s="3">
        <f t="shared" ref="BR455:BR518" si="425">IF($H455&gt;BS$2,1,0)</f>
        <v>1</v>
      </c>
      <c r="BS455" s="3">
        <f t="shared" ref="BS455:BS518" si="426">1-BR455</f>
        <v>0</v>
      </c>
      <c r="BT455" s="2">
        <f t="shared" ref="BT455:BT518" si="427">BR455*$B455+BS455*$C455</f>
        <v>1.6666666666666668E-3</v>
      </c>
      <c r="BU455" s="5">
        <f t="shared" ref="BU455:BU518" si="428">BU454*(1+BT455)</f>
        <v>806.67487146793496</v>
      </c>
      <c r="BV455" s="2">
        <f>(BU455/BU$5)^(12/COUNT(BU$6:BU455))-1</f>
        <v>5.7252272788042013E-2</v>
      </c>
      <c r="BX455" s="3">
        <f t="shared" ref="BX455:BX518" si="429">IF($H455&gt;BY$2,1,0)</f>
        <v>0</v>
      </c>
      <c r="BY455" s="3">
        <f t="shared" ref="BY455:BY518" si="430">1-BX455</f>
        <v>1</v>
      </c>
      <c r="BZ455" s="2">
        <f t="shared" ref="BZ455:BZ518" si="431">BX455*$B455+BY455*$C455</f>
        <v>2.4678392353838507E-3</v>
      </c>
      <c r="CA455" s="5">
        <f t="shared" ref="CA455:CA518" si="432">CA454*(1+BZ455)</f>
        <v>1072.1415030031999</v>
      </c>
      <c r="CB455" s="2">
        <f>(CA455/CA$5)^(12/COUNT(CA$6:CA455))-1</f>
        <v>6.5303587501475358E-2</v>
      </c>
      <c r="CD455" s="3">
        <f t="shared" si="384"/>
        <v>0.1</v>
      </c>
      <c r="CE455" s="3">
        <f t="shared" ref="CE455:CE518" si="433">1-CD455</f>
        <v>0.9</v>
      </c>
      <c r="CF455" s="2">
        <f t="shared" ref="CF455:CF518" si="434">CD455*$B455+CE455*$C455</f>
        <v>2.3877219785121322E-3</v>
      </c>
      <c r="CG455" s="5">
        <f t="shared" ref="CG455:CG518" si="435">CG454*(1+CF455)</f>
        <v>1342.8789936437056</v>
      </c>
      <c r="CH455" s="2">
        <f>(CG455/CG$5)^(12/COUNT(CG$6:CG455))-1</f>
        <v>7.171913151082876E-2</v>
      </c>
    </row>
    <row r="456" spans="1:86">
      <c r="A456" s="1">
        <v>39689</v>
      </c>
      <c r="B456" s="2">
        <f>data!M457/1200</f>
        <v>1.6666666666666668E-3</v>
      </c>
      <c r="C456" s="2">
        <f>data!K457/data!K456-1</f>
        <v>1.4548225438169249E-2</v>
      </c>
      <c r="D456" s="1">
        <f t="shared" si="386"/>
        <v>39448</v>
      </c>
      <c r="E456">
        <f>VLOOKUP(D456,'FRED Graph'!$A$13:$B$1993,2,FALSE)</f>
        <v>1</v>
      </c>
      <c r="F456" s="4">
        <f t="shared" si="387"/>
        <v>1.2881558771502582E-2</v>
      </c>
      <c r="G456" s="20" t="str">
        <f t="shared" si="385"/>
        <v>20083</v>
      </c>
      <c r="H456" s="21">
        <f>IF(VLOOKUP(G456,Median_Level!$A$2:$H$206,8,FALSE)="#N/A",0,VLOOKUP(G456,Median_Level!$A$2:$H$206,8,FALSE))</f>
        <v>15</v>
      </c>
      <c r="I456" s="4"/>
      <c r="J456" s="3">
        <f t="shared" ref="J456:J519" si="436">J455</f>
        <v>0</v>
      </c>
      <c r="K456" s="3">
        <f t="shared" si="388"/>
        <v>1</v>
      </c>
      <c r="L456" s="2">
        <f t="shared" si="389"/>
        <v>1.4548225438169249E-2</v>
      </c>
      <c r="M456" s="5">
        <f t="shared" si="390"/>
        <v>1329.1364421416224</v>
      </c>
      <c r="N456" s="2">
        <f>(M456/M$5)^(12/COUNT(M$6:M456))-1</f>
        <v>7.1261311802535365E-2</v>
      </c>
      <c r="P456" s="3">
        <f t="shared" ref="P456:P519" si="437">P455</f>
        <v>1</v>
      </c>
      <c r="Q456" s="3">
        <f t="shared" si="391"/>
        <v>0</v>
      </c>
      <c r="R456" s="2">
        <f t="shared" si="392"/>
        <v>1.6666666666666668E-3</v>
      </c>
      <c r="S456" s="5">
        <f t="shared" si="393"/>
        <v>1126.4011417802553</v>
      </c>
      <c r="T456" s="2">
        <f>(S456/S$5)^(12/COUNT(S$6:S456))-1</f>
        <v>6.6554284055268198E-2</v>
      </c>
      <c r="V456" s="3">
        <f t="shared" si="394"/>
        <v>0</v>
      </c>
      <c r="W456" s="3">
        <f t="shared" si="395"/>
        <v>1</v>
      </c>
      <c r="X456" s="2">
        <f t="shared" si="396"/>
        <v>1.4548225438169249E-2</v>
      </c>
      <c r="Y456" s="5">
        <f t="shared" si="397"/>
        <v>1980774.8772524295</v>
      </c>
      <c r="Z456" s="2">
        <f>(Y456/Y$5)^(12/COUNT(Y$6:Y456))-1</f>
        <v>0.30115251994548009</v>
      </c>
      <c r="AB456" s="3">
        <f t="shared" si="398"/>
        <v>1</v>
      </c>
      <c r="AC456" s="3">
        <f t="shared" si="399"/>
        <v>0</v>
      </c>
      <c r="AD456" s="2">
        <f t="shared" si="400"/>
        <v>1.6666666666666668E-3</v>
      </c>
      <c r="AE456" s="5">
        <f t="shared" si="401"/>
        <v>1503.1638508170809</v>
      </c>
      <c r="AF456" s="2">
        <f>(AE456/AE$5)^(12/COUNT(AE$6:AE456))-1</f>
        <v>7.4774221730731449E-2</v>
      </c>
      <c r="AH456" s="3">
        <f t="shared" ca="1" si="402"/>
        <v>1</v>
      </c>
      <c r="AI456" s="3">
        <f t="shared" ca="1" si="403"/>
        <v>0</v>
      </c>
      <c r="AJ456" s="2">
        <f t="shared" ca="1" si="404"/>
        <v>1.6666666666666668E-3</v>
      </c>
      <c r="AK456" s="5">
        <f t="shared" ca="1" si="405"/>
        <v>4435.4816919334071</v>
      </c>
      <c r="AL456" s="2">
        <f ca="1">(AK456/AK$5)^(12/COUNT(AK$6:AK456))-1</f>
        <v>0.10616787331142885</v>
      </c>
      <c r="AN456" s="3">
        <f t="shared" ca="1" si="406"/>
        <v>0.8840704291872562</v>
      </c>
      <c r="AO456" s="3">
        <f t="shared" ca="1" si="407"/>
        <v>0.1159295708127438</v>
      </c>
      <c r="AP456" s="2">
        <f t="shared" ca="1" si="408"/>
        <v>3.1600202464460965E-3</v>
      </c>
      <c r="AQ456" s="5">
        <f t="shared" ca="1" si="409"/>
        <v>1243.8765014749977</v>
      </c>
      <c r="AR456" s="2">
        <f ca="1">(AQ456/AQ$5)^(12/COUNT(AQ$6:AQ456))-1</f>
        <v>6.9373280393948855E-2</v>
      </c>
      <c r="AT456" s="3">
        <f t="shared" si="410"/>
        <v>0</v>
      </c>
      <c r="AU456" s="3">
        <f t="shared" si="411"/>
        <v>1</v>
      </c>
      <c r="AV456" s="2">
        <f t="shared" si="412"/>
        <v>1.4548225438169249E-2</v>
      </c>
      <c r="AW456" s="5">
        <f t="shared" si="413"/>
        <v>1764.6273323741034</v>
      </c>
      <c r="AX456" s="2">
        <f>(AW456/AW$5)^(12/COUNT(AW$6:AW456))-1</f>
        <v>7.9370062126929541E-2</v>
      </c>
      <c r="AZ456" s="3">
        <f t="shared" ca="1" si="414"/>
        <v>1</v>
      </c>
      <c r="BA456" s="3">
        <f t="shared" ca="1" si="415"/>
        <v>0</v>
      </c>
      <c r="BB456" s="2">
        <f t="shared" ca="1" si="416"/>
        <v>1.6666666666666668E-3</v>
      </c>
      <c r="BC456" s="5">
        <f t="shared" ca="1" si="417"/>
        <v>3282.0511802887477</v>
      </c>
      <c r="BD456" s="2">
        <f ca="1">(BC456/BC$5)^(12/COUNT(BC$6:BC456))-1</f>
        <v>9.7339206386956034E-2</v>
      </c>
      <c r="BF456" s="3">
        <f t="shared" ref="BF456:BF519" si="438">BF455</f>
        <v>0.45</v>
      </c>
      <c r="BG456" s="3">
        <f t="shared" si="418"/>
        <v>0.55000000000000004</v>
      </c>
      <c r="BH456" s="2">
        <f t="shared" si="419"/>
        <v>8.7515239909930886E-3</v>
      </c>
      <c r="BI456" s="5">
        <f t="shared" si="420"/>
        <v>1375.9599222973779</v>
      </c>
      <c r="BJ456" s="2">
        <f>(BI456/BI$5)^(12/COUNT(BI$6:BI456))-1</f>
        <v>7.2248623999873418E-2</v>
      </c>
      <c r="BL456" s="3">
        <f t="shared" si="421"/>
        <v>1</v>
      </c>
      <c r="BM456" s="3">
        <f t="shared" si="422"/>
        <v>0</v>
      </c>
      <c r="BN456" s="2">
        <f t="shared" si="423"/>
        <v>1.6666666666666668E-3</v>
      </c>
      <c r="BO456" s="5">
        <f t="shared" si="424"/>
        <v>810.48465086320766</v>
      </c>
      <c r="BP456" s="2">
        <f>(BO456/BO$5)^(12/COUNT(BO$6:BO456))-1</f>
        <v>5.7254305411331918E-2</v>
      </c>
      <c r="BR456" s="3">
        <f t="shared" si="425"/>
        <v>1</v>
      </c>
      <c r="BS456" s="3">
        <f t="shared" si="426"/>
        <v>0</v>
      </c>
      <c r="BT456" s="2">
        <f t="shared" si="427"/>
        <v>1.6666666666666668E-3</v>
      </c>
      <c r="BU456" s="5">
        <f t="shared" si="428"/>
        <v>808.01932958704822</v>
      </c>
      <c r="BV456" s="2">
        <f>(BU456/BU$5)^(12/COUNT(BU$6:BU456))-1</f>
        <v>5.7168610181342006E-2</v>
      </c>
      <c r="BX456" s="3">
        <f t="shared" si="429"/>
        <v>0</v>
      </c>
      <c r="BY456" s="3">
        <f t="shared" si="430"/>
        <v>1</v>
      </c>
      <c r="BZ456" s="2">
        <f t="shared" si="431"/>
        <v>1.4548225438169249E-2</v>
      </c>
      <c r="CA456" s="5">
        <f t="shared" si="432"/>
        <v>1087.739259290508</v>
      </c>
      <c r="CB456" s="2">
        <f>(CA456/CA$5)^(12/COUNT(CA$6:CA456))-1</f>
        <v>6.5563593850317181E-2</v>
      </c>
      <c r="CD456" s="3">
        <f t="shared" ref="CD456:CD519" si="439">CD455</f>
        <v>0.1</v>
      </c>
      <c r="CE456" s="3">
        <f t="shared" si="433"/>
        <v>0.9</v>
      </c>
      <c r="CF456" s="2">
        <f t="shared" si="434"/>
        <v>1.3260069561018991E-2</v>
      </c>
      <c r="CG456" s="5">
        <f t="shared" si="435"/>
        <v>1360.6856625114524</v>
      </c>
      <c r="CH456" s="2">
        <f>(CG456/CG$5)^(12/COUNT(CG$6:CG456))-1</f>
        <v>7.1930195575095723E-2</v>
      </c>
    </row>
    <row r="457" spans="1:86">
      <c r="A457" s="1">
        <v>39721</v>
      </c>
      <c r="B457" s="2">
        <f>data!M458/1200</f>
        <v>1.6666666666666668E-3</v>
      </c>
      <c r="C457" s="2">
        <f>data!K458/data!K457-1</f>
        <v>-6.002399608439335E-2</v>
      </c>
      <c r="D457" s="1">
        <f t="shared" si="386"/>
        <v>39448</v>
      </c>
      <c r="E457">
        <f>VLOOKUP(D457,'FRED Graph'!$A$13:$B$1993,2,FALSE)</f>
        <v>1</v>
      </c>
      <c r="F457" s="4">
        <f t="shared" si="387"/>
        <v>-6.1690662751060013E-2</v>
      </c>
      <c r="G457" s="20" t="str">
        <f t="shared" si="385"/>
        <v>20083</v>
      </c>
      <c r="H457" s="21">
        <f>IF(VLOOKUP(G457,Median_Level!$A$2:$H$206,8,FALSE)="#N/A",0,VLOOKUP(G457,Median_Level!$A$2:$H$206,8,FALSE))</f>
        <v>15</v>
      </c>
      <c r="I457" s="4"/>
      <c r="J457" s="3">
        <f t="shared" si="436"/>
        <v>0</v>
      </c>
      <c r="K457" s="3">
        <f t="shared" si="388"/>
        <v>1</v>
      </c>
      <c r="L457" s="2">
        <f t="shared" si="389"/>
        <v>-6.002399608439335E-2</v>
      </c>
      <c r="M457" s="5">
        <f t="shared" si="390"/>
        <v>1249.3563615428891</v>
      </c>
      <c r="N457" s="2">
        <f>(M457/M$5)^(12/COUNT(M$6:M457))-1</f>
        <v>6.9339394027182033E-2</v>
      </c>
      <c r="P457" s="3">
        <f t="shared" si="437"/>
        <v>1</v>
      </c>
      <c r="Q457" s="3">
        <f t="shared" si="391"/>
        <v>0</v>
      </c>
      <c r="R457" s="2">
        <f t="shared" si="392"/>
        <v>1.6666666666666668E-3</v>
      </c>
      <c r="S457" s="5">
        <f t="shared" si="393"/>
        <v>1128.2784770165558</v>
      </c>
      <c r="T457" s="2">
        <f>(S457/S$5)^(12/COUNT(S$6:S457))-1</f>
        <v>6.6449403968931398E-2</v>
      </c>
      <c r="V457" s="3">
        <f t="shared" si="394"/>
        <v>1</v>
      </c>
      <c r="W457" s="3">
        <f t="shared" si="395"/>
        <v>0</v>
      </c>
      <c r="X457" s="2">
        <f t="shared" si="396"/>
        <v>1.6666666666666668E-3</v>
      </c>
      <c r="Y457" s="5">
        <f t="shared" si="397"/>
        <v>1984076.168714517</v>
      </c>
      <c r="Z457" s="2">
        <f>(Y457/Y$5)^(12/COUNT(Y$6:Y457))-1</f>
        <v>0.30045242613260048</v>
      </c>
      <c r="AB457" s="3">
        <f t="shared" si="398"/>
        <v>1</v>
      </c>
      <c r="AC457" s="3">
        <f t="shared" si="399"/>
        <v>0</v>
      </c>
      <c r="AD457" s="2">
        <f t="shared" si="400"/>
        <v>1.6666666666666668E-3</v>
      </c>
      <c r="AE457" s="5">
        <f t="shared" si="401"/>
        <v>1505.6691239017759</v>
      </c>
      <c r="AF457" s="2">
        <f>(AE457/AE$5)^(12/COUNT(AE$6:AE457))-1</f>
        <v>7.4650279681273135E-2</v>
      </c>
      <c r="AH457" s="3">
        <f t="shared" ca="1" si="402"/>
        <v>1</v>
      </c>
      <c r="AI457" s="3">
        <f t="shared" ca="1" si="403"/>
        <v>0</v>
      </c>
      <c r="AJ457" s="2">
        <f t="shared" ca="1" si="404"/>
        <v>1.6666666666666668E-3</v>
      </c>
      <c r="AK457" s="5">
        <f t="shared" ca="1" si="405"/>
        <v>4442.8741614199625</v>
      </c>
      <c r="AL457" s="2">
        <f ca="1">(AK457/AK$5)^(12/COUNT(AK$6:AK457))-1</f>
        <v>0.10596986172142087</v>
      </c>
      <c r="AN457" s="3">
        <f t="shared" ca="1" si="406"/>
        <v>0.45644650976294421</v>
      </c>
      <c r="AO457" s="3">
        <f t="shared" ca="1" si="407"/>
        <v>0.54355349023705579</v>
      </c>
      <c r="AP457" s="2">
        <f t="shared" ca="1" si="408"/>
        <v>-3.1865508386709131E-2</v>
      </c>
      <c r="AQ457" s="5">
        <f t="shared" ca="1" si="409"/>
        <v>1204.2397443852158</v>
      </c>
      <c r="AR457" s="2">
        <f ca="1">(AQ457/AQ$5)^(12/COUNT(AQ$6:AQ457))-1</f>
        <v>6.829573468679051E-2</v>
      </c>
      <c r="AT457" s="3">
        <f t="shared" si="410"/>
        <v>0</v>
      </c>
      <c r="AU457" s="3">
        <f t="shared" si="411"/>
        <v>1</v>
      </c>
      <c r="AV457" s="2">
        <f t="shared" si="412"/>
        <v>-6.002399608439335E-2</v>
      </c>
      <c r="AW457" s="5">
        <f t="shared" si="413"/>
        <v>1658.7073482852668</v>
      </c>
      <c r="AX457" s="2">
        <f>(AW457/AW$5)^(12/COUNT(AW$6:AW457))-1</f>
        <v>7.7415621704061355E-2</v>
      </c>
      <c r="AZ457" s="3">
        <f t="shared" ca="1" si="414"/>
        <v>1</v>
      </c>
      <c r="BA457" s="3">
        <f t="shared" ca="1" si="415"/>
        <v>0</v>
      </c>
      <c r="BB457" s="2">
        <f t="shared" ca="1" si="416"/>
        <v>1.6666666666666668E-3</v>
      </c>
      <c r="BC457" s="5">
        <f t="shared" ca="1" si="417"/>
        <v>3287.5212655892292</v>
      </c>
      <c r="BD457" s="2">
        <f ca="1">(BC457/BC$5)^(12/COUNT(BC$6:BC457))-1</f>
        <v>9.7162226171973343E-2</v>
      </c>
      <c r="BF457" s="3">
        <f t="shared" si="438"/>
        <v>0.45</v>
      </c>
      <c r="BG457" s="3">
        <f t="shared" si="418"/>
        <v>0.55000000000000004</v>
      </c>
      <c r="BH457" s="2">
        <f t="shared" si="419"/>
        <v>-3.2263197846416347E-2</v>
      </c>
      <c r="BI457" s="5">
        <f t="shared" si="420"/>
        <v>1331.5670550955581</v>
      </c>
      <c r="BJ457" s="2">
        <f>(BI457/BI$5)^(12/COUNT(BI$6:BI457))-1</f>
        <v>7.1150133445700314E-2</v>
      </c>
      <c r="BL457" s="3">
        <f t="shared" si="421"/>
        <v>1</v>
      </c>
      <c r="BM457" s="3">
        <f t="shared" si="422"/>
        <v>0</v>
      </c>
      <c r="BN457" s="2">
        <f t="shared" si="423"/>
        <v>1.6666666666666668E-3</v>
      </c>
      <c r="BO457" s="5">
        <f t="shared" si="424"/>
        <v>811.83545861464643</v>
      </c>
      <c r="BP457" s="2">
        <f>(BO457/BO$5)^(12/COUNT(BO$6:BO457))-1</f>
        <v>5.7170823234493851E-2</v>
      </c>
      <c r="BR457" s="3">
        <f t="shared" si="425"/>
        <v>1</v>
      </c>
      <c r="BS457" s="3">
        <f t="shared" si="426"/>
        <v>0</v>
      </c>
      <c r="BT457" s="2">
        <f t="shared" si="427"/>
        <v>1.6666666666666668E-3</v>
      </c>
      <c r="BU457" s="5">
        <f t="shared" si="428"/>
        <v>809.36602846969333</v>
      </c>
      <c r="BV457" s="2">
        <f>(BU457/BU$5)^(12/COUNT(BU$6:BU457))-1</f>
        <v>5.7085324339691157E-2</v>
      </c>
      <c r="BX457" s="3">
        <f t="shared" si="429"/>
        <v>0</v>
      </c>
      <c r="BY457" s="3">
        <f t="shared" si="430"/>
        <v>1</v>
      </c>
      <c r="BZ457" s="2">
        <f t="shared" si="431"/>
        <v>-6.002399608439335E-2</v>
      </c>
      <c r="CA457" s="5">
        <f t="shared" si="432"/>
        <v>1022.4488022500136</v>
      </c>
      <c r="CB457" s="2">
        <f>(CA457/CA$5)^(12/COUNT(CA$6:CA457))-1</f>
        <v>6.3664447687254766E-2</v>
      </c>
      <c r="CD457" s="3">
        <f t="shared" si="439"/>
        <v>0.1</v>
      </c>
      <c r="CE457" s="3">
        <f t="shared" si="433"/>
        <v>0.9</v>
      </c>
      <c r="CF457" s="2">
        <f t="shared" si="434"/>
        <v>-5.3854929809287348E-2</v>
      </c>
      <c r="CG457" s="5">
        <f t="shared" si="435"/>
        <v>1287.4060316643945</v>
      </c>
      <c r="CH457" s="2">
        <f>(CG457/CG$5)^(12/COUNT(CG$6:CG457))-1</f>
        <v>7.0191443900472272E-2</v>
      </c>
    </row>
    <row r="458" spans="1:86">
      <c r="A458" s="1">
        <v>39752</v>
      </c>
      <c r="B458" s="2">
        <f>data!M459/1200</f>
        <v>1.2833333333333334E-3</v>
      </c>
      <c r="C458" s="2">
        <f>data!K459/data!K458-1</f>
        <v>-0.14060435033444962</v>
      </c>
      <c r="D458" s="1">
        <f t="shared" si="386"/>
        <v>39448</v>
      </c>
      <c r="E458">
        <f>VLOOKUP(D458,'FRED Graph'!$A$13:$B$1993,2,FALSE)</f>
        <v>1</v>
      </c>
      <c r="F458" s="4">
        <f t="shared" si="387"/>
        <v>-0.14188768366778295</v>
      </c>
      <c r="G458" s="20" t="str">
        <f t="shared" si="385"/>
        <v>20084</v>
      </c>
      <c r="H458" s="21">
        <f>IF(VLOOKUP(G458,Median_Level!$A$2:$H$206,8,FALSE)="#N/A",0,VLOOKUP(G458,Median_Level!$A$2:$H$206,8,FALSE))</f>
        <v>25</v>
      </c>
      <c r="I458" s="4"/>
      <c r="J458" s="3">
        <f t="shared" si="436"/>
        <v>0</v>
      </c>
      <c r="K458" s="3">
        <f t="shared" si="388"/>
        <v>1</v>
      </c>
      <c r="L458" s="2">
        <f t="shared" si="389"/>
        <v>-0.14060435033444962</v>
      </c>
      <c r="M458" s="5">
        <f t="shared" si="390"/>
        <v>1073.6914219919395</v>
      </c>
      <c r="N458" s="2">
        <f>(M458/M$5)^(12/COUNT(M$6:M458))-1</f>
        <v>6.4898133400810742E-2</v>
      </c>
      <c r="P458" s="3">
        <f t="shared" si="437"/>
        <v>1</v>
      </c>
      <c r="Q458" s="3">
        <f t="shared" si="391"/>
        <v>0</v>
      </c>
      <c r="R458" s="2">
        <f t="shared" si="392"/>
        <v>1.2833333333333334E-3</v>
      </c>
      <c r="S458" s="5">
        <f t="shared" si="393"/>
        <v>1129.7264343953937</v>
      </c>
      <c r="T458" s="2">
        <f>(S458/S$5)^(12/COUNT(S$6:S458))-1</f>
        <v>6.6334184950015196E-2</v>
      </c>
      <c r="V458" s="3">
        <f t="shared" si="394"/>
        <v>1</v>
      </c>
      <c r="W458" s="3">
        <f t="shared" si="395"/>
        <v>0</v>
      </c>
      <c r="X458" s="2">
        <f t="shared" si="396"/>
        <v>1.2833333333333334E-3</v>
      </c>
      <c r="Y458" s="5">
        <f t="shared" si="397"/>
        <v>1986622.3997977006</v>
      </c>
      <c r="Z458" s="2">
        <f>(Y458/Y$5)^(12/COUNT(Y$6:Y458))-1</f>
        <v>0.29974261854350415</v>
      </c>
      <c r="AB458" s="3">
        <f t="shared" si="398"/>
        <v>1</v>
      </c>
      <c r="AC458" s="3">
        <f t="shared" si="399"/>
        <v>0</v>
      </c>
      <c r="AD458" s="2">
        <f t="shared" si="400"/>
        <v>1.2833333333333334E-3</v>
      </c>
      <c r="AE458" s="5">
        <f t="shared" si="401"/>
        <v>1507.6013992774499</v>
      </c>
      <c r="AF458" s="2">
        <f>(AE458/AE$5)^(12/COUNT(AE$6:AE458))-1</f>
        <v>7.4516003850617851E-2</v>
      </c>
      <c r="AH458" s="3">
        <f t="shared" ca="1" si="402"/>
        <v>1</v>
      </c>
      <c r="AI458" s="3">
        <f t="shared" ca="1" si="403"/>
        <v>0</v>
      </c>
      <c r="AJ458" s="2">
        <f t="shared" ca="1" si="404"/>
        <v>1.2833333333333334E-3</v>
      </c>
      <c r="AK458" s="5">
        <f t="shared" ca="1" si="405"/>
        <v>4448.5758499271178</v>
      </c>
      <c r="AL458" s="2">
        <f ca="1">(AK458/AK$5)^(12/COUNT(AK$6:AK458))-1</f>
        <v>0.10576154756274492</v>
      </c>
      <c r="AN458" s="3">
        <f t="shared" ca="1" si="406"/>
        <v>0.67976897505340905</v>
      </c>
      <c r="AO458" s="3">
        <f t="shared" ca="1" si="407"/>
        <v>0.32023102494659095</v>
      </c>
      <c r="AP458" s="2">
        <f t="shared" ca="1" si="408"/>
        <v>-4.4153505034898476E-2</v>
      </c>
      <c r="AQ458" s="5">
        <f t="shared" ca="1" si="409"/>
        <v>1151.0683387682784</v>
      </c>
      <c r="AR458" s="2">
        <f ca="1">(AQ458/AQ$5)^(12/COUNT(AQ$6:AQ458))-1</f>
        <v>6.686296330069208E-2</v>
      </c>
      <c r="AT458" s="3">
        <f t="shared" si="410"/>
        <v>1</v>
      </c>
      <c r="AU458" s="3">
        <f t="shared" si="411"/>
        <v>0</v>
      </c>
      <c r="AV458" s="2">
        <f t="shared" si="412"/>
        <v>1.2833333333333334E-3</v>
      </c>
      <c r="AW458" s="5">
        <f t="shared" si="413"/>
        <v>1660.8360227155661</v>
      </c>
      <c r="AX458" s="2">
        <f>(AW458/AW$5)^(12/COUNT(AW$6:AW458))-1</f>
        <v>7.7274888774160333E-2</v>
      </c>
      <c r="AZ458" s="3">
        <f t="shared" ca="1" si="414"/>
        <v>1</v>
      </c>
      <c r="BA458" s="3">
        <f t="shared" ca="1" si="415"/>
        <v>0</v>
      </c>
      <c r="BB458" s="2">
        <f t="shared" ca="1" si="416"/>
        <v>1.2833333333333334E-3</v>
      </c>
      <c r="BC458" s="5">
        <f t="shared" ca="1" si="417"/>
        <v>3291.7402512134017</v>
      </c>
      <c r="BD458" s="2">
        <f ca="1">(BC458/BC$5)^(12/COUNT(BC$6:BC458))-1</f>
        <v>9.6974932771313638E-2</v>
      </c>
      <c r="BF458" s="3">
        <f t="shared" si="438"/>
        <v>0.45</v>
      </c>
      <c r="BG458" s="3">
        <f t="shared" si="418"/>
        <v>0.55000000000000004</v>
      </c>
      <c r="BH458" s="2">
        <f t="shared" si="419"/>
        <v>-7.6754892683947307E-2</v>
      </c>
      <c r="BI458" s="5">
        <f t="shared" si="420"/>
        <v>1229.3627686802188</v>
      </c>
      <c r="BJ458" s="2">
        <f>(BI458/BI$5)^(12/COUNT(BI$6:BI458))-1</f>
        <v>6.8724331084613954E-2</v>
      </c>
      <c r="BL458" s="3">
        <f t="shared" si="421"/>
        <v>1</v>
      </c>
      <c r="BM458" s="3">
        <f t="shared" si="422"/>
        <v>0</v>
      </c>
      <c r="BN458" s="2">
        <f t="shared" si="423"/>
        <v>1.2833333333333334E-3</v>
      </c>
      <c r="BO458" s="5">
        <f t="shared" si="424"/>
        <v>812.87731411986852</v>
      </c>
      <c r="BP458" s="2">
        <f>(BO458/BO$5)^(12/COUNT(BO$6:BO458))-1</f>
        <v>5.7076997820480369E-2</v>
      </c>
      <c r="BR458" s="3">
        <f t="shared" si="425"/>
        <v>1</v>
      </c>
      <c r="BS458" s="3">
        <f t="shared" si="426"/>
        <v>0</v>
      </c>
      <c r="BT458" s="2">
        <f t="shared" si="427"/>
        <v>1.2833333333333334E-3</v>
      </c>
      <c r="BU458" s="5">
        <f t="shared" si="428"/>
        <v>810.40471487289608</v>
      </c>
      <c r="BV458" s="2">
        <f>(BU458/BU$5)^(12/COUNT(BU$6:BU458))-1</f>
        <v>5.6991695228742367E-2</v>
      </c>
      <c r="BX458" s="3">
        <f t="shared" si="429"/>
        <v>0</v>
      </c>
      <c r="BY458" s="3">
        <f t="shared" si="430"/>
        <v>1</v>
      </c>
      <c r="BZ458" s="2">
        <f t="shared" si="431"/>
        <v>-0.14060435033444962</v>
      </c>
      <c r="CA458" s="5">
        <f t="shared" si="432"/>
        <v>878.68805265941432</v>
      </c>
      <c r="CB458" s="2">
        <f>(CA458/CA$5)^(12/COUNT(CA$6:CA458))-1</f>
        <v>5.92591990302338E-2</v>
      </c>
      <c r="CD458" s="3">
        <f t="shared" si="439"/>
        <v>0.1</v>
      </c>
      <c r="CE458" s="3">
        <f t="shared" si="433"/>
        <v>0.9</v>
      </c>
      <c r="CF458" s="2">
        <f t="shared" si="434"/>
        <v>-0.12641558196767133</v>
      </c>
      <c r="CG458" s="5">
        <f t="shared" si="435"/>
        <v>1124.6578489428498</v>
      </c>
      <c r="CH458" s="2">
        <f>(CG458/CG$5)^(12/COUNT(CG$6:CG458))-1</f>
        <v>6.6207174322183926E-2</v>
      </c>
    </row>
    <row r="459" spans="1:86">
      <c r="A459" s="1">
        <v>39780</v>
      </c>
      <c r="B459" s="2">
        <f>data!M460/1200</f>
        <v>8.3333333333333339E-4</v>
      </c>
      <c r="C459" s="2">
        <f>data!K460/data!K459-1</f>
        <v>-5.3187074330215078E-2</v>
      </c>
      <c r="D459" s="1">
        <f t="shared" si="386"/>
        <v>39448</v>
      </c>
      <c r="E459">
        <f>VLOOKUP(D459,'FRED Graph'!$A$13:$B$1993,2,FALSE)</f>
        <v>1</v>
      </c>
      <c r="F459" s="4">
        <f t="shared" si="387"/>
        <v>-5.402040766354841E-2</v>
      </c>
      <c r="G459" s="20" t="str">
        <f t="shared" si="385"/>
        <v>20084</v>
      </c>
      <c r="H459" s="21">
        <f>IF(VLOOKUP(G459,Median_Level!$A$2:$H$206,8,FALSE)="#N/A",0,VLOOKUP(G459,Median_Level!$A$2:$H$206,8,FALSE))</f>
        <v>25</v>
      </c>
      <c r="I459" s="4"/>
      <c r="J459" s="3">
        <f t="shared" si="436"/>
        <v>0</v>
      </c>
      <c r="K459" s="3">
        <f t="shared" si="388"/>
        <v>1</v>
      </c>
      <c r="L459" s="2">
        <f t="shared" si="389"/>
        <v>-5.3187074330215078E-2</v>
      </c>
      <c r="M459" s="5">
        <f t="shared" si="390"/>
        <v>1016.5849165227398</v>
      </c>
      <c r="N459" s="2">
        <f>(M459/M$5)^(12/COUNT(M$6:M459))-1</f>
        <v>6.3213634525683959E-2</v>
      </c>
      <c r="P459" s="3">
        <f t="shared" si="437"/>
        <v>1</v>
      </c>
      <c r="Q459" s="3">
        <f t="shared" si="391"/>
        <v>0</v>
      </c>
      <c r="R459" s="2">
        <f t="shared" si="392"/>
        <v>8.3333333333333339E-4</v>
      </c>
      <c r="S459" s="5">
        <f t="shared" si="393"/>
        <v>1130.6678730907231</v>
      </c>
      <c r="T459" s="2">
        <f>(S459/S$5)^(12/COUNT(S$6:S459))-1</f>
        <v>6.6206817446742061E-2</v>
      </c>
      <c r="V459" s="3">
        <f t="shared" si="394"/>
        <v>1</v>
      </c>
      <c r="W459" s="3">
        <f t="shared" si="395"/>
        <v>0</v>
      </c>
      <c r="X459" s="2">
        <f t="shared" si="396"/>
        <v>8.3333333333333339E-4</v>
      </c>
      <c r="Y459" s="5">
        <f t="shared" si="397"/>
        <v>1988277.9184641985</v>
      </c>
      <c r="Z459" s="2">
        <f>(Y459/Y$5)^(12/COUNT(Y$6:Y459))-1</f>
        <v>0.29902088806206661</v>
      </c>
      <c r="AB459" s="3">
        <f t="shared" si="398"/>
        <v>1</v>
      </c>
      <c r="AC459" s="3">
        <f t="shared" si="399"/>
        <v>0</v>
      </c>
      <c r="AD459" s="2">
        <f t="shared" si="400"/>
        <v>8.3333333333333339E-4</v>
      </c>
      <c r="AE459" s="5">
        <f t="shared" si="401"/>
        <v>1508.8577337768477</v>
      </c>
      <c r="AF459" s="2">
        <f>(AE459/AE$5)^(12/COUNT(AE$6:AE459))-1</f>
        <v>7.4369570799108775E-2</v>
      </c>
      <c r="AH459" s="3">
        <f t="shared" ca="1" si="402"/>
        <v>1</v>
      </c>
      <c r="AI459" s="3">
        <f t="shared" ca="1" si="403"/>
        <v>0</v>
      </c>
      <c r="AJ459" s="2">
        <f t="shared" ca="1" si="404"/>
        <v>8.3333333333333339E-4</v>
      </c>
      <c r="AK459" s="5">
        <f t="shared" ca="1" si="405"/>
        <v>4452.2829964687235</v>
      </c>
      <c r="AL459" s="2">
        <f ca="1">(AK459/AK$5)^(12/COUNT(AK$6:AK459))-1</f>
        <v>0.10554105428201055</v>
      </c>
      <c r="AN459" s="3">
        <f t="shared" ca="1" si="406"/>
        <v>0.93037605198263296</v>
      </c>
      <c r="AO459" s="3">
        <f t="shared" ca="1" si="407"/>
        <v>6.9623948017367043E-2</v>
      </c>
      <c r="AP459" s="2">
        <f t="shared" ca="1" si="408"/>
        <v>-2.9277807217105373E-3</v>
      </c>
      <c r="AQ459" s="5">
        <f t="shared" ca="1" si="409"/>
        <v>1147.6982630766613</v>
      </c>
      <c r="AR459" s="2">
        <f ca="1">(AQ459/AQ$5)^(12/COUNT(AQ$6:AQ459))-1</f>
        <v>6.6628214813900799E-2</v>
      </c>
      <c r="AT459" s="3">
        <f t="shared" si="410"/>
        <v>1</v>
      </c>
      <c r="AU459" s="3">
        <f t="shared" si="411"/>
        <v>0</v>
      </c>
      <c r="AV459" s="2">
        <f t="shared" si="412"/>
        <v>8.3333333333333339E-4</v>
      </c>
      <c r="AW459" s="5">
        <f t="shared" si="413"/>
        <v>1662.2200527344955</v>
      </c>
      <c r="AX459" s="2">
        <f>(AW459/AW$5)^(12/COUNT(AW$6:AW459))-1</f>
        <v>7.7121995959609224E-2</v>
      </c>
      <c r="AZ459" s="3">
        <f t="shared" ca="1" si="414"/>
        <v>1</v>
      </c>
      <c r="BA459" s="3">
        <f t="shared" ca="1" si="415"/>
        <v>0</v>
      </c>
      <c r="BB459" s="2">
        <f t="shared" ca="1" si="416"/>
        <v>8.3333333333333339E-4</v>
      </c>
      <c r="BC459" s="5">
        <f t="shared" ca="1" si="417"/>
        <v>3294.4833680894126</v>
      </c>
      <c r="BD459" s="2">
        <f ca="1">(BC459/BC$5)^(12/COUNT(BC$6:BC459))-1</f>
        <v>9.6775464580233672E-2</v>
      </c>
      <c r="BF459" s="3">
        <f t="shared" si="438"/>
        <v>0.45</v>
      </c>
      <c r="BG459" s="3">
        <f t="shared" si="418"/>
        <v>0.55000000000000004</v>
      </c>
      <c r="BH459" s="2">
        <f t="shared" si="419"/>
        <v>-2.8877890881618296E-2</v>
      </c>
      <c r="BI459" s="5">
        <f t="shared" si="420"/>
        <v>1193.8613647923473</v>
      </c>
      <c r="BJ459" s="2">
        <f>(BI459/BI$5)^(12/COUNT(BI$6:BI459))-1</f>
        <v>6.7740563249099051E-2</v>
      </c>
      <c r="BL459" s="3">
        <f t="shared" si="421"/>
        <v>1</v>
      </c>
      <c r="BM459" s="3">
        <f t="shared" si="422"/>
        <v>0</v>
      </c>
      <c r="BN459" s="2">
        <f t="shared" si="423"/>
        <v>8.3333333333333339E-4</v>
      </c>
      <c r="BO459" s="5">
        <f t="shared" si="424"/>
        <v>813.55471188163494</v>
      </c>
      <c r="BP459" s="2">
        <f>(BO459/BO$5)^(12/COUNT(BO$6:BO459))-1</f>
        <v>5.6971035320671159E-2</v>
      </c>
      <c r="BR459" s="3">
        <f t="shared" si="425"/>
        <v>1</v>
      </c>
      <c r="BS459" s="3">
        <f t="shared" si="426"/>
        <v>0</v>
      </c>
      <c r="BT459" s="2">
        <f t="shared" si="427"/>
        <v>8.3333333333333339E-4</v>
      </c>
      <c r="BU459" s="5">
        <f t="shared" si="428"/>
        <v>811.08005213529009</v>
      </c>
      <c r="BV459" s="2">
        <f>(BU459/BU$5)^(12/COUNT(BU$6:BU459))-1</f>
        <v>5.688592914452717E-2</v>
      </c>
      <c r="BX459" s="3">
        <f t="shared" si="429"/>
        <v>0</v>
      </c>
      <c r="BY459" s="3">
        <f t="shared" si="430"/>
        <v>1</v>
      </c>
      <c r="BZ459" s="2">
        <f t="shared" si="431"/>
        <v>-5.3187074330215078E-2</v>
      </c>
      <c r="CA459" s="5">
        <f t="shared" si="432"/>
        <v>831.9532058895461</v>
      </c>
      <c r="CB459" s="2">
        <f>(CA459/CA$5)^(12/COUNT(CA$6:CA459))-1</f>
        <v>5.7595988143231969E-2</v>
      </c>
      <c r="CD459" s="3">
        <f t="shared" si="439"/>
        <v>0.1</v>
      </c>
      <c r="CE459" s="3">
        <f t="shared" si="433"/>
        <v>0.9</v>
      </c>
      <c r="CF459" s="2">
        <f t="shared" si="434"/>
        <v>-4.7785033563860241E-2</v>
      </c>
      <c r="CG459" s="5">
        <f t="shared" si="435"/>
        <v>1070.9160358832569</v>
      </c>
      <c r="CH459" s="2">
        <f>(CG459/CG$5)^(12/COUNT(CG$6:CG459))-1</f>
        <v>6.467781582901666E-2</v>
      </c>
    </row>
    <row r="460" spans="1:86">
      <c r="A460" s="1">
        <v>39813</v>
      </c>
      <c r="B460" s="2">
        <f>data!M461/1200</f>
        <v>5.2499999999999997E-4</v>
      </c>
      <c r="C460" s="2">
        <f>data!K461/data!K460-1</f>
        <v>-5.9632757355274624E-3</v>
      </c>
      <c r="D460" s="1">
        <f t="shared" si="386"/>
        <v>39448</v>
      </c>
      <c r="E460">
        <f>VLOOKUP(D460,'FRED Graph'!$A$13:$B$1993,2,FALSE)</f>
        <v>1</v>
      </c>
      <c r="F460" s="4">
        <f t="shared" si="387"/>
        <v>-6.4882757355274627E-3</v>
      </c>
      <c r="G460" s="20" t="str">
        <f t="shared" si="385"/>
        <v>20084</v>
      </c>
      <c r="H460" s="21">
        <f>IF(VLOOKUP(G460,Median_Level!$A$2:$H$206,8,FALSE)="#N/A",0,VLOOKUP(G460,Median_Level!$A$2:$H$206,8,FALSE))</f>
        <v>25</v>
      </c>
      <c r="I460" s="4"/>
      <c r="J460" s="3">
        <f t="shared" si="436"/>
        <v>0</v>
      </c>
      <c r="K460" s="3">
        <f t="shared" si="388"/>
        <v>1</v>
      </c>
      <c r="L460" s="2">
        <f t="shared" si="389"/>
        <v>-5.9632757355274624E-3</v>
      </c>
      <c r="M460" s="5">
        <f t="shared" si="390"/>
        <v>1010.5227403569365</v>
      </c>
      <c r="N460" s="2">
        <f>(M460/M$5)^(12/COUNT(M$6:M460))-1</f>
        <v>6.2902731884001861E-2</v>
      </c>
      <c r="P460" s="3">
        <f t="shared" si="437"/>
        <v>1</v>
      </c>
      <c r="Q460" s="3">
        <f t="shared" si="391"/>
        <v>0</v>
      </c>
      <c r="R460" s="2">
        <f t="shared" si="392"/>
        <v>5.2499999999999997E-4</v>
      </c>
      <c r="S460" s="5">
        <f t="shared" si="393"/>
        <v>1131.2614737240958</v>
      </c>
      <c r="T460" s="2">
        <f>(S460/S$5)^(12/COUNT(S$6:S460))-1</f>
        <v>6.6071361610588131E-2</v>
      </c>
      <c r="V460" s="3">
        <f t="shared" si="394"/>
        <v>1</v>
      </c>
      <c r="W460" s="3">
        <f t="shared" si="395"/>
        <v>0</v>
      </c>
      <c r="X460" s="2">
        <f t="shared" si="396"/>
        <v>5.2499999999999997E-4</v>
      </c>
      <c r="Y460" s="5">
        <f t="shared" si="397"/>
        <v>1989321.7643713923</v>
      </c>
      <c r="Z460" s="2">
        <f>(Y460/Y$5)^(12/COUNT(Y$6:Y460))-1</f>
        <v>0.29829217773352412</v>
      </c>
      <c r="AB460" s="3">
        <f t="shared" si="398"/>
        <v>1</v>
      </c>
      <c r="AC460" s="3">
        <f t="shared" si="399"/>
        <v>0</v>
      </c>
      <c r="AD460" s="2">
        <f t="shared" si="400"/>
        <v>5.2499999999999997E-4</v>
      </c>
      <c r="AE460" s="5">
        <f t="shared" si="401"/>
        <v>1509.6498840870806</v>
      </c>
      <c r="AF460" s="2">
        <f>(AE460/AE$5)^(12/COUNT(AE$6:AE460))-1</f>
        <v>7.4215071751512651E-2</v>
      </c>
      <c r="AH460" s="3">
        <f t="shared" ca="1" si="402"/>
        <v>1</v>
      </c>
      <c r="AI460" s="3">
        <f t="shared" ca="1" si="403"/>
        <v>0</v>
      </c>
      <c r="AJ460" s="2">
        <f t="shared" ca="1" si="404"/>
        <v>5.2499999999999997E-4</v>
      </c>
      <c r="AK460" s="5">
        <f t="shared" ca="1" si="405"/>
        <v>4454.62044504187</v>
      </c>
      <c r="AL460" s="2">
        <f ca="1">(AK460/AK$5)^(12/COUNT(AK$6:AK460))-1</f>
        <v>0.10531259168787055</v>
      </c>
      <c r="AN460" s="3">
        <f t="shared" ca="1" si="406"/>
        <v>4.9165397181824E-3</v>
      </c>
      <c r="AO460" s="3">
        <f t="shared" ca="1" si="407"/>
        <v>0.9950834602818176</v>
      </c>
      <c r="AP460" s="2">
        <f t="shared" ca="1" si="408"/>
        <v>-5.9313758701712224E-3</v>
      </c>
      <c r="AQ460" s="5">
        <f t="shared" ca="1" si="409"/>
        <v>1140.8908332928111</v>
      </c>
      <c r="AR460" s="2">
        <f ca="1">(AQ460/AQ$5)^(12/COUNT(AQ$6:AQ460))-1</f>
        <v>6.6309701771962049E-2</v>
      </c>
      <c r="AT460" s="3">
        <f t="shared" si="410"/>
        <v>1</v>
      </c>
      <c r="AU460" s="3">
        <f t="shared" si="411"/>
        <v>0</v>
      </c>
      <c r="AV460" s="2">
        <f t="shared" si="412"/>
        <v>5.2499999999999997E-4</v>
      </c>
      <c r="AW460" s="5">
        <f t="shared" si="413"/>
        <v>1663.0927182621813</v>
      </c>
      <c r="AX460" s="2">
        <f>(AW460/AW$5)^(12/COUNT(AW$6:AW460))-1</f>
        <v>7.6961044960995872E-2</v>
      </c>
      <c r="AZ460" s="3">
        <f t="shared" ca="1" si="414"/>
        <v>1</v>
      </c>
      <c r="BA460" s="3">
        <f t="shared" ca="1" si="415"/>
        <v>0</v>
      </c>
      <c r="BB460" s="2">
        <f t="shared" ca="1" si="416"/>
        <v>5.2499999999999997E-4</v>
      </c>
      <c r="BC460" s="5">
        <f t="shared" ca="1" si="417"/>
        <v>3296.2129718576598</v>
      </c>
      <c r="BD460" s="2">
        <f ca="1">(BC460/BC$5)^(12/COUNT(BC$6:BC460))-1</f>
        <v>9.6567998073362471E-2</v>
      </c>
      <c r="BF460" s="3">
        <f t="shared" si="438"/>
        <v>0.45</v>
      </c>
      <c r="BG460" s="3">
        <f t="shared" si="418"/>
        <v>0.55000000000000004</v>
      </c>
      <c r="BH460" s="2">
        <f t="shared" si="419"/>
        <v>-3.0435516545401047E-3</v>
      </c>
      <c r="BI460" s="5">
        <f t="shared" si="420"/>
        <v>1190.2277860602421</v>
      </c>
      <c r="BJ460" s="2">
        <f>(BI460/BI$5)^(12/COUNT(BI$6:BI460))-1</f>
        <v>6.7500939632662016E-2</v>
      </c>
      <c r="BL460" s="3">
        <f t="shared" si="421"/>
        <v>1</v>
      </c>
      <c r="BM460" s="3">
        <f t="shared" si="422"/>
        <v>0</v>
      </c>
      <c r="BN460" s="2">
        <f t="shared" si="423"/>
        <v>5.2499999999999997E-4</v>
      </c>
      <c r="BO460" s="5">
        <f t="shared" si="424"/>
        <v>813.98182810537287</v>
      </c>
      <c r="BP460" s="2">
        <f>(BO460/BO$5)^(12/COUNT(BO$6:BO460))-1</f>
        <v>5.6856960718498106E-2</v>
      </c>
      <c r="BR460" s="3">
        <f t="shared" si="425"/>
        <v>1</v>
      </c>
      <c r="BS460" s="3">
        <f t="shared" si="426"/>
        <v>0</v>
      </c>
      <c r="BT460" s="2">
        <f t="shared" si="427"/>
        <v>5.2499999999999997E-4</v>
      </c>
      <c r="BU460" s="5">
        <f t="shared" si="428"/>
        <v>811.50586916266116</v>
      </c>
      <c r="BV460" s="2">
        <f>(BU460/BU$5)^(12/COUNT(BU$6:BU460))-1</f>
        <v>5.6772050746359382E-2</v>
      </c>
      <c r="BX460" s="3">
        <f t="shared" si="429"/>
        <v>0</v>
      </c>
      <c r="BY460" s="3">
        <f t="shared" si="430"/>
        <v>1</v>
      </c>
      <c r="BZ460" s="2">
        <f t="shared" si="431"/>
        <v>-5.9632757355274624E-3</v>
      </c>
      <c r="CA460" s="5">
        <f t="shared" si="432"/>
        <v>826.9920395237707</v>
      </c>
      <c r="CB460" s="2">
        <f>(CA460/CA$5)^(12/COUNT(CA$6:CA460))-1</f>
        <v>5.7299038473252573E-2</v>
      </c>
      <c r="CD460" s="3">
        <f t="shared" si="439"/>
        <v>0.1</v>
      </c>
      <c r="CE460" s="3">
        <f t="shared" si="433"/>
        <v>0.9</v>
      </c>
      <c r="CF460" s="2">
        <f t="shared" si="434"/>
        <v>-5.3144481619747169E-3</v>
      </c>
      <c r="CG460" s="5">
        <f t="shared" si="435"/>
        <v>1065.2247081247278</v>
      </c>
      <c r="CH460" s="2">
        <f>(CG460/CG$5)^(12/COUNT(CG$6:CG460))-1</f>
        <v>6.4381582544576377E-2</v>
      </c>
    </row>
    <row r="461" spans="1:86">
      <c r="A461" s="1">
        <v>39843</v>
      </c>
      <c r="B461" s="2">
        <f>data!M462/1200</f>
        <v>2.0833333333333335E-4</v>
      </c>
      <c r="C461" s="2">
        <f>data!K462/data!K461-1</f>
        <v>-8.836548968311575E-2</v>
      </c>
      <c r="D461" s="1">
        <f t="shared" si="386"/>
        <v>39814</v>
      </c>
      <c r="E461">
        <f>VLOOKUP(D461,'FRED Graph'!$A$13:$B$1993,2,FALSE)</f>
        <v>1</v>
      </c>
      <c r="F461" s="4">
        <f t="shared" si="387"/>
        <v>-8.8573823016449088E-2</v>
      </c>
      <c r="G461" s="20" t="str">
        <f t="shared" si="385"/>
        <v>20091</v>
      </c>
      <c r="H461" s="21">
        <f>IF(VLOOKUP(G461,Median_Level!$A$2:$H$206,8,FALSE)="#N/A",0,VLOOKUP(G461,Median_Level!$A$2:$H$206,8,FALSE))</f>
        <v>20</v>
      </c>
      <c r="I461" s="4"/>
      <c r="J461" s="3">
        <f t="shared" si="436"/>
        <v>0</v>
      </c>
      <c r="K461" s="3">
        <f t="shared" si="388"/>
        <v>1</v>
      </c>
      <c r="L461" s="2">
        <f t="shared" si="389"/>
        <v>-8.836548968311575E-2</v>
      </c>
      <c r="M461" s="5">
        <f t="shared" si="390"/>
        <v>921.22740356937186</v>
      </c>
      <c r="N461" s="2">
        <f>(M461/M$5)^(12/COUNT(M$6:M461))-1</f>
        <v>6.0176259750791994E-2</v>
      </c>
      <c r="P461" s="3">
        <f t="shared" si="437"/>
        <v>1</v>
      </c>
      <c r="Q461" s="3">
        <f t="shared" si="391"/>
        <v>0</v>
      </c>
      <c r="R461" s="2">
        <f t="shared" si="392"/>
        <v>2.0833333333333335E-4</v>
      </c>
      <c r="S461" s="5">
        <f t="shared" si="393"/>
        <v>1131.4971531977883</v>
      </c>
      <c r="T461" s="2">
        <f>(S461/S$5)^(12/COUNT(S$6:S461))-1</f>
        <v>6.5927637463301991E-2</v>
      </c>
      <c r="V461" s="3">
        <f t="shared" si="394"/>
        <v>1</v>
      </c>
      <c r="W461" s="3">
        <f t="shared" si="395"/>
        <v>0</v>
      </c>
      <c r="X461" s="2">
        <f t="shared" si="396"/>
        <v>2.0833333333333335E-4</v>
      </c>
      <c r="Y461" s="5">
        <f t="shared" si="397"/>
        <v>1989736.2064056364</v>
      </c>
      <c r="Z461" s="2">
        <f>(Y461/Y$5)^(12/COUNT(Y$6:Y461))-1</f>
        <v>0.29755626055100093</v>
      </c>
      <c r="AB461" s="3">
        <f t="shared" si="398"/>
        <v>1</v>
      </c>
      <c r="AC461" s="3">
        <f t="shared" si="399"/>
        <v>0</v>
      </c>
      <c r="AD461" s="2">
        <f t="shared" si="400"/>
        <v>2.0833333333333335E-4</v>
      </c>
      <c r="AE461" s="5">
        <f t="shared" si="401"/>
        <v>1509.9643944795989</v>
      </c>
      <c r="AF461" s="2">
        <f>(AE461/AE$5)^(12/COUNT(AE$6:AE461))-1</f>
        <v>7.4052325210246739E-2</v>
      </c>
      <c r="AH461" s="3">
        <f t="shared" ca="1" si="402"/>
        <v>0</v>
      </c>
      <c r="AI461" s="3">
        <f t="shared" ca="1" si="403"/>
        <v>1</v>
      </c>
      <c r="AJ461" s="2">
        <f t="shared" ca="1" si="404"/>
        <v>-8.836548968311575E-2</v>
      </c>
      <c r="AK461" s="5">
        <f t="shared" ca="1" si="405"/>
        <v>4060.985728063326</v>
      </c>
      <c r="AL461" s="2">
        <f ca="1">(AK461/AK$5)^(12/COUNT(AK$6:AK461))-1</f>
        <v>0.10238274521841184</v>
      </c>
      <c r="AN461" s="3">
        <f t="shared" ca="1" si="406"/>
        <v>0.62733184251474927</v>
      </c>
      <c r="AO461" s="3">
        <f t="shared" ca="1" si="407"/>
        <v>0.37266815748525073</v>
      </c>
      <c r="AP461" s="2">
        <f t="shared" ca="1" si="408"/>
        <v>-3.2800310091631438E-2</v>
      </c>
      <c r="AQ461" s="5">
        <f t="shared" ca="1" si="409"/>
        <v>1103.4692601801071</v>
      </c>
      <c r="AR461" s="2">
        <f ca="1">(AQ461/AQ$5)^(12/COUNT(AQ$6:AQ461))-1</f>
        <v>6.5224284994433779E-2</v>
      </c>
      <c r="AT461" s="3">
        <f t="shared" si="410"/>
        <v>0</v>
      </c>
      <c r="AU461" s="3">
        <f t="shared" si="411"/>
        <v>1</v>
      </c>
      <c r="AV461" s="2">
        <f t="shared" si="412"/>
        <v>-8.836548968311575E-2</v>
      </c>
      <c r="AW461" s="5">
        <f t="shared" si="413"/>
        <v>1516.1327158245197</v>
      </c>
      <c r="AX461" s="2">
        <f>(AW461/AW$5)^(12/COUNT(AW$6:AW461))-1</f>
        <v>7.4167559005689165E-2</v>
      </c>
      <c r="AZ461" s="3">
        <f t="shared" ca="1" si="414"/>
        <v>0</v>
      </c>
      <c r="BA461" s="3">
        <f t="shared" ca="1" si="415"/>
        <v>1</v>
      </c>
      <c r="BB461" s="2">
        <f t="shared" ca="1" si="416"/>
        <v>-8.836548968311575E-2</v>
      </c>
      <c r="BC461" s="5">
        <f t="shared" ca="1" si="417"/>
        <v>3004.9414984996192</v>
      </c>
      <c r="BD461" s="2">
        <f ca="1">(BC461/BC$5)^(12/COUNT(BC$6:BC461))-1</f>
        <v>9.3680381071493901E-2</v>
      </c>
      <c r="BF461" s="3">
        <f t="shared" si="438"/>
        <v>0.45</v>
      </c>
      <c r="BG461" s="3">
        <f t="shared" si="418"/>
        <v>0.55000000000000004</v>
      </c>
      <c r="BH461" s="2">
        <f t="shared" si="419"/>
        <v>-4.850726932571367E-2</v>
      </c>
      <c r="BI461" s="5">
        <f t="shared" si="420"/>
        <v>1132.4930862828701</v>
      </c>
      <c r="BJ461" s="2">
        <f>(BI461/BI$5)^(12/COUNT(BI$6:BI461))-1</f>
        <v>6.5952316874107186E-2</v>
      </c>
      <c r="BL461" s="3">
        <f t="shared" si="421"/>
        <v>1</v>
      </c>
      <c r="BM461" s="3">
        <f t="shared" si="422"/>
        <v>0</v>
      </c>
      <c r="BN461" s="2">
        <f t="shared" si="423"/>
        <v>2.0833333333333335E-4</v>
      </c>
      <c r="BO461" s="5">
        <f t="shared" si="424"/>
        <v>814.15140765289482</v>
      </c>
      <c r="BP461" s="2">
        <f>(BO461/BO$5)^(12/COUNT(BO$6:BO461))-1</f>
        <v>5.6734595743617833E-2</v>
      </c>
      <c r="BR461" s="3">
        <f t="shared" si="425"/>
        <v>1</v>
      </c>
      <c r="BS461" s="3">
        <f t="shared" si="426"/>
        <v>0</v>
      </c>
      <c r="BT461" s="2">
        <f t="shared" si="427"/>
        <v>2.0833333333333335E-4</v>
      </c>
      <c r="BU461" s="5">
        <f t="shared" si="428"/>
        <v>811.67493288540345</v>
      </c>
      <c r="BV461" s="2">
        <f>(BU461/BU$5)^(12/COUNT(BU$6:BU461))-1</f>
        <v>5.6649881779579303E-2</v>
      </c>
      <c r="BX461" s="3">
        <f t="shared" si="429"/>
        <v>0</v>
      </c>
      <c r="BY461" s="3">
        <f t="shared" si="430"/>
        <v>1</v>
      </c>
      <c r="BZ461" s="2">
        <f t="shared" si="431"/>
        <v>-8.836548968311575E-2</v>
      </c>
      <c r="CA461" s="5">
        <f t="shared" si="432"/>
        <v>753.91448298721411</v>
      </c>
      <c r="CB461" s="2">
        <f>(CA461/CA$5)^(12/COUNT(CA$6:CA461))-1</f>
        <v>5.4599165463654176E-2</v>
      </c>
      <c r="CD461" s="3">
        <f t="shared" si="439"/>
        <v>0.1</v>
      </c>
      <c r="CE461" s="3">
        <f t="shared" si="433"/>
        <v>0.9</v>
      </c>
      <c r="CF461" s="2">
        <f t="shared" si="434"/>
        <v>-7.9508107381470849E-2</v>
      </c>
      <c r="CG461" s="5">
        <f t="shared" si="435"/>
        <v>980.53070764575102</v>
      </c>
      <c r="CH461" s="2">
        <f>(CG461/CG$5)^(12/COUNT(CG$6:CG461))-1</f>
        <v>6.1918248999414782E-2</v>
      </c>
    </row>
    <row r="462" spans="1:86">
      <c r="A462" s="1">
        <v>39871</v>
      </c>
      <c r="B462" s="2">
        <f>data!M463/1200</f>
        <v>2.0833333333333335E-4</v>
      </c>
      <c r="C462" s="2">
        <f>data!K463/data!K462-1</f>
        <v>-0.11722864792034848</v>
      </c>
      <c r="D462" s="1">
        <f t="shared" si="386"/>
        <v>39814</v>
      </c>
      <c r="E462">
        <f>VLOOKUP(D462,'FRED Graph'!$A$13:$B$1993,2,FALSE)</f>
        <v>1</v>
      </c>
      <c r="F462" s="4">
        <f t="shared" si="387"/>
        <v>-0.11743698125368182</v>
      </c>
      <c r="G462" s="20" t="str">
        <f t="shared" si="385"/>
        <v>20091</v>
      </c>
      <c r="H462" s="21">
        <f>IF(VLOOKUP(G462,Median_Level!$A$2:$H$206,8,FALSE)="#N/A",0,VLOOKUP(G462,Median_Level!$A$2:$H$206,8,FALSE))</f>
        <v>20</v>
      </c>
      <c r="I462" s="4"/>
      <c r="J462" s="3">
        <f t="shared" si="436"/>
        <v>0</v>
      </c>
      <c r="K462" s="3">
        <f t="shared" si="388"/>
        <v>1</v>
      </c>
      <c r="L462" s="2">
        <f t="shared" si="389"/>
        <v>-0.11722864792034848</v>
      </c>
      <c r="M462" s="5">
        <f t="shared" si="390"/>
        <v>813.23316062176116</v>
      </c>
      <c r="N462" s="2">
        <f>(M462/M$5)^(12/COUNT(M$6:M462))-1</f>
        <v>5.657569165366283E-2</v>
      </c>
      <c r="P462" s="3">
        <f t="shared" si="437"/>
        <v>1</v>
      </c>
      <c r="Q462" s="3">
        <f t="shared" si="391"/>
        <v>0</v>
      </c>
      <c r="R462" s="2">
        <f t="shared" si="392"/>
        <v>2.0833333333333335E-4</v>
      </c>
      <c r="S462" s="5">
        <f t="shared" si="393"/>
        <v>1131.7328817713712</v>
      </c>
      <c r="T462" s="2">
        <f>(S462/S$5)^(12/COUNT(S$6:S462))-1</f>
        <v>6.5784561555116472E-2</v>
      </c>
      <c r="V462" s="3">
        <f t="shared" si="394"/>
        <v>1</v>
      </c>
      <c r="W462" s="3">
        <f t="shared" si="395"/>
        <v>0</v>
      </c>
      <c r="X462" s="2">
        <f t="shared" si="396"/>
        <v>2.0833333333333335E-4</v>
      </c>
      <c r="Y462" s="5">
        <f t="shared" si="397"/>
        <v>1990150.734781971</v>
      </c>
      <c r="Z462" s="2">
        <f>(Y462/Y$5)^(12/COUNT(Y$6:Y462))-1</f>
        <v>0.29682397842204677</v>
      </c>
      <c r="AB462" s="3">
        <f t="shared" si="398"/>
        <v>1</v>
      </c>
      <c r="AC462" s="3">
        <f t="shared" si="399"/>
        <v>0</v>
      </c>
      <c r="AD462" s="2">
        <f t="shared" si="400"/>
        <v>2.0833333333333335E-4</v>
      </c>
      <c r="AE462" s="5">
        <f t="shared" si="401"/>
        <v>1510.2789703951155</v>
      </c>
      <c r="AF462" s="2">
        <f>(AE462/AE$5)^(12/COUNT(AE$6:AE462))-1</f>
        <v>7.3890315402604934E-2</v>
      </c>
      <c r="AH462" s="3">
        <f t="shared" ca="1" si="402"/>
        <v>0</v>
      </c>
      <c r="AI462" s="3">
        <f t="shared" ca="1" si="403"/>
        <v>1</v>
      </c>
      <c r="AJ462" s="2">
        <f t="shared" ca="1" si="404"/>
        <v>-0.11722864792034848</v>
      </c>
      <c r="AK462" s="5">
        <f t="shared" ca="1" si="405"/>
        <v>3584.9218619386302</v>
      </c>
      <c r="AL462" s="2">
        <f ca="1">(AK462/AK$5)^(12/COUNT(AK$6:AK462))-1</f>
        <v>9.8544989382210346E-2</v>
      </c>
      <c r="AN462" s="3">
        <f t="shared" ca="1" si="406"/>
        <v>0.21178044133444862</v>
      </c>
      <c r="AO462" s="3">
        <f t="shared" ca="1" si="407"/>
        <v>0.78821955866555138</v>
      </c>
      <c r="AP462" s="2">
        <f t="shared" ca="1" si="408"/>
        <v>-9.2357792201458372E-2</v>
      </c>
      <c r="AQ462" s="5">
        <f t="shared" ca="1" si="409"/>
        <v>1001.5552755476958</v>
      </c>
      <c r="AR462" s="2">
        <f ca="1">(AQ462/AQ$5)^(12/COUNT(AQ$6:AQ462))-1</f>
        <v>6.2370317244710982E-2</v>
      </c>
      <c r="AT462" s="3">
        <f t="shared" si="410"/>
        <v>0</v>
      </c>
      <c r="AU462" s="3">
        <f t="shared" si="411"/>
        <v>1</v>
      </c>
      <c r="AV462" s="2">
        <f t="shared" si="412"/>
        <v>-0.11722864792034848</v>
      </c>
      <c r="AW462" s="5">
        <f t="shared" si="413"/>
        <v>1338.3985274806053</v>
      </c>
      <c r="AX462" s="2">
        <f>(AW462/AW$5)^(12/COUNT(AW$6:AW462))-1</f>
        <v>7.0488762120865189E-2</v>
      </c>
      <c r="AZ462" s="3">
        <f t="shared" ca="1" si="414"/>
        <v>0</v>
      </c>
      <c r="BA462" s="3">
        <f t="shared" ca="1" si="415"/>
        <v>1</v>
      </c>
      <c r="BB462" s="2">
        <f t="shared" ca="1" si="416"/>
        <v>-0.11722864792034848</v>
      </c>
      <c r="BC462" s="5">
        <f t="shared" ca="1" si="417"/>
        <v>2652.6762695507632</v>
      </c>
      <c r="BD462" s="2">
        <f ca="1">(BC462/BC$5)^(12/COUNT(BC$6:BC462))-1</f>
        <v>8.9891822164295698E-2</v>
      </c>
      <c r="BF462" s="3">
        <f t="shared" si="438"/>
        <v>0.45</v>
      </c>
      <c r="BG462" s="3">
        <f t="shared" si="418"/>
        <v>0.55000000000000004</v>
      </c>
      <c r="BH462" s="2">
        <f t="shared" si="419"/>
        <v>-6.4382006356191665E-2</v>
      </c>
      <c r="BI462" s="5">
        <f t="shared" si="420"/>
        <v>1059.5809092034633</v>
      </c>
      <c r="BJ462" s="2">
        <f>(BI462/BI$5)^(12/COUNT(BI$6:BI462))-1</f>
        <v>6.3942561850253155E-2</v>
      </c>
      <c r="BL462" s="3">
        <f t="shared" si="421"/>
        <v>1</v>
      </c>
      <c r="BM462" s="3">
        <f t="shared" si="422"/>
        <v>0</v>
      </c>
      <c r="BN462" s="2">
        <f t="shared" si="423"/>
        <v>2.0833333333333335E-4</v>
      </c>
      <c r="BO462" s="5">
        <f t="shared" si="424"/>
        <v>814.32102252948914</v>
      </c>
      <c r="BP462" s="2">
        <f>(BO462/BO$5)^(12/COUNT(BO$6:BO462))-1</f>
        <v>5.6612780357641723E-2</v>
      </c>
      <c r="BR462" s="3">
        <f t="shared" si="425"/>
        <v>1</v>
      </c>
      <c r="BS462" s="3">
        <f t="shared" si="426"/>
        <v>0</v>
      </c>
      <c r="BT462" s="2">
        <f t="shared" si="427"/>
        <v>2.0833333333333335E-4</v>
      </c>
      <c r="BU462" s="5">
        <f t="shared" si="428"/>
        <v>811.84403182975461</v>
      </c>
      <c r="BV462" s="2">
        <f>(BU462/BU$5)^(12/COUNT(BU$6:BU462))-1</f>
        <v>5.6528261499972476E-2</v>
      </c>
      <c r="BX462" s="3">
        <f t="shared" si="429"/>
        <v>0</v>
      </c>
      <c r="BY462" s="3">
        <f t="shared" si="430"/>
        <v>1</v>
      </c>
      <c r="BZ462" s="2">
        <f t="shared" si="431"/>
        <v>-0.11722864792034848</v>
      </c>
      <c r="CA462" s="5">
        <f t="shared" si="432"/>
        <v>665.53410749905447</v>
      </c>
      <c r="CB462" s="2">
        <f>(CA462/CA$5)^(12/COUNT(CA$6:CA462))-1</f>
        <v>5.1029668565872877E-2</v>
      </c>
      <c r="CD462" s="3">
        <f t="shared" si="439"/>
        <v>0.1</v>
      </c>
      <c r="CE462" s="3">
        <f t="shared" si="433"/>
        <v>0.9</v>
      </c>
      <c r="CF462" s="2">
        <f t="shared" si="434"/>
        <v>-0.10548494979498031</v>
      </c>
      <c r="CG462" s="5">
        <f t="shared" si="435"/>
        <v>877.09947517730245</v>
      </c>
      <c r="CH462" s="2">
        <f>(CG462/CG$5)^(12/COUNT(CG$6:CG462))-1</f>
        <v>5.8675275755201595E-2</v>
      </c>
    </row>
    <row r="463" spans="1:86">
      <c r="A463" s="1">
        <v>39903</v>
      </c>
      <c r="B463" s="2">
        <f>data!M464/1200</f>
        <v>2.0833333333333335E-4</v>
      </c>
      <c r="C463" s="2">
        <f>data!K464/data!K463-1</f>
        <v>7.7303611957077356E-2</v>
      </c>
      <c r="D463" s="1">
        <f t="shared" si="386"/>
        <v>39814</v>
      </c>
      <c r="E463">
        <f>VLOOKUP(D463,'FRED Graph'!$A$13:$B$1993,2,FALSE)</f>
        <v>1</v>
      </c>
      <c r="F463" s="4">
        <f t="shared" si="387"/>
        <v>7.7095278623744018E-2</v>
      </c>
      <c r="G463" s="20" t="str">
        <f t="shared" si="385"/>
        <v>20091</v>
      </c>
      <c r="H463" s="21">
        <f>IF(VLOOKUP(G463,Median_Level!$A$2:$H$206,8,FALSE)="#N/A",0,VLOOKUP(G463,Median_Level!$A$2:$H$206,8,FALSE))</f>
        <v>20</v>
      </c>
      <c r="I463" s="4"/>
      <c r="J463" s="3">
        <f t="shared" si="436"/>
        <v>0</v>
      </c>
      <c r="K463" s="3">
        <f t="shared" si="388"/>
        <v>1</v>
      </c>
      <c r="L463" s="2">
        <f t="shared" si="389"/>
        <v>7.7303611957077356E-2</v>
      </c>
      <c r="M463" s="5">
        <f t="shared" si="390"/>
        <v>876.09902130109333</v>
      </c>
      <c r="N463" s="2">
        <f>(M463/M$5)^(12/COUNT(M$6:M463))-1</f>
        <v>5.85118319916198E-2</v>
      </c>
      <c r="P463" s="3">
        <f t="shared" si="437"/>
        <v>1</v>
      </c>
      <c r="Q463" s="3">
        <f t="shared" si="391"/>
        <v>0</v>
      </c>
      <c r="R463" s="2">
        <f t="shared" si="392"/>
        <v>2.0833333333333335E-4</v>
      </c>
      <c r="S463" s="5">
        <f t="shared" si="393"/>
        <v>1131.9686594550737</v>
      </c>
      <c r="T463" s="2">
        <f>(S463/S$5)^(12/COUNT(S$6:S463))-1</f>
        <v>6.5642129511550351E-2</v>
      </c>
      <c r="V463" s="3">
        <f t="shared" si="394"/>
        <v>0</v>
      </c>
      <c r="W463" s="3">
        <f t="shared" si="395"/>
        <v>1</v>
      </c>
      <c r="X463" s="2">
        <f t="shared" si="396"/>
        <v>7.7303611957077356E-2</v>
      </c>
      <c r="Y463" s="5">
        <f t="shared" si="397"/>
        <v>2143996.5749196489</v>
      </c>
      <c r="Z463" s="2">
        <f>(Y463/Y$5)^(12/COUNT(Y$6:Y463))-1</f>
        <v>0.29861930230624467</v>
      </c>
      <c r="AB463" s="3">
        <f t="shared" si="398"/>
        <v>1</v>
      </c>
      <c r="AC463" s="3">
        <f t="shared" si="399"/>
        <v>0</v>
      </c>
      <c r="AD463" s="2">
        <f t="shared" si="400"/>
        <v>2.0833333333333335E-4</v>
      </c>
      <c r="AE463" s="5">
        <f t="shared" si="401"/>
        <v>1510.5936118472812</v>
      </c>
      <c r="AF463" s="2">
        <f>(AE463/AE$5)^(12/COUNT(AE$6:AE463))-1</f>
        <v>7.3729037339061776E-2</v>
      </c>
      <c r="AH463" s="3">
        <f t="shared" ca="1" si="402"/>
        <v>0</v>
      </c>
      <c r="AI463" s="3">
        <f t="shared" ca="1" si="403"/>
        <v>1</v>
      </c>
      <c r="AJ463" s="2">
        <f t="shared" ca="1" si="404"/>
        <v>7.7303611957077356E-2</v>
      </c>
      <c r="AK463" s="5">
        <f t="shared" ca="1" si="405"/>
        <v>3862.0492704503772</v>
      </c>
      <c r="AL463" s="2">
        <f ca="1">(AK463/AK$5)^(12/COUNT(AK$6:AK463))-1</f>
        <v>0.10046443747797817</v>
      </c>
      <c r="AN463" s="3">
        <f t="shared" ca="1" si="406"/>
        <v>0.37730591002141922</v>
      </c>
      <c r="AO463" s="3">
        <f t="shared" ca="1" si="407"/>
        <v>0.62269408997858078</v>
      </c>
      <c r="AP463" s="2">
        <f t="shared" ca="1" si="408"/>
        <v>4.8215107697590749E-2</v>
      </c>
      <c r="AQ463" s="5">
        <f t="shared" ca="1" si="409"/>
        <v>1049.8453710233182</v>
      </c>
      <c r="AR463" s="2">
        <f ca="1">(AQ463/AQ$5)^(12/COUNT(AQ$6:AQ463))-1</f>
        <v>6.3541340014630299E-2</v>
      </c>
      <c r="AT463" s="3">
        <f t="shared" si="410"/>
        <v>0</v>
      </c>
      <c r="AU463" s="3">
        <f t="shared" si="411"/>
        <v>1</v>
      </c>
      <c r="AV463" s="2">
        <f t="shared" si="412"/>
        <v>7.7303611957077356E-2</v>
      </c>
      <c r="AW463" s="5">
        <f t="shared" si="413"/>
        <v>1441.8615678928898</v>
      </c>
      <c r="AX463" s="2">
        <f>(AW463/AW$5)^(12/COUNT(AW$6:AW463))-1</f>
        <v>7.2419765090620869E-2</v>
      </c>
      <c r="AZ463" s="3">
        <f t="shared" ca="1" si="414"/>
        <v>0</v>
      </c>
      <c r="BA463" s="3">
        <f t="shared" ca="1" si="415"/>
        <v>1</v>
      </c>
      <c r="BB463" s="2">
        <f t="shared" ca="1" si="416"/>
        <v>7.7303611957077356E-2</v>
      </c>
      <c r="BC463" s="5">
        <f t="shared" ca="1" si="417"/>
        <v>2857.7377265398632</v>
      </c>
      <c r="BD463" s="2">
        <f ca="1">(BC463/BC$5)^(12/COUNT(BC$6:BC463))-1</f>
        <v>9.1815002707843707E-2</v>
      </c>
      <c r="BF463" s="3">
        <f t="shared" si="438"/>
        <v>0.45</v>
      </c>
      <c r="BG463" s="3">
        <f t="shared" si="418"/>
        <v>0.55000000000000004</v>
      </c>
      <c r="BH463" s="2">
        <f t="shared" si="419"/>
        <v>4.2610736576392548E-2</v>
      </c>
      <c r="BI463" s="5">
        <f t="shared" si="420"/>
        <v>1104.7304322069067</v>
      </c>
      <c r="BJ463" s="2">
        <f>(BI463/BI$5)^(12/COUNT(BI$6:BI463))-1</f>
        <v>6.4962282296477492E-2</v>
      </c>
      <c r="BL463" s="3">
        <f t="shared" si="421"/>
        <v>1</v>
      </c>
      <c r="BM463" s="3">
        <f t="shared" si="422"/>
        <v>0</v>
      </c>
      <c r="BN463" s="2">
        <f t="shared" si="423"/>
        <v>2.0833333333333335E-4</v>
      </c>
      <c r="BO463" s="5">
        <f t="shared" si="424"/>
        <v>814.49067274251615</v>
      </c>
      <c r="BP463" s="2">
        <f>(BO463/BO$5)^(12/COUNT(BO$6:BO463))-1</f>
        <v>5.6491510867042294E-2</v>
      </c>
      <c r="BR463" s="3">
        <f t="shared" si="425"/>
        <v>1</v>
      </c>
      <c r="BS463" s="3">
        <f t="shared" si="426"/>
        <v>0</v>
      </c>
      <c r="BT463" s="2">
        <f t="shared" si="427"/>
        <v>2.0833333333333335E-4</v>
      </c>
      <c r="BU463" s="5">
        <f t="shared" si="428"/>
        <v>812.01316600305256</v>
      </c>
      <c r="BV463" s="2">
        <f>(BU463/BU$5)^(12/COUNT(BU$6:BU463))-1</f>
        <v>5.6407186220212457E-2</v>
      </c>
      <c r="BX463" s="3">
        <f t="shared" si="429"/>
        <v>0</v>
      </c>
      <c r="BY463" s="3">
        <f t="shared" si="430"/>
        <v>1</v>
      </c>
      <c r="BZ463" s="2">
        <f t="shared" si="431"/>
        <v>7.7303611957077356E-2</v>
      </c>
      <c r="CA463" s="5">
        <f t="shared" si="432"/>
        <v>716.98229788936123</v>
      </c>
      <c r="CB463" s="2">
        <f>(CA463/CA$5)^(12/COUNT(CA$6:CA463))-1</f>
        <v>5.296774558314099E-2</v>
      </c>
      <c r="CD463" s="3">
        <f t="shared" si="439"/>
        <v>0.1</v>
      </c>
      <c r="CE463" s="3">
        <f t="shared" si="433"/>
        <v>0.9</v>
      </c>
      <c r="CF463" s="2">
        <f t="shared" si="434"/>
        <v>6.9594084094702954E-2</v>
      </c>
      <c r="CG463" s="5">
        <f t="shared" si="435"/>
        <v>938.14040981221137</v>
      </c>
      <c r="CH463" s="2">
        <f>(CG463/CG$5)^(12/COUNT(CG$6:CG463))-1</f>
        <v>6.041110369910041E-2</v>
      </c>
    </row>
    <row r="464" spans="1:86">
      <c r="A464" s="1">
        <v>39933</v>
      </c>
      <c r="B464" s="2">
        <f>data!M465/1200</f>
        <v>2.0833333333333335E-4</v>
      </c>
      <c r="C464" s="2">
        <f>data!K465/data!K464-1</f>
        <v>7.3492690158392993E-2</v>
      </c>
      <c r="D464" s="1">
        <f t="shared" si="386"/>
        <v>39814</v>
      </c>
      <c r="E464">
        <f>VLOOKUP(D464,'FRED Graph'!$A$13:$B$1993,2,FALSE)</f>
        <v>1</v>
      </c>
      <c r="F464" s="4">
        <f t="shared" si="387"/>
        <v>7.3284356825059654E-2</v>
      </c>
      <c r="G464" s="20" t="str">
        <f t="shared" si="385"/>
        <v>20092</v>
      </c>
      <c r="H464" s="21">
        <f>IF(VLOOKUP(G464,Median_Level!$A$2:$H$206,8,FALSE)="#N/A",0,VLOOKUP(G464,Median_Level!$A$2:$H$206,8,FALSE))</f>
        <v>12.5</v>
      </c>
      <c r="I464" s="4"/>
      <c r="J464" s="3">
        <f t="shared" si="436"/>
        <v>0</v>
      </c>
      <c r="K464" s="3">
        <f t="shared" si="388"/>
        <v>1</v>
      </c>
      <c r="L464" s="2">
        <f t="shared" si="389"/>
        <v>7.3492690158392993E-2</v>
      </c>
      <c r="M464" s="5">
        <f t="shared" si="390"/>
        <v>940.48589522164593</v>
      </c>
      <c r="N464" s="2">
        <f>(M464/M$5)^(12/COUNT(M$6:M464))-1</f>
        <v>6.0344818780710963E-2</v>
      </c>
      <c r="P464" s="3">
        <f t="shared" si="437"/>
        <v>1</v>
      </c>
      <c r="Q464" s="3">
        <f t="shared" si="391"/>
        <v>0</v>
      </c>
      <c r="R464" s="2">
        <f t="shared" si="392"/>
        <v>2.0833333333333335E-4</v>
      </c>
      <c r="S464" s="5">
        <f t="shared" si="393"/>
        <v>1132.204486259127</v>
      </c>
      <c r="T464" s="2">
        <f>(S464/S$5)^(12/COUNT(S$6:S464))-1</f>
        <v>6.550033699738278E-2</v>
      </c>
      <c r="V464" s="3">
        <f t="shared" si="394"/>
        <v>0</v>
      </c>
      <c r="W464" s="3">
        <f t="shared" si="395"/>
        <v>1</v>
      </c>
      <c r="X464" s="2">
        <f t="shared" si="396"/>
        <v>7.3492690158392993E-2</v>
      </c>
      <c r="Y464" s="5">
        <f t="shared" si="397"/>
        <v>2301564.6509008743</v>
      </c>
      <c r="Z464" s="2">
        <f>(Y464/Y$5)^(12/COUNT(Y$6:Y464))-1</f>
        <v>0.30028879965498079</v>
      </c>
      <c r="AB464" s="3">
        <f t="shared" si="398"/>
        <v>1</v>
      </c>
      <c r="AC464" s="3">
        <f t="shared" si="399"/>
        <v>0</v>
      </c>
      <c r="AD464" s="2">
        <f t="shared" si="400"/>
        <v>2.0833333333333335E-4</v>
      </c>
      <c r="AE464" s="5">
        <f t="shared" si="401"/>
        <v>1510.9083188497493</v>
      </c>
      <c r="AF464" s="2">
        <f>(AE464/AE$5)^(12/COUNT(AE$6:AE464))-1</f>
        <v>7.3568486075029416E-2</v>
      </c>
      <c r="AH464" s="3">
        <f t="shared" ca="1" si="402"/>
        <v>0</v>
      </c>
      <c r="AI464" s="3">
        <f t="shared" ca="1" si="403"/>
        <v>1</v>
      </c>
      <c r="AJ464" s="2">
        <f t="shared" ca="1" si="404"/>
        <v>7.3492690158392993E-2</v>
      </c>
      <c r="AK464" s="5">
        <f t="shared" ca="1" si="405"/>
        <v>4145.8816608600346</v>
      </c>
      <c r="AL464" s="2">
        <f ca="1">(AK464/AK$5)^(12/COUNT(AK$6:AK464))-1</f>
        <v>0.10227672686347899</v>
      </c>
      <c r="AN464" s="3">
        <f t="shared" ca="1" si="406"/>
        <v>6.1941775913993191E-2</v>
      </c>
      <c r="AO464" s="3">
        <f t="shared" ca="1" si="407"/>
        <v>0.93805822408600681</v>
      </c>
      <c r="AP464" s="2">
        <f t="shared" ca="1" si="408"/>
        <v>6.895332694993403E-2</v>
      </c>
      <c r="AQ464" s="5">
        <f t="shared" ca="1" si="409"/>
        <v>1122.2357021383639</v>
      </c>
      <c r="AR464" s="2">
        <f ca="1">(AQ464/AQ$5)^(12/COUNT(AQ$6:AQ464))-1</f>
        <v>6.5254012136478412E-2</v>
      </c>
      <c r="AT464" s="3">
        <f t="shared" si="410"/>
        <v>0</v>
      </c>
      <c r="AU464" s="3">
        <f t="shared" si="411"/>
        <v>1</v>
      </c>
      <c r="AV464" s="2">
        <f t="shared" si="412"/>
        <v>7.3492690158392993E-2</v>
      </c>
      <c r="AW464" s="5">
        <f t="shared" si="413"/>
        <v>1547.8278533533366</v>
      </c>
      <c r="AX464" s="2">
        <f>(AW464/AW$5)^(12/COUNT(AW$6:AW464))-1</f>
        <v>7.4246284664146955E-2</v>
      </c>
      <c r="AZ464" s="3">
        <f t="shared" ca="1" si="414"/>
        <v>0</v>
      </c>
      <c r="BA464" s="3">
        <f t="shared" ca="1" si="415"/>
        <v>1</v>
      </c>
      <c r="BB464" s="2">
        <f t="shared" ca="1" si="416"/>
        <v>7.3492690158392993E-2</v>
      </c>
      <c r="BC464" s="5">
        <f t="shared" ca="1" si="417"/>
        <v>3067.7605598304076</v>
      </c>
      <c r="BD464" s="2">
        <f ca="1">(BC464/BC$5)^(12/COUNT(BC$6:BC464))-1</f>
        <v>9.3631848760816094E-2</v>
      </c>
      <c r="BF464" s="3">
        <f t="shared" si="438"/>
        <v>0.45</v>
      </c>
      <c r="BG464" s="3">
        <f t="shared" si="418"/>
        <v>0.55000000000000004</v>
      </c>
      <c r="BH464" s="2">
        <f t="shared" si="419"/>
        <v>4.0514729587116147E-2</v>
      </c>
      <c r="BI464" s="5">
        <f t="shared" si="420"/>
        <v>1149.4882869344276</v>
      </c>
      <c r="BJ464" s="2">
        <f>(BI464/BI$5)^(12/COUNT(BI$6:BI464))-1</f>
        <v>6.5922449823386797E-2</v>
      </c>
      <c r="BL464" s="3">
        <f t="shared" si="421"/>
        <v>1</v>
      </c>
      <c r="BM464" s="3">
        <f t="shared" si="422"/>
        <v>0</v>
      </c>
      <c r="BN464" s="2">
        <f t="shared" si="423"/>
        <v>2.0833333333333335E-4</v>
      </c>
      <c r="BO464" s="5">
        <f t="shared" si="424"/>
        <v>814.66035829933753</v>
      </c>
      <c r="BP464" s="2">
        <f>(BO464/BO$5)^(12/COUNT(BO$6:BO464))-1</f>
        <v>5.6370783611308095E-2</v>
      </c>
      <c r="BR464" s="3">
        <f t="shared" si="425"/>
        <v>1</v>
      </c>
      <c r="BS464" s="3">
        <f t="shared" si="426"/>
        <v>0</v>
      </c>
      <c r="BT464" s="2">
        <f t="shared" si="427"/>
        <v>2.0833333333333335E-4</v>
      </c>
      <c r="BU464" s="5">
        <f t="shared" si="428"/>
        <v>812.18233541263658</v>
      </c>
      <c r="BV464" s="2">
        <f>(BU464/BU$5)^(12/COUNT(BU$6:BU464))-1</f>
        <v>5.6286652285932215E-2</v>
      </c>
      <c r="BX464" s="3">
        <f t="shared" si="429"/>
        <v>0</v>
      </c>
      <c r="BY464" s="3">
        <f t="shared" si="430"/>
        <v>1</v>
      </c>
      <c r="BZ464" s="2">
        <f t="shared" si="431"/>
        <v>7.3492690158392993E-2</v>
      </c>
      <c r="CA464" s="5">
        <f t="shared" si="432"/>
        <v>769.67525575719674</v>
      </c>
      <c r="CB464" s="2">
        <f>(CA464/CA$5)^(12/COUNT(CA$6:CA464))-1</f>
        <v>5.4803199740514286E-2</v>
      </c>
      <c r="CD464" s="3">
        <f t="shared" si="439"/>
        <v>0.1</v>
      </c>
      <c r="CE464" s="3">
        <f t="shared" si="433"/>
        <v>0.9</v>
      </c>
      <c r="CF464" s="2">
        <f t="shared" si="434"/>
        <v>6.616425447588703E-2</v>
      </c>
      <c r="CG464" s="5">
        <f t="shared" si="435"/>
        <v>1000.2117706211395</v>
      </c>
      <c r="CH464" s="2">
        <f>(CG464/CG$5)^(12/COUNT(CG$6:CG464))-1</f>
        <v>6.2053012291092058E-2</v>
      </c>
    </row>
    <row r="465" spans="1:86">
      <c r="A465" s="1">
        <v>39962</v>
      </c>
      <c r="B465" s="2">
        <f>data!M466/1200</f>
        <v>2.0833333333333335E-4</v>
      </c>
      <c r="C465" s="2">
        <f>data!K466/data!K465-1</f>
        <v>4.0671537636567612E-2</v>
      </c>
      <c r="D465" s="1">
        <f t="shared" si="386"/>
        <v>39814</v>
      </c>
      <c r="E465">
        <f>VLOOKUP(D465,'FRED Graph'!$A$13:$B$1993,2,FALSE)</f>
        <v>1</v>
      </c>
      <c r="F465" s="4">
        <f t="shared" si="387"/>
        <v>4.0463204303234281E-2</v>
      </c>
      <c r="G465" s="20" t="str">
        <f t="shared" si="385"/>
        <v>20092</v>
      </c>
      <c r="H465" s="21">
        <f>IF(VLOOKUP(G465,Median_Level!$A$2:$H$206,8,FALSE)="#N/A",0,VLOOKUP(G465,Median_Level!$A$2:$H$206,8,FALSE))</f>
        <v>12.5</v>
      </c>
      <c r="I465" s="4"/>
      <c r="J465" s="3">
        <f t="shared" si="436"/>
        <v>0</v>
      </c>
      <c r="K465" s="3">
        <f t="shared" si="388"/>
        <v>1</v>
      </c>
      <c r="L465" s="2">
        <f t="shared" si="389"/>
        <v>4.0671537636567612E-2</v>
      </c>
      <c r="M465" s="5">
        <f t="shared" si="390"/>
        <v>978.73690270581415</v>
      </c>
      <c r="N465" s="2">
        <f>(M465/M$5)^(12/COUNT(M$6:M465))-1</f>
        <v>6.1312941325346593E-2</v>
      </c>
      <c r="P465" s="3">
        <f t="shared" si="437"/>
        <v>1</v>
      </c>
      <c r="Q465" s="3">
        <f t="shared" si="391"/>
        <v>0</v>
      </c>
      <c r="R465" s="2">
        <f t="shared" si="392"/>
        <v>2.0833333333333335E-4</v>
      </c>
      <c r="S465" s="5">
        <f t="shared" si="393"/>
        <v>1132.4403621937643</v>
      </c>
      <c r="T465" s="2">
        <f>(S465/S$5)^(12/COUNT(S$6:S465))-1</f>
        <v>6.5359179716214522E-2</v>
      </c>
      <c r="V465" s="3">
        <f t="shared" si="394"/>
        <v>0</v>
      </c>
      <c r="W465" s="3">
        <f t="shared" si="395"/>
        <v>1</v>
      </c>
      <c r="X465" s="2">
        <f t="shared" si="396"/>
        <v>4.0671537636567612E-2</v>
      </c>
      <c r="Y465" s="5">
        <f t="shared" si="397"/>
        <v>2395172.8242229829</v>
      </c>
      <c r="Z465" s="2">
        <f>(Y465/Y$5)^(12/COUNT(Y$6:Y465))-1</f>
        <v>0.30089897093273787</v>
      </c>
      <c r="AB465" s="3">
        <f t="shared" si="398"/>
        <v>1</v>
      </c>
      <c r="AC465" s="3">
        <f t="shared" si="399"/>
        <v>0</v>
      </c>
      <c r="AD465" s="2">
        <f t="shared" si="400"/>
        <v>2.0833333333333335E-4</v>
      </c>
      <c r="AE465" s="5">
        <f t="shared" si="401"/>
        <v>1511.2230914161764</v>
      </c>
      <c r="AF465" s="2">
        <f>(AE465/AE$5)^(12/COUNT(AE$6:AE465))-1</f>
        <v>7.3408656710354014E-2</v>
      </c>
      <c r="AH465" s="3">
        <f t="shared" ca="1" si="402"/>
        <v>0</v>
      </c>
      <c r="AI465" s="3">
        <f t="shared" ca="1" si="403"/>
        <v>1</v>
      </c>
      <c r="AJ465" s="2">
        <f t="shared" ca="1" si="404"/>
        <v>4.0671537636567612E-2</v>
      </c>
      <c r="AK465" s="5">
        <f t="shared" ca="1" si="405"/>
        <v>4314.5010428664591</v>
      </c>
      <c r="AL465" s="2">
        <f ca="1">(AK465/AK$5)^(12/COUNT(AK$6:AK465))-1</f>
        <v>0.10319011797069799</v>
      </c>
      <c r="AN465" s="3">
        <f t="shared" ca="1" si="406"/>
        <v>0.51246519819484426</v>
      </c>
      <c r="AO465" s="3">
        <f t="shared" ca="1" si="407"/>
        <v>0.48753480180515574</v>
      </c>
      <c r="AP465" s="2">
        <f t="shared" ca="1" si="408"/>
        <v>1.9935553623712181E-2</v>
      </c>
      <c r="AQ465" s="5">
        <f t="shared" ca="1" si="409"/>
        <v>1144.6080921567875</v>
      </c>
      <c r="AR465" s="2">
        <f ca="1">(AQ465/AQ$5)^(12/COUNT(AQ$6:AQ465))-1</f>
        <v>6.5656244676933317E-2</v>
      </c>
      <c r="AT465" s="3">
        <f t="shared" si="410"/>
        <v>0</v>
      </c>
      <c r="AU465" s="3">
        <f t="shared" si="411"/>
        <v>1</v>
      </c>
      <c r="AV465" s="2">
        <f t="shared" si="412"/>
        <v>4.0671537636567612E-2</v>
      </c>
      <c r="AW465" s="5">
        <f t="shared" si="413"/>
        <v>1610.7803921459245</v>
      </c>
      <c r="AX465" s="2">
        <f>(AW465/AW$5)^(12/COUNT(AW$6:AW465))-1</f>
        <v>7.5196654450666367E-2</v>
      </c>
      <c r="AZ465" s="3">
        <f t="shared" ca="1" si="414"/>
        <v>0</v>
      </c>
      <c r="BA465" s="3">
        <f t="shared" ca="1" si="415"/>
        <v>1</v>
      </c>
      <c r="BB465" s="2">
        <f t="shared" ca="1" si="416"/>
        <v>4.0671537636567612E-2</v>
      </c>
      <c r="BC465" s="5">
        <f t="shared" ca="1" si="417"/>
        <v>3192.5310988995279</v>
      </c>
      <c r="BD465" s="2">
        <f ca="1">(BC465/BC$5)^(12/COUNT(BC$6:BC465))-1</f>
        <v>9.4556811368730065E-2</v>
      </c>
      <c r="BF465" s="3">
        <f t="shared" si="438"/>
        <v>0.45</v>
      </c>
      <c r="BG465" s="3">
        <f t="shared" si="418"/>
        <v>0.55000000000000004</v>
      </c>
      <c r="BH465" s="2">
        <f t="shared" si="419"/>
        <v>2.2463095700112189E-2</v>
      </c>
      <c r="BI465" s="5">
        <f t="shared" si="420"/>
        <v>1175.3093523299938</v>
      </c>
      <c r="BJ465" s="2">
        <f>(BI465/BI$5)^(12/COUNT(BI$6:BI465))-1</f>
        <v>6.6392332306296709E-2</v>
      </c>
      <c r="BL465" s="3">
        <f t="shared" si="421"/>
        <v>1</v>
      </c>
      <c r="BM465" s="3">
        <f t="shared" si="422"/>
        <v>0</v>
      </c>
      <c r="BN465" s="2">
        <f t="shared" si="423"/>
        <v>2.0833333333333335E-4</v>
      </c>
      <c r="BO465" s="5">
        <f t="shared" si="424"/>
        <v>814.83007920731654</v>
      </c>
      <c r="BP465" s="2">
        <f>(BO465/BO$5)^(12/COUNT(BO$6:BO465))-1</f>
        <v>5.6250594962575118E-2</v>
      </c>
      <c r="BR465" s="3">
        <f t="shared" si="425"/>
        <v>1</v>
      </c>
      <c r="BS465" s="3">
        <f t="shared" si="426"/>
        <v>0</v>
      </c>
      <c r="BT465" s="2">
        <f t="shared" si="427"/>
        <v>2.0833333333333335E-4</v>
      </c>
      <c r="BU465" s="5">
        <f t="shared" si="428"/>
        <v>812.35154006584753</v>
      </c>
      <c r="BV465" s="2">
        <f>(BU465/BU$5)^(12/COUNT(BU$6:BU465))-1</f>
        <v>5.6166656075355759E-2</v>
      </c>
      <c r="BX465" s="3">
        <f t="shared" si="429"/>
        <v>0</v>
      </c>
      <c r="BY465" s="3">
        <f t="shared" si="430"/>
        <v>1</v>
      </c>
      <c r="BZ465" s="2">
        <f t="shared" si="431"/>
        <v>4.0671537636567612E-2</v>
      </c>
      <c r="CA465" s="5">
        <f t="shared" si="432"/>
        <v>800.97913188966038</v>
      </c>
      <c r="CB465" s="2">
        <f>(CA465/CA$5)^(12/COUNT(CA$6:CA465))-1</f>
        <v>5.5778289143660675E-2</v>
      </c>
      <c r="CD465" s="3">
        <f t="shared" si="439"/>
        <v>0.1</v>
      </c>
      <c r="CE465" s="3">
        <f t="shared" si="433"/>
        <v>0.9</v>
      </c>
      <c r="CF465" s="2">
        <f t="shared" si="434"/>
        <v>3.6625217206244183E-2</v>
      </c>
      <c r="CG465" s="5">
        <f t="shared" si="435"/>
        <v>1036.8447439723809</v>
      </c>
      <c r="CH465" s="2">
        <f>(CG465/CG$5)^(12/COUNT(CG$6:CG465))-1</f>
        <v>6.2910947043222754E-2</v>
      </c>
    </row>
    <row r="466" spans="1:86">
      <c r="A466" s="1">
        <v>39994</v>
      </c>
      <c r="B466" s="2">
        <f>data!M467/1200</f>
        <v>2.0833333333333335E-4</v>
      </c>
      <c r="C466" s="2">
        <f>data!K467/data!K466-1</f>
        <v>-6.273874073124186E-3</v>
      </c>
      <c r="D466" s="1">
        <f t="shared" si="386"/>
        <v>39814</v>
      </c>
      <c r="E466">
        <f>VLOOKUP(D466,'FRED Graph'!$A$13:$B$1993,2,FALSE)</f>
        <v>1</v>
      </c>
      <c r="F466" s="4">
        <f t="shared" si="387"/>
        <v>-6.4822074064575189E-3</v>
      </c>
      <c r="G466" s="20" t="str">
        <f t="shared" si="385"/>
        <v>20092</v>
      </c>
      <c r="H466" s="21">
        <f>IF(VLOOKUP(G466,Median_Level!$A$2:$H$206,8,FALSE)="#N/A",0,VLOOKUP(G466,Median_Level!$A$2:$H$206,8,FALSE))</f>
        <v>12.5</v>
      </c>
      <c r="I466" s="4"/>
      <c r="J466" s="3">
        <f t="shared" si="436"/>
        <v>0</v>
      </c>
      <c r="K466" s="3">
        <f t="shared" si="388"/>
        <v>1</v>
      </c>
      <c r="L466" s="2">
        <f t="shared" si="389"/>
        <v>-6.273874073124186E-3</v>
      </c>
      <c r="M466" s="5">
        <f t="shared" si="390"/>
        <v>972.59643062751832</v>
      </c>
      <c r="N466" s="2">
        <f>(M466/M$5)^(12/COUNT(M$6:M466))-1</f>
        <v>6.1002120193757836E-2</v>
      </c>
      <c r="P466" s="3">
        <f t="shared" si="437"/>
        <v>1</v>
      </c>
      <c r="Q466" s="3">
        <f t="shared" si="391"/>
        <v>0</v>
      </c>
      <c r="R466" s="2">
        <f t="shared" si="392"/>
        <v>2.0833333333333335E-4</v>
      </c>
      <c r="S466" s="5">
        <f t="shared" si="393"/>
        <v>1132.6762872692213</v>
      </c>
      <c r="T466" s="2">
        <f>(S466/S$5)^(12/COUNT(S$6:S466))-1</f>
        <v>6.5218653410034078E-2</v>
      </c>
      <c r="V466" s="3">
        <f t="shared" si="394"/>
        <v>1</v>
      </c>
      <c r="W466" s="3">
        <f t="shared" si="395"/>
        <v>0</v>
      </c>
      <c r="X466" s="2">
        <f t="shared" si="396"/>
        <v>2.0833333333333335E-4</v>
      </c>
      <c r="Y466" s="5">
        <f t="shared" si="397"/>
        <v>2395671.8185613626</v>
      </c>
      <c r="Z466" s="2">
        <f>(Y466/Y$5)^(12/COUNT(Y$6:Y466))-1</f>
        <v>0.30016391452489044</v>
      </c>
      <c r="AB466" s="3">
        <f t="shared" si="398"/>
        <v>1</v>
      </c>
      <c r="AC466" s="3">
        <f t="shared" si="399"/>
        <v>0</v>
      </c>
      <c r="AD466" s="2">
        <f t="shared" si="400"/>
        <v>2.0833333333333335E-4</v>
      </c>
      <c r="AE466" s="5">
        <f t="shared" si="401"/>
        <v>1511.5379295602215</v>
      </c>
      <c r="AF466" s="2">
        <f>(AE466/AE$5)^(12/COUNT(AE$6:AE466))-1</f>
        <v>7.3249544388817034E-2</v>
      </c>
      <c r="AH466" s="3">
        <f t="shared" ca="1" si="402"/>
        <v>0</v>
      </c>
      <c r="AI466" s="3">
        <f t="shared" ca="1" si="403"/>
        <v>1</v>
      </c>
      <c r="AJ466" s="2">
        <f t="shared" ca="1" si="404"/>
        <v>-6.273874073124186E-3</v>
      </c>
      <c r="AK466" s="5">
        <f t="shared" ca="1" si="405"/>
        <v>4287.4324066351519</v>
      </c>
      <c r="AL466" s="2">
        <f ca="1">(AK466/AK$5)^(12/COUNT(AK$6:AK466))-1</f>
        <v>0.1027744545786331</v>
      </c>
      <c r="AN466" s="3">
        <f t="shared" ca="1" si="406"/>
        <v>0.12495351776196817</v>
      </c>
      <c r="AO466" s="3">
        <f t="shared" ca="1" si="407"/>
        <v>0.87504648223803183</v>
      </c>
      <c r="AP466" s="2">
        <f t="shared" ca="1" si="408"/>
        <v>-5.4638994548246349E-3</v>
      </c>
      <c r="AQ466" s="5">
        <f t="shared" ca="1" si="409"/>
        <v>1138.3540686260642</v>
      </c>
      <c r="AR466" s="2">
        <f ca="1">(AQ466/AQ$5)^(12/COUNT(AQ$6:AQ466))-1</f>
        <v>6.535730791121086E-2</v>
      </c>
      <c r="AT466" s="3">
        <f t="shared" si="410"/>
        <v>0</v>
      </c>
      <c r="AU466" s="3">
        <f t="shared" si="411"/>
        <v>1</v>
      </c>
      <c r="AV466" s="2">
        <f t="shared" si="412"/>
        <v>-6.273874073124186E-3</v>
      </c>
      <c r="AW466" s="5">
        <f t="shared" si="413"/>
        <v>1600.6745588061433</v>
      </c>
      <c r="AX466" s="2">
        <f>(AW466/AW$5)^(12/COUNT(AW$6:AW466))-1</f>
        <v>7.4851463926141948E-2</v>
      </c>
      <c r="AZ466" s="3">
        <f t="shared" ca="1" si="414"/>
        <v>0</v>
      </c>
      <c r="BA466" s="3">
        <f t="shared" ca="1" si="415"/>
        <v>1</v>
      </c>
      <c r="BB466" s="2">
        <f t="shared" ca="1" si="416"/>
        <v>-6.273874073124186E-3</v>
      </c>
      <c r="BC466" s="5">
        <f t="shared" ca="1" si="417"/>
        <v>3172.5015608104995</v>
      </c>
      <c r="BD466" s="2">
        <f ca="1">(BC466/BC$5)^(12/COUNT(BC$6:BC466))-1</f>
        <v>9.416304786751506E-2</v>
      </c>
      <c r="BF466" s="3">
        <f t="shared" si="438"/>
        <v>0.45</v>
      </c>
      <c r="BG466" s="3">
        <f t="shared" si="418"/>
        <v>0.55000000000000004</v>
      </c>
      <c r="BH466" s="2">
        <f t="shared" si="419"/>
        <v>-3.3568807402183025E-3</v>
      </c>
      <c r="BI466" s="5">
        <f t="shared" si="420"/>
        <v>1171.3639790013588</v>
      </c>
      <c r="BJ466" s="2">
        <f>(BI466/BI$5)^(12/COUNT(BI$6:BI466))-1</f>
        <v>6.6150324261136761E-2</v>
      </c>
      <c r="BL466" s="3">
        <f t="shared" si="421"/>
        <v>1</v>
      </c>
      <c r="BM466" s="3">
        <f t="shared" si="422"/>
        <v>0</v>
      </c>
      <c r="BN466" s="2">
        <f t="shared" si="423"/>
        <v>2.0833333333333335E-4</v>
      </c>
      <c r="BO466" s="5">
        <f t="shared" si="424"/>
        <v>814.99983547381805</v>
      </c>
      <c r="BP466" s="2">
        <f>(BO466/BO$5)^(12/COUNT(BO$6:BO466))-1</f>
        <v>5.613094132526375E-2</v>
      </c>
      <c r="BR466" s="3">
        <f t="shared" si="425"/>
        <v>1</v>
      </c>
      <c r="BS466" s="3">
        <f t="shared" si="426"/>
        <v>0</v>
      </c>
      <c r="BT466" s="2">
        <f t="shared" si="427"/>
        <v>2.0833333333333335E-4</v>
      </c>
      <c r="BU466" s="5">
        <f t="shared" si="428"/>
        <v>812.52077997002789</v>
      </c>
      <c r="BV466" s="2">
        <f>(BU466/BU$5)^(12/COUNT(BU$6:BU466))-1</f>
        <v>5.6047193998937317E-2</v>
      </c>
      <c r="BX466" s="3">
        <f t="shared" si="429"/>
        <v>0</v>
      </c>
      <c r="BY466" s="3">
        <f t="shared" si="430"/>
        <v>1</v>
      </c>
      <c r="BZ466" s="2">
        <f t="shared" si="431"/>
        <v>-6.273874073124186E-3</v>
      </c>
      <c r="CA466" s="5">
        <f t="shared" si="432"/>
        <v>795.95388968098428</v>
      </c>
      <c r="CB466" s="2">
        <f>(CA466/CA$5)^(12/COUNT(CA$6:CA466))-1</f>
        <v>5.5481059871596905E-2</v>
      </c>
      <c r="CD466" s="3">
        <f t="shared" si="439"/>
        <v>0.1</v>
      </c>
      <c r="CE466" s="3">
        <f t="shared" si="433"/>
        <v>0.9</v>
      </c>
      <c r="CF466" s="2">
        <f t="shared" si="434"/>
        <v>-5.6256533324784341E-3</v>
      </c>
      <c r="CG466" s="5">
        <f t="shared" si="435"/>
        <v>1031.01181488319</v>
      </c>
      <c r="CH466" s="2">
        <f>(CG466/CG$5)^(12/COUNT(CG$6:CG466))-1</f>
        <v>6.2614227041896786E-2</v>
      </c>
    </row>
    <row r="467" spans="1:86">
      <c r="A467" s="1">
        <v>40025</v>
      </c>
      <c r="B467" s="2">
        <f>data!M468/1200</f>
        <v>2.0833333333333335E-4</v>
      </c>
      <c r="C467" s="2">
        <f>data!K468/data!K467-1</f>
        <v>8.5783118266840264E-2</v>
      </c>
      <c r="D467" s="1">
        <f t="shared" si="386"/>
        <v>39814</v>
      </c>
      <c r="E467">
        <f>VLOOKUP(D467,'FRED Graph'!$A$13:$B$1993,2,FALSE)</f>
        <v>1</v>
      </c>
      <c r="F467" s="4">
        <f t="shared" si="387"/>
        <v>8.5574784933506925E-2</v>
      </c>
      <c r="G467" s="20" t="str">
        <f t="shared" si="385"/>
        <v>20093</v>
      </c>
      <c r="H467" s="21">
        <f>IF(VLOOKUP(G467,Median_Level!$A$2:$H$206,8,FALSE)="#N/A",0,VLOOKUP(G467,Median_Level!$A$2:$H$206,8,FALSE))</f>
        <v>10</v>
      </c>
      <c r="I467" s="4"/>
      <c r="J467" s="3">
        <f t="shared" si="436"/>
        <v>0</v>
      </c>
      <c r="K467" s="3">
        <f t="shared" si="388"/>
        <v>1</v>
      </c>
      <c r="L467" s="2">
        <f t="shared" si="389"/>
        <v>8.5783118266840264E-2</v>
      </c>
      <c r="M467" s="5">
        <f t="shared" si="390"/>
        <v>1056.0287852619454</v>
      </c>
      <c r="N467" s="2">
        <f>(M467/M$5)^(12/COUNT(M$6:M467))-1</f>
        <v>6.313638229717955E-2</v>
      </c>
      <c r="P467" s="3">
        <f t="shared" si="437"/>
        <v>1</v>
      </c>
      <c r="Q467" s="3">
        <f t="shared" si="391"/>
        <v>0</v>
      </c>
      <c r="R467" s="2">
        <f t="shared" si="392"/>
        <v>2.0833333333333335E-4</v>
      </c>
      <c r="S467" s="5">
        <f t="shared" si="393"/>
        <v>1132.9122614957357</v>
      </c>
      <c r="T467" s="2">
        <f>(S467/S$5)^(12/COUNT(S$6:S467))-1</f>
        <v>6.5078753858790028E-2</v>
      </c>
      <c r="V467" s="3">
        <f t="shared" si="394"/>
        <v>0</v>
      </c>
      <c r="W467" s="3">
        <f t="shared" si="395"/>
        <v>1</v>
      </c>
      <c r="X467" s="2">
        <f t="shared" si="396"/>
        <v>8.5783118266840264E-2</v>
      </c>
      <c r="Y467" s="5">
        <f t="shared" si="397"/>
        <v>2601180.0175015484</v>
      </c>
      <c r="Z467" s="2">
        <f>(Y467/Y$5)^(12/COUNT(Y$6:Y467))-1</f>
        <v>0.30220617639439196</v>
      </c>
      <c r="AB467" s="3">
        <f t="shared" si="398"/>
        <v>1</v>
      </c>
      <c r="AC467" s="3">
        <f t="shared" si="399"/>
        <v>0</v>
      </c>
      <c r="AD467" s="2">
        <f t="shared" si="400"/>
        <v>2.0833333333333335E-4</v>
      </c>
      <c r="AE467" s="5">
        <f t="shared" si="401"/>
        <v>1511.8528332955466</v>
      </c>
      <c r="AF467" s="2">
        <f>(AE467/AE$5)^(12/COUNT(AE$6:AE467))-1</f>
        <v>7.3091144297644295E-2</v>
      </c>
      <c r="AH467" s="3">
        <f t="shared" ca="1" si="402"/>
        <v>0</v>
      </c>
      <c r="AI467" s="3">
        <f t="shared" ca="1" si="403"/>
        <v>1</v>
      </c>
      <c r="AJ467" s="2">
        <f t="shared" ca="1" si="404"/>
        <v>8.5783118266840264E-2</v>
      </c>
      <c r="AK467" s="5">
        <f t="shared" ca="1" si="405"/>
        <v>4655.2217278346188</v>
      </c>
      <c r="AL467" s="2">
        <f ca="1">(AK467/AK$5)^(12/COUNT(AK$6:AK467))-1</f>
        <v>0.104900389125828</v>
      </c>
      <c r="AN467" s="3">
        <f t="shared" ca="1" si="406"/>
        <v>0.73444533648689481</v>
      </c>
      <c r="AO467" s="3">
        <f t="shared" ca="1" si="407"/>
        <v>0.26555466351310519</v>
      </c>
      <c r="AP467" s="2">
        <f t="shared" ca="1" si="408"/>
        <v>2.2933116551557112E-2</v>
      </c>
      <c r="AQ467" s="5">
        <f t="shared" ca="1" si="409"/>
        <v>1164.460075158805</v>
      </c>
      <c r="AR467" s="2">
        <f ca="1">(AQ467/AQ$5)^(12/COUNT(AQ$6:AQ467))-1</f>
        <v>6.5838854485503751E-2</v>
      </c>
      <c r="AT467" s="3">
        <f t="shared" si="410"/>
        <v>0</v>
      </c>
      <c r="AU467" s="3">
        <f t="shared" si="411"/>
        <v>1</v>
      </c>
      <c r="AV467" s="2">
        <f t="shared" si="412"/>
        <v>8.5783118266840264E-2</v>
      </c>
      <c r="AW467" s="5">
        <f t="shared" si="413"/>
        <v>1737.9854137909331</v>
      </c>
      <c r="AX467" s="2">
        <f>(AW467/AW$5)^(12/COUNT(AW$6:AW467))-1</f>
        <v>7.6983352717770348E-2</v>
      </c>
      <c r="AZ467" s="3">
        <f t="shared" ca="1" si="414"/>
        <v>0</v>
      </c>
      <c r="BA467" s="3">
        <f t="shared" ca="1" si="415"/>
        <v>1</v>
      </c>
      <c r="BB467" s="2">
        <f t="shared" ca="1" si="416"/>
        <v>8.5783118266840264E-2</v>
      </c>
      <c r="BC467" s="5">
        <f t="shared" ca="1" si="417"/>
        <v>3444.648637403242</v>
      </c>
      <c r="BD467" s="2">
        <f ca="1">(BC467/BC$5)^(12/COUNT(BC$6:BC467))-1</f>
        <v>9.6290983690738852E-2</v>
      </c>
      <c r="BF467" s="3">
        <f t="shared" si="438"/>
        <v>0.45</v>
      </c>
      <c r="BG467" s="3">
        <f t="shared" si="418"/>
        <v>0.55000000000000004</v>
      </c>
      <c r="BH467" s="2">
        <f t="shared" si="419"/>
        <v>4.7274465046762144E-2</v>
      </c>
      <c r="BI467" s="5">
        <f t="shared" si="420"/>
        <v>1226.7395844836949</v>
      </c>
      <c r="BJ467" s="2">
        <f>(BI467/BI$5)^(12/COUNT(BI$6:BI467))-1</f>
        <v>6.7282239818577061E-2</v>
      </c>
      <c r="BL467" s="3">
        <f t="shared" si="421"/>
        <v>1</v>
      </c>
      <c r="BM467" s="3">
        <f t="shared" si="422"/>
        <v>0</v>
      </c>
      <c r="BN467" s="2">
        <f t="shared" si="423"/>
        <v>2.0833333333333335E-4</v>
      </c>
      <c r="BO467" s="5">
        <f t="shared" si="424"/>
        <v>815.16962710620851</v>
      </c>
      <c r="BP467" s="2">
        <f>(BO467/BO$5)^(12/COUNT(BO$6:BO467))-1</f>
        <v>5.6011819135720842E-2</v>
      </c>
      <c r="BR467" s="3">
        <f t="shared" si="425"/>
        <v>0</v>
      </c>
      <c r="BS467" s="3">
        <f t="shared" si="426"/>
        <v>1</v>
      </c>
      <c r="BT467" s="2">
        <f t="shared" si="427"/>
        <v>8.5783118266840264E-2</v>
      </c>
      <c r="BU467" s="5">
        <f t="shared" si="428"/>
        <v>882.22134613246203</v>
      </c>
      <c r="BV467" s="2">
        <f>(BU467/BU$5)^(12/COUNT(BU$6:BU467))-1</f>
        <v>5.8182210449287952E-2</v>
      </c>
      <c r="BX467" s="3">
        <f t="shared" si="429"/>
        <v>0</v>
      </c>
      <c r="BY467" s="3">
        <f t="shared" si="430"/>
        <v>1</v>
      </c>
      <c r="BZ467" s="2">
        <f t="shared" si="431"/>
        <v>8.5783118266840264E-2</v>
      </c>
      <c r="CA467" s="5">
        <f t="shared" si="432"/>
        <v>864.23329633443973</v>
      </c>
      <c r="CB467" s="2">
        <f>(CA467/CA$5)^(12/COUNT(CA$6:CA467))-1</f>
        <v>5.7616159312920523E-2</v>
      </c>
      <c r="CD467" s="3">
        <f t="shared" si="439"/>
        <v>0.1</v>
      </c>
      <c r="CE467" s="3">
        <f t="shared" si="433"/>
        <v>0.9</v>
      </c>
      <c r="CF467" s="2">
        <f t="shared" si="434"/>
        <v>7.7225639773489577E-2</v>
      </c>
      <c r="CG467" s="5">
        <f t="shared" si="435"/>
        <v>1110.6323619015711</v>
      </c>
      <c r="CH467" s="2">
        <f>(CG467/CG$5)^(12/COUNT(CG$6:CG467))-1</f>
        <v>6.452942582670107E-2</v>
      </c>
    </row>
    <row r="468" spans="1:86">
      <c r="A468" s="1">
        <v>40056</v>
      </c>
      <c r="B468" s="2">
        <f>data!M469/1200</f>
        <v>2.0833333333333335E-4</v>
      </c>
      <c r="C468" s="2">
        <f>data!K469/data!K468-1</f>
        <v>3.5399455493637433E-2</v>
      </c>
      <c r="D468" s="1">
        <f t="shared" si="386"/>
        <v>39814</v>
      </c>
      <c r="E468">
        <f>VLOOKUP(D468,'FRED Graph'!$A$13:$B$1993,2,FALSE)</f>
        <v>1</v>
      </c>
      <c r="F468" s="4">
        <f t="shared" si="387"/>
        <v>3.5191122160304102E-2</v>
      </c>
      <c r="G468" s="20" t="str">
        <f t="shared" si="385"/>
        <v>20093</v>
      </c>
      <c r="H468" s="21">
        <f>IF(VLOOKUP(G468,Median_Level!$A$2:$H$206,8,FALSE)="#N/A",0,VLOOKUP(G468,Median_Level!$A$2:$H$206,8,FALSE))</f>
        <v>10</v>
      </c>
      <c r="I468" s="4"/>
      <c r="J468" s="3">
        <f t="shared" si="436"/>
        <v>0</v>
      </c>
      <c r="K468" s="3">
        <f t="shared" si="388"/>
        <v>1</v>
      </c>
      <c r="L468" s="2">
        <f t="shared" si="389"/>
        <v>3.5399455493637433E-2</v>
      </c>
      <c r="M468" s="5">
        <f t="shared" si="390"/>
        <v>1093.4116292458257</v>
      </c>
      <c r="N468" s="2">
        <f>(M468/M$5)^(12/COUNT(M$6:M468))-1</f>
        <v>6.3954655813111216E-2</v>
      </c>
      <c r="P468" s="3">
        <f t="shared" si="437"/>
        <v>1</v>
      </c>
      <c r="Q468" s="3">
        <f t="shared" si="391"/>
        <v>0</v>
      </c>
      <c r="R468" s="2">
        <f t="shared" si="392"/>
        <v>2.0833333333333335E-4</v>
      </c>
      <c r="S468" s="5">
        <f t="shared" si="393"/>
        <v>1133.1482848835474</v>
      </c>
      <c r="T468" s="2">
        <f>(S468/S$5)^(12/COUNT(S$6:S468))-1</f>
        <v>6.4939476879969593E-2</v>
      </c>
      <c r="V468" s="3">
        <f t="shared" si="394"/>
        <v>0</v>
      </c>
      <c r="W468" s="3">
        <f t="shared" si="395"/>
        <v>1</v>
      </c>
      <c r="X468" s="2">
        <f t="shared" si="396"/>
        <v>3.5399455493637433E-2</v>
      </c>
      <c r="Y468" s="5">
        <f t="shared" si="397"/>
        <v>2693260.3737620334</v>
      </c>
      <c r="Z468" s="2">
        <f>(Y468/Y$5)^(12/COUNT(Y$6:Y468))-1</f>
        <v>0.30263765698577183</v>
      </c>
      <c r="AB468" s="3">
        <f t="shared" si="398"/>
        <v>1</v>
      </c>
      <c r="AC468" s="3">
        <f t="shared" si="399"/>
        <v>0</v>
      </c>
      <c r="AD468" s="2">
        <f t="shared" si="400"/>
        <v>2.0833333333333335E-4</v>
      </c>
      <c r="AE468" s="5">
        <f t="shared" si="401"/>
        <v>1512.1678026358165</v>
      </c>
      <c r="AF468" s="2">
        <f>(AE468/AE$5)^(12/COUNT(AE$6:AE468))-1</f>
        <v>7.2933451667021476E-2</v>
      </c>
      <c r="AH468" s="3">
        <f t="shared" ca="1" si="402"/>
        <v>0</v>
      </c>
      <c r="AI468" s="3">
        <f t="shared" ca="1" si="403"/>
        <v>1</v>
      </c>
      <c r="AJ468" s="2">
        <f t="shared" ca="1" si="404"/>
        <v>3.5399455493637433E-2</v>
      </c>
      <c r="AK468" s="5">
        <f t="shared" ca="1" si="405"/>
        <v>4820.0140422021141</v>
      </c>
      <c r="AL468" s="2">
        <f ca="1">(AK468/AK$5)^(12/COUNT(AK$6:AK468))-1</f>
        <v>0.10565878852611355</v>
      </c>
      <c r="AN468" s="3">
        <f t="shared" ca="1" si="406"/>
        <v>0.81032693627495722</v>
      </c>
      <c r="AO468" s="3">
        <f t="shared" ca="1" si="407"/>
        <v>0.18967306372504278</v>
      </c>
      <c r="AP468" s="2">
        <f t="shared" ca="1" si="408"/>
        <v>6.8831412894004582E-3</v>
      </c>
      <c r="AQ468" s="5">
        <f t="shared" ca="1" si="409"/>
        <v>1172.475218381989</v>
      </c>
      <c r="AR468" s="2">
        <f ca="1">(AQ468/AQ$5)^(12/COUNT(AQ$6:AQ468))-1</f>
        <v>6.5881563898847029E-2</v>
      </c>
      <c r="AT468" s="3">
        <f t="shared" si="410"/>
        <v>0</v>
      </c>
      <c r="AU468" s="3">
        <f t="shared" si="411"/>
        <v>1</v>
      </c>
      <c r="AV468" s="2">
        <f t="shared" si="412"/>
        <v>3.5399455493637433E-2</v>
      </c>
      <c r="AW468" s="5">
        <f t="shared" si="413"/>
        <v>1799.5091510950163</v>
      </c>
      <c r="AX468" s="2">
        <f>(AW468/AW$5)^(12/COUNT(AW$6:AW468))-1</f>
        <v>7.7782160218089258E-2</v>
      </c>
      <c r="AZ468" s="3">
        <f t="shared" ca="1" si="414"/>
        <v>0</v>
      </c>
      <c r="BA468" s="3">
        <f t="shared" ca="1" si="415"/>
        <v>1</v>
      </c>
      <c r="BB468" s="2">
        <f t="shared" ca="1" si="416"/>
        <v>3.5399455493637433E-2</v>
      </c>
      <c r="BC468" s="5">
        <f t="shared" ca="1" si="417"/>
        <v>3566.5873235342169</v>
      </c>
      <c r="BD468" s="2">
        <f ca="1">(BC468/BC$5)^(12/COUNT(BC$6:BC468))-1</f>
        <v>9.706200869182835E-2</v>
      </c>
      <c r="BF468" s="3">
        <f t="shared" si="438"/>
        <v>0.45</v>
      </c>
      <c r="BG468" s="3">
        <f t="shared" si="418"/>
        <v>0.55000000000000004</v>
      </c>
      <c r="BH468" s="2">
        <f t="shared" si="419"/>
        <v>1.9563450521500589E-2</v>
      </c>
      <c r="BI468" s="5">
        <f t="shared" si="420"/>
        <v>1250.7388436475078</v>
      </c>
      <c r="BJ468" s="2">
        <f>(BI468/BI$5)^(12/COUNT(BI$6:BI468))-1</f>
        <v>6.7668142695748168E-2</v>
      </c>
      <c r="BL468" s="3">
        <f t="shared" si="421"/>
        <v>1</v>
      </c>
      <c r="BM468" s="3">
        <f t="shared" si="422"/>
        <v>0</v>
      </c>
      <c r="BN468" s="2">
        <f t="shared" si="423"/>
        <v>2.0833333333333335E-4</v>
      </c>
      <c r="BO468" s="5">
        <f t="shared" si="424"/>
        <v>815.33945411185562</v>
      </c>
      <c r="BP468" s="2">
        <f>(BO468/BO$5)^(12/COUNT(BO$6:BO468))-1</f>
        <v>5.5893224861865987E-2</v>
      </c>
      <c r="BR468" s="3">
        <f t="shared" si="425"/>
        <v>0</v>
      </c>
      <c r="BS468" s="3">
        <f t="shared" si="426"/>
        <v>1</v>
      </c>
      <c r="BT468" s="2">
        <f t="shared" si="427"/>
        <v>3.5399455493637433E-2</v>
      </c>
      <c r="BU468" s="5">
        <f t="shared" si="428"/>
        <v>913.45150141041506</v>
      </c>
      <c r="BV468" s="2">
        <f>(BU468/BU$5)^(12/COUNT(BU$6:BU468))-1</f>
        <v>5.9007354299838388E-2</v>
      </c>
      <c r="BX468" s="3">
        <f t="shared" si="429"/>
        <v>0</v>
      </c>
      <c r="BY468" s="3">
        <f t="shared" si="430"/>
        <v>1</v>
      </c>
      <c r="BZ468" s="2">
        <f t="shared" si="431"/>
        <v>3.5399455493637433E-2</v>
      </c>
      <c r="CA468" s="5">
        <f t="shared" si="432"/>
        <v>894.82668444415026</v>
      </c>
      <c r="CB468" s="2">
        <f>(CA468/CA$5)^(12/COUNT(CA$6:CA468))-1</f>
        <v>5.8442084970423247E-2</v>
      </c>
      <c r="CD468" s="3">
        <f t="shared" si="439"/>
        <v>0.1</v>
      </c>
      <c r="CE468" s="3">
        <f t="shared" si="433"/>
        <v>0.9</v>
      </c>
      <c r="CF468" s="2">
        <f t="shared" si="434"/>
        <v>3.1880343277607019E-2</v>
      </c>
      <c r="CG468" s="5">
        <f t="shared" si="435"/>
        <v>1146.0397028542125</v>
      </c>
      <c r="CH468" s="2">
        <f>(CG468/CG$5)^(12/COUNT(CG$6:CG468))-1</f>
        <v>6.5251756770589475E-2</v>
      </c>
    </row>
    <row r="469" spans="1:86">
      <c r="A469" s="1">
        <v>40086</v>
      </c>
      <c r="B469" s="2">
        <f>data!M470/1200</f>
        <v>2.0833333333333335E-4</v>
      </c>
      <c r="C469" s="2">
        <f>data!K470/data!K469-1</f>
        <v>2.2745748861659587E-2</v>
      </c>
      <c r="D469" s="1">
        <f t="shared" si="386"/>
        <v>39814</v>
      </c>
      <c r="E469">
        <f>VLOOKUP(D469,'FRED Graph'!$A$13:$B$1993,2,FALSE)</f>
        <v>1</v>
      </c>
      <c r="F469" s="4">
        <f t="shared" si="387"/>
        <v>2.2537415528326252E-2</v>
      </c>
      <c r="G469" s="20" t="str">
        <f t="shared" si="385"/>
        <v>20093</v>
      </c>
      <c r="H469" s="21">
        <f>IF(VLOOKUP(G469,Median_Level!$A$2:$H$206,8,FALSE)="#N/A",0,VLOOKUP(G469,Median_Level!$A$2:$H$206,8,FALSE))</f>
        <v>10</v>
      </c>
      <c r="I469" s="4"/>
      <c r="J469" s="3">
        <f t="shared" si="436"/>
        <v>0</v>
      </c>
      <c r="K469" s="3">
        <f t="shared" si="388"/>
        <v>1</v>
      </c>
      <c r="L469" s="2">
        <f t="shared" si="389"/>
        <v>2.2745748861659587E-2</v>
      </c>
      <c r="M469" s="5">
        <f t="shared" si="390"/>
        <v>1118.2820955670693</v>
      </c>
      <c r="N469" s="2">
        <f>(M469/M$5)^(12/COUNT(M$6:M469))-1</f>
        <v>6.4431474575740388E-2</v>
      </c>
      <c r="P469" s="3">
        <f t="shared" si="437"/>
        <v>1</v>
      </c>
      <c r="Q469" s="3">
        <f t="shared" si="391"/>
        <v>0</v>
      </c>
      <c r="R469" s="2">
        <f t="shared" si="392"/>
        <v>2.0833333333333335E-4</v>
      </c>
      <c r="S469" s="5">
        <f t="shared" si="393"/>
        <v>1133.3843574428981</v>
      </c>
      <c r="T469" s="2">
        <f>(S469/S$5)^(12/COUNT(S$6:S469))-1</f>
        <v>6.4800818328181631E-2</v>
      </c>
      <c r="V469" s="3">
        <f t="shared" si="394"/>
        <v>0</v>
      </c>
      <c r="W469" s="3">
        <f t="shared" si="395"/>
        <v>1</v>
      </c>
      <c r="X469" s="2">
        <f t="shared" si="396"/>
        <v>2.2745748861659587E-2</v>
      </c>
      <c r="Y469" s="5">
        <f t="shared" si="397"/>
        <v>2754520.597842684</v>
      </c>
      <c r="Z469" s="2">
        <f>(Y469/Y$5)^(12/COUNT(Y$6:Y469))-1</f>
        <v>0.30265309748596536</v>
      </c>
      <c r="AB469" s="3">
        <f t="shared" si="398"/>
        <v>1</v>
      </c>
      <c r="AC469" s="3">
        <f t="shared" si="399"/>
        <v>0</v>
      </c>
      <c r="AD469" s="2">
        <f t="shared" si="400"/>
        <v>2.0833333333333335E-4</v>
      </c>
      <c r="AE469" s="5">
        <f t="shared" si="401"/>
        <v>1512.482837594699</v>
      </c>
      <c r="AF469" s="2">
        <f>(AE469/AE$5)^(12/COUNT(AE$6:AE469))-1</f>
        <v>7.2776461769616052E-2</v>
      </c>
      <c r="AH469" s="3">
        <f t="shared" ca="1" si="402"/>
        <v>0</v>
      </c>
      <c r="AI469" s="3">
        <f t="shared" ca="1" si="403"/>
        <v>1</v>
      </c>
      <c r="AJ469" s="2">
        <f t="shared" ca="1" si="404"/>
        <v>2.2745748861659587E-2</v>
      </c>
      <c r="AK469" s="5">
        <f t="shared" ca="1" si="405"/>
        <v>4929.6488711157162</v>
      </c>
      <c r="AL469" s="2">
        <f ca="1">(AK469/AK$5)^(12/COUNT(AK$6:AK469))-1</f>
        <v>0.10606264148761291</v>
      </c>
      <c r="AN469" s="3">
        <f t="shared" ca="1" si="406"/>
        <v>0.43074951299443365</v>
      </c>
      <c r="AO469" s="3">
        <f t="shared" ca="1" si="407"/>
        <v>0.56925048700556635</v>
      </c>
      <c r="AP469" s="2">
        <f t="shared" ca="1" si="408"/>
        <v>1.3037768098679866E-2</v>
      </c>
      <c r="AQ469" s="5">
        <f t="shared" ca="1" si="409"/>
        <v>1187.7616783807025</v>
      </c>
      <c r="AR469" s="2">
        <f ca="1">(AQ469/AQ$5)^(12/COUNT(AQ$6:AQ469))-1</f>
        <v>6.6092096020343938E-2</v>
      </c>
      <c r="AT469" s="3">
        <f t="shared" si="410"/>
        <v>0</v>
      </c>
      <c r="AU469" s="3">
        <f t="shared" si="411"/>
        <v>1</v>
      </c>
      <c r="AV469" s="2">
        <f t="shared" si="412"/>
        <v>2.2745748861659587E-2</v>
      </c>
      <c r="AW469" s="5">
        <f t="shared" si="413"/>
        <v>1840.4403343200818</v>
      </c>
      <c r="AX469" s="2">
        <f>(AW469/AW$5)^(12/COUNT(AW$6:AW469))-1</f>
        <v>7.8235169377713687E-2</v>
      </c>
      <c r="AZ469" s="3">
        <f t="shared" ca="1" si="414"/>
        <v>0</v>
      </c>
      <c r="BA469" s="3">
        <f t="shared" ca="1" si="415"/>
        <v>1</v>
      </c>
      <c r="BB469" s="2">
        <f t="shared" ca="1" si="416"/>
        <v>2.2745748861659587E-2</v>
      </c>
      <c r="BC469" s="5">
        <f t="shared" ca="1" si="417"/>
        <v>3647.7120230885048</v>
      </c>
      <c r="BD469" s="2">
        <f ca="1">(BC469/BC$5)^(12/COUNT(BC$6:BC469))-1</f>
        <v>9.7481183816703565E-2</v>
      </c>
      <c r="BF469" s="3">
        <f t="shared" si="438"/>
        <v>0.45</v>
      </c>
      <c r="BG469" s="3">
        <f t="shared" si="418"/>
        <v>0.55000000000000004</v>
      </c>
      <c r="BH469" s="2">
        <f t="shared" si="419"/>
        <v>1.2603911873912774E-2</v>
      </c>
      <c r="BI469" s="5">
        <f t="shared" si="420"/>
        <v>1266.5030458101205</v>
      </c>
      <c r="BJ469" s="2">
        <f>(BI469/BI$5)^(12/COUNT(BI$6:BI469))-1</f>
        <v>6.7863343068902848E-2</v>
      </c>
      <c r="BL469" s="3">
        <f t="shared" si="421"/>
        <v>1</v>
      </c>
      <c r="BM469" s="3">
        <f t="shared" si="422"/>
        <v>0</v>
      </c>
      <c r="BN469" s="2">
        <f t="shared" si="423"/>
        <v>2.0833333333333335E-4</v>
      </c>
      <c r="BO469" s="5">
        <f t="shared" si="424"/>
        <v>815.5093164981289</v>
      </c>
      <c r="BP469" s="2">
        <f>(BO469/BO$5)^(12/COUNT(BO$6:BO469))-1</f>
        <v>5.5775155002842913E-2</v>
      </c>
      <c r="BR469" s="3">
        <f t="shared" si="425"/>
        <v>0</v>
      </c>
      <c r="BS469" s="3">
        <f t="shared" si="426"/>
        <v>1</v>
      </c>
      <c r="BT469" s="2">
        <f t="shared" si="427"/>
        <v>2.2745748861659587E-2</v>
      </c>
      <c r="BU469" s="5">
        <f t="shared" si="428"/>
        <v>934.22863985880224</v>
      </c>
      <c r="BV469" s="2">
        <f>(BU469/BU$5)^(12/COUNT(BU$6:BU469))-1</f>
        <v>5.9492598175049816E-2</v>
      </c>
      <c r="BX469" s="3">
        <f t="shared" si="429"/>
        <v>0</v>
      </c>
      <c r="BY469" s="3">
        <f t="shared" si="430"/>
        <v>1</v>
      </c>
      <c r="BZ469" s="2">
        <f t="shared" si="431"/>
        <v>2.2745748861659587E-2</v>
      </c>
      <c r="CA469" s="5">
        <f t="shared" si="432"/>
        <v>915.18018748322845</v>
      </c>
      <c r="CB469" s="2">
        <f>(CA469/CA$5)^(12/COUNT(CA$6:CA469))-1</f>
        <v>5.8928288322084077E-2</v>
      </c>
      <c r="CD469" s="3">
        <f t="shared" si="439"/>
        <v>0.1</v>
      </c>
      <c r="CE469" s="3">
        <f t="shared" si="433"/>
        <v>0.9</v>
      </c>
      <c r="CF469" s="2">
        <f t="shared" si="434"/>
        <v>2.0492007308826964E-2</v>
      </c>
      <c r="CG469" s="5">
        <f t="shared" si="435"/>
        <v>1169.524356821307</v>
      </c>
      <c r="CH469" s="2">
        <f>(CG469/CG$5)^(12/COUNT(CG$6:CG469))-1</f>
        <v>6.5665557235059291E-2</v>
      </c>
    </row>
    <row r="470" spans="1:86">
      <c r="A470" s="1">
        <v>40116</v>
      </c>
      <c r="B470" s="2">
        <f>data!M471/1200</f>
        <v>2.0833333333333335E-4</v>
      </c>
      <c r="C470" s="2">
        <f>data!K471/data!K470-1</f>
        <v>4.6333095833128723E-5</v>
      </c>
      <c r="D470" s="1">
        <f t="shared" si="386"/>
        <v>39814</v>
      </c>
      <c r="E470">
        <f>VLOOKUP(D470,'FRED Graph'!$A$13:$B$1993,2,FALSE)</f>
        <v>1</v>
      </c>
      <c r="F470" s="4">
        <f t="shared" si="387"/>
        <v>-1.6200023750020462E-4</v>
      </c>
      <c r="G470" s="20" t="str">
        <f t="shared" si="385"/>
        <v>20094</v>
      </c>
      <c r="H470" s="21">
        <f>IF(VLOOKUP(G470,Median_Level!$A$2:$H$206,8,FALSE)="#N/A",0,VLOOKUP(G470,Median_Level!$A$2:$H$206,8,FALSE))</f>
        <v>15</v>
      </c>
      <c r="I470" s="4"/>
      <c r="J470" s="3">
        <f t="shared" si="436"/>
        <v>0</v>
      </c>
      <c r="K470" s="3">
        <f t="shared" si="388"/>
        <v>1</v>
      </c>
      <c r="L470" s="2">
        <f t="shared" si="389"/>
        <v>4.6333095833128723E-5</v>
      </c>
      <c r="M470" s="5">
        <f t="shared" si="390"/>
        <v>1118.3339090385716</v>
      </c>
      <c r="N470" s="2">
        <f>(M470/M$5)^(12/COUNT(M$6:M470))-1</f>
        <v>6.428982340499112E-2</v>
      </c>
      <c r="P470" s="3">
        <f t="shared" si="437"/>
        <v>1</v>
      </c>
      <c r="Q470" s="3">
        <f t="shared" si="391"/>
        <v>0</v>
      </c>
      <c r="R470" s="2">
        <f t="shared" si="392"/>
        <v>2.0833333333333335E-4</v>
      </c>
      <c r="S470" s="5">
        <f t="shared" si="393"/>
        <v>1133.6204791840321</v>
      </c>
      <c r="T470" s="2">
        <f>(S470/S$5)^(12/COUNT(S$6:S470))-1</f>
        <v>6.4662774094746078E-2</v>
      </c>
      <c r="V470" s="3">
        <f t="shared" si="394"/>
        <v>1</v>
      </c>
      <c r="W470" s="3">
        <f t="shared" si="395"/>
        <v>0</v>
      </c>
      <c r="X470" s="2">
        <f t="shared" si="396"/>
        <v>2.0833333333333335E-4</v>
      </c>
      <c r="Y470" s="5">
        <f t="shared" si="397"/>
        <v>2755094.4563005678</v>
      </c>
      <c r="Z470" s="2">
        <f>(Y470/Y$5)^(12/COUNT(Y$6:Y470))-1</f>
        <v>0.3019196070121053</v>
      </c>
      <c r="AB470" s="3">
        <f t="shared" si="398"/>
        <v>1</v>
      </c>
      <c r="AC470" s="3">
        <f t="shared" si="399"/>
        <v>0</v>
      </c>
      <c r="AD470" s="2">
        <f t="shared" si="400"/>
        <v>2.0833333333333335E-4</v>
      </c>
      <c r="AE470" s="5">
        <f t="shared" si="401"/>
        <v>1512.7979381858647</v>
      </c>
      <c r="AF470" s="2">
        <f>(AE470/AE$5)^(12/COUNT(AE$6:AE470))-1</f>
        <v>7.2620169920105671E-2</v>
      </c>
      <c r="AH470" s="3">
        <f t="shared" ca="1" si="402"/>
        <v>0</v>
      </c>
      <c r="AI470" s="3">
        <f t="shared" ca="1" si="403"/>
        <v>1</v>
      </c>
      <c r="AJ470" s="2">
        <f t="shared" ca="1" si="404"/>
        <v>4.6333095833128723E-5</v>
      </c>
      <c r="AK470" s="5">
        <f t="shared" ca="1" si="405"/>
        <v>4929.8772770092855</v>
      </c>
      <c r="AL470" s="2">
        <f ca="1">(AK470/AK$5)^(12/COUNT(AK$6:AK470))-1</f>
        <v>0.10582420827938988</v>
      </c>
      <c r="AN470" s="3">
        <f t="shared" ca="1" si="406"/>
        <v>0.86887598932714238</v>
      </c>
      <c r="AO470" s="3">
        <f t="shared" ca="1" si="407"/>
        <v>0.13112401067285762</v>
      </c>
      <c r="AP470" s="2">
        <f t="shared" ca="1" si="408"/>
        <v>1.8709121246235106E-4</v>
      </c>
      <c r="AQ470" s="5">
        <f t="shared" ca="1" si="409"/>
        <v>1187.9838981532271</v>
      </c>
      <c r="AR470" s="2">
        <f ca="1">(AQ470/AQ$5)^(12/COUNT(AQ$6:AQ470))-1</f>
        <v>6.5950521899522885E-2</v>
      </c>
      <c r="AT470" s="3">
        <f t="shared" si="410"/>
        <v>0</v>
      </c>
      <c r="AU470" s="3">
        <f t="shared" si="411"/>
        <v>1</v>
      </c>
      <c r="AV470" s="2">
        <f t="shared" si="412"/>
        <v>4.6333095833128723E-5</v>
      </c>
      <c r="AW470" s="5">
        <f t="shared" si="413"/>
        <v>1840.5256076184669</v>
      </c>
      <c r="AX470" s="2">
        <f>(AW470/AW$5)^(12/COUNT(AW$6:AW470))-1</f>
        <v>7.8061808624337425E-2</v>
      </c>
      <c r="AZ470" s="3">
        <f t="shared" ca="1" si="414"/>
        <v>0</v>
      </c>
      <c r="BA470" s="3">
        <f t="shared" ca="1" si="415"/>
        <v>1</v>
      </c>
      <c r="BB470" s="2">
        <f t="shared" ca="1" si="416"/>
        <v>4.6333095833128723E-5</v>
      </c>
      <c r="BC470" s="5">
        <f t="shared" ca="1" si="417"/>
        <v>3647.8810328792424</v>
      </c>
      <c r="BD470" s="2">
        <f ca="1">(BC470/BC$5)^(12/COUNT(BC$6:BC470))-1</f>
        <v>9.7262979669521465E-2</v>
      </c>
      <c r="BF470" s="3">
        <f t="shared" si="438"/>
        <v>0.45</v>
      </c>
      <c r="BG470" s="3">
        <f t="shared" si="418"/>
        <v>0.55000000000000004</v>
      </c>
      <c r="BH470" s="2">
        <f t="shared" si="419"/>
        <v>1.192332027082208E-4</v>
      </c>
      <c r="BI470" s="5">
        <f t="shared" si="420"/>
        <v>1266.6540550245122</v>
      </c>
      <c r="BJ470" s="2">
        <f>(BI470/BI$5)^(12/COUNT(BI$6:BI470))-1</f>
        <v>6.7715852476345262E-2</v>
      </c>
      <c r="BL470" s="3">
        <f t="shared" si="421"/>
        <v>1</v>
      </c>
      <c r="BM470" s="3">
        <f t="shared" si="422"/>
        <v>0</v>
      </c>
      <c r="BN470" s="2">
        <f t="shared" si="423"/>
        <v>2.0833333333333335E-4</v>
      </c>
      <c r="BO470" s="5">
        <f t="shared" si="424"/>
        <v>815.67921427239935</v>
      </c>
      <c r="BP470" s="2">
        <f>(BO470/BO$5)^(12/COUNT(BO$6:BO470))-1</f>
        <v>5.5657606088674871E-2</v>
      </c>
      <c r="BR470" s="3">
        <f t="shared" si="425"/>
        <v>1</v>
      </c>
      <c r="BS470" s="3">
        <f t="shared" si="426"/>
        <v>0</v>
      </c>
      <c r="BT470" s="2">
        <f t="shared" si="427"/>
        <v>2.0833333333333335E-4</v>
      </c>
      <c r="BU470" s="5">
        <f t="shared" si="428"/>
        <v>934.42327082543954</v>
      </c>
      <c r="BV470" s="2">
        <f>(BU470/BU$5)^(12/COUNT(BU$6:BU470))-1</f>
        <v>5.9366627727033494E-2</v>
      </c>
      <c r="BX470" s="3">
        <f t="shared" si="429"/>
        <v>0</v>
      </c>
      <c r="BY470" s="3">
        <f t="shared" si="430"/>
        <v>1</v>
      </c>
      <c r="BZ470" s="2">
        <f t="shared" si="431"/>
        <v>4.6333095833128723E-5</v>
      </c>
      <c r="CA470" s="5">
        <f t="shared" si="432"/>
        <v>915.22259061455964</v>
      </c>
      <c r="CB470" s="2">
        <f>(CA470/CA$5)^(12/COUNT(CA$6:CA470))-1</f>
        <v>5.8799172155747925E-2</v>
      </c>
      <c r="CD470" s="3">
        <f t="shared" si="439"/>
        <v>0.1</v>
      </c>
      <c r="CE470" s="3">
        <f t="shared" si="433"/>
        <v>0.9</v>
      </c>
      <c r="CF470" s="2">
        <f t="shared" si="434"/>
        <v>6.2533119583149189E-5</v>
      </c>
      <c r="CG470" s="5">
        <f t="shared" si="435"/>
        <v>1169.5974908277676</v>
      </c>
      <c r="CH470" s="2">
        <f>(CG470/CG$5)^(12/COUNT(CG$6:CG470))-1</f>
        <v>6.5521532147170714E-2</v>
      </c>
    </row>
    <row r="471" spans="1:86">
      <c r="A471" s="1">
        <v>40147</v>
      </c>
      <c r="B471" s="2">
        <f>data!M472/1200</f>
        <v>2.0833333333333335E-4</v>
      </c>
      <c r="C471" s="2">
        <f>data!K472/data!K471-1</f>
        <v>6.5080569520618914E-2</v>
      </c>
      <c r="D471" s="1">
        <f t="shared" si="386"/>
        <v>39814</v>
      </c>
      <c r="E471">
        <f>VLOOKUP(D471,'FRED Graph'!$A$13:$B$1993,2,FALSE)</f>
        <v>1</v>
      </c>
      <c r="F471" s="4">
        <f t="shared" si="387"/>
        <v>6.4872236187285576E-2</v>
      </c>
      <c r="G471" s="20" t="str">
        <f t="shared" si="385"/>
        <v>20094</v>
      </c>
      <c r="H471" s="21">
        <f>IF(VLOOKUP(G471,Median_Level!$A$2:$H$206,8,FALSE)="#N/A",0,VLOOKUP(G471,Median_Level!$A$2:$H$206,8,FALSE))</f>
        <v>15</v>
      </c>
      <c r="I471" s="4"/>
      <c r="J471" s="3">
        <f t="shared" si="436"/>
        <v>0</v>
      </c>
      <c r="K471" s="3">
        <f t="shared" si="388"/>
        <v>1</v>
      </c>
      <c r="L471" s="2">
        <f t="shared" si="389"/>
        <v>6.5080569520618914E-2</v>
      </c>
      <c r="M471" s="5">
        <f t="shared" si="390"/>
        <v>1191.1157167530218</v>
      </c>
      <c r="N471" s="2">
        <f>(M471/M$5)^(12/COUNT(M$6:M471))-1</f>
        <v>6.5876700347196726E-2</v>
      </c>
      <c r="P471" s="3">
        <f t="shared" si="437"/>
        <v>1</v>
      </c>
      <c r="Q471" s="3">
        <f t="shared" si="391"/>
        <v>0</v>
      </c>
      <c r="R471" s="2">
        <f t="shared" si="392"/>
        <v>2.0833333333333335E-4</v>
      </c>
      <c r="S471" s="5">
        <f t="shared" si="393"/>
        <v>1133.8566501171954</v>
      </c>
      <c r="T471" s="2">
        <f>(S471/S$5)^(12/COUNT(S$6:S471))-1</f>
        <v>6.452534010728872E-2</v>
      </c>
      <c r="V471" s="3">
        <f t="shared" si="394"/>
        <v>0</v>
      </c>
      <c r="W471" s="3">
        <f t="shared" si="395"/>
        <v>1</v>
      </c>
      <c r="X471" s="2">
        <f t="shared" si="396"/>
        <v>6.5080569520618914E-2</v>
      </c>
      <c r="Y471" s="5">
        <f t="shared" si="397"/>
        <v>2934397.5725997086</v>
      </c>
      <c r="Z471" s="2">
        <f>(Y471/Y$5)^(12/COUNT(Y$6:Y471))-1</f>
        <v>0.30329703295867882</v>
      </c>
      <c r="AB471" s="3">
        <f t="shared" si="398"/>
        <v>1</v>
      </c>
      <c r="AC471" s="3">
        <f t="shared" si="399"/>
        <v>0</v>
      </c>
      <c r="AD471" s="2">
        <f t="shared" si="400"/>
        <v>2.0833333333333335E-4</v>
      </c>
      <c r="AE471" s="5">
        <f t="shared" si="401"/>
        <v>1513.1131044229869</v>
      </c>
      <c r="AF471" s="2">
        <f>(AE471/AE$5)^(12/COUNT(AE$6:AE471))-1</f>
        <v>7.2464571474712303E-2</v>
      </c>
      <c r="AH471" s="3">
        <f t="shared" ca="1" si="402"/>
        <v>0</v>
      </c>
      <c r="AI471" s="3">
        <f t="shared" ca="1" si="403"/>
        <v>1</v>
      </c>
      <c r="AJ471" s="2">
        <f t="shared" ca="1" si="404"/>
        <v>6.5080569520618914E-2</v>
      </c>
      <c r="AK471" s="5">
        <f t="shared" ca="1" si="405"/>
        <v>5250.7164978638075</v>
      </c>
      <c r="AL471" s="2">
        <f ca="1">(AK471/AK$5)^(12/COUNT(AK$6:AK471))-1</f>
        <v>0.10738203553527104</v>
      </c>
      <c r="AN471" s="3">
        <f t="shared" ca="1" si="406"/>
        <v>0.29113229602372037</v>
      </c>
      <c r="AO471" s="3">
        <f t="shared" ca="1" si="407"/>
        <v>0.70886770397627963</v>
      </c>
      <c r="AP471" s="2">
        <f t="shared" ca="1" si="408"/>
        <v>4.6194166451221381E-2</v>
      </c>
      <c r="AQ471" s="5">
        <f t="shared" ca="1" si="409"/>
        <v>1242.861824085888</v>
      </c>
      <c r="AR471" s="2">
        <f ca="1">(AQ471/AQ$5)^(12/COUNT(AQ$6:AQ471))-1</f>
        <v>6.7044576189251082E-2</v>
      </c>
      <c r="AT471" s="3">
        <f t="shared" si="410"/>
        <v>0</v>
      </c>
      <c r="AU471" s="3">
        <f t="shared" si="411"/>
        <v>1</v>
      </c>
      <c r="AV471" s="2">
        <f t="shared" si="412"/>
        <v>6.5080569520618914E-2</v>
      </c>
      <c r="AW471" s="5">
        <f t="shared" si="413"/>
        <v>1960.3080623795599</v>
      </c>
      <c r="AX471" s="2">
        <f>(AW471/AW$5)^(12/COUNT(AW$6:AW471))-1</f>
        <v>7.9639431918075543E-2</v>
      </c>
      <c r="AZ471" s="3">
        <f t="shared" ca="1" si="414"/>
        <v>0</v>
      </c>
      <c r="BA471" s="3">
        <f t="shared" ca="1" si="415"/>
        <v>1</v>
      </c>
      <c r="BB471" s="2">
        <f t="shared" ca="1" si="416"/>
        <v>6.5080569520618914E-2</v>
      </c>
      <c r="BC471" s="5">
        <f t="shared" ca="1" si="417"/>
        <v>3885.2872080424872</v>
      </c>
      <c r="BD471" s="2">
        <f ca="1">(BC471/BC$5)^(12/COUNT(BC$6:BC471))-1</f>
        <v>9.8827072682733386E-2</v>
      </c>
      <c r="BF471" s="3">
        <f t="shared" si="438"/>
        <v>0.45</v>
      </c>
      <c r="BG471" s="3">
        <f t="shared" si="418"/>
        <v>0.55000000000000004</v>
      </c>
      <c r="BH471" s="2">
        <f t="shared" si="419"/>
        <v>3.5888063236340403E-2</v>
      </c>
      <c r="BI471" s="5">
        <f t="shared" si="420"/>
        <v>1312.1118158497989</v>
      </c>
      <c r="BJ471" s="2">
        <f>(BI471/BI$5)^(12/COUNT(BI$6:BI471))-1</f>
        <v>6.8535484035251226E-2</v>
      </c>
      <c r="BL471" s="3">
        <f t="shared" si="421"/>
        <v>1</v>
      </c>
      <c r="BM471" s="3">
        <f t="shared" si="422"/>
        <v>0</v>
      </c>
      <c r="BN471" s="2">
        <f t="shared" si="423"/>
        <v>2.0833333333333335E-4</v>
      </c>
      <c r="BO471" s="5">
        <f t="shared" si="424"/>
        <v>815.84914744203945</v>
      </c>
      <c r="BP471" s="2">
        <f>(BO471/BO$5)^(12/COUNT(BO$6:BO471))-1</f>
        <v>5.554057467992557E-2</v>
      </c>
      <c r="BR471" s="3">
        <f t="shared" si="425"/>
        <v>1</v>
      </c>
      <c r="BS471" s="3">
        <f t="shared" si="426"/>
        <v>0</v>
      </c>
      <c r="BT471" s="2">
        <f t="shared" si="427"/>
        <v>2.0833333333333335E-4</v>
      </c>
      <c r="BU471" s="5">
        <f t="shared" si="428"/>
        <v>934.61794234019487</v>
      </c>
      <c r="BV471" s="2">
        <f>(BU471/BU$5)^(12/COUNT(BU$6:BU471))-1</f>
        <v>5.924121280593897E-2</v>
      </c>
      <c r="BX471" s="3">
        <f t="shared" si="429"/>
        <v>0</v>
      </c>
      <c r="BY471" s="3">
        <f t="shared" si="430"/>
        <v>1</v>
      </c>
      <c r="BZ471" s="2">
        <f t="shared" si="431"/>
        <v>6.5080569520618914E-2</v>
      </c>
      <c r="CA471" s="5">
        <f t="shared" si="432"/>
        <v>974.78579804989147</v>
      </c>
      <c r="CB471" s="2">
        <f>(CA471/CA$5)^(12/COUNT(CA$6:CA471))-1</f>
        <v>6.0389632085562583E-2</v>
      </c>
      <c r="CD471" s="3">
        <f t="shared" si="439"/>
        <v>0.1</v>
      </c>
      <c r="CE471" s="3">
        <f t="shared" si="433"/>
        <v>0.9</v>
      </c>
      <c r="CF471" s="2">
        <f t="shared" si="434"/>
        <v>5.8593345901890352E-2</v>
      </c>
      <c r="CG471" s="5">
        <f t="shared" si="435"/>
        <v>1238.1281211738221</v>
      </c>
      <c r="CH471" s="2">
        <f>(CG471/CG$5)^(12/COUNT(CG$6:CG471))-1</f>
        <v>6.6939727484311762E-2</v>
      </c>
    </row>
    <row r="472" spans="1:86">
      <c r="A472" s="1">
        <v>40178</v>
      </c>
      <c r="B472" s="2">
        <f>data!M473/1200</f>
        <v>2.0833333333333335E-4</v>
      </c>
      <c r="C472" s="2">
        <f>data!K473/data!K472-1</f>
        <v>8.0436236809848793E-3</v>
      </c>
      <c r="D472" s="1">
        <f t="shared" si="386"/>
        <v>39814</v>
      </c>
      <c r="E472">
        <f>VLOOKUP(D472,'FRED Graph'!$A$13:$B$1993,2,FALSE)</f>
        <v>1</v>
      </c>
      <c r="F472" s="4">
        <f t="shared" si="387"/>
        <v>7.8352903476515464E-3</v>
      </c>
      <c r="G472" s="20" t="str">
        <f t="shared" si="385"/>
        <v>20094</v>
      </c>
      <c r="H472" s="21">
        <f>IF(VLOOKUP(G472,Median_Level!$A$2:$H$206,8,FALSE)="#N/A",0,VLOOKUP(G472,Median_Level!$A$2:$H$206,8,FALSE))</f>
        <v>15</v>
      </c>
      <c r="I472" s="4"/>
      <c r="J472" s="3">
        <f t="shared" si="436"/>
        <v>0</v>
      </c>
      <c r="K472" s="3">
        <f t="shared" si="388"/>
        <v>1</v>
      </c>
      <c r="L472" s="2">
        <f t="shared" si="389"/>
        <v>8.0436236809848793E-3</v>
      </c>
      <c r="M472" s="5">
        <f t="shared" si="390"/>
        <v>1200.6966033390897</v>
      </c>
      <c r="N472" s="2">
        <f>(M472/M$5)^(12/COUNT(M$6:M472))-1</f>
        <v>6.5950514752078693E-2</v>
      </c>
      <c r="P472" s="3">
        <f t="shared" si="437"/>
        <v>1</v>
      </c>
      <c r="Q472" s="3">
        <f t="shared" si="391"/>
        <v>0</v>
      </c>
      <c r="R472" s="2">
        <f t="shared" si="392"/>
        <v>2.0833333333333335E-4</v>
      </c>
      <c r="S472" s="5">
        <f t="shared" si="393"/>
        <v>1134.0928702526364</v>
      </c>
      <c r="T472" s="2">
        <f>(S472/S$5)^(12/COUNT(S$6:S472))-1</f>
        <v>6.4388512329340841E-2</v>
      </c>
      <c r="V472" s="3">
        <f t="shared" si="394"/>
        <v>0</v>
      </c>
      <c r="W472" s="3">
        <f t="shared" si="395"/>
        <v>1</v>
      </c>
      <c r="X472" s="2">
        <f t="shared" si="396"/>
        <v>8.0436236809848793E-3</v>
      </c>
      <c r="Y472" s="5">
        <f t="shared" si="397"/>
        <v>2958000.7624040963</v>
      </c>
      <c r="Z472" s="2">
        <f>(Y472/Y$5)^(12/COUNT(Y$6:Y472))-1</f>
        <v>0.30282614534926577</v>
      </c>
      <c r="AB472" s="3">
        <f t="shared" si="398"/>
        <v>1</v>
      </c>
      <c r="AC472" s="3">
        <f t="shared" si="399"/>
        <v>0</v>
      </c>
      <c r="AD472" s="2">
        <f t="shared" si="400"/>
        <v>2.0833333333333335E-4</v>
      </c>
      <c r="AE472" s="5">
        <f t="shared" si="401"/>
        <v>1513.4283363197417</v>
      </c>
      <c r="AF472" s="2">
        <f>(AE472/AE$5)^(12/COUNT(AE$6:AE472))-1</f>
        <v>7.2309661830743277E-2</v>
      </c>
      <c r="AH472" s="3">
        <f t="shared" ca="1" si="402"/>
        <v>0</v>
      </c>
      <c r="AI472" s="3">
        <f t="shared" ca="1" si="403"/>
        <v>1</v>
      </c>
      <c r="AJ472" s="2">
        <f t="shared" ca="1" si="404"/>
        <v>8.0436236809848793E-3</v>
      </c>
      <c r="AK472" s="5">
        <f t="shared" ca="1" si="405"/>
        <v>5292.9512854281629</v>
      </c>
      <c r="AL472" s="2">
        <f ca="1">(AK472/AK$5)^(12/COUNT(AK$6:AK472))-1</f>
        <v>0.10736813679471702</v>
      </c>
      <c r="AN472" s="3">
        <f t="shared" ca="1" si="406"/>
        <v>0.63641185192993333</v>
      </c>
      <c r="AO472" s="3">
        <f t="shared" ca="1" si="407"/>
        <v>0.36358814807006667</v>
      </c>
      <c r="AP472" s="2">
        <f t="shared" ca="1" si="408"/>
        <v>3.057152040427228E-3</v>
      </c>
      <c r="AQ472" s="5">
        <f t="shared" ca="1" si="409"/>
        <v>1246.6614416473612</v>
      </c>
      <c r="AR472" s="2">
        <f ca="1">(AQ472/AQ$5)^(12/COUNT(AQ$6:AQ472))-1</f>
        <v>6.6980000497905312E-2</v>
      </c>
      <c r="AT472" s="3">
        <f t="shared" si="410"/>
        <v>0</v>
      </c>
      <c r="AU472" s="3">
        <f t="shared" si="411"/>
        <v>1</v>
      </c>
      <c r="AV472" s="2">
        <f t="shared" si="412"/>
        <v>8.0436236809848793E-3</v>
      </c>
      <c r="AW472" s="5">
        <f t="shared" si="413"/>
        <v>1976.0760427321418</v>
      </c>
      <c r="AX472" s="2">
        <f>(AW472/AW$5)^(12/COUNT(AW$6:AW472))-1</f>
        <v>7.9684537809976419E-2</v>
      </c>
      <c r="AZ472" s="3">
        <f t="shared" ca="1" si="414"/>
        <v>0</v>
      </c>
      <c r="BA472" s="3">
        <f t="shared" ca="1" si="415"/>
        <v>1</v>
      </c>
      <c r="BB472" s="2">
        <f t="shared" ca="1" si="416"/>
        <v>8.0436236809848793E-3</v>
      </c>
      <c r="BC472" s="5">
        <f t="shared" ca="1" si="417"/>
        <v>3916.5389962365252</v>
      </c>
      <c r="BD472" s="2">
        <f ca="1">(BC472/BC$5)^(12/COUNT(BC$6:BC472))-1</f>
        <v>9.8831529272600083E-2</v>
      </c>
      <c r="BF472" s="3">
        <f t="shared" si="438"/>
        <v>0.45</v>
      </c>
      <c r="BG472" s="3">
        <f t="shared" si="418"/>
        <v>0.55000000000000004</v>
      </c>
      <c r="BH472" s="2">
        <f t="shared" si="419"/>
        <v>4.5177430245416841E-3</v>
      </c>
      <c r="BI472" s="5">
        <f t="shared" si="420"/>
        <v>1318.0395998532731</v>
      </c>
      <c r="BJ472" s="2">
        <f>(BI472/BI$5)^(12/COUNT(BI$6:BI472))-1</f>
        <v>6.850757393129614E-2</v>
      </c>
      <c r="BL472" s="3">
        <f t="shared" si="421"/>
        <v>1</v>
      </c>
      <c r="BM472" s="3">
        <f t="shared" si="422"/>
        <v>0</v>
      </c>
      <c r="BN472" s="2">
        <f t="shared" si="423"/>
        <v>2.0833333333333335E-4</v>
      </c>
      <c r="BO472" s="5">
        <f t="shared" si="424"/>
        <v>816.01911601442328</v>
      </c>
      <c r="BP472" s="2">
        <f>(BO472/BO$5)^(12/COUNT(BO$6:BO472))-1</f>
        <v>5.5424057367363444E-2</v>
      </c>
      <c r="BR472" s="3">
        <f t="shared" si="425"/>
        <v>1</v>
      </c>
      <c r="BS472" s="3">
        <f t="shared" si="426"/>
        <v>0</v>
      </c>
      <c r="BT472" s="2">
        <f t="shared" si="427"/>
        <v>2.0833333333333335E-4</v>
      </c>
      <c r="BU472" s="5">
        <f t="shared" si="428"/>
        <v>934.81265441151572</v>
      </c>
      <c r="BV472" s="2">
        <f>(BU472/BU$5)^(12/COUNT(BU$6:BU472))-1</f>
        <v>5.9116349745931718E-2</v>
      </c>
      <c r="BX472" s="3">
        <f t="shared" si="429"/>
        <v>0</v>
      </c>
      <c r="BY472" s="3">
        <f t="shared" si="430"/>
        <v>1</v>
      </c>
      <c r="BZ472" s="2">
        <f t="shared" si="431"/>
        <v>8.0436236809848793E-3</v>
      </c>
      <c r="CA472" s="5">
        <f t="shared" si="432"/>
        <v>982.62660817897336</v>
      </c>
      <c r="CB472" s="2">
        <f>(CA472/CA$5)^(12/COUNT(CA$6:CA472))-1</f>
        <v>6.0474786690411175E-2</v>
      </c>
      <c r="CD472" s="3">
        <f t="shared" si="439"/>
        <v>0.1</v>
      </c>
      <c r="CE472" s="3">
        <f t="shared" si="433"/>
        <v>0.9</v>
      </c>
      <c r="CF472" s="2">
        <f t="shared" si="434"/>
        <v>7.2600946462197252E-3</v>
      </c>
      <c r="CG472" s="5">
        <f t="shared" si="435"/>
        <v>1247.1170485176904</v>
      </c>
      <c r="CH472" s="2">
        <f>(CG472/CG$5)^(12/COUNT(CG$6:CG472))-1</f>
        <v>6.6990018591242428E-2</v>
      </c>
    </row>
    <row r="473" spans="1:86">
      <c r="A473" s="1">
        <v>40207</v>
      </c>
      <c r="B473" s="2">
        <f>data!M474/1200</f>
        <v>2.0833333333333335E-4</v>
      </c>
      <c r="C473" s="2">
        <f>data!K474/data!K473-1</f>
        <v>-3.4591318607026134E-2</v>
      </c>
      <c r="D473" s="1">
        <f t="shared" si="386"/>
        <v>40179</v>
      </c>
      <c r="E473">
        <f>VLOOKUP(D473,'FRED Graph'!$A$13:$B$1993,2,FALSE)</f>
        <v>0</v>
      </c>
      <c r="F473" s="4">
        <f t="shared" si="387"/>
        <v>-3.4799651940359465E-2</v>
      </c>
      <c r="G473" s="20" t="str">
        <f t="shared" si="385"/>
        <v>20101</v>
      </c>
      <c r="H473" s="21">
        <f>IF(VLOOKUP(G473,Median_Level!$A$2:$H$206,8,FALSE)="#N/A",0,VLOOKUP(G473,Median_Level!$A$2:$H$206,8,FALSE))</f>
        <v>15</v>
      </c>
      <c r="I473" s="4"/>
      <c r="J473" s="3">
        <f t="shared" si="436"/>
        <v>0</v>
      </c>
      <c r="K473" s="3">
        <f t="shared" si="388"/>
        <v>1</v>
      </c>
      <c r="L473" s="2">
        <f t="shared" si="389"/>
        <v>-3.4591318607026134E-2</v>
      </c>
      <c r="M473" s="5">
        <f t="shared" si="390"/>
        <v>1159.1629245826132</v>
      </c>
      <c r="N473" s="2">
        <f>(M473/M$5)^(12/COUNT(M$6:M473))-1</f>
        <v>6.4843430665709967E-2</v>
      </c>
      <c r="P473" s="3">
        <f t="shared" si="437"/>
        <v>1</v>
      </c>
      <c r="Q473" s="3">
        <f t="shared" si="391"/>
        <v>0</v>
      </c>
      <c r="R473" s="2">
        <f t="shared" si="392"/>
        <v>2.0833333333333335E-4</v>
      </c>
      <c r="S473" s="5">
        <f t="shared" si="393"/>
        <v>1134.3291396006057</v>
      </c>
      <c r="T473" s="2">
        <f>(S473/S$5)^(12/COUNT(S$6:S473))-1</f>
        <v>6.4252286759944877E-2</v>
      </c>
      <c r="V473" s="3">
        <f t="shared" si="394"/>
        <v>1</v>
      </c>
      <c r="W473" s="3">
        <f t="shared" si="395"/>
        <v>0</v>
      </c>
      <c r="X473" s="2">
        <f t="shared" si="396"/>
        <v>2.0833333333333335E-4</v>
      </c>
      <c r="Y473" s="5">
        <f t="shared" si="397"/>
        <v>2958617.0125629306</v>
      </c>
      <c r="Z473" s="2">
        <f>(Y473/Y$5)^(12/COUNT(Y$6:Y473))-1</f>
        <v>0.30209688902951948</v>
      </c>
      <c r="AB473" s="3">
        <f t="shared" si="398"/>
        <v>0</v>
      </c>
      <c r="AC473" s="3">
        <f t="shared" si="399"/>
        <v>1</v>
      </c>
      <c r="AD473" s="2">
        <f t="shared" si="400"/>
        <v>-3.4591318607026134E-2</v>
      </c>
      <c r="AE473" s="5">
        <f t="shared" si="401"/>
        <v>1461.076854549204</v>
      </c>
      <c r="AF473" s="2">
        <f>(AE473/AE$5)^(12/COUNT(AE$6:AE473))-1</f>
        <v>7.1182359075778967E-2</v>
      </c>
      <c r="AH473" s="3">
        <f t="shared" ca="1" si="402"/>
        <v>0</v>
      </c>
      <c r="AI473" s="3">
        <f t="shared" ca="1" si="403"/>
        <v>1</v>
      </c>
      <c r="AJ473" s="2">
        <f t="shared" ca="1" si="404"/>
        <v>-3.4591318607026134E-2</v>
      </c>
      <c r="AK473" s="5">
        <f t="shared" ca="1" si="405"/>
        <v>5109.8611211424486</v>
      </c>
      <c r="AL473" s="2">
        <f ca="1">(AK473/AK$5)^(12/COUNT(AK$6:AK473))-1</f>
        <v>0.10612793751374294</v>
      </c>
      <c r="AN473" s="3">
        <f t="shared" ca="1" si="406"/>
        <v>0.38879331274447082</v>
      </c>
      <c r="AO473" s="3">
        <f t="shared" ca="1" si="407"/>
        <v>0.61120668725552918</v>
      </c>
      <c r="AP473" s="2">
        <f t="shared" ca="1" si="408"/>
        <v>-2.1061446646779225E-2</v>
      </c>
      <c r="AQ473" s="5">
        <f t="shared" ca="1" si="409"/>
        <v>1220.4049482075084</v>
      </c>
      <c r="AR473" s="2">
        <f ca="1">(AQ473/AQ$5)^(12/COUNT(AQ$6:AQ473))-1</f>
        <v>6.6250077871748081E-2</v>
      </c>
      <c r="AT473" s="3">
        <f t="shared" si="410"/>
        <v>0</v>
      </c>
      <c r="AU473" s="3">
        <f t="shared" si="411"/>
        <v>1</v>
      </c>
      <c r="AV473" s="2">
        <f t="shared" si="412"/>
        <v>-3.4591318607026134E-2</v>
      </c>
      <c r="AW473" s="5">
        <f t="shared" si="413"/>
        <v>1907.7209667462828</v>
      </c>
      <c r="AX473" s="2">
        <f>(AW473/AW$5)^(12/COUNT(AW$6:AW473))-1</f>
        <v>7.8533686352099785E-2</v>
      </c>
      <c r="AZ473" s="3">
        <f t="shared" ca="1" si="414"/>
        <v>0</v>
      </c>
      <c r="BA473" s="3">
        <f t="shared" ca="1" si="415"/>
        <v>1</v>
      </c>
      <c r="BB473" s="2">
        <f t="shared" ca="1" si="416"/>
        <v>-3.4591318607026134E-2</v>
      </c>
      <c r="BC473" s="5">
        <f t="shared" ca="1" si="417"/>
        <v>3781.0607479808655</v>
      </c>
      <c r="BD473" s="2">
        <f ca="1">(BC473/BC$5)^(12/COUNT(BC$6:BC473))-1</f>
        <v>9.7619040508941657E-2</v>
      </c>
      <c r="BF473" s="3">
        <f t="shared" si="438"/>
        <v>0.45</v>
      </c>
      <c r="BG473" s="3">
        <f t="shared" si="418"/>
        <v>0.55000000000000004</v>
      </c>
      <c r="BH473" s="2">
        <f t="shared" si="419"/>
        <v>-1.8931475233864375E-2</v>
      </c>
      <c r="BI473" s="5">
        <f t="shared" si="420"/>
        <v>1293.0871658113983</v>
      </c>
      <c r="BJ473" s="2">
        <f>(BI473/BI$5)^(12/COUNT(BI$6:BI473))-1</f>
        <v>6.7832849807770712E-2</v>
      </c>
      <c r="BL473" s="3">
        <f t="shared" si="421"/>
        <v>1</v>
      </c>
      <c r="BM473" s="3">
        <f t="shared" si="422"/>
        <v>0</v>
      </c>
      <c r="BN473" s="2">
        <f t="shared" si="423"/>
        <v>2.0833333333333335E-4</v>
      </c>
      <c r="BO473" s="5">
        <f t="shared" si="424"/>
        <v>816.18911999692625</v>
      </c>
      <c r="BP473" s="2">
        <f>(BO473/BO$5)^(12/COUNT(BO$6:BO473))-1</f>
        <v>5.5308050771631034E-2</v>
      </c>
      <c r="BR473" s="3">
        <f t="shared" si="425"/>
        <v>1</v>
      </c>
      <c r="BS473" s="3">
        <f t="shared" si="426"/>
        <v>0</v>
      </c>
      <c r="BT473" s="2">
        <f t="shared" si="427"/>
        <v>2.0833333333333335E-4</v>
      </c>
      <c r="BU473" s="5">
        <f t="shared" si="428"/>
        <v>935.00740704785153</v>
      </c>
      <c r="BV473" s="2">
        <f>(BU473/BU$5)^(12/COUNT(BU$6:BU473))-1</f>
        <v>5.8992034913353475E-2</v>
      </c>
      <c r="BX473" s="3">
        <f t="shared" si="429"/>
        <v>0</v>
      </c>
      <c r="BY473" s="3">
        <f t="shared" si="430"/>
        <v>1</v>
      </c>
      <c r="BZ473" s="2">
        <f t="shared" si="431"/>
        <v>-3.4591318607026134E-2</v>
      </c>
      <c r="CA473" s="5">
        <f t="shared" si="432"/>
        <v>948.63625810371309</v>
      </c>
      <c r="CB473" s="2">
        <f>(CA473/CA$5)^(12/COUNT(CA$6:CA473))-1</f>
        <v>5.9385047746817632E-2</v>
      </c>
      <c r="CD473" s="3">
        <f t="shared" si="439"/>
        <v>0.1</v>
      </c>
      <c r="CE473" s="3">
        <f t="shared" si="433"/>
        <v>0.9</v>
      </c>
      <c r="CF473" s="2">
        <f t="shared" si="434"/>
        <v>-3.1111353412990185E-2</v>
      </c>
      <c r="CG473" s="5">
        <f t="shared" si="435"/>
        <v>1208.3175492738912</v>
      </c>
      <c r="CH473" s="2">
        <f>(CG473/CG$5)^(12/COUNT(CG$6:CG473))-1</f>
        <v>6.597797846804565E-2</v>
      </c>
    </row>
    <row r="474" spans="1:86">
      <c r="A474" s="1">
        <v>40235</v>
      </c>
      <c r="B474" s="2">
        <f>data!M475/1200</f>
        <v>2.0833333333333335E-4</v>
      </c>
      <c r="C474" s="2">
        <f>data!K475/data!K474-1</f>
        <v>2.5620497192403668E-2</v>
      </c>
      <c r="D474" s="1">
        <f t="shared" si="386"/>
        <v>40179</v>
      </c>
      <c r="E474">
        <f>VLOOKUP(D474,'FRED Graph'!$A$13:$B$1993,2,FALSE)</f>
        <v>0</v>
      </c>
      <c r="F474" s="4">
        <f t="shared" si="387"/>
        <v>2.5412163859070334E-2</v>
      </c>
      <c r="G474" s="20" t="str">
        <f t="shared" si="385"/>
        <v>20101</v>
      </c>
      <c r="H474" s="21">
        <f>IF(VLOOKUP(G474,Median_Level!$A$2:$H$206,8,FALSE)="#N/A",0,VLOOKUP(G474,Median_Level!$A$2:$H$206,8,FALSE))</f>
        <v>15</v>
      </c>
      <c r="I474" s="4"/>
      <c r="J474" s="3">
        <f t="shared" si="436"/>
        <v>0</v>
      </c>
      <c r="K474" s="3">
        <f t="shared" si="388"/>
        <v>1</v>
      </c>
      <c r="L474" s="2">
        <f t="shared" si="389"/>
        <v>2.5620497192403668E-2</v>
      </c>
      <c r="M474" s="5">
        <f t="shared" si="390"/>
        <v>1188.8612550374205</v>
      </c>
      <c r="N474" s="2">
        <f>(M474/M$5)^(12/COUNT(M$6:M474))-1</f>
        <v>6.5390173357476211E-2</v>
      </c>
      <c r="P474" s="3">
        <f t="shared" si="437"/>
        <v>1</v>
      </c>
      <c r="Q474" s="3">
        <f t="shared" si="391"/>
        <v>0</v>
      </c>
      <c r="R474" s="2">
        <f t="shared" si="392"/>
        <v>2.0833333333333335E-4</v>
      </c>
      <c r="S474" s="5">
        <f t="shared" si="393"/>
        <v>1134.5654581713559</v>
      </c>
      <c r="T474" s="2">
        <f>(S474/S$5)^(12/COUNT(S$6:S474))-1</f>
        <v>6.41166594332645E-2</v>
      </c>
      <c r="V474" s="3">
        <f t="shared" si="394"/>
        <v>0</v>
      </c>
      <c r="W474" s="3">
        <f t="shared" si="395"/>
        <v>1</v>
      </c>
      <c r="X474" s="2">
        <f t="shared" si="396"/>
        <v>2.5620497192403668E-2</v>
      </c>
      <c r="Y474" s="5">
        <f t="shared" si="397"/>
        <v>3034418.2514266968</v>
      </c>
      <c r="Z474" s="2">
        <f>(Y474/Y$5)^(12/COUNT(Y$6:Y474))-1</f>
        <v>0.30220682938887067</v>
      </c>
      <c r="AB474" s="3">
        <f t="shared" si="398"/>
        <v>0</v>
      </c>
      <c r="AC474" s="3">
        <f t="shared" si="399"/>
        <v>1</v>
      </c>
      <c r="AD474" s="2">
        <f t="shared" si="400"/>
        <v>2.5620497192403668E-2</v>
      </c>
      <c r="AE474" s="5">
        <f t="shared" si="401"/>
        <v>1498.5103699990677</v>
      </c>
      <c r="AF474" s="2">
        <f>(AE474/AE$5)^(12/COUNT(AE$6:AE474))-1</f>
        <v>7.1718793620304533E-2</v>
      </c>
      <c r="AH474" s="3">
        <f t="shared" ca="1" si="402"/>
        <v>0</v>
      </c>
      <c r="AI474" s="3">
        <f t="shared" ca="1" si="403"/>
        <v>1</v>
      </c>
      <c r="AJ474" s="2">
        <f t="shared" ca="1" si="404"/>
        <v>2.5620497192403668E-2</v>
      </c>
      <c r="AK474" s="5">
        <f t="shared" ca="1" si="405"/>
        <v>5240.7783036502515</v>
      </c>
      <c r="AL474" s="2">
        <f ca="1">(AK474/AK$5)^(12/COUNT(AK$6:AK474))-1</f>
        <v>0.10660612381709678</v>
      </c>
      <c r="AN474" s="3">
        <f t="shared" ca="1" si="406"/>
        <v>0.87392573088128833</v>
      </c>
      <c r="AO474" s="3">
        <f t="shared" ca="1" si="407"/>
        <v>0.12607426911871167</v>
      </c>
      <c r="AP474" s="2">
        <f t="shared" ca="1" si="408"/>
        <v>3.4121533185905652E-3</v>
      </c>
      <c r="AQ474" s="5">
        <f t="shared" ca="1" si="409"/>
        <v>1224.5691570015588</v>
      </c>
      <c r="AR474" s="2">
        <f ca="1">(AQ474/AQ$5)^(12/COUNT(AQ$6:AQ474))-1</f>
        <v>6.6197171920799214E-2</v>
      </c>
      <c r="AT474" s="3">
        <f t="shared" si="410"/>
        <v>0</v>
      </c>
      <c r="AU474" s="3">
        <f t="shared" si="411"/>
        <v>1</v>
      </c>
      <c r="AV474" s="2">
        <f t="shared" si="412"/>
        <v>2.5620497192403668E-2</v>
      </c>
      <c r="AW474" s="5">
        <f t="shared" si="413"/>
        <v>1956.5977264186956</v>
      </c>
      <c r="AX474" s="2">
        <f>(AW474/AW$5)^(12/COUNT(AW$6:AW474))-1</f>
        <v>7.9058066451717535E-2</v>
      </c>
      <c r="AZ474" s="3">
        <f t="shared" ca="1" si="414"/>
        <v>0</v>
      </c>
      <c r="BA474" s="3">
        <f t="shared" ca="1" si="415"/>
        <v>1</v>
      </c>
      <c r="BB474" s="2">
        <f t="shared" ca="1" si="416"/>
        <v>2.5620497192403668E-2</v>
      </c>
      <c r="BC474" s="5">
        <f t="shared" ca="1" si="417"/>
        <v>3877.9334042588171</v>
      </c>
      <c r="BD474" s="2">
        <f ca="1">(BC474/BC$5)^(12/COUNT(BC$6:BC474))-1</f>
        <v>9.8111628999283385E-2</v>
      </c>
      <c r="BF474" s="3">
        <f t="shared" si="438"/>
        <v>0.45</v>
      </c>
      <c r="BG474" s="3">
        <f t="shared" si="418"/>
        <v>0.55000000000000004</v>
      </c>
      <c r="BH474" s="2">
        <f t="shared" si="419"/>
        <v>1.4185023455822019E-2</v>
      </c>
      <c r="BI474" s="5">
        <f t="shared" si="420"/>
        <v>1311.4296375888555</v>
      </c>
      <c r="BJ474" s="2">
        <f>(BI474/BI$5)^(12/COUNT(BI$6:BI474))-1</f>
        <v>6.8068284105270438E-2</v>
      </c>
      <c r="BL474" s="3">
        <f t="shared" si="421"/>
        <v>1</v>
      </c>
      <c r="BM474" s="3">
        <f t="shared" si="422"/>
        <v>0</v>
      </c>
      <c r="BN474" s="2">
        <f t="shared" si="423"/>
        <v>2.0833333333333335E-4</v>
      </c>
      <c r="BO474" s="5">
        <f t="shared" si="424"/>
        <v>816.35915939692563</v>
      </c>
      <c r="BP474" s="2">
        <f>(BO474/BO$5)^(12/COUNT(BO$6:BO474))-1</f>
        <v>5.51925515429188E-2</v>
      </c>
      <c r="BR474" s="3">
        <f t="shared" si="425"/>
        <v>1</v>
      </c>
      <c r="BS474" s="3">
        <f t="shared" si="426"/>
        <v>0</v>
      </c>
      <c r="BT474" s="2">
        <f t="shared" si="427"/>
        <v>2.0833333333333335E-4</v>
      </c>
      <c r="BU474" s="5">
        <f t="shared" si="428"/>
        <v>935.2022002576532</v>
      </c>
      <c r="BV474" s="2">
        <f>(BU474/BU$5)^(12/COUNT(BU$6:BU474))-1</f>
        <v>5.8868264706368523E-2</v>
      </c>
      <c r="BX474" s="3">
        <f t="shared" si="429"/>
        <v>0</v>
      </c>
      <c r="BY474" s="3">
        <f t="shared" si="430"/>
        <v>1</v>
      </c>
      <c r="BZ474" s="2">
        <f t="shared" si="431"/>
        <v>2.5620497192403668E-2</v>
      </c>
      <c r="CA474" s="5">
        <f t="shared" si="432"/>
        <v>972.94079069107158</v>
      </c>
      <c r="CB474" s="2">
        <f>(CA474/CA$5)^(12/COUNT(CA$6:CA474))-1</f>
        <v>5.9940602324809467E-2</v>
      </c>
      <c r="CD474" s="3">
        <f t="shared" si="439"/>
        <v>0.1</v>
      </c>
      <c r="CE474" s="3">
        <f t="shared" si="433"/>
        <v>0.9</v>
      </c>
      <c r="CF474" s="2">
        <f t="shared" si="434"/>
        <v>2.3079280806496637E-2</v>
      </c>
      <c r="CG474" s="5">
        <f t="shared" si="435"/>
        <v>1236.2046492970012</v>
      </c>
      <c r="CH474" s="2">
        <f>(CG474/CG$5)^(12/COUNT(CG$6:CG474))-1</f>
        <v>6.6455186812630407E-2</v>
      </c>
    </row>
    <row r="475" spans="1:86">
      <c r="A475" s="1">
        <v>40268</v>
      </c>
      <c r="B475" s="2">
        <f>data!M476/1200</f>
        <v>2.0833333333333335E-4</v>
      </c>
      <c r="C475" s="2">
        <f>data!K476/data!K475-1</f>
        <v>5.1463110856288186E-2</v>
      </c>
      <c r="D475" s="1">
        <f t="shared" si="386"/>
        <v>40179</v>
      </c>
      <c r="E475">
        <f>VLOOKUP(D475,'FRED Graph'!$A$13:$B$1993,2,FALSE)</f>
        <v>0</v>
      </c>
      <c r="F475" s="4">
        <f t="shared" si="387"/>
        <v>5.1254777522954854E-2</v>
      </c>
      <c r="G475" s="20" t="str">
        <f t="shared" si="385"/>
        <v>20101</v>
      </c>
      <c r="H475" s="21">
        <f>IF(VLOOKUP(G475,Median_Level!$A$2:$H$206,8,FALSE)="#N/A",0,VLOOKUP(G475,Median_Level!$A$2:$H$206,8,FALSE))</f>
        <v>15</v>
      </c>
      <c r="I475" s="4"/>
      <c r="J475" s="3">
        <f t="shared" si="436"/>
        <v>0</v>
      </c>
      <c r="K475" s="3">
        <f t="shared" si="388"/>
        <v>1</v>
      </c>
      <c r="L475" s="2">
        <f t="shared" si="389"/>
        <v>5.1463110856288186E-2</v>
      </c>
      <c r="M475" s="5">
        <f t="shared" si="390"/>
        <v>1250.0437535981571</v>
      </c>
      <c r="N475" s="2">
        <f>(M475/M$5)^(12/COUNT(M$6:M475))-1</f>
        <v>6.6612333467205298E-2</v>
      </c>
      <c r="P475" s="3">
        <f t="shared" si="437"/>
        <v>1</v>
      </c>
      <c r="Q475" s="3">
        <f t="shared" si="391"/>
        <v>0</v>
      </c>
      <c r="R475" s="2">
        <f t="shared" si="392"/>
        <v>2.0833333333333335E-4</v>
      </c>
      <c r="S475" s="5">
        <f t="shared" si="393"/>
        <v>1134.8018259751416</v>
      </c>
      <c r="T475" s="2">
        <f>(S475/S$5)^(12/COUNT(S$6:S475))-1</f>
        <v>6.3981626418200044E-2</v>
      </c>
      <c r="V475" s="3">
        <f t="shared" si="394"/>
        <v>0</v>
      </c>
      <c r="W475" s="3">
        <f t="shared" si="395"/>
        <v>1</v>
      </c>
      <c r="X475" s="2">
        <f t="shared" si="396"/>
        <v>5.1463110856288186E-2</v>
      </c>
      <c r="Y475" s="5">
        <f t="shared" si="397"/>
        <v>3190578.8542842129</v>
      </c>
      <c r="Z475" s="2">
        <f>(Y475/Y$5)^(12/COUNT(Y$6:Y475))-1</f>
        <v>0.30314401066308339</v>
      </c>
      <c r="AB475" s="3">
        <f t="shared" si="398"/>
        <v>0</v>
      </c>
      <c r="AC475" s="3">
        <f t="shared" si="399"/>
        <v>1</v>
      </c>
      <c r="AD475" s="2">
        <f t="shared" si="400"/>
        <v>5.1463110856288186E-2</v>
      </c>
      <c r="AE475" s="5">
        <f t="shared" si="401"/>
        <v>1575.6283752896272</v>
      </c>
      <c r="AF475" s="2">
        <f>(AE475/AE$5)^(12/COUNT(AE$6:AE475))-1</f>
        <v>7.2934693123102301E-2</v>
      </c>
      <c r="AH475" s="3">
        <f t="shared" ca="1" si="402"/>
        <v>0</v>
      </c>
      <c r="AI475" s="3">
        <f t="shared" ca="1" si="403"/>
        <v>1</v>
      </c>
      <c r="AJ475" s="2">
        <f t="shared" ca="1" si="404"/>
        <v>5.1463110856288186E-2</v>
      </c>
      <c r="AK475" s="5">
        <f t="shared" ca="1" si="405"/>
        <v>5510.4850584642345</v>
      </c>
      <c r="AL475" s="2">
        <f ca="1">(AK475/AK$5)^(12/COUNT(AK$6:AK475))-1</f>
        <v>0.10778609749458301</v>
      </c>
      <c r="AN475" s="3">
        <f t="shared" ca="1" si="406"/>
        <v>0.61771223003270359</v>
      </c>
      <c r="AO475" s="3">
        <f t="shared" ca="1" si="407"/>
        <v>0.38228776996729641</v>
      </c>
      <c r="AP475" s="2">
        <f t="shared" ca="1" si="408"/>
        <v>1.980240793275365E-2</v>
      </c>
      <c r="AQ475" s="5">
        <f t="shared" ca="1" si="409"/>
        <v>1248.8185749903719</v>
      </c>
      <c r="AR475" s="2">
        <f ca="1">(AQ475/AQ$5)^(12/COUNT(AQ$6:AQ475))-1</f>
        <v>6.6585629753789233E-2</v>
      </c>
      <c r="AT475" s="3">
        <f t="shared" si="410"/>
        <v>0</v>
      </c>
      <c r="AU475" s="3">
        <f t="shared" si="411"/>
        <v>1</v>
      </c>
      <c r="AV475" s="2">
        <f t="shared" si="412"/>
        <v>5.1463110856288186E-2</v>
      </c>
      <c r="AW475" s="5">
        <f t="shared" si="413"/>
        <v>2057.2903321145423</v>
      </c>
      <c r="AX475" s="2">
        <f>(AW475/AW$5)^(12/COUNT(AW$6:AW475))-1</f>
        <v>8.0266606112232575E-2</v>
      </c>
      <c r="AZ475" s="3">
        <f t="shared" ca="1" si="414"/>
        <v>0</v>
      </c>
      <c r="BA475" s="3">
        <f t="shared" ca="1" si="415"/>
        <v>1</v>
      </c>
      <c r="BB475" s="2">
        <f t="shared" ca="1" si="416"/>
        <v>5.1463110856288186E-2</v>
      </c>
      <c r="BC475" s="5">
        <f t="shared" ca="1" si="417"/>
        <v>4077.5039209354918</v>
      </c>
      <c r="BD475" s="2">
        <f ca="1">(BC475/BC$5)^(12/COUNT(BC$6:BC475))-1</f>
        <v>9.9300568193356975E-2</v>
      </c>
      <c r="BF475" s="3">
        <f t="shared" si="438"/>
        <v>0.45</v>
      </c>
      <c r="BG475" s="3">
        <f t="shared" si="418"/>
        <v>0.55000000000000004</v>
      </c>
      <c r="BH475" s="2">
        <f t="shared" si="419"/>
        <v>2.8398460970958505E-2</v>
      </c>
      <c r="BI475" s="5">
        <f t="shared" si="420"/>
        <v>1348.6722209680809</v>
      </c>
      <c r="BJ475" s="2">
        <f>(BI475/BI$5)^(12/COUNT(BI$6:BI475))-1</f>
        <v>6.8682442447458136E-2</v>
      </c>
      <c r="BL475" s="3">
        <f t="shared" si="421"/>
        <v>1</v>
      </c>
      <c r="BM475" s="3">
        <f t="shared" si="422"/>
        <v>0</v>
      </c>
      <c r="BN475" s="2">
        <f t="shared" si="423"/>
        <v>2.0833333333333335E-4</v>
      </c>
      <c r="BO475" s="5">
        <f t="shared" si="424"/>
        <v>816.52923422180004</v>
      </c>
      <c r="BP475" s="2">
        <f>(BO475/BO$5)^(12/COUNT(BO$6:BO475))-1</f>
        <v>5.507755636064271E-2</v>
      </c>
      <c r="BR475" s="3">
        <f t="shared" si="425"/>
        <v>1</v>
      </c>
      <c r="BS475" s="3">
        <f t="shared" si="426"/>
        <v>0</v>
      </c>
      <c r="BT475" s="2">
        <f t="shared" si="427"/>
        <v>2.0833333333333335E-4</v>
      </c>
      <c r="BU475" s="5">
        <f t="shared" si="428"/>
        <v>935.39703404937359</v>
      </c>
      <c r="BV475" s="2">
        <f>(BU475/BU$5)^(12/COUNT(BU$6:BU475))-1</f>
        <v>5.8745035554617298E-2</v>
      </c>
      <c r="BX475" s="3">
        <f t="shared" si="429"/>
        <v>0</v>
      </c>
      <c r="BY475" s="3">
        <f t="shared" si="430"/>
        <v>1</v>
      </c>
      <c r="BZ475" s="2">
        <f t="shared" si="431"/>
        <v>5.1463110856288186E-2</v>
      </c>
      <c r="CA475" s="5">
        <f t="shared" si="432"/>
        <v>1023.0113504590108</v>
      </c>
      <c r="CB475" s="2">
        <f>(CA475/CA$5)^(12/COUNT(CA$6:CA475))-1</f>
        <v>6.1168089427565686E-2</v>
      </c>
      <c r="CD475" s="3">
        <f t="shared" si="439"/>
        <v>0.1</v>
      </c>
      <c r="CE475" s="3">
        <f t="shared" si="433"/>
        <v>0.9</v>
      </c>
      <c r="CF475" s="2">
        <f t="shared" si="434"/>
        <v>4.6337633103992699E-2</v>
      </c>
      <c r="CG475" s="5">
        <f t="shared" si="435"/>
        <v>1293.4874467775755</v>
      </c>
      <c r="CH475" s="2">
        <f>(CG475/CG$5)^(12/COUNT(CG$6:CG475))-1</f>
        <v>6.754310118759288E-2</v>
      </c>
    </row>
    <row r="476" spans="1:86">
      <c r="A476" s="1">
        <v>40298</v>
      </c>
      <c r="B476" s="2">
        <f>data!M477/1200</f>
        <v>2.0833333333333335E-4</v>
      </c>
      <c r="C476" s="2">
        <f>data!K477/data!K476-1</f>
        <v>1.39988191547471E-2</v>
      </c>
      <c r="D476" s="1">
        <f t="shared" si="386"/>
        <v>40179</v>
      </c>
      <c r="E476">
        <f>VLOOKUP(D476,'FRED Graph'!$A$13:$B$1993,2,FALSE)</f>
        <v>0</v>
      </c>
      <c r="F476" s="4">
        <f t="shared" si="387"/>
        <v>1.3790485821413767E-2</v>
      </c>
      <c r="G476" s="20" t="str">
        <f t="shared" si="385"/>
        <v>20102</v>
      </c>
      <c r="H476" s="21">
        <f>IF(VLOOKUP(G476,Median_Level!$A$2:$H$206,8,FALSE)="#N/A",0,VLOOKUP(G476,Median_Level!$A$2:$H$206,8,FALSE))</f>
        <v>15</v>
      </c>
      <c r="I476" s="4"/>
      <c r="J476" s="3">
        <f t="shared" si="436"/>
        <v>0</v>
      </c>
      <c r="K476" s="3">
        <f t="shared" si="388"/>
        <v>1</v>
      </c>
      <c r="L476" s="2">
        <f t="shared" si="389"/>
        <v>1.39988191547471E-2</v>
      </c>
      <c r="M476" s="5">
        <f t="shared" si="390"/>
        <v>1267.542890040299</v>
      </c>
      <c r="N476" s="2">
        <f>(M476/M$5)^(12/COUNT(M$6:M476))-1</f>
        <v>6.6844099546950808E-2</v>
      </c>
      <c r="P476" s="3">
        <f t="shared" si="437"/>
        <v>1</v>
      </c>
      <c r="Q476" s="3">
        <f t="shared" si="391"/>
        <v>0</v>
      </c>
      <c r="R476" s="2">
        <f t="shared" si="392"/>
        <v>2.0833333333333335E-4</v>
      </c>
      <c r="S476" s="5">
        <f t="shared" si="393"/>
        <v>1135.0382430222198</v>
      </c>
      <c r="T476" s="2">
        <f>(S476/S$5)^(12/COUNT(S$6:S476))-1</f>
        <v>6.3847183818010134E-2</v>
      </c>
      <c r="V476" s="3">
        <f t="shared" si="394"/>
        <v>0</v>
      </c>
      <c r="W476" s="3">
        <f t="shared" si="395"/>
        <v>1</v>
      </c>
      <c r="X476" s="2">
        <f t="shared" si="396"/>
        <v>1.39988191547471E-2</v>
      </c>
      <c r="Y476" s="5">
        <f t="shared" si="397"/>
        <v>3235243.1906642979</v>
      </c>
      <c r="Z476" s="2">
        <f>(Y476/Y$5)^(12/COUNT(Y$6:Y476))-1</f>
        <v>0.30287300999440014</v>
      </c>
      <c r="AB476" s="3">
        <f t="shared" si="398"/>
        <v>0</v>
      </c>
      <c r="AC476" s="3">
        <f t="shared" si="399"/>
        <v>1</v>
      </c>
      <c r="AD476" s="2">
        <f t="shared" si="400"/>
        <v>1.39988191547471E-2</v>
      </c>
      <c r="AE476" s="5">
        <f t="shared" si="401"/>
        <v>1597.6853119703947</v>
      </c>
      <c r="AF476" s="2">
        <f>(AE476/AE$5)^(12/COUNT(AE$6:AE476))-1</f>
        <v>7.3154367184802283E-2</v>
      </c>
      <c r="AH476" s="3">
        <f t="shared" ca="1" si="402"/>
        <v>0</v>
      </c>
      <c r="AI476" s="3">
        <f t="shared" ca="1" si="403"/>
        <v>1</v>
      </c>
      <c r="AJ476" s="2">
        <f t="shared" ca="1" si="404"/>
        <v>1.39988191547471E-2</v>
      </c>
      <c r="AK476" s="5">
        <f t="shared" ca="1" si="405"/>
        <v>5587.6253422526115</v>
      </c>
      <c r="AL476" s="2">
        <f ca="1">(AK476/AK$5)^(12/COUNT(AK$6:AK476))-1</f>
        <v>0.10793771079661263</v>
      </c>
      <c r="AN476" s="3">
        <f t="shared" ca="1" si="406"/>
        <v>3.0740246308411767E-2</v>
      </c>
      <c r="AO476" s="3">
        <f t="shared" ca="1" si="407"/>
        <v>0.96925975369158823</v>
      </c>
      <c r="AP476" s="2">
        <f t="shared" ca="1" si="408"/>
        <v>1.3574896223884182E-2</v>
      </c>
      <c r="AQ476" s="5">
        <f t="shared" ca="1" si="409"/>
        <v>1265.7711575483252</v>
      </c>
      <c r="AR476" s="2">
        <f ca="1">(AQ476/AQ$5)^(12/COUNT(AQ$6:AQ476))-1</f>
        <v>6.6806081242428927E-2</v>
      </c>
      <c r="AT476" s="3">
        <f t="shared" si="410"/>
        <v>0</v>
      </c>
      <c r="AU476" s="3">
        <f t="shared" si="411"/>
        <v>1</v>
      </c>
      <c r="AV476" s="2">
        <f t="shared" si="412"/>
        <v>1.39988191547471E-2</v>
      </c>
      <c r="AW476" s="5">
        <f t="shared" si="413"/>
        <v>2086.0899674226234</v>
      </c>
      <c r="AX476" s="2">
        <f>(AW476/AW$5)^(12/COUNT(AW$6:AW476))-1</f>
        <v>8.0472158473281485E-2</v>
      </c>
      <c r="AZ476" s="3">
        <f t="shared" ca="1" si="414"/>
        <v>0</v>
      </c>
      <c r="BA476" s="3">
        <f t="shared" ca="1" si="415"/>
        <v>1</v>
      </c>
      <c r="BB476" s="2">
        <f t="shared" ca="1" si="416"/>
        <v>1.39988191547471E-2</v>
      </c>
      <c r="BC476" s="5">
        <f t="shared" ca="1" si="417"/>
        <v>4134.5841609274403</v>
      </c>
      <c r="BD476" s="2">
        <f ca="1">(BC476/BC$5)^(12/COUNT(BC$6:BC476))-1</f>
        <v>9.9468969564202814E-2</v>
      </c>
      <c r="BF476" s="3">
        <f t="shared" si="438"/>
        <v>0.45</v>
      </c>
      <c r="BG476" s="3">
        <f t="shared" si="418"/>
        <v>0.55000000000000004</v>
      </c>
      <c r="BH476" s="2">
        <f t="shared" si="419"/>
        <v>7.793100535110906E-3</v>
      </c>
      <c r="BI476" s="5">
        <f t="shared" si="420"/>
        <v>1359.1825591749964</v>
      </c>
      <c r="BJ476" s="2">
        <f>(BI476/BI$5)^(12/COUNT(BI$6:BI476))-1</f>
        <v>6.8743089438593863E-2</v>
      </c>
      <c r="BL476" s="3">
        <f t="shared" si="421"/>
        <v>1</v>
      </c>
      <c r="BM476" s="3">
        <f t="shared" si="422"/>
        <v>0</v>
      </c>
      <c r="BN476" s="2">
        <f t="shared" si="423"/>
        <v>2.0833333333333335E-4</v>
      </c>
      <c r="BO476" s="5">
        <f t="shared" si="424"/>
        <v>816.69934447892956</v>
      </c>
      <c r="BP476" s="2">
        <f>(BO476/BO$5)^(12/COUNT(BO$6:BO476))-1</f>
        <v>5.4963061933126056E-2</v>
      </c>
      <c r="BR476" s="3">
        <f t="shared" si="425"/>
        <v>1</v>
      </c>
      <c r="BS476" s="3">
        <f t="shared" si="426"/>
        <v>0</v>
      </c>
      <c r="BT476" s="2">
        <f t="shared" si="427"/>
        <v>2.0833333333333335E-4</v>
      </c>
      <c r="BU476" s="5">
        <f t="shared" si="428"/>
        <v>935.59190843146723</v>
      </c>
      <c r="BV476" s="2">
        <f>(BU476/BU$5)^(12/COUNT(BU$6:BU476))-1</f>
        <v>5.862234391887311E-2</v>
      </c>
      <c r="BX476" s="3">
        <f t="shared" si="429"/>
        <v>0</v>
      </c>
      <c r="BY476" s="3">
        <f t="shared" si="430"/>
        <v>1</v>
      </c>
      <c r="BZ476" s="2">
        <f t="shared" si="431"/>
        <v>1.39988191547471E-2</v>
      </c>
      <c r="CA476" s="5">
        <f t="shared" si="432"/>
        <v>1037.33230134734</v>
      </c>
      <c r="CB476" s="2">
        <f>(CA476/CA$5)^(12/COUNT(CA$6:CA476))-1</f>
        <v>6.1410204440296434E-2</v>
      </c>
      <c r="CD476" s="3">
        <f t="shared" si="439"/>
        <v>0.1</v>
      </c>
      <c r="CE476" s="3">
        <f t="shared" si="433"/>
        <v>0.9</v>
      </c>
      <c r="CF476" s="2">
        <f t="shared" si="434"/>
        <v>1.2619770572605722E-2</v>
      </c>
      <c r="CG476" s="5">
        <f t="shared" si="435"/>
        <v>1309.8109615944541</v>
      </c>
      <c r="CH476" s="2">
        <f>(CG476/CG$5)^(12/COUNT(CG$6:CG476))-1</f>
        <v>6.7736069262583243E-2</v>
      </c>
    </row>
    <row r="477" spans="1:86">
      <c r="A477" s="1">
        <v>40329</v>
      </c>
      <c r="B477" s="2">
        <f>data!M478/1200</f>
        <v>2.0833333333333335E-4</v>
      </c>
      <c r="C477" s="2">
        <f>data!K478/data!K477-1</f>
        <v>-7.9208910116717823E-2</v>
      </c>
      <c r="D477" s="1">
        <f t="shared" si="386"/>
        <v>40179</v>
      </c>
      <c r="E477">
        <f>VLOOKUP(D477,'FRED Graph'!$A$13:$B$1993,2,FALSE)</f>
        <v>0</v>
      </c>
      <c r="F477" s="4">
        <f t="shared" si="387"/>
        <v>-7.9417243450051161E-2</v>
      </c>
      <c r="G477" s="20" t="str">
        <f t="shared" si="385"/>
        <v>20102</v>
      </c>
      <c r="H477" s="21">
        <f>IF(VLOOKUP(G477,Median_Level!$A$2:$H$206,8,FALSE)="#N/A",0,VLOOKUP(G477,Median_Level!$A$2:$H$206,8,FALSE))</f>
        <v>15</v>
      </c>
      <c r="I477" s="4"/>
      <c r="J477" s="3">
        <f t="shared" si="436"/>
        <v>0</v>
      </c>
      <c r="K477" s="3">
        <f t="shared" si="388"/>
        <v>1</v>
      </c>
      <c r="L477" s="2">
        <f t="shared" si="389"/>
        <v>-7.9208910116717823E-2</v>
      </c>
      <c r="M477" s="5">
        <f t="shared" si="390"/>
        <v>1167.1421991940122</v>
      </c>
      <c r="N477" s="2">
        <f>(M477/M$5)^(12/COUNT(M$6:M477))-1</f>
        <v>6.4462252739587944E-2</v>
      </c>
      <c r="P477" s="3">
        <f t="shared" si="437"/>
        <v>1</v>
      </c>
      <c r="Q477" s="3">
        <f t="shared" si="391"/>
        <v>0</v>
      </c>
      <c r="R477" s="2">
        <f t="shared" si="392"/>
        <v>2.0833333333333335E-4</v>
      </c>
      <c r="S477" s="5">
        <f t="shared" si="393"/>
        <v>1135.2747093228495</v>
      </c>
      <c r="T477" s="2">
        <f>(S477/S$5)^(12/COUNT(S$6:S477))-1</f>
        <v>6.3713327769935546E-2</v>
      </c>
      <c r="V477" s="3">
        <f t="shared" si="394"/>
        <v>1</v>
      </c>
      <c r="W477" s="3">
        <f t="shared" si="395"/>
        <v>0</v>
      </c>
      <c r="X477" s="2">
        <f t="shared" si="396"/>
        <v>2.0833333333333335E-4</v>
      </c>
      <c r="Y477" s="5">
        <f t="shared" si="397"/>
        <v>3235917.1996623529</v>
      </c>
      <c r="Z477" s="2">
        <f>(Y477/Y$5)^(12/COUNT(Y$6:Y477))-1</f>
        <v>0.30214980685123449</v>
      </c>
      <c r="AB477" s="3">
        <f t="shared" si="398"/>
        <v>0</v>
      </c>
      <c r="AC477" s="3">
        <f t="shared" si="399"/>
        <v>1</v>
      </c>
      <c r="AD477" s="2">
        <f t="shared" si="400"/>
        <v>-7.9208910116717823E-2</v>
      </c>
      <c r="AE477" s="5">
        <f t="shared" si="401"/>
        <v>1471.1343996997314</v>
      </c>
      <c r="AF477" s="2">
        <f>(AE477/AE$5)^(12/COUNT(AE$6:AE477))-1</f>
        <v>7.0745053358620247E-2</v>
      </c>
      <c r="AH477" s="3">
        <f t="shared" ca="1" si="402"/>
        <v>0</v>
      </c>
      <c r="AI477" s="3">
        <f t="shared" ca="1" si="403"/>
        <v>1</v>
      </c>
      <c r="AJ477" s="2">
        <f t="shared" ca="1" si="404"/>
        <v>-7.9208910116717823E-2</v>
      </c>
      <c r="AK477" s="5">
        <f t="shared" ca="1" si="405"/>
        <v>5145.03562875223</v>
      </c>
      <c r="AL477" s="2">
        <f ca="1">(AK477/AK$5)^(12/COUNT(AK$6:AK477))-1</f>
        <v>0.10537560120919465</v>
      </c>
      <c r="AN477" s="3">
        <f t="shared" ca="1" si="406"/>
        <v>0.85889230183394627</v>
      </c>
      <c r="AO477" s="3">
        <f t="shared" ca="1" si="407"/>
        <v>0.14110769816605373</v>
      </c>
      <c r="AP477" s="2">
        <f t="shared" ca="1" si="408"/>
        <v>-1.0998051084596493E-2</v>
      </c>
      <c r="AQ477" s="5">
        <f t="shared" ca="1" si="409"/>
        <v>1251.8501416961999</v>
      </c>
      <c r="AR477" s="2">
        <f ca="1">(AQ477/AQ$5)^(12/COUNT(AQ$6:AQ477))-1</f>
        <v>6.6360066634412185E-2</v>
      </c>
      <c r="AT477" s="3">
        <f t="shared" si="410"/>
        <v>0</v>
      </c>
      <c r="AU477" s="3">
        <f t="shared" si="411"/>
        <v>1</v>
      </c>
      <c r="AV477" s="2">
        <f t="shared" si="412"/>
        <v>-7.9208910116717823E-2</v>
      </c>
      <c r="AW477" s="5">
        <f t="shared" si="413"/>
        <v>1920.8530546976581</v>
      </c>
      <c r="AX477" s="2">
        <f>(AW477/AW$5)^(12/COUNT(AW$6:AW477))-1</f>
        <v>7.80308941468002E-2</v>
      </c>
      <c r="AZ477" s="3">
        <f t="shared" ca="1" si="414"/>
        <v>0</v>
      </c>
      <c r="BA477" s="3">
        <f t="shared" ca="1" si="415"/>
        <v>1</v>
      </c>
      <c r="BB477" s="2">
        <f t="shared" ca="1" si="416"/>
        <v>-7.9208910116717823E-2</v>
      </c>
      <c r="BC477" s="5">
        <f t="shared" ca="1" si="417"/>
        <v>3807.0882557545333</v>
      </c>
      <c r="BD477" s="2">
        <f ca="1">(BC477/BC$5)^(12/COUNT(BC$6:BC477))-1</f>
        <v>9.6944276281480724E-2</v>
      </c>
      <c r="BF477" s="3">
        <f t="shared" si="438"/>
        <v>0.45</v>
      </c>
      <c r="BG477" s="3">
        <f t="shared" si="418"/>
        <v>0.55000000000000004</v>
      </c>
      <c r="BH477" s="2">
        <f t="shared" si="419"/>
        <v>-4.3471150564194809E-2</v>
      </c>
      <c r="BI477" s="5">
        <f t="shared" si="420"/>
        <v>1300.0973295008725</v>
      </c>
      <c r="BJ477" s="2">
        <f>(BI477/BI$5)^(12/COUNT(BI$6:BI477))-1</f>
        <v>6.7385798701365074E-2</v>
      </c>
      <c r="BL477" s="3">
        <f t="shared" si="421"/>
        <v>1</v>
      </c>
      <c r="BM477" s="3">
        <f t="shared" si="422"/>
        <v>0</v>
      </c>
      <c r="BN477" s="2">
        <f t="shared" si="423"/>
        <v>2.0833333333333335E-4</v>
      </c>
      <c r="BO477" s="5">
        <f t="shared" si="424"/>
        <v>816.869490175696</v>
      </c>
      <c r="BP477" s="2">
        <f>(BO477/BO$5)^(12/COUNT(BO$6:BO477))-1</f>
        <v>5.4849064997286368E-2</v>
      </c>
      <c r="BR477" s="3">
        <f t="shared" si="425"/>
        <v>1</v>
      </c>
      <c r="BS477" s="3">
        <f t="shared" si="426"/>
        <v>0</v>
      </c>
      <c r="BT477" s="2">
        <f t="shared" si="427"/>
        <v>2.0833333333333335E-4</v>
      </c>
      <c r="BU477" s="5">
        <f t="shared" si="428"/>
        <v>935.7868234123905</v>
      </c>
      <c r="BV477" s="2">
        <f>(BU477/BU$5)^(12/COUNT(BU$6:BU477))-1</f>
        <v>5.8500186290703304E-2</v>
      </c>
      <c r="BX477" s="3">
        <f t="shared" si="429"/>
        <v>0</v>
      </c>
      <c r="BY477" s="3">
        <f t="shared" si="430"/>
        <v>1</v>
      </c>
      <c r="BZ477" s="2">
        <f t="shared" si="431"/>
        <v>-7.9208910116717823E-2</v>
      </c>
      <c r="CA477" s="5">
        <f t="shared" si="432"/>
        <v>955.16634032875049</v>
      </c>
      <c r="CB477" s="2">
        <f>(CA477/CA$5)^(12/COUNT(CA$6:CA477))-1</f>
        <v>5.9051946946847789E-2</v>
      </c>
      <c r="CD477" s="3">
        <f t="shared" si="439"/>
        <v>0.1</v>
      </c>
      <c r="CE477" s="3">
        <f t="shared" si="433"/>
        <v>0.9</v>
      </c>
      <c r="CF477" s="2">
        <f t="shared" si="434"/>
        <v>-7.1267185771712718E-2</v>
      </c>
      <c r="CG477" s="5">
        <f t="shared" si="435"/>
        <v>1216.4644204686763</v>
      </c>
      <c r="CH477" s="2">
        <f>(CG477/CG$5)^(12/COUNT(CG$6:CG477))-1</f>
        <v>6.5582975190934034E-2</v>
      </c>
    </row>
    <row r="478" spans="1:86">
      <c r="A478" s="1">
        <v>40359</v>
      </c>
      <c r="B478" s="2">
        <f>data!M479/1200</f>
        <v>2.0833333333333335E-4</v>
      </c>
      <c r="C478" s="2">
        <f>data!K479/data!K478-1</f>
        <v>-3.5772243832516204E-2</v>
      </c>
      <c r="D478" s="1">
        <f t="shared" si="386"/>
        <v>40179</v>
      </c>
      <c r="E478">
        <f>VLOOKUP(D478,'FRED Graph'!$A$13:$B$1993,2,FALSE)</f>
        <v>0</v>
      </c>
      <c r="F478" s="4">
        <f t="shared" si="387"/>
        <v>-3.5980577165849535E-2</v>
      </c>
      <c r="G478" s="20" t="str">
        <f t="shared" si="385"/>
        <v>20102</v>
      </c>
      <c r="H478" s="21">
        <f>IF(VLOOKUP(G478,Median_Level!$A$2:$H$206,8,FALSE)="#N/A",0,VLOOKUP(G478,Median_Level!$A$2:$H$206,8,FALSE))</f>
        <v>15</v>
      </c>
      <c r="I478" s="4"/>
      <c r="J478" s="3">
        <f t="shared" si="436"/>
        <v>0</v>
      </c>
      <c r="K478" s="3">
        <f t="shared" si="388"/>
        <v>1</v>
      </c>
      <c r="L478" s="2">
        <f t="shared" si="389"/>
        <v>-3.5772243832516204E-2</v>
      </c>
      <c r="M478" s="5">
        <f t="shared" si="390"/>
        <v>1125.3909038572247</v>
      </c>
      <c r="N478" s="2">
        <f>(M478/M$5)^(12/COUNT(M$6:M478))-1</f>
        <v>6.3338515928893946E-2</v>
      </c>
      <c r="P478" s="3">
        <f t="shared" si="437"/>
        <v>1</v>
      </c>
      <c r="Q478" s="3">
        <f t="shared" si="391"/>
        <v>0</v>
      </c>
      <c r="R478" s="2">
        <f t="shared" si="392"/>
        <v>2.0833333333333335E-4</v>
      </c>
      <c r="S478" s="5">
        <f t="shared" si="393"/>
        <v>1135.5112248872917</v>
      </c>
      <c r="T478" s="2">
        <f>(S478/S$5)^(12/COUNT(S$6:S478))-1</f>
        <v>6.3580054444831502E-2</v>
      </c>
      <c r="V478" s="3">
        <f t="shared" si="394"/>
        <v>1</v>
      </c>
      <c r="W478" s="3">
        <f t="shared" si="395"/>
        <v>0</v>
      </c>
      <c r="X478" s="2">
        <f t="shared" si="396"/>
        <v>2.0833333333333335E-4</v>
      </c>
      <c r="Y478" s="5">
        <f t="shared" si="397"/>
        <v>3236591.3490789495</v>
      </c>
      <c r="Z478" s="2">
        <f>(Y478/Y$5)^(12/COUNT(Y$6:Y478))-1</f>
        <v>0.30143006054529886</v>
      </c>
      <c r="AB478" s="3">
        <f t="shared" si="398"/>
        <v>0</v>
      </c>
      <c r="AC478" s="3">
        <f t="shared" si="399"/>
        <v>1</v>
      </c>
      <c r="AD478" s="2">
        <f t="shared" si="400"/>
        <v>-3.5772243832516204E-2</v>
      </c>
      <c r="AE478" s="5">
        <f t="shared" si="401"/>
        <v>1418.5086212432702</v>
      </c>
      <c r="AF478" s="2">
        <f>(AE478/AE$5)^(12/COUNT(AE$6:AE478))-1</f>
        <v>6.9601376036716234E-2</v>
      </c>
      <c r="AH478" s="3">
        <f t="shared" ca="1" si="402"/>
        <v>0</v>
      </c>
      <c r="AI478" s="3">
        <f t="shared" ca="1" si="403"/>
        <v>1</v>
      </c>
      <c r="AJ478" s="2">
        <f t="shared" ca="1" si="404"/>
        <v>-3.5772243832516204E-2</v>
      </c>
      <c r="AK478" s="5">
        <f t="shared" ca="1" si="405"/>
        <v>4960.9861597135223</v>
      </c>
      <c r="AL478" s="2">
        <f ca="1">(AK478/AK$5)^(12/COUNT(AK$6:AK478))-1</f>
        <v>0.10412063038274444</v>
      </c>
      <c r="AN478" s="3">
        <f t="shared" ca="1" si="406"/>
        <v>0.31658370039711137</v>
      </c>
      <c r="AO478" s="3">
        <f t="shared" ca="1" si="407"/>
        <v>0.68341629960288863</v>
      </c>
      <c r="AP478" s="2">
        <f t="shared" ca="1" si="408"/>
        <v>-2.4381379570927748E-2</v>
      </c>
      <c r="AQ478" s="5">
        <f t="shared" ca="1" si="409"/>
        <v>1221.328308225585</v>
      </c>
      <c r="AR478" s="2">
        <f ca="1">(AQ478/AQ$5)^(12/COUNT(AQ$6:AQ478))-1</f>
        <v>6.5547748131897787E-2</v>
      </c>
      <c r="AT478" s="3">
        <f t="shared" si="410"/>
        <v>0</v>
      </c>
      <c r="AU478" s="3">
        <f t="shared" si="411"/>
        <v>1</v>
      </c>
      <c r="AV478" s="2">
        <f t="shared" si="412"/>
        <v>-3.5772243832516204E-2</v>
      </c>
      <c r="AW478" s="5">
        <f t="shared" si="413"/>
        <v>1852.1398308585799</v>
      </c>
      <c r="AX478" s="2">
        <f>(AW478/AW$5)^(12/COUNT(AW$6:AW478))-1</f>
        <v>7.6863995582087341E-2</v>
      </c>
      <c r="AZ478" s="3">
        <f t="shared" ca="1" si="414"/>
        <v>0</v>
      </c>
      <c r="BA478" s="3">
        <f t="shared" ca="1" si="415"/>
        <v>1</v>
      </c>
      <c r="BB478" s="2">
        <f t="shared" ca="1" si="416"/>
        <v>-3.5772243832516204E-2</v>
      </c>
      <c r="BC478" s="5">
        <f t="shared" ca="1" si="417"/>
        <v>3670.9001663777735</v>
      </c>
      <c r="BD478" s="2">
        <f ca="1">(BC478/BC$5)^(12/COUNT(BC$6:BC478))-1</f>
        <v>9.5716614866993011E-2</v>
      </c>
      <c r="BF478" s="3">
        <f t="shared" si="438"/>
        <v>0.45</v>
      </c>
      <c r="BG478" s="3">
        <f t="shared" si="418"/>
        <v>0.55000000000000004</v>
      </c>
      <c r="BH478" s="2">
        <f t="shared" si="419"/>
        <v>-1.9580984107883913E-2</v>
      </c>
      <c r="BI478" s="5">
        <f t="shared" si="420"/>
        <v>1274.6401443532136</v>
      </c>
      <c r="BJ478" s="2">
        <f>(BI478/BI$5)^(12/COUNT(BI$6:BI478))-1</f>
        <v>6.6703352075993205E-2</v>
      </c>
      <c r="BL478" s="3">
        <f t="shared" si="421"/>
        <v>1</v>
      </c>
      <c r="BM478" s="3">
        <f t="shared" si="422"/>
        <v>0</v>
      </c>
      <c r="BN478" s="2">
        <f t="shared" si="423"/>
        <v>2.0833333333333335E-4</v>
      </c>
      <c r="BO478" s="5">
        <f t="shared" si="424"/>
        <v>817.03967131948264</v>
      </c>
      <c r="BP478" s="2">
        <f>(BO478/BO$5)^(12/COUNT(BO$6:BO478))-1</f>
        <v>5.4735562318324771E-2</v>
      </c>
      <c r="BR478" s="3">
        <f t="shared" si="425"/>
        <v>1</v>
      </c>
      <c r="BS478" s="3">
        <f t="shared" si="426"/>
        <v>0</v>
      </c>
      <c r="BT478" s="2">
        <f t="shared" si="427"/>
        <v>2.0833333333333335E-4</v>
      </c>
      <c r="BU478" s="5">
        <f t="shared" si="428"/>
        <v>935.98177900060148</v>
      </c>
      <c r="BV478" s="2">
        <f>(BU478/BU$5)^(12/COUNT(BU$6:BU478))-1</f>
        <v>5.8378559192135304E-2</v>
      </c>
      <c r="BX478" s="3">
        <f t="shared" si="429"/>
        <v>0</v>
      </c>
      <c r="BY478" s="3">
        <f t="shared" si="430"/>
        <v>1</v>
      </c>
      <c r="BZ478" s="2">
        <f t="shared" si="431"/>
        <v>-3.5772243832516204E-2</v>
      </c>
      <c r="CA478" s="5">
        <f t="shared" si="432"/>
        <v>920.99789710189827</v>
      </c>
      <c r="CB478" s="2">
        <f>(CA478/CA$5)^(12/COUNT(CA$6:CA478))-1</f>
        <v>5.7945318892405284E-2</v>
      </c>
      <c r="CD478" s="3">
        <f t="shared" si="439"/>
        <v>0.1</v>
      </c>
      <c r="CE478" s="3">
        <f t="shared" si="433"/>
        <v>0.9</v>
      </c>
      <c r="CF478" s="2">
        <f t="shared" si="434"/>
        <v>-3.2174186115931251E-2</v>
      </c>
      <c r="CG478" s="5">
        <f t="shared" si="435"/>
        <v>1177.3256678011087</v>
      </c>
      <c r="CH478" s="2">
        <f>(CG478/CG$5)^(12/COUNT(CG$6:CG478))-1</f>
        <v>6.4556275463506507E-2</v>
      </c>
    </row>
    <row r="479" spans="1:86">
      <c r="A479" s="1">
        <v>40389</v>
      </c>
      <c r="B479" s="2">
        <f>data!M480/1200</f>
        <v>2.0833333333333335E-4</v>
      </c>
      <c r="C479" s="2">
        <f>data!K480/data!K479-1</f>
        <v>7.0791752011966524E-2</v>
      </c>
      <c r="D479" s="1">
        <f t="shared" si="386"/>
        <v>40179</v>
      </c>
      <c r="E479">
        <f>VLOOKUP(D479,'FRED Graph'!$A$13:$B$1993,2,FALSE)</f>
        <v>0</v>
      </c>
      <c r="F479" s="4">
        <f t="shared" si="387"/>
        <v>7.0583418678633186E-2</v>
      </c>
      <c r="G479" s="20" t="str">
        <f t="shared" si="385"/>
        <v>20103</v>
      </c>
      <c r="H479" s="21">
        <f>IF(VLOOKUP(G479,Median_Level!$A$2:$H$206,8,FALSE)="#N/A",0,VLOOKUP(G479,Median_Level!$A$2:$H$206,8,FALSE))</f>
        <v>10</v>
      </c>
      <c r="I479" s="4"/>
      <c r="J479" s="3">
        <f t="shared" si="436"/>
        <v>0</v>
      </c>
      <c r="K479" s="3">
        <f t="shared" si="388"/>
        <v>1</v>
      </c>
      <c r="L479" s="2">
        <f t="shared" si="389"/>
        <v>7.0791752011966524E-2</v>
      </c>
      <c r="M479" s="5">
        <f t="shared" si="390"/>
        <v>1205.0592976396081</v>
      </c>
      <c r="N479" s="2">
        <f>(M479/M$5)^(12/COUNT(M$6:M479))-1</f>
        <v>6.5043390911973864E-2</v>
      </c>
      <c r="P479" s="3">
        <f t="shared" si="437"/>
        <v>1</v>
      </c>
      <c r="Q479" s="3">
        <f t="shared" si="391"/>
        <v>0</v>
      </c>
      <c r="R479" s="2">
        <f t="shared" si="392"/>
        <v>2.0833333333333335E-4</v>
      </c>
      <c r="S479" s="5">
        <f t="shared" si="393"/>
        <v>1135.74778972581</v>
      </c>
      <c r="T479" s="2">
        <f>(S479/S$5)^(12/COUNT(S$6:S479))-1</f>
        <v>6.3447360046801737E-2</v>
      </c>
      <c r="V479" s="3">
        <f t="shared" si="394"/>
        <v>0</v>
      </c>
      <c r="W479" s="3">
        <f t="shared" si="395"/>
        <v>1</v>
      </c>
      <c r="X479" s="2">
        <f t="shared" si="396"/>
        <v>7.0791752011966524E-2</v>
      </c>
      <c r="Y479" s="5">
        <f t="shared" si="397"/>
        <v>3465715.3212270229</v>
      </c>
      <c r="Z479" s="2">
        <f>(Y479/Y$5)^(12/COUNT(Y$6:Y479))-1</f>
        <v>0.30296114639218841</v>
      </c>
      <c r="AB479" s="3">
        <f t="shared" si="398"/>
        <v>0</v>
      </c>
      <c r="AC479" s="3">
        <f t="shared" si="399"/>
        <v>1</v>
      </c>
      <c r="AD479" s="2">
        <f t="shared" si="400"/>
        <v>7.0791752011966524E-2</v>
      </c>
      <c r="AE479" s="5">
        <f t="shared" si="401"/>
        <v>1518.9273317851603</v>
      </c>
      <c r="AF479" s="2">
        <f>(AE479/AE$5)^(12/COUNT(AE$6:AE479))-1</f>
        <v>7.1303019623107478E-2</v>
      </c>
      <c r="AH479" s="3">
        <f t="shared" ca="1" si="402"/>
        <v>0</v>
      </c>
      <c r="AI479" s="3">
        <f t="shared" ca="1" si="403"/>
        <v>1</v>
      </c>
      <c r="AJ479" s="2">
        <f t="shared" ca="1" si="404"/>
        <v>7.0791752011966524E-2</v>
      </c>
      <c r="AK479" s="5">
        <f t="shared" ca="1" si="405"/>
        <v>5312.1830616667603</v>
      </c>
      <c r="AL479" s="2">
        <f ca="1">(AK479/AK$5)^(12/COUNT(AK$6:AK479))-1</f>
        <v>0.10580308776401659</v>
      </c>
      <c r="AN479" s="3">
        <f t="shared" ca="1" si="406"/>
        <v>0.73401037842478434</v>
      </c>
      <c r="AO479" s="3">
        <f t="shared" ca="1" si="407"/>
        <v>0.26598962157521566</v>
      </c>
      <c r="AP479" s="2">
        <f t="shared" ca="1" si="408"/>
        <v>1.8982790157147985E-2</v>
      </c>
      <c r="AQ479" s="5">
        <f t="shared" ca="1" si="409"/>
        <v>1244.5125272136158</v>
      </c>
      <c r="AR479" s="2">
        <f ca="1">(AQ479/AQ$5)^(12/COUNT(AQ$6:AQ479))-1</f>
        <v>6.5912365852031973E-2</v>
      </c>
      <c r="AT479" s="3">
        <f t="shared" si="410"/>
        <v>0</v>
      </c>
      <c r="AU479" s="3">
        <f t="shared" si="411"/>
        <v>1</v>
      </c>
      <c r="AV479" s="2">
        <f t="shared" si="412"/>
        <v>7.0791752011966524E-2</v>
      </c>
      <c r="AW479" s="5">
        <f t="shared" si="413"/>
        <v>1983.2560544562061</v>
      </c>
      <c r="AX479" s="2">
        <f>(AW479/AW$5)^(12/COUNT(AW$6:AW479))-1</f>
        <v>7.8561795138366586E-2</v>
      </c>
      <c r="AZ479" s="3">
        <f t="shared" ca="1" si="414"/>
        <v>0</v>
      </c>
      <c r="BA479" s="3">
        <f t="shared" ca="1" si="415"/>
        <v>1</v>
      </c>
      <c r="BB479" s="2">
        <f t="shared" ca="1" si="416"/>
        <v>7.0791752011966524E-2</v>
      </c>
      <c r="BC479" s="5">
        <f t="shared" ca="1" si="417"/>
        <v>3930.7696206166756</v>
      </c>
      <c r="BD479" s="2">
        <f ca="1">(BC479/BC$5)^(12/COUNT(BC$6:BC479))-1</f>
        <v>9.7403955621057747E-2</v>
      </c>
      <c r="BF479" s="3">
        <f t="shared" si="438"/>
        <v>0.45</v>
      </c>
      <c r="BG479" s="3">
        <f t="shared" si="418"/>
        <v>0.55000000000000004</v>
      </c>
      <c r="BH479" s="2">
        <f t="shared" si="419"/>
        <v>3.9029213606581591E-2</v>
      </c>
      <c r="BI479" s="5">
        <f t="shared" si="420"/>
        <v>1324.3883468186991</v>
      </c>
      <c r="BJ479" s="2">
        <f>(BI479/BI$5)^(12/COUNT(BI$6:BI479))-1</f>
        <v>6.7592347042317646E-2</v>
      </c>
      <c r="BL479" s="3">
        <f t="shared" si="421"/>
        <v>1</v>
      </c>
      <c r="BM479" s="3">
        <f t="shared" si="422"/>
        <v>0</v>
      </c>
      <c r="BN479" s="2">
        <f t="shared" si="423"/>
        <v>2.0833333333333335E-4</v>
      </c>
      <c r="BO479" s="5">
        <f t="shared" si="424"/>
        <v>817.20988791767422</v>
      </c>
      <c r="BP479" s="2">
        <f>(BO479/BO$5)^(12/COUNT(BO$6:BO479))-1</f>
        <v>5.4622550689420457E-2</v>
      </c>
      <c r="BR479" s="3">
        <f t="shared" si="425"/>
        <v>0</v>
      </c>
      <c r="BS479" s="3">
        <f t="shared" si="426"/>
        <v>1</v>
      </c>
      <c r="BT479" s="2">
        <f t="shared" si="427"/>
        <v>7.0791752011966524E-2</v>
      </c>
      <c r="BU479" s="5">
        <f t="shared" si="428"/>
        <v>1002.2415689873313</v>
      </c>
      <c r="BV479" s="2">
        <f>(BU479/BU$5)^(12/COUNT(BU$6:BU479))-1</f>
        <v>6.0085938153541463E-2</v>
      </c>
      <c r="BX479" s="3">
        <f t="shared" si="429"/>
        <v>0</v>
      </c>
      <c r="BY479" s="3">
        <f t="shared" si="430"/>
        <v>1</v>
      </c>
      <c r="BZ479" s="2">
        <f t="shared" si="431"/>
        <v>7.0791752011966524E-2</v>
      </c>
      <c r="CA479" s="5">
        <f t="shared" si="432"/>
        <v>986.19695183707847</v>
      </c>
      <c r="CB479" s="2">
        <f>(CA479/CA$5)^(12/COUNT(CA$6:CA479))-1</f>
        <v>5.9652914246016042E-2</v>
      </c>
      <c r="CD479" s="3">
        <f t="shared" si="439"/>
        <v>0.1</v>
      </c>
      <c r="CE479" s="3">
        <f t="shared" si="433"/>
        <v>0.9</v>
      </c>
      <c r="CF479" s="2">
        <f t="shared" si="434"/>
        <v>6.3733410144103206E-2</v>
      </c>
      <c r="CG479" s="5">
        <f t="shared" si="435"/>
        <v>1252.3606474602568</v>
      </c>
      <c r="CH479" s="2">
        <f>(CG479/CG$5)^(12/COUNT(CG$6:CG479))-1</f>
        <v>6.6082018075178217E-2</v>
      </c>
    </row>
    <row r="480" spans="1:86">
      <c r="A480" s="1">
        <v>40421</v>
      </c>
      <c r="B480" s="2">
        <f>data!M481/1200</f>
        <v>2.0833333333333335E-4</v>
      </c>
      <c r="C480" s="2">
        <f>data!K481/data!K480-1</f>
        <v>-4.3113184291138751E-2</v>
      </c>
      <c r="D480" s="1">
        <f t="shared" si="386"/>
        <v>40179</v>
      </c>
      <c r="E480">
        <f>VLOOKUP(D480,'FRED Graph'!$A$13:$B$1993,2,FALSE)</f>
        <v>0</v>
      </c>
      <c r="F480" s="4">
        <f t="shared" si="387"/>
        <v>-4.3321517624472082E-2</v>
      </c>
      <c r="G480" s="20" t="str">
        <f t="shared" si="385"/>
        <v>20103</v>
      </c>
      <c r="H480" s="21">
        <f>IF(VLOOKUP(G480,Median_Level!$A$2:$H$206,8,FALSE)="#N/A",0,VLOOKUP(G480,Median_Level!$A$2:$H$206,8,FALSE))</f>
        <v>10</v>
      </c>
      <c r="I480" s="4"/>
      <c r="J480" s="3">
        <f t="shared" si="436"/>
        <v>0</v>
      </c>
      <c r="K480" s="3">
        <f t="shared" si="388"/>
        <v>1</v>
      </c>
      <c r="L480" s="2">
        <f t="shared" si="389"/>
        <v>-4.3113184291138751E-2</v>
      </c>
      <c r="M480" s="5">
        <f t="shared" si="390"/>
        <v>1153.1053540587213</v>
      </c>
      <c r="N480" s="2">
        <f>(M480/M$5)^(12/COUNT(M$6:M480))-1</f>
        <v>6.3717156425160182E-2</v>
      </c>
      <c r="P480" s="3">
        <f t="shared" si="437"/>
        <v>1</v>
      </c>
      <c r="Q480" s="3">
        <f t="shared" si="391"/>
        <v>0</v>
      </c>
      <c r="R480" s="2">
        <f t="shared" si="392"/>
        <v>2.0833333333333335E-4</v>
      </c>
      <c r="S480" s="5">
        <f t="shared" si="393"/>
        <v>1135.9844038486697</v>
      </c>
      <c r="T480" s="2">
        <f>(S480/S$5)^(12/COUNT(S$6:S480))-1</f>
        <v>6.3315240812838569E-2</v>
      </c>
      <c r="V480" s="3">
        <f t="shared" si="394"/>
        <v>1</v>
      </c>
      <c r="W480" s="3">
        <f t="shared" si="395"/>
        <v>0</v>
      </c>
      <c r="X480" s="2">
        <f t="shared" si="396"/>
        <v>2.0833333333333335E-4</v>
      </c>
      <c r="Y480" s="5">
        <f t="shared" si="397"/>
        <v>3466437.3452522787</v>
      </c>
      <c r="Z480" s="2">
        <f>(Y480/Y$5)^(12/COUNT(Y$6:Y480))-1</f>
        <v>0.30224227551952332</v>
      </c>
      <c r="AB480" s="3">
        <f t="shared" si="398"/>
        <v>0</v>
      </c>
      <c r="AC480" s="3">
        <f t="shared" si="399"/>
        <v>1</v>
      </c>
      <c r="AD480" s="2">
        <f t="shared" si="400"/>
        <v>-4.3113184291138751E-2</v>
      </c>
      <c r="AE480" s="5">
        <f t="shared" si="401"/>
        <v>1453.4415378050589</v>
      </c>
      <c r="AF480" s="2">
        <f>(AE480/AE$5)^(12/COUNT(AE$6:AE480))-1</f>
        <v>6.9955790120243444E-2</v>
      </c>
      <c r="AH480" s="3">
        <f t="shared" ca="1" si="402"/>
        <v>0</v>
      </c>
      <c r="AI480" s="3">
        <f t="shared" ca="1" si="403"/>
        <v>1</v>
      </c>
      <c r="AJ480" s="2">
        <f t="shared" ca="1" si="404"/>
        <v>-4.3113184291138751E-2</v>
      </c>
      <c r="AK480" s="5">
        <f t="shared" ca="1" si="405"/>
        <v>5083.1579343408557</v>
      </c>
      <c r="AL480" s="2">
        <f ca="1">(AK480/AK$5)^(12/COUNT(AK$6:AK480))-1</f>
        <v>0.10433877867769081</v>
      </c>
      <c r="AN480" s="3">
        <f t="shared" ca="1" si="406"/>
        <v>0.2668117512889987</v>
      </c>
      <c r="AO480" s="3">
        <f t="shared" ca="1" si="407"/>
        <v>0.7331882487110013</v>
      </c>
      <c r="AP480" s="2">
        <f t="shared" ca="1" si="408"/>
        <v>-3.1554494305256128E-2</v>
      </c>
      <c r="AQ480" s="5">
        <f t="shared" ca="1" si="409"/>
        <v>1205.2425637608339</v>
      </c>
      <c r="AR480" s="2">
        <f ca="1">(AQ480/AQ$5)^(12/COUNT(AQ$6:AQ480))-1</f>
        <v>6.4906198140137983E-2</v>
      </c>
      <c r="AT480" s="3">
        <f t="shared" si="410"/>
        <v>0</v>
      </c>
      <c r="AU480" s="3">
        <f t="shared" si="411"/>
        <v>1</v>
      </c>
      <c r="AV480" s="2">
        <f t="shared" si="412"/>
        <v>-4.3113184291138751E-2</v>
      </c>
      <c r="AW480" s="5">
        <f t="shared" si="413"/>
        <v>1897.751570683919</v>
      </c>
      <c r="AX480" s="2">
        <f>(AW480/AW$5)^(12/COUNT(AW$6:AW480))-1</f>
        <v>7.7190123382171683E-2</v>
      </c>
      <c r="AZ480" s="3">
        <f t="shared" ca="1" si="414"/>
        <v>0</v>
      </c>
      <c r="BA480" s="3">
        <f t="shared" ca="1" si="415"/>
        <v>1</v>
      </c>
      <c r="BB480" s="2">
        <f t="shared" ca="1" si="416"/>
        <v>-4.3113184291138751E-2</v>
      </c>
      <c r="BC480" s="5">
        <f t="shared" ca="1" si="417"/>
        <v>3761.3016255570192</v>
      </c>
      <c r="BD480" s="2">
        <f ca="1">(BC480/BC$5)^(12/COUNT(BC$6:BC480))-1</f>
        <v>9.5968360575471534E-2</v>
      </c>
      <c r="BF480" s="3">
        <f t="shared" si="438"/>
        <v>0.45</v>
      </c>
      <c r="BG480" s="3">
        <f t="shared" si="418"/>
        <v>0.55000000000000004</v>
      </c>
      <c r="BH480" s="2">
        <f t="shared" si="419"/>
        <v>-2.3618501360126314E-2</v>
      </c>
      <c r="BI480" s="5">
        <f t="shared" si="420"/>
        <v>1293.1082788480262</v>
      </c>
      <c r="BJ480" s="2">
        <f>(BI480/BI$5)^(12/COUNT(BI$6:BI480))-1</f>
        <v>6.6800984487772386E-2</v>
      </c>
      <c r="BL480" s="3">
        <f t="shared" si="421"/>
        <v>1</v>
      </c>
      <c r="BM480" s="3">
        <f t="shared" si="422"/>
        <v>0</v>
      </c>
      <c r="BN480" s="2">
        <f t="shared" si="423"/>
        <v>2.0833333333333335E-4</v>
      </c>
      <c r="BO480" s="5">
        <f t="shared" si="424"/>
        <v>817.38013997765711</v>
      </c>
      <c r="BP480" s="2">
        <f>(BO480/BO$5)^(12/COUNT(BO$6:BO480))-1</f>
        <v>5.4510026931430033E-2</v>
      </c>
      <c r="BR480" s="3">
        <f t="shared" si="425"/>
        <v>0</v>
      </c>
      <c r="BS480" s="3">
        <f t="shared" si="426"/>
        <v>1</v>
      </c>
      <c r="BT480" s="2">
        <f t="shared" si="427"/>
        <v>-4.3113184291138751E-2</v>
      </c>
      <c r="BU480" s="5">
        <f t="shared" si="428"/>
        <v>959.03174351934047</v>
      </c>
      <c r="BV480" s="2">
        <f>(BU480/BU$5)^(12/COUNT(BU$6:BU480))-1</f>
        <v>5.8776276384587378E-2</v>
      </c>
      <c r="BX480" s="3">
        <f t="shared" si="429"/>
        <v>0</v>
      </c>
      <c r="BY480" s="3">
        <f t="shared" si="430"/>
        <v>1</v>
      </c>
      <c r="BZ480" s="2">
        <f t="shared" si="431"/>
        <v>-4.3113184291138751E-2</v>
      </c>
      <c r="CA480" s="5">
        <f t="shared" si="432"/>
        <v>943.6788609051672</v>
      </c>
      <c r="CB480" s="2">
        <f>(CA480/CA$5)^(12/COUNT(CA$6:CA480))-1</f>
        <v>5.8344697765135622E-2</v>
      </c>
      <c r="CD480" s="3">
        <f t="shared" si="439"/>
        <v>0.1</v>
      </c>
      <c r="CE480" s="3">
        <f t="shared" si="433"/>
        <v>0.9</v>
      </c>
      <c r="CF480" s="2">
        <f t="shared" si="434"/>
        <v>-3.8781032528691549E-2</v>
      </c>
      <c r="CG480" s="5">
        <f t="shared" si="435"/>
        <v>1203.7928084534474</v>
      </c>
      <c r="CH480" s="2">
        <f>(CG480/CG$5)^(12/COUNT(CG$6:CG480))-1</f>
        <v>6.4873818354665991E-2</v>
      </c>
    </row>
    <row r="481" spans="1:86">
      <c r="A481" s="1">
        <v>40451</v>
      </c>
      <c r="B481" s="2">
        <f>data!M482/1200</f>
        <v>2.0833333333333335E-4</v>
      </c>
      <c r="C481" s="2">
        <f>data!K482/data!K481-1</f>
        <v>7.7219333141615554E-2</v>
      </c>
      <c r="D481" s="1">
        <f t="shared" si="386"/>
        <v>40179</v>
      </c>
      <c r="E481">
        <f>VLOOKUP(D481,'FRED Graph'!$A$13:$B$1993,2,FALSE)</f>
        <v>0</v>
      </c>
      <c r="F481" s="4">
        <f t="shared" si="387"/>
        <v>7.7010999808282216E-2</v>
      </c>
      <c r="G481" s="20" t="str">
        <f t="shared" ref="G481:G544" si="440">YEAR(A481)&amp;INT((MONTH(A481)-1)/3)+1</f>
        <v>20103</v>
      </c>
      <c r="H481" s="21">
        <f>IF(VLOOKUP(G481,Median_Level!$A$2:$H$206,8,FALSE)="#N/A",0,VLOOKUP(G481,Median_Level!$A$2:$H$206,8,FALSE))</f>
        <v>10</v>
      </c>
      <c r="I481" s="4"/>
      <c r="J481" s="3">
        <f t="shared" si="436"/>
        <v>0</v>
      </c>
      <c r="K481" s="3">
        <f t="shared" si="388"/>
        <v>1</v>
      </c>
      <c r="L481" s="2">
        <f t="shared" si="389"/>
        <v>7.7219333141615554E-2</v>
      </c>
      <c r="M481" s="5">
        <f t="shared" si="390"/>
        <v>1242.1473805411622</v>
      </c>
      <c r="N481" s="2">
        <f>(M481/M$5)^(12/COUNT(M$6:M481))-1</f>
        <v>6.557542633280522E-2</v>
      </c>
      <c r="P481" s="3">
        <f t="shared" si="437"/>
        <v>1</v>
      </c>
      <c r="Q481" s="3">
        <f t="shared" si="391"/>
        <v>0</v>
      </c>
      <c r="R481" s="2">
        <f t="shared" si="392"/>
        <v>2.0833333333333335E-4</v>
      </c>
      <c r="S481" s="5">
        <f t="shared" si="393"/>
        <v>1136.2210672661381</v>
      </c>
      <c r="T481" s="2">
        <f>(S481/S$5)^(12/COUNT(S$6:S481))-1</f>
        <v>6.3183693012467845E-2</v>
      </c>
      <c r="V481" s="3">
        <f t="shared" si="394"/>
        <v>0</v>
      </c>
      <c r="W481" s="3">
        <f t="shared" si="395"/>
        <v>1</v>
      </c>
      <c r="X481" s="2">
        <f t="shared" si="396"/>
        <v>7.7219333141615554E-2</v>
      </c>
      <c r="Y481" s="5">
        <f t="shared" si="397"/>
        <v>3734113.3254298517</v>
      </c>
      <c r="Z481" s="2">
        <f>(Y481/Y$5)^(12/COUNT(Y$6:Y481))-1</f>
        <v>0.30396288739173261</v>
      </c>
      <c r="AB481" s="3">
        <f t="shared" si="398"/>
        <v>0</v>
      </c>
      <c r="AC481" s="3">
        <f t="shared" si="399"/>
        <v>1</v>
      </c>
      <c r="AD481" s="2">
        <f t="shared" si="400"/>
        <v>7.7219333141615554E-2</v>
      </c>
      <c r="AE481" s="5">
        <f t="shared" si="401"/>
        <v>1565.6753241146898</v>
      </c>
      <c r="AF481" s="2">
        <f>(AE481/AE$5)^(12/COUNT(AE$6:AE481))-1</f>
        <v>7.181179104826918E-2</v>
      </c>
      <c r="AH481" s="3">
        <f t="shared" ca="1" si="402"/>
        <v>0</v>
      </c>
      <c r="AI481" s="3">
        <f t="shared" ca="1" si="403"/>
        <v>1</v>
      </c>
      <c r="AJ481" s="2">
        <f t="shared" ca="1" si="404"/>
        <v>7.7219333141615554E-2</v>
      </c>
      <c r="AK481" s="5">
        <f t="shared" ca="1" si="405"/>
        <v>5475.6760002841684</v>
      </c>
      <c r="AL481" s="2">
        <f ca="1">(AK481/AK$5)^(12/COUNT(AK$6:AK481))-1</f>
        <v>0.10618091573733524</v>
      </c>
      <c r="AN481" s="3">
        <f t="shared" ca="1" si="406"/>
        <v>0.74850847649133068</v>
      </c>
      <c r="AO481" s="3">
        <f t="shared" ca="1" si="407"/>
        <v>0.25149152350866932</v>
      </c>
      <c r="AP481" s="2">
        <f t="shared" ca="1" si="408"/>
        <v>1.957594700204407E-2</v>
      </c>
      <c r="AQ481" s="5">
        <f t="shared" ca="1" si="409"/>
        <v>1228.8363283136237</v>
      </c>
      <c r="AR481" s="2">
        <f ca="1">(AQ481/AQ$5)^(12/COUNT(AQ$6:AQ481))-1</f>
        <v>6.5286041201556344E-2</v>
      </c>
      <c r="AT481" s="3">
        <f t="shared" si="410"/>
        <v>0</v>
      </c>
      <c r="AU481" s="3">
        <f t="shared" si="411"/>
        <v>1</v>
      </c>
      <c r="AV481" s="2">
        <f t="shared" si="412"/>
        <v>7.7219333141615554E-2</v>
      </c>
      <c r="AW481" s="5">
        <f t="shared" si="413"/>
        <v>2044.2946814405848</v>
      </c>
      <c r="AX481" s="2">
        <f>(AW481/AW$5)^(12/COUNT(AW$6:AW481))-1</f>
        <v>7.9043397572622576E-2</v>
      </c>
      <c r="AZ481" s="3">
        <f t="shared" ca="1" si="414"/>
        <v>0</v>
      </c>
      <c r="BA481" s="3">
        <f t="shared" ca="1" si="415"/>
        <v>1</v>
      </c>
      <c r="BB481" s="2">
        <f t="shared" ca="1" si="416"/>
        <v>7.7219333141615554E-2</v>
      </c>
      <c r="BC481" s="5">
        <f t="shared" ca="1" si="417"/>
        <v>4051.7468288270065</v>
      </c>
      <c r="BD481" s="2">
        <f ca="1">(BC481/BC$5)^(12/COUNT(BC$6:BC481))-1</f>
        <v>9.7814082481843645E-2</v>
      </c>
      <c r="BF481" s="3">
        <f t="shared" si="438"/>
        <v>0.45</v>
      </c>
      <c r="BG481" s="3">
        <f t="shared" si="418"/>
        <v>0.55000000000000004</v>
      </c>
      <c r="BH481" s="2">
        <f t="shared" si="419"/>
        <v>4.2564383227888553E-2</v>
      </c>
      <c r="BI481" s="5">
        <f t="shared" si="420"/>
        <v>1348.148635184069</v>
      </c>
      <c r="BJ481" s="2">
        <f>(BI481/BI$5)^(12/COUNT(BI$6:BI481))-1</f>
        <v>6.7777546786189191E-2</v>
      </c>
      <c r="BL481" s="3">
        <f t="shared" si="421"/>
        <v>1</v>
      </c>
      <c r="BM481" s="3">
        <f t="shared" si="422"/>
        <v>0</v>
      </c>
      <c r="BN481" s="2">
        <f t="shared" si="423"/>
        <v>2.0833333333333335E-4</v>
      </c>
      <c r="BO481" s="5">
        <f t="shared" si="424"/>
        <v>817.55042750681912</v>
      </c>
      <c r="BP481" s="2">
        <f>(BO481/BO$5)^(12/COUNT(BO$6:BO481))-1</f>
        <v>5.4397987892587762E-2</v>
      </c>
      <c r="BR481" s="3">
        <f t="shared" si="425"/>
        <v>0</v>
      </c>
      <c r="BS481" s="3">
        <f t="shared" si="426"/>
        <v>1</v>
      </c>
      <c r="BT481" s="2">
        <f t="shared" si="427"/>
        <v>7.7219333141615554E-2</v>
      </c>
      <c r="BU481" s="5">
        <f t="shared" si="428"/>
        <v>1033.0875352155449</v>
      </c>
      <c r="BV481" s="2">
        <f>(BU481/BU$5)^(12/COUNT(BU$6:BU481))-1</f>
        <v>6.0636288776542369E-2</v>
      </c>
      <c r="BX481" s="3">
        <f t="shared" si="429"/>
        <v>0</v>
      </c>
      <c r="BY481" s="3">
        <f t="shared" si="430"/>
        <v>1</v>
      </c>
      <c r="BZ481" s="2">
        <f t="shared" si="431"/>
        <v>7.7219333141615554E-2</v>
      </c>
      <c r="CA481" s="5">
        <f t="shared" si="432"/>
        <v>1016.5491132441036</v>
      </c>
      <c r="CB481" s="2">
        <f>(CA481/CA$5)^(12/COUNT(CA$6:CA481))-1</f>
        <v>6.02048600642624E-2</v>
      </c>
      <c r="CD481" s="3">
        <f t="shared" si="439"/>
        <v>0.1</v>
      </c>
      <c r="CE481" s="3">
        <f t="shared" si="433"/>
        <v>0.9</v>
      </c>
      <c r="CF481" s="2">
        <f t="shared" si="434"/>
        <v>6.9518233160787327E-2</v>
      </c>
      <c r="CG481" s="5">
        <f t="shared" si="435"/>
        <v>1287.4783575887932</v>
      </c>
      <c r="CH481" s="2">
        <f>(CG481/CG$5)^(12/COUNT(CG$6:CG481))-1</f>
        <v>6.6538745104796959E-2</v>
      </c>
    </row>
    <row r="482" spans="1:86">
      <c r="A482" s="1">
        <v>40480</v>
      </c>
      <c r="B482" s="2">
        <f>data!M483/1200</f>
        <v>2.0833333333333335E-4</v>
      </c>
      <c r="C482" s="2">
        <f>data!K483/data!K482-1</f>
        <v>3.0630188032128247E-2</v>
      </c>
      <c r="D482" s="1">
        <f t="shared" si="386"/>
        <v>40179</v>
      </c>
      <c r="E482">
        <f>VLOOKUP(D482,'FRED Graph'!$A$13:$B$1993,2,FALSE)</f>
        <v>0</v>
      </c>
      <c r="F482" s="4">
        <f t="shared" si="387"/>
        <v>3.0421854698794912E-2</v>
      </c>
      <c r="G482" s="20" t="str">
        <f t="shared" si="440"/>
        <v>20104</v>
      </c>
      <c r="H482" s="21">
        <f>IF(VLOOKUP(G482,Median_Level!$A$2:$H$206,8,FALSE)="#N/A",0,VLOOKUP(G482,Median_Level!$A$2:$H$206,8,FALSE))</f>
        <v>10</v>
      </c>
      <c r="I482" s="4"/>
      <c r="J482" s="3">
        <f t="shared" si="436"/>
        <v>0</v>
      </c>
      <c r="K482" s="3">
        <f t="shared" si="388"/>
        <v>1</v>
      </c>
      <c r="L482" s="2">
        <f t="shared" si="389"/>
        <v>3.0630188032128247E-2</v>
      </c>
      <c r="M482" s="5">
        <f t="shared" si="390"/>
        <v>1280.1945883707535</v>
      </c>
      <c r="N482" s="2">
        <f>(M482/M$5)^(12/COUNT(M$6:M482))-1</f>
        <v>6.6242525373408023E-2</v>
      </c>
      <c r="P482" s="3">
        <f t="shared" si="437"/>
        <v>1</v>
      </c>
      <c r="Q482" s="3">
        <f t="shared" si="391"/>
        <v>0</v>
      </c>
      <c r="R482" s="2">
        <f t="shared" si="392"/>
        <v>2.0833333333333335E-4</v>
      </c>
      <c r="S482" s="5">
        <f t="shared" si="393"/>
        <v>1136.4577799884853</v>
      </c>
      <c r="T482" s="2">
        <f>(S482/S$5)^(12/COUNT(S$6:S482))-1</f>
        <v>6.3052712947398337E-2</v>
      </c>
      <c r="V482" s="3">
        <f t="shared" si="394"/>
        <v>0</v>
      </c>
      <c r="W482" s="3">
        <f t="shared" si="395"/>
        <v>1</v>
      </c>
      <c r="X482" s="2">
        <f t="shared" si="396"/>
        <v>3.0630188032128247E-2</v>
      </c>
      <c r="Y482" s="5">
        <f t="shared" si="397"/>
        <v>3848489.9187210435</v>
      </c>
      <c r="Z482" s="2">
        <f>(Y482/Y$5)^(12/COUNT(Y$6:Y482))-1</f>
        <v>0.30422708931412434</v>
      </c>
      <c r="AB482" s="3">
        <f t="shared" si="398"/>
        <v>0</v>
      </c>
      <c r="AC482" s="3">
        <f t="shared" si="399"/>
        <v>1</v>
      </c>
      <c r="AD482" s="2">
        <f t="shared" si="400"/>
        <v>3.0630188032128247E-2</v>
      </c>
      <c r="AE482" s="5">
        <f t="shared" si="401"/>
        <v>1613.6322536895862</v>
      </c>
      <c r="AF482" s="2">
        <f>(AE482/AE$5)^(12/COUNT(AE$6:AE482))-1</f>
        <v>7.2469673886103925E-2</v>
      </c>
      <c r="AH482" s="3">
        <f t="shared" ca="1" si="402"/>
        <v>0</v>
      </c>
      <c r="AI482" s="3">
        <f t="shared" ca="1" si="403"/>
        <v>1</v>
      </c>
      <c r="AJ482" s="2">
        <f t="shared" ca="1" si="404"/>
        <v>3.0630188032128247E-2</v>
      </c>
      <c r="AK482" s="5">
        <f t="shared" ca="1" si="405"/>
        <v>5643.3969857758848</v>
      </c>
      <c r="AL482" s="2">
        <f ca="1">(AK482/AK$5)^(12/COUNT(AK$6:AK482))-1</f>
        <v>0.10678665623908845</v>
      </c>
      <c r="AN482" s="3">
        <f t="shared" ca="1" si="406"/>
        <v>0.88881531673734837</v>
      </c>
      <c r="AO482" s="3">
        <f t="shared" ca="1" si="407"/>
        <v>0.11118468326265163</v>
      </c>
      <c r="AP482" s="2">
        <f t="shared" ca="1" si="408"/>
        <v>3.5907776122812559E-3</v>
      </c>
      <c r="AQ482" s="5">
        <f t="shared" ca="1" si="409"/>
        <v>1233.2488062904902</v>
      </c>
      <c r="AR482" s="2">
        <f ca="1">(AQ482/AQ$5)^(12/COUNT(AQ$6:AQ482))-1</f>
        <v>6.5240859755287817E-2</v>
      </c>
      <c r="AT482" s="3">
        <f t="shared" si="410"/>
        <v>0</v>
      </c>
      <c r="AU482" s="3">
        <f t="shared" si="411"/>
        <v>1</v>
      </c>
      <c r="AV482" s="2">
        <f t="shared" si="412"/>
        <v>3.0630188032128247E-2</v>
      </c>
      <c r="AW482" s="5">
        <f t="shared" si="413"/>
        <v>2106.9118119261898</v>
      </c>
      <c r="AX482" s="2">
        <f>(AW482/AW$5)^(12/COUNT(AW$6:AW482))-1</f>
        <v>7.9690498342002147E-2</v>
      </c>
      <c r="AZ482" s="3">
        <f t="shared" ca="1" si="414"/>
        <v>0</v>
      </c>
      <c r="BA482" s="3">
        <f t="shared" ca="1" si="415"/>
        <v>1</v>
      </c>
      <c r="BB482" s="2">
        <f t="shared" ca="1" si="416"/>
        <v>3.0630188032128247E-2</v>
      </c>
      <c r="BC482" s="5">
        <f t="shared" ca="1" si="417"/>
        <v>4175.8525960525567</v>
      </c>
      <c r="BD482" s="2">
        <f ca="1">(BC482/BC$5)^(12/COUNT(BC$6:BC482))-1</f>
        <v>9.8432725072379101E-2</v>
      </c>
      <c r="BF482" s="3">
        <f t="shared" si="438"/>
        <v>0.45</v>
      </c>
      <c r="BG482" s="3">
        <f t="shared" si="418"/>
        <v>0.55000000000000004</v>
      </c>
      <c r="BH482" s="2">
        <f t="shared" si="419"/>
        <v>1.6940353417670539E-2</v>
      </c>
      <c r="BI482" s="5">
        <f t="shared" si="420"/>
        <v>1370.9867495236374</v>
      </c>
      <c r="BJ482" s="2">
        <f>(BI482/BI$5)^(12/COUNT(BI$6:BI482))-1</f>
        <v>6.8082034747766418E-2</v>
      </c>
      <c r="BL482" s="3">
        <f t="shared" si="421"/>
        <v>1</v>
      </c>
      <c r="BM482" s="3">
        <f t="shared" si="422"/>
        <v>0</v>
      </c>
      <c r="BN482" s="2">
        <f t="shared" si="423"/>
        <v>2.0833333333333335E-4</v>
      </c>
      <c r="BO482" s="5">
        <f t="shared" si="424"/>
        <v>817.72075051254978</v>
      </c>
      <c r="BP482" s="2">
        <f>(BO482/BO$5)^(12/COUNT(BO$6:BO482))-1</f>
        <v>5.428643044821313E-2</v>
      </c>
      <c r="BR482" s="3">
        <f t="shared" si="425"/>
        <v>0</v>
      </c>
      <c r="BS482" s="3">
        <f t="shared" si="426"/>
        <v>1</v>
      </c>
      <c r="BT482" s="2">
        <f t="shared" si="427"/>
        <v>3.0630188032128247E-2</v>
      </c>
      <c r="BU482" s="5">
        <f t="shared" si="428"/>
        <v>1064.731200672845</v>
      </c>
      <c r="BV482" s="2">
        <f>(BU482/BU$5)^(12/COUNT(BU$6:BU482))-1</f>
        <v>6.1310632759672412E-2</v>
      </c>
      <c r="BX482" s="3">
        <f t="shared" si="429"/>
        <v>0</v>
      </c>
      <c r="BY482" s="3">
        <f t="shared" si="430"/>
        <v>1</v>
      </c>
      <c r="BZ482" s="2">
        <f t="shared" si="431"/>
        <v>3.0630188032128247E-2</v>
      </c>
      <c r="CA482" s="5">
        <f t="shared" si="432"/>
        <v>1047.6862037266637</v>
      </c>
      <c r="CB482" s="2">
        <f>(CA482/CA$5)^(12/COUNT(CA$6:CA482))-1</f>
        <v>6.0879834602554528E-2</v>
      </c>
      <c r="CD482" s="3">
        <f t="shared" si="439"/>
        <v>0.1</v>
      </c>
      <c r="CE482" s="3">
        <f t="shared" si="433"/>
        <v>0.9</v>
      </c>
      <c r="CF482" s="2">
        <f t="shared" si="434"/>
        <v>2.7588002562248758E-2</v>
      </c>
      <c r="CG482" s="5">
        <f t="shared" si="435"/>
        <v>1322.9973138167927</v>
      </c>
      <c r="CH482" s="2">
        <f>(CG482/CG$5)^(12/COUNT(CG$6:CG482))-1</f>
        <v>6.7125062360525289E-2</v>
      </c>
    </row>
    <row r="483" spans="1:86">
      <c r="A483" s="1">
        <v>40512</v>
      </c>
      <c r="B483" s="2">
        <f>data!M484/1200</f>
        <v>2.0833333333333335E-4</v>
      </c>
      <c r="C483" s="2">
        <f>data!K484/data!K483-1</f>
        <v>-1.0115582241833176E-2</v>
      </c>
      <c r="D483" s="1">
        <f t="shared" si="386"/>
        <v>40179</v>
      </c>
      <c r="E483">
        <f>VLOOKUP(D483,'FRED Graph'!$A$13:$B$1993,2,FALSE)</f>
        <v>0</v>
      </c>
      <c r="F483" s="4">
        <f t="shared" si="387"/>
        <v>-1.0323915575166509E-2</v>
      </c>
      <c r="G483" s="20" t="str">
        <f t="shared" si="440"/>
        <v>20104</v>
      </c>
      <c r="H483" s="21">
        <f>IF(VLOOKUP(G483,Median_Level!$A$2:$H$206,8,FALSE)="#N/A",0,VLOOKUP(G483,Median_Level!$A$2:$H$206,8,FALSE))</f>
        <v>10</v>
      </c>
      <c r="I483" s="4"/>
      <c r="J483" s="3">
        <f t="shared" si="436"/>
        <v>0</v>
      </c>
      <c r="K483" s="3">
        <f t="shared" si="388"/>
        <v>1</v>
      </c>
      <c r="L483" s="2">
        <f t="shared" si="389"/>
        <v>-1.0115582241833176E-2</v>
      </c>
      <c r="M483" s="5">
        <f t="shared" si="390"/>
        <v>1267.2446747265394</v>
      </c>
      <c r="N483" s="2">
        <f>(M483/M$5)^(12/COUNT(M$6:M483))-1</f>
        <v>6.582738300271096E-2</v>
      </c>
      <c r="P483" s="3">
        <f t="shared" si="437"/>
        <v>1</v>
      </c>
      <c r="Q483" s="3">
        <f t="shared" si="391"/>
        <v>0</v>
      </c>
      <c r="R483" s="2">
        <f t="shared" si="392"/>
        <v>2.0833333333333335E-4</v>
      </c>
      <c r="S483" s="5">
        <f t="shared" si="393"/>
        <v>1136.6945420259829</v>
      </c>
      <c r="T483" s="2">
        <f>(S483/S$5)^(12/COUNT(S$6:S483))-1</f>
        <v>6.2922296951175127E-2</v>
      </c>
      <c r="V483" s="3">
        <f t="shared" si="394"/>
        <v>1</v>
      </c>
      <c r="W483" s="3">
        <f t="shared" si="395"/>
        <v>0</v>
      </c>
      <c r="X483" s="2">
        <f t="shared" si="396"/>
        <v>2.0833333333333335E-4</v>
      </c>
      <c r="Y483" s="5">
        <f t="shared" si="397"/>
        <v>3849291.6874541105</v>
      </c>
      <c r="Z483" s="2">
        <f>(Y483/Y$5)^(12/COUNT(Y$6:Y483))-1</f>
        <v>0.3035093866346108</v>
      </c>
      <c r="AB483" s="3">
        <f t="shared" si="398"/>
        <v>0</v>
      </c>
      <c r="AC483" s="3">
        <f t="shared" si="399"/>
        <v>1</v>
      </c>
      <c r="AD483" s="2">
        <f t="shared" si="400"/>
        <v>-1.0115582241833176E-2</v>
      </c>
      <c r="AE483" s="5">
        <f t="shared" si="401"/>
        <v>1597.3094239193144</v>
      </c>
      <c r="AF483" s="2">
        <f>(AE483/AE$5)^(12/COUNT(AE$6:AE483))-1</f>
        <v>7.2039046661203532E-2</v>
      </c>
      <c r="AH483" s="3">
        <f t="shared" ca="1" si="402"/>
        <v>0</v>
      </c>
      <c r="AI483" s="3">
        <f t="shared" ca="1" si="403"/>
        <v>1</v>
      </c>
      <c r="AJ483" s="2">
        <f t="shared" ca="1" si="404"/>
        <v>-1.0115582241833176E-2</v>
      </c>
      <c r="AK483" s="5">
        <f t="shared" ca="1" si="405"/>
        <v>5586.3107394429553</v>
      </c>
      <c r="AL483" s="2">
        <f ca="1">(AK483/AK$5)^(12/COUNT(AK$6:AK483))-1</f>
        <v>0.10626935204166643</v>
      </c>
      <c r="AN483" s="3">
        <f t="shared" ca="1" si="406"/>
        <v>0.12463793432179071</v>
      </c>
      <c r="AO483" s="3">
        <f t="shared" ca="1" si="407"/>
        <v>0.87536206567820929</v>
      </c>
      <c r="AP483" s="2">
        <f t="shared" ca="1" si="408"/>
        <v>-8.8288307304318619E-3</v>
      </c>
      <c r="AQ483" s="5">
        <f t="shared" ca="1" si="409"/>
        <v>1222.3606613312443</v>
      </c>
      <c r="AR483" s="2">
        <f ca="1">(AQ483/AQ$5)^(12/COUNT(AQ$6:AQ483))-1</f>
        <v>6.4862928183809787E-2</v>
      </c>
      <c r="AT483" s="3">
        <f t="shared" si="410"/>
        <v>0</v>
      </c>
      <c r="AU483" s="3">
        <f t="shared" si="411"/>
        <v>1</v>
      </c>
      <c r="AV483" s="2">
        <f t="shared" si="412"/>
        <v>-1.0115582241833176E-2</v>
      </c>
      <c r="AW483" s="5">
        <f t="shared" si="413"/>
        <v>2085.5991722163608</v>
      </c>
      <c r="AX483" s="2">
        <f>(AW483/AW$5)^(12/COUNT(AW$6:AW483))-1</f>
        <v>7.9241820873844571E-2</v>
      </c>
      <c r="AZ483" s="3">
        <f t="shared" ca="1" si="414"/>
        <v>0</v>
      </c>
      <c r="BA483" s="3">
        <f t="shared" ca="1" si="415"/>
        <v>1</v>
      </c>
      <c r="BB483" s="2">
        <f t="shared" ca="1" si="416"/>
        <v>-1.0115582241833176E-2</v>
      </c>
      <c r="BC483" s="5">
        <f t="shared" ca="1" si="417"/>
        <v>4133.6114156874146</v>
      </c>
      <c r="BD483" s="2">
        <f ca="1">(BC483/BC$5)^(12/COUNT(BC$6:BC483))-1</f>
        <v>9.7936728163147357E-2</v>
      </c>
      <c r="BF483" s="3">
        <f t="shared" si="438"/>
        <v>0.45</v>
      </c>
      <c r="BG483" s="3">
        <f t="shared" si="418"/>
        <v>0.55000000000000004</v>
      </c>
      <c r="BH483" s="2">
        <f t="shared" si="419"/>
        <v>-5.4698202330082475E-3</v>
      </c>
      <c r="BI483" s="5">
        <f t="shared" si="420"/>
        <v>1363.4876984619068</v>
      </c>
      <c r="BJ483" s="2">
        <f>(BI483/BI$5)^(12/COUNT(BI$6:BI483))-1</f>
        <v>6.7787833057051161E-2</v>
      </c>
      <c r="BL483" s="3">
        <f t="shared" si="421"/>
        <v>1</v>
      </c>
      <c r="BM483" s="3">
        <f t="shared" si="422"/>
        <v>0</v>
      </c>
      <c r="BN483" s="2">
        <f t="shared" si="423"/>
        <v>2.0833333333333335E-4</v>
      </c>
      <c r="BO483" s="5">
        <f t="shared" si="424"/>
        <v>817.89110900223989</v>
      </c>
      <c r="BP483" s="2">
        <f>(BO483/BO$5)^(12/COUNT(BO$6:BO483))-1</f>
        <v>5.41753515004193E-2</v>
      </c>
      <c r="BR483" s="3">
        <f t="shared" si="425"/>
        <v>0</v>
      </c>
      <c r="BS483" s="3">
        <f t="shared" si="426"/>
        <v>1</v>
      </c>
      <c r="BT483" s="2">
        <f t="shared" si="427"/>
        <v>-1.0115582241833176E-2</v>
      </c>
      <c r="BU483" s="5">
        <f t="shared" si="428"/>
        <v>1053.9608246469932</v>
      </c>
      <c r="BV483" s="2">
        <f>(BU483/BU$5)^(12/COUNT(BU$6:BU483))-1</f>
        <v>6.0907700534982956E-2</v>
      </c>
      <c r="BX483" s="3">
        <f t="shared" si="429"/>
        <v>0</v>
      </c>
      <c r="BY483" s="3">
        <f t="shared" si="430"/>
        <v>1</v>
      </c>
      <c r="BZ483" s="2">
        <f t="shared" si="431"/>
        <v>-1.0115582241833176E-2</v>
      </c>
      <c r="CA483" s="5">
        <f t="shared" si="432"/>
        <v>1037.0882477692326</v>
      </c>
      <c r="CB483" s="2">
        <f>(CA483/CA$5)^(12/COUNT(CA$6:CA483))-1</f>
        <v>6.0477966659398863E-2</v>
      </c>
      <c r="CD483" s="3">
        <f t="shared" si="439"/>
        <v>0.1</v>
      </c>
      <c r="CE483" s="3">
        <f t="shared" si="433"/>
        <v>0.9</v>
      </c>
      <c r="CF483" s="2">
        <f t="shared" si="434"/>
        <v>-9.0831906843165267E-3</v>
      </c>
      <c r="CG483" s="5">
        <f t="shared" si="435"/>
        <v>1310.9802769405562</v>
      </c>
      <c r="CH483" s="2">
        <f>(CG483/CG$5)^(12/COUNT(CG$6:CG483))-1</f>
        <v>6.6735645045853165E-2</v>
      </c>
    </row>
    <row r="484" spans="1:86">
      <c r="A484" s="1">
        <v>40543</v>
      </c>
      <c r="B484" s="2">
        <f>data!M485/1200</f>
        <v>2.0833333333333335E-4</v>
      </c>
      <c r="C484" s="2">
        <f>data!K485/data!K484-1</f>
        <v>5.1925219107361142E-2</v>
      </c>
      <c r="D484" s="1">
        <f t="shared" si="386"/>
        <v>40179</v>
      </c>
      <c r="E484">
        <f>VLOOKUP(D484,'FRED Graph'!$A$13:$B$1993,2,FALSE)</f>
        <v>0</v>
      </c>
      <c r="F484" s="4">
        <f t="shared" si="387"/>
        <v>5.1716885774027811E-2</v>
      </c>
      <c r="G484" s="20" t="str">
        <f t="shared" si="440"/>
        <v>20104</v>
      </c>
      <c r="H484" s="21">
        <f>IF(VLOOKUP(G484,Median_Level!$A$2:$H$206,8,FALSE)="#N/A",0,VLOOKUP(G484,Median_Level!$A$2:$H$206,8,FALSE))</f>
        <v>10</v>
      </c>
      <c r="I484" s="4"/>
      <c r="J484" s="3">
        <f t="shared" si="436"/>
        <v>0</v>
      </c>
      <c r="K484" s="3">
        <f t="shared" si="388"/>
        <v>1</v>
      </c>
      <c r="L484" s="2">
        <f t="shared" si="389"/>
        <v>5.1925219107361142E-2</v>
      </c>
      <c r="M484" s="5">
        <f t="shared" si="390"/>
        <v>1333.0466321243516</v>
      </c>
      <c r="N484" s="2">
        <f>(M484/M$5)^(12/COUNT(M$6:M484))-1</f>
        <v>6.703789065785859E-2</v>
      </c>
      <c r="P484" s="3">
        <f t="shared" si="437"/>
        <v>1</v>
      </c>
      <c r="Q484" s="3">
        <f t="shared" si="391"/>
        <v>0</v>
      </c>
      <c r="R484" s="2">
        <f t="shared" si="392"/>
        <v>2.0833333333333335E-4</v>
      </c>
      <c r="S484" s="5">
        <f t="shared" si="393"/>
        <v>1136.9313533889049</v>
      </c>
      <c r="T484" s="2">
        <f>(S484/S$5)^(12/COUNT(S$6:S484))-1</f>
        <v>6.2792441388838549E-2</v>
      </c>
      <c r="V484" s="3">
        <f t="shared" si="394"/>
        <v>0</v>
      </c>
      <c r="W484" s="3">
        <f t="shared" si="395"/>
        <v>1</v>
      </c>
      <c r="X484" s="2">
        <f t="shared" si="396"/>
        <v>5.1925219107361142E-2</v>
      </c>
      <c r="Y484" s="5">
        <f t="shared" si="397"/>
        <v>4049167.0017333091</v>
      </c>
      <c r="Z484" s="2">
        <f>(Y484/Y$5)^(12/COUNT(Y$6:Y484))-1</f>
        <v>0.30444150900314448</v>
      </c>
      <c r="AB484" s="3">
        <f t="shared" si="398"/>
        <v>0</v>
      </c>
      <c r="AC484" s="3">
        <f t="shared" si="399"/>
        <v>1</v>
      </c>
      <c r="AD484" s="2">
        <f t="shared" si="400"/>
        <v>5.1925219107361142E-2</v>
      </c>
      <c r="AE484" s="5">
        <f t="shared" si="401"/>
        <v>1680.2500657385776</v>
      </c>
      <c r="AF484" s="2">
        <f>(AE484/AE$5)^(12/COUNT(AE$6:AE484))-1</f>
        <v>7.324358878918602E-2</v>
      </c>
      <c r="AH484" s="3">
        <f t="shared" ca="1" si="402"/>
        <v>0</v>
      </c>
      <c r="AI484" s="3">
        <f t="shared" ca="1" si="403"/>
        <v>1</v>
      </c>
      <c r="AJ484" s="2">
        <f t="shared" ca="1" si="404"/>
        <v>5.1925219107361142E-2</v>
      </c>
      <c r="AK484" s="5">
        <f t="shared" ca="1" si="405"/>
        <v>5876.3811485903352</v>
      </c>
      <c r="AL484" s="2">
        <f ca="1">(AK484/AK$5)^(12/COUNT(AK$6:AK484))-1</f>
        <v>0.10743968517467994</v>
      </c>
      <c r="AN484" s="3">
        <f t="shared" ca="1" si="406"/>
        <v>4.6334489834465309E-2</v>
      </c>
      <c r="AO484" s="3">
        <f t="shared" ca="1" si="407"/>
        <v>0.95366551016553469</v>
      </c>
      <c r="AP484" s="2">
        <f t="shared" ca="1" si="408"/>
        <v>4.9528943589194248E-2</v>
      </c>
      <c r="AQ484" s="5">
        <f t="shared" ca="1" si="409"/>
        <v>1282.9028935719698</v>
      </c>
      <c r="AR484" s="2">
        <f ca="1">(AQ484/AQ$5)^(12/COUNT(AQ$6:AQ484))-1</f>
        <v>6.6013448228707805E-2</v>
      </c>
      <c r="AT484" s="3">
        <f t="shared" si="410"/>
        <v>0</v>
      </c>
      <c r="AU484" s="3">
        <f t="shared" si="411"/>
        <v>1</v>
      </c>
      <c r="AV484" s="2">
        <f t="shared" si="412"/>
        <v>5.1925219107361142E-2</v>
      </c>
      <c r="AW484" s="5">
        <f t="shared" si="413"/>
        <v>2193.8943662038264</v>
      </c>
      <c r="AX484" s="2">
        <f>(AW484/AW$5)^(12/COUNT(AW$6:AW484))-1</f>
        <v>8.0439351676324211E-2</v>
      </c>
      <c r="AZ484" s="3">
        <f t="shared" ca="1" si="414"/>
        <v>0</v>
      </c>
      <c r="BA484" s="3">
        <f t="shared" ca="1" si="415"/>
        <v>1</v>
      </c>
      <c r="BB484" s="2">
        <f t="shared" ca="1" si="416"/>
        <v>5.1925219107361142E-2</v>
      </c>
      <c r="BC484" s="5">
        <f t="shared" ca="1" si="417"/>
        <v>4348.2500941516728</v>
      </c>
      <c r="BD484" s="2">
        <f ca="1">(BC484/BC$5)^(12/COUNT(BC$6:BC484))-1</f>
        <v>9.9115594797735573E-2</v>
      </c>
      <c r="BF484" s="3">
        <f t="shared" si="438"/>
        <v>0.45</v>
      </c>
      <c r="BG484" s="3">
        <f t="shared" si="418"/>
        <v>0.55000000000000004</v>
      </c>
      <c r="BH484" s="2">
        <f t="shared" si="419"/>
        <v>2.865262050904863E-2</v>
      </c>
      <c r="BI484" s="5">
        <f t="shared" si="420"/>
        <v>1402.555194054692</v>
      </c>
      <c r="BJ484" s="2">
        <f>(BI484/BI$5)^(12/COUNT(BI$6:BI484))-1</f>
        <v>6.8397490214697987E-2</v>
      </c>
      <c r="BL484" s="3">
        <f t="shared" si="421"/>
        <v>1</v>
      </c>
      <c r="BM484" s="3">
        <f t="shared" si="422"/>
        <v>0</v>
      </c>
      <c r="BN484" s="2">
        <f t="shared" si="423"/>
        <v>2.0833333333333335E-4</v>
      </c>
      <c r="BO484" s="5">
        <f t="shared" si="424"/>
        <v>818.06150298328203</v>
      </c>
      <c r="BP484" s="2">
        <f>(BO484/BO$5)^(12/COUNT(BO$6:BO484))-1</f>
        <v>5.4064747977828009E-2</v>
      </c>
      <c r="BR484" s="3">
        <f t="shared" si="425"/>
        <v>0</v>
      </c>
      <c r="BS484" s="3">
        <f t="shared" si="426"/>
        <v>1</v>
      </c>
      <c r="BT484" s="2">
        <f t="shared" si="427"/>
        <v>5.1925219107361142E-2</v>
      </c>
      <c r="BU484" s="5">
        <f t="shared" si="428"/>
        <v>1108.6879713973633</v>
      </c>
      <c r="BV484" s="2">
        <f>(BU484/BU$5)^(12/COUNT(BU$6:BU484))-1</f>
        <v>6.2122879370307249E-2</v>
      </c>
      <c r="BX484" s="3">
        <f t="shared" si="429"/>
        <v>0</v>
      </c>
      <c r="BY484" s="3">
        <f t="shared" si="430"/>
        <v>1</v>
      </c>
      <c r="BZ484" s="2">
        <f t="shared" si="431"/>
        <v>5.1925219107361142E-2</v>
      </c>
      <c r="CA484" s="5">
        <f t="shared" si="432"/>
        <v>1090.9392822683192</v>
      </c>
      <c r="CB484" s="2">
        <f>(CA484/CA$5)^(12/COUNT(CA$6:CA484))-1</f>
        <v>6.1693551265421753E-2</v>
      </c>
      <c r="CD484" s="3">
        <f t="shared" si="439"/>
        <v>0.1</v>
      </c>
      <c r="CE484" s="3">
        <f t="shared" si="433"/>
        <v>0.9</v>
      </c>
      <c r="CF484" s="2">
        <f t="shared" si="434"/>
        <v>4.6753530529958363E-2</v>
      </c>
      <c r="CG484" s="5">
        <f t="shared" si="435"/>
        <v>1372.27323334267</v>
      </c>
      <c r="CH484" s="2">
        <f>(CG484/CG$5)^(12/COUNT(CG$6:CG484))-1</f>
        <v>6.7813433593515882E-2</v>
      </c>
    </row>
    <row r="485" spans="1:86">
      <c r="A485" s="1">
        <v>40574</v>
      </c>
      <c r="B485" s="2">
        <f>data!M486/1200</f>
        <v>2.0833333333333335E-4</v>
      </c>
      <c r="C485" s="2">
        <f>data!K486/data!K485-1</f>
        <v>2.7157825819196013E-2</v>
      </c>
      <c r="D485" s="1">
        <f t="shared" si="386"/>
        <v>40544</v>
      </c>
      <c r="E485">
        <f>VLOOKUP(D485,'FRED Graph'!$A$13:$B$1993,2,FALSE)</f>
        <v>0</v>
      </c>
      <c r="F485" s="4">
        <f t="shared" si="387"/>
        <v>2.6949492485862678E-2</v>
      </c>
      <c r="G485" s="20" t="str">
        <f t="shared" si="440"/>
        <v>20111</v>
      </c>
      <c r="H485" s="21">
        <f>IF(VLOOKUP(G485,Median_Level!$A$2:$H$206,8,FALSE)="#N/A",0,VLOOKUP(G485,Median_Level!$A$2:$H$206,8,FALSE))</f>
        <v>10</v>
      </c>
      <c r="I485" s="4"/>
      <c r="J485" s="3">
        <f t="shared" si="436"/>
        <v>0</v>
      </c>
      <c r="K485" s="3">
        <f t="shared" si="388"/>
        <v>1</v>
      </c>
      <c r="L485" s="2">
        <f t="shared" si="389"/>
        <v>2.7157825819196013E-2</v>
      </c>
      <c r="M485" s="5">
        <f t="shared" si="390"/>
        <v>1369.2492803684506</v>
      </c>
      <c r="N485" s="2">
        <f>(M485/M$5)^(12/COUNT(M$6:M485))-1</f>
        <v>6.7608598756734972E-2</v>
      </c>
      <c r="P485" s="3">
        <f t="shared" si="437"/>
        <v>1</v>
      </c>
      <c r="Q485" s="3">
        <f t="shared" si="391"/>
        <v>0</v>
      </c>
      <c r="R485" s="2">
        <f t="shared" si="392"/>
        <v>2.0833333333333335E-4</v>
      </c>
      <c r="S485" s="5">
        <f t="shared" si="393"/>
        <v>1137.1682140875275</v>
      </c>
      <c r="T485" s="2">
        <f>(S485/S$5)^(12/COUNT(S$6:S485))-1</f>
        <v>6.2663142656585791E-2</v>
      </c>
      <c r="V485" s="3">
        <f t="shared" si="394"/>
        <v>0</v>
      </c>
      <c r="W485" s="3">
        <f t="shared" si="395"/>
        <v>1</v>
      </c>
      <c r="X485" s="2">
        <f t="shared" si="396"/>
        <v>2.7157825819196013E-2</v>
      </c>
      <c r="Y485" s="5">
        <f t="shared" si="397"/>
        <v>4159133.5738792187</v>
      </c>
      <c r="Z485" s="2">
        <f>(Y485/Y$5)^(12/COUNT(Y$6:Y485))-1</f>
        <v>0.30459308348094538</v>
      </c>
      <c r="AB485" s="3">
        <f t="shared" si="398"/>
        <v>0</v>
      </c>
      <c r="AC485" s="3">
        <f t="shared" si="399"/>
        <v>1</v>
      </c>
      <c r="AD485" s="2">
        <f t="shared" si="400"/>
        <v>2.7157825819196013E-2</v>
      </c>
      <c r="AE485" s="5">
        <f t="shared" si="401"/>
        <v>1725.8820043565986</v>
      </c>
      <c r="AF485" s="2">
        <f>(AE485/AE$5)^(12/COUNT(AE$6:AE485))-1</f>
        <v>7.3804643105793266E-2</v>
      </c>
      <c r="AH485" s="3">
        <f t="shared" ca="1" si="402"/>
        <v>0</v>
      </c>
      <c r="AI485" s="3">
        <f t="shared" ca="1" si="403"/>
        <v>1</v>
      </c>
      <c r="AJ485" s="2">
        <f t="shared" ca="1" si="404"/>
        <v>2.7157825819196013E-2</v>
      </c>
      <c r="AK485" s="5">
        <f t="shared" ca="1" si="405"/>
        <v>6035.9708842709588</v>
      </c>
      <c r="AL485" s="2">
        <f ca="1">(AK485/AK$5)^(12/COUNT(AK$6:AK485))-1</f>
        <v>0.10794621558401674</v>
      </c>
      <c r="AN485" s="3">
        <f t="shared" ca="1" si="406"/>
        <v>0.9427195333468178</v>
      </c>
      <c r="AO485" s="3">
        <f t="shared" ca="1" si="407"/>
        <v>5.7280466653182205E-2</v>
      </c>
      <c r="AP485" s="2">
        <f t="shared" ca="1" si="408"/>
        <v>1.752012838989975E-3</v>
      </c>
      <c r="AQ485" s="5">
        <f t="shared" ca="1" si="409"/>
        <v>1285.1505559126854</v>
      </c>
      <c r="AR485" s="2">
        <f ca="1">(AQ485/AQ$5)^(12/COUNT(AQ$6:AQ485))-1</f>
        <v>6.5918132714594124E-2</v>
      </c>
      <c r="AT485" s="3">
        <f t="shared" si="410"/>
        <v>0</v>
      </c>
      <c r="AU485" s="3">
        <f t="shared" si="411"/>
        <v>1</v>
      </c>
      <c r="AV485" s="2">
        <f t="shared" si="412"/>
        <v>2.7157825819196013E-2</v>
      </c>
      <c r="AW485" s="5">
        <f t="shared" si="413"/>
        <v>2253.4757672669052</v>
      </c>
      <c r="AX485" s="2">
        <f>(AW485/AW$5)^(12/COUNT(AW$6:AW485))-1</f>
        <v>8.0989118612174504E-2</v>
      </c>
      <c r="AZ485" s="3">
        <f t="shared" ca="1" si="414"/>
        <v>0</v>
      </c>
      <c r="BA485" s="3">
        <f t="shared" ca="1" si="415"/>
        <v>1</v>
      </c>
      <c r="BB485" s="2">
        <f t="shared" ca="1" si="416"/>
        <v>2.7157825819196013E-2</v>
      </c>
      <c r="BC485" s="5">
        <f t="shared" ca="1" si="417"/>
        <v>4466.3391128269468</v>
      </c>
      <c r="BD485" s="2">
        <f ca="1">(BC485/BC$5)^(12/COUNT(BC$6:BC485))-1</f>
        <v>9.963560241589331E-2</v>
      </c>
      <c r="BF485" s="3">
        <f t="shared" si="438"/>
        <v>0.45</v>
      </c>
      <c r="BG485" s="3">
        <f t="shared" si="418"/>
        <v>0.55000000000000004</v>
      </c>
      <c r="BH485" s="2">
        <f t="shared" si="419"/>
        <v>1.5030554200557808E-2</v>
      </c>
      <c r="BI485" s="5">
        <f t="shared" si="420"/>
        <v>1423.636375918205</v>
      </c>
      <c r="BJ485" s="2">
        <f>(BI485/BI$5)^(12/COUNT(BI$6:BI485))-1</f>
        <v>6.8648737225080136E-2</v>
      </c>
      <c r="BL485" s="3">
        <f t="shared" si="421"/>
        <v>1</v>
      </c>
      <c r="BM485" s="3">
        <f t="shared" si="422"/>
        <v>0</v>
      </c>
      <c r="BN485" s="2">
        <f t="shared" si="423"/>
        <v>2.0833333333333335E-4</v>
      </c>
      <c r="BO485" s="5">
        <f t="shared" si="424"/>
        <v>818.23193246307028</v>
      </c>
      <c r="BP485" s="2">
        <f>(BO485/BO$5)^(12/COUNT(BO$6:BO485))-1</f>
        <v>5.3954616835285352E-2</v>
      </c>
      <c r="BR485" s="3">
        <f t="shared" si="425"/>
        <v>0</v>
      </c>
      <c r="BS485" s="3">
        <f t="shared" si="426"/>
        <v>1</v>
      </c>
      <c r="BT485" s="2">
        <f t="shared" si="427"/>
        <v>2.7157825819196013E-2</v>
      </c>
      <c r="BU485" s="5">
        <f t="shared" si="428"/>
        <v>1138.7975262124107</v>
      </c>
      <c r="BV485" s="2">
        <f>(BU485/BU$5)^(12/COUNT(BU$6:BU485))-1</f>
        <v>6.2701180162937797E-2</v>
      </c>
      <c r="BX485" s="3">
        <f t="shared" si="429"/>
        <v>0</v>
      </c>
      <c r="BY485" s="3">
        <f t="shared" si="430"/>
        <v>1</v>
      </c>
      <c r="BZ485" s="2">
        <f t="shared" si="431"/>
        <v>2.7157825819196013E-2</v>
      </c>
      <c r="CA485" s="5">
        <f t="shared" si="432"/>
        <v>1120.5668212754808</v>
      </c>
      <c r="CB485" s="2">
        <f>(CA485/CA$5)^(12/COUNT(CA$6:CA485))-1</f>
        <v>6.2272513039082211E-2</v>
      </c>
      <c r="CD485" s="3">
        <f t="shared" si="439"/>
        <v>0.1</v>
      </c>
      <c r="CE485" s="3">
        <f t="shared" si="433"/>
        <v>0.9</v>
      </c>
      <c r="CF485" s="2">
        <f t="shared" si="434"/>
        <v>2.4462876570609748E-2</v>
      </c>
      <c r="CG485" s="5">
        <f t="shared" si="435"/>
        <v>1405.842984071083</v>
      </c>
      <c r="CH485" s="2">
        <f>(CG485/CG$5)^(12/COUNT(CG$6:CG485))-1</f>
        <v>6.8312771755958623E-2</v>
      </c>
    </row>
    <row r="486" spans="1:86">
      <c r="A486" s="1">
        <v>40602</v>
      </c>
      <c r="B486" s="2">
        <f>data!M487/1200</f>
        <v>2.0833333333333335E-4</v>
      </c>
      <c r="C486" s="2">
        <f>data!K487/data!K486-1</f>
        <v>2.8120750794866867E-2</v>
      </c>
      <c r="D486" s="1">
        <f t="shared" si="386"/>
        <v>40544</v>
      </c>
      <c r="E486">
        <f>VLOOKUP(D486,'FRED Graph'!$A$13:$B$1993,2,FALSE)</f>
        <v>0</v>
      </c>
      <c r="F486" s="4">
        <f t="shared" si="387"/>
        <v>2.7912417461533532E-2</v>
      </c>
      <c r="G486" s="20" t="str">
        <f t="shared" si="440"/>
        <v>20111</v>
      </c>
      <c r="H486" s="21">
        <f>IF(VLOOKUP(G486,Median_Level!$A$2:$H$206,8,FALSE)="#N/A",0,VLOOKUP(G486,Median_Level!$A$2:$H$206,8,FALSE))</f>
        <v>10</v>
      </c>
      <c r="I486" s="4"/>
      <c r="J486" s="3">
        <f t="shared" si="436"/>
        <v>0</v>
      </c>
      <c r="K486" s="3">
        <f t="shared" si="388"/>
        <v>1</v>
      </c>
      <c r="L486" s="2">
        <f t="shared" si="389"/>
        <v>2.8120750794866867E-2</v>
      </c>
      <c r="M486" s="5">
        <f t="shared" si="390"/>
        <v>1407.7535981577425</v>
      </c>
      <c r="N486" s="2">
        <f>(M486/M$5)^(12/COUNT(M$6:M486))-1</f>
        <v>6.8202208216112004E-2</v>
      </c>
      <c r="P486" s="3">
        <f t="shared" si="437"/>
        <v>1</v>
      </c>
      <c r="Q486" s="3">
        <f t="shared" si="391"/>
        <v>0</v>
      </c>
      <c r="R486" s="2">
        <f t="shared" si="392"/>
        <v>2.0833333333333335E-4</v>
      </c>
      <c r="S486" s="5">
        <f t="shared" si="393"/>
        <v>1137.4051241321292</v>
      </c>
      <c r="T486" s="2">
        <f>(S486/S$5)^(12/COUNT(S$6:S486))-1</f>
        <v>6.2534397181438273E-2</v>
      </c>
      <c r="V486" s="3">
        <f t="shared" si="394"/>
        <v>0</v>
      </c>
      <c r="W486" s="3">
        <f t="shared" si="395"/>
        <v>1</v>
      </c>
      <c r="X486" s="2">
        <f t="shared" si="396"/>
        <v>2.8120750794866867E-2</v>
      </c>
      <c r="Y486" s="5">
        <f t="shared" si="397"/>
        <v>4276091.5326328399</v>
      </c>
      <c r="Z486" s="2">
        <f>(Y486/Y$5)^(12/COUNT(Y$6:Y486))-1</f>
        <v>0.30477454651470182</v>
      </c>
      <c r="AB486" s="3">
        <f t="shared" si="398"/>
        <v>0</v>
      </c>
      <c r="AC486" s="3">
        <f t="shared" si="399"/>
        <v>1</v>
      </c>
      <c r="AD486" s="2">
        <f t="shared" si="400"/>
        <v>2.8120750794866867E-2</v>
      </c>
      <c r="AE486" s="5">
        <f t="shared" si="401"/>
        <v>1774.4151021024559</v>
      </c>
      <c r="AF486" s="2">
        <f>(AE486/AE$5)^(12/COUNT(AE$6:AE486))-1</f>
        <v>7.4388771673969512E-2</v>
      </c>
      <c r="AH486" s="3">
        <f t="shared" ca="1" si="402"/>
        <v>0</v>
      </c>
      <c r="AI486" s="3">
        <f t="shared" ca="1" si="403"/>
        <v>1</v>
      </c>
      <c r="AJ486" s="2">
        <f t="shared" ca="1" si="404"/>
        <v>2.8120750794866867E-2</v>
      </c>
      <c r="AK486" s="5">
        <f t="shared" ca="1" si="405"/>
        <v>6205.7069173126147</v>
      </c>
      <c r="AL486" s="2">
        <f ca="1">(AK486/AK$5)^(12/COUNT(AK$6:AK486))-1</f>
        <v>0.10847678258566895</v>
      </c>
      <c r="AN486" s="3">
        <f t="shared" ca="1" si="406"/>
        <v>0.10608714809378827</v>
      </c>
      <c r="AO486" s="3">
        <f t="shared" ca="1" si="407"/>
        <v>0.89391285190621173</v>
      </c>
      <c r="AP486" s="2">
        <f t="shared" ca="1" si="408"/>
        <v>2.5159602029969516E-2</v>
      </c>
      <c r="AQ486" s="5">
        <f t="shared" ca="1" si="409"/>
        <v>1317.4844324480428</v>
      </c>
      <c r="AR486" s="2">
        <f ca="1">(AQ486/AQ$5)^(12/COUNT(AQ$6:AQ486))-1</f>
        <v>6.6437574539051081E-2</v>
      </c>
      <c r="AT486" s="3">
        <f t="shared" si="410"/>
        <v>0</v>
      </c>
      <c r="AU486" s="3">
        <f t="shared" si="411"/>
        <v>1</v>
      </c>
      <c r="AV486" s="2">
        <f t="shared" si="412"/>
        <v>2.8120750794866867E-2</v>
      </c>
      <c r="AW486" s="5">
        <f t="shared" si="413"/>
        <v>2316.8451977404893</v>
      </c>
      <c r="AX486" s="2">
        <f>(AW486/AW$5)^(12/COUNT(AW$6:AW486))-1</f>
        <v>8.1562160948905893E-2</v>
      </c>
      <c r="AZ486" s="3">
        <f t="shared" ca="1" si="414"/>
        <v>0</v>
      </c>
      <c r="BA486" s="3">
        <f t="shared" ca="1" si="415"/>
        <v>1</v>
      </c>
      <c r="BB486" s="2">
        <f t="shared" ca="1" si="416"/>
        <v>2.8120750794866867E-2</v>
      </c>
      <c r="BC486" s="5">
        <f t="shared" ca="1" si="417"/>
        <v>4591.9359219841199</v>
      </c>
      <c r="BD486" s="2">
        <f ca="1">(BC486/BC$5)^(12/COUNT(BC$6:BC486))-1</f>
        <v>0.10017941087560955</v>
      </c>
      <c r="BF486" s="3">
        <f t="shared" si="438"/>
        <v>0.45</v>
      </c>
      <c r="BG486" s="3">
        <f t="shared" si="418"/>
        <v>0.55000000000000004</v>
      </c>
      <c r="BH486" s="2">
        <f t="shared" si="419"/>
        <v>1.5560162937176778E-2</v>
      </c>
      <c r="BI486" s="5">
        <f t="shared" si="420"/>
        <v>1445.7883898907842</v>
      </c>
      <c r="BJ486" s="2">
        <f>(BI486/BI$5)^(12/COUNT(BI$6:BI486))-1</f>
        <v>6.8912908626670655E-2</v>
      </c>
      <c r="BL486" s="3">
        <f t="shared" si="421"/>
        <v>1</v>
      </c>
      <c r="BM486" s="3">
        <f t="shared" si="422"/>
        <v>0</v>
      </c>
      <c r="BN486" s="2">
        <f t="shared" si="423"/>
        <v>2.0833333333333335E-4</v>
      </c>
      <c r="BO486" s="5">
        <f t="shared" si="424"/>
        <v>818.40239744900009</v>
      </c>
      <c r="BP486" s="2">
        <f>(BO486/BO$5)^(12/COUNT(BO$6:BO486))-1</f>
        <v>5.3844955053583332E-2</v>
      </c>
      <c r="BR486" s="3">
        <f t="shared" si="425"/>
        <v>0</v>
      </c>
      <c r="BS486" s="3">
        <f t="shared" si="426"/>
        <v>1</v>
      </c>
      <c r="BT486" s="2">
        <f t="shared" si="427"/>
        <v>2.8120750794866867E-2</v>
      </c>
      <c r="BU486" s="5">
        <f t="shared" si="428"/>
        <v>1170.8213676528408</v>
      </c>
      <c r="BV486" s="2">
        <f>(BU486/BU$5)^(12/COUNT(BU$6:BU486))-1</f>
        <v>6.3302245767121068E-2</v>
      </c>
      <c r="BX486" s="3">
        <f t="shared" si="429"/>
        <v>0</v>
      </c>
      <c r="BY486" s="3">
        <f t="shared" si="430"/>
        <v>1</v>
      </c>
      <c r="BZ486" s="2">
        <f t="shared" si="431"/>
        <v>2.8120750794866867E-2</v>
      </c>
      <c r="CA486" s="5">
        <f t="shared" si="432"/>
        <v>1152.0780016055649</v>
      </c>
      <c r="CB486" s="2">
        <f>(CA486/CA$5)^(12/COUNT(CA$6:CA486))-1</f>
        <v>6.2874227712817365E-2</v>
      </c>
      <c r="CD486" s="3">
        <f t="shared" si="439"/>
        <v>0.1</v>
      </c>
      <c r="CE486" s="3">
        <f t="shared" si="433"/>
        <v>0.9</v>
      </c>
      <c r="CF486" s="2">
        <f t="shared" si="434"/>
        <v>2.5329509048713516E-2</v>
      </c>
      <c r="CG486" s="5">
        <f t="shared" si="435"/>
        <v>1441.4522966571819</v>
      </c>
      <c r="CH486" s="2">
        <f>(CG486/CG$5)^(12/COUNT(CG$6:CG486))-1</f>
        <v>6.8832813117869707E-2</v>
      </c>
    </row>
    <row r="487" spans="1:86">
      <c r="A487" s="1">
        <v>40633</v>
      </c>
      <c r="B487" s="2">
        <f>data!M488/1200</f>
        <v>2.0833333333333335E-4</v>
      </c>
      <c r="C487" s="2">
        <f>data!K488/data!K487-1</f>
        <v>7.6384265446567401E-3</v>
      </c>
      <c r="D487" s="1">
        <f t="shared" si="386"/>
        <v>40544</v>
      </c>
      <c r="E487">
        <f>VLOOKUP(D487,'FRED Graph'!$A$13:$B$1993,2,FALSE)</f>
        <v>0</v>
      </c>
      <c r="F487" s="4">
        <f t="shared" si="387"/>
        <v>7.4300932113234072E-3</v>
      </c>
      <c r="G487" s="20" t="str">
        <f t="shared" si="440"/>
        <v>20111</v>
      </c>
      <c r="H487" s="21">
        <f>IF(VLOOKUP(G487,Median_Level!$A$2:$H$206,8,FALSE)="#N/A",0,VLOOKUP(G487,Median_Level!$A$2:$H$206,8,FALSE))</f>
        <v>10</v>
      </c>
      <c r="I487" s="4"/>
      <c r="J487" s="3">
        <f t="shared" si="436"/>
        <v>0</v>
      </c>
      <c r="K487" s="3">
        <f t="shared" si="388"/>
        <v>1</v>
      </c>
      <c r="L487" s="2">
        <f t="shared" si="389"/>
        <v>7.6384265446567401E-3</v>
      </c>
      <c r="M487" s="5">
        <f t="shared" si="390"/>
        <v>1418.5066206102467</v>
      </c>
      <c r="N487" s="2">
        <f>(M487/M$5)^(12/COUNT(M$6:M487))-1</f>
        <v>6.8258358481108727E-2</v>
      </c>
      <c r="P487" s="3">
        <f t="shared" si="437"/>
        <v>1</v>
      </c>
      <c r="Q487" s="3">
        <f t="shared" si="391"/>
        <v>0</v>
      </c>
      <c r="R487" s="2">
        <f t="shared" si="392"/>
        <v>2.0833333333333335E-4</v>
      </c>
      <c r="S487" s="5">
        <f t="shared" si="393"/>
        <v>1137.6420835329902</v>
      </c>
      <c r="T487" s="2">
        <f>(S487/S$5)^(12/COUNT(S$6:S487))-1</f>
        <v>6.2406201420913909E-2</v>
      </c>
      <c r="V487" s="3">
        <f t="shared" si="394"/>
        <v>0</v>
      </c>
      <c r="W487" s="3">
        <f t="shared" si="395"/>
        <v>1</v>
      </c>
      <c r="X487" s="2">
        <f t="shared" si="396"/>
        <v>7.6384265446567401E-3</v>
      </c>
      <c r="Y487" s="5">
        <f t="shared" si="397"/>
        <v>4308754.1437030844</v>
      </c>
      <c r="Z487" s="2">
        <f>(Y487/Y$5)^(12/COUNT(Y$6:Y487))-1</f>
        <v>0.30430167189794477</v>
      </c>
      <c r="AB487" s="3">
        <f t="shared" si="398"/>
        <v>0</v>
      </c>
      <c r="AC487" s="3">
        <f t="shared" si="399"/>
        <v>1</v>
      </c>
      <c r="AD487" s="2">
        <f t="shared" si="400"/>
        <v>7.6384265446567401E-3</v>
      </c>
      <c r="AE487" s="5">
        <f t="shared" si="401"/>
        <v>1787.9688415195951</v>
      </c>
      <c r="AF487" s="2">
        <f>(AE487/AE$5)^(12/COUNT(AE$6:AE487))-1</f>
        <v>7.4432374247120681E-2</v>
      </c>
      <c r="AH487" s="3">
        <f t="shared" ca="1" si="402"/>
        <v>0</v>
      </c>
      <c r="AI487" s="3">
        <f t="shared" ca="1" si="403"/>
        <v>1</v>
      </c>
      <c r="AJ487" s="2">
        <f t="shared" ca="1" si="404"/>
        <v>7.6384265446567401E-3</v>
      </c>
      <c r="AK487" s="5">
        <f t="shared" ca="1" si="405"/>
        <v>6253.1087537581752</v>
      </c>
      <c r="AL487" s="2">
        <f ca="1">(AK487/AK$5)^(12/COUNT(AK$6:AK487))-1</f>
        <v>0.10844993572439043</v>
      </c>
      <c r="AN487" s="3">
        <f t="shared" ca="1" si="406"/>
        <v>0.34772116106595763</v>
      </c>
      <c r="AO487" s="3">
        <f t="shared" ca="1" si="407"/>
        <v>0.65227883893404237</v>
      </c>
      <c r="AP487" s="2">
        <f t="shared" ca="1" si="408"/>
        <v>5.0548259063870754E-3</v>
      </c>
      <c r="AQ487" s="5">
        <f t="shared" ca="1" si="409"/>
        <v>1324.1440868884429</v>
      </c>
      <c r="AR487" s="2">
        <f ca="1">(AQ487/AQ$5)^(12/COUNT(AQ$6:AQ487))-1</f>
        <v>6.6429125806600986E-2</v>
      </c>
      <c r="AT487" s="3">
        <f t="shared" si="410"/>
        <v>0</v>
      </c>
      <c r="AU487" s="3">
        <f t="shared" si="411"/>
        <v>1</v>
      </c>
      <c r="AV487" s="2">
        <f t="shared" si="412"/>
        <v>7.6384265446567401E-3</v>
      </c>
      <c r="AW487" s="5">
        <f t="shared" si="413"/>
        <v>2334.5422495987709</v>
      </c>
      <c r="AX487" s="2">
        <f>(AW487/AW$5)^(12/COUNT(AW$6:AW487))-1</f>
        <v>8.1591122017717455E-2</v>
      </c>
      <c r="AZ487" s="3">
        <f t="shared" ca="1" si="414"/>
        <v>0</v>
      </c>
      <c r="BA487" s="3">
        <f t="shared" ca="1" si="415"/>
        <v>1</v>
      </c>
      <c r="BB487" s="2">
        <f t="shared" ca="1" si="416"/>
        <v>7.6384265446567401E-3</v>
      </c>
      <c r="BC487" s="5">
        <f t="shared" ca="1" si="417"/>
        <v>4627.0110872219666</v>
      </c>
      <c r="BD487" s="2">
        <f ca="1">(BC487/BC$5)^(12/COUNT(BC$6:BC487))-1</f>
        <v>0.10016991456598578</v>
      </c>
      <c r="BF487" s="3">
        <f t="shared" si="438"/>
        <v>0.45</v>
      </c>
      <c r="BG487" s="3">
        <f t="shared" si="418"/>
        <v>0.55000000000000004</v>
      </c>
      <c r="BH487" s="2">
        <f t="shared" si="419"/>
        <v>4.2948845995612077E-3</v>
      </c>
      <c r="BI487" s="5">
        <f t="shared" si="420"/>
        <v>1451.9978841807504</v>
      </c>
      <c r="BJ487" s="2">
        <f>(BI487/BI$5)^(12/COUNT(BI$6:BI487))-1</f>
        <v>6.8879169868108603E-2</v>
      </c>
      <c r="BL487" s="3">
        <f t="shared" si="421"/>
        <v>1</v>
      </c>
      <c r="BM487" s="3">
        <f t="shared" si="422"/>
        <v>0</v>
      </c>
      <c r="BN487" s="2">
        <f t="shared" si="423"/>
        <v>2.0833333333333335E-4</v>
      </c>
      <c r="BO487" s="5">
        <f t="shared" si="424"/>
        <v>818.57289794846861</v>
      </c>
      <c r="BP487" s="2">
        <f>(BO487/BO$5)^(12/COUNT(BO$6:BO487))-1</f>
        <v>5.3735759639183645E-2</v>
      </c>
      <c r="BR487" s="3">
        <f t="shared" si="425"/>
        <v>0</v>
      </c>
      <c r="BS487" s="3">
        <f t="shared" si="426"/>
        <v>1</v>
      </c>
      <c r="BT487" s="2">
        <f t="shared" si="427"/>
        <v>7.6384265446567401E-3</v>
      </c>
      <c r="BU487" s="5">
        <f t="shared" si="428"/>
        <v>1179.7646006665716</v>
      </c>
      <c r="BV487" s="2">
        <f>(BU487/BU$5)^(12/COUNT(BU$6:BU487))-1</f>
        <v>6.3368281591535069E-2</v>
      </c>
      <c r="BX487" s="3">
        <f t="shared" si="429"/>
        <v>0</v>
      </c>
      <c r="BY487" s="3">
        <f t="shared" si="430"/>
        <v>1</v>
      </c>
      <c r="BZ487" s="2">
        <f t="shared" si="431"/>
        <v>7.6384265446567401E-3</v>
      </c>
      <c r="CA487" s="5">
        <f t="shared" si="432"/>
        <v>1160.8780647945439</v>
      </c>
      <c r="CB487" s="2">
        <f>(CA487/CA$5)^(12/COUNT(CA$6:CA487))-1</f>
        <v>6.2941124836416007E-2</v>
      </c>
      <c r="CD487" s="3">
        <f t="shared" si="439"/>
        <v>0.1</v>
      </c>
      <c r="CE487" s="3">
        <f t="shared" si="433"/>
        <v>0.9</v>
      </c>
      <c r="CF487" s="2">
        <f t="shared" si="434"/>
        <v>6.8954172235243995E-3</v>
      </c>
      <c r="CG487" s="5">
        <f t="shared" si="435"/>
        <v>1451.3917116504408</v>
      </c>
      <c r="CH487" s="2">
        <f>(CG487/CG$5)^(12/COUNT(CG$6:CG487))-1</f>
        <v>6.8868058142675936E-2</v>
      </c>
    </row>
    <row r="488" spans="1:86">
      <c r="A488" s="1">
        <v>40662</v>
      </c>
      <c r="B488" s="2">
        <f>data!M489/1200</f>
        <v>2.0833333333333335E-4</v>
      </c>
      <c r="C488" s="2">
        <f>data!K489/data!K488-1</f>
        <v>3.9839347128549196E-2</v>
      </c>
      <c r="D488" s="1">
        <f t="shared" si="386"/>
        <v>40544</v>
      </c>
      <c r="E488">
        <f>VLOOKUP(D488,'FRED Graph'!$A$13:$B$1993,2,FALSE)</f>
        <v>0</v>
      </c>
      <c r="F488" s="4">
        <f t="shared" si="387"/>
        <v>3.9631013795215865E-2</v>
      </c>
      <c r="G488" s="20" t="str">
        <f t="shared" si="440"/>
        <v>20112</v>
      </c>
      <c r="H488" s="21">
        <f>IF(VLOOKUP(G488,Median_Level!$A$2:$H$206,8,FALSE)="#N/A",0,VLOOKUP(G488,Median_Level!$A$2:$H$206,8,FALSE))</f>
        <v>10</v>
      </c>
      <c r="I488" s="4"/>
      <c r="J488" s="3">
        <f t="shared" si="436"/>
        <v>0</v>
      </c>
      <c r="K488" s="3">
        <f t="shared" si="388"/>
        <v>1</v>
      </c>
      <c r="L488" s="2">
        <f t="shared" si="389"/>
        <v>3.9839347128549196E-2</v>
      </c>
      <c r="M488" s="5">
        <f t="shared" si="390"/>
        <v>1475.0189982728837</v>
      </c>
      <c r="N488" s="2">
        <f>(M488/M$5)^(12/COUNT(M$6:M488))-1</f>
        <v>6.9149531637607842E-2</v>
      </c>
      <c r="P488" s="3">
        <f t="shared" si="437"/>
        <v>1</v>
      </c>
      <c r="Q488" s="3">
        <f t="shared" si="391"/>
        <v>0</v>
      </c>
      <c r="R488" s="2">
        <f t="shared" si="392"/>
        <v>2.0833333333333335E-4</v>
      </c>
      <c r="S488" s="5">
        <f t="shared" si="393"/>
        <v>1137.879092300393</v>
      </c>
      <c r="T488" s="2">
        <f>(S488/S$5)^(12/COUNT(S$6:S488))-1</f>
        <v>6.2278551862700482E-2</v>
      </c>
      <c r="V488" s="3">
        <f t="shared" si="394"/>
        <v>0</v>
      </c>
      <c r="W488" s="3">
        <f t="shared" si="395"/>
        <v>1</v>
      </c>
      <c r="X488" s="2">
        <f t="shared" si="396"/>
        <v>3.9839347128549196E-2</v>
      </c>
      <c r="Y488" s="5">
        <f t="shared" si="397"/>
        <v>4480412.0957256462</v>
      </c>
      <c r="Z488" s="2">
        <f>(Y488/Y$5)^(12/COUNT(Y$6:Y488))-1</f>
        <v>0.30485031482824598</v>
      </c>
      <c r="AB488" s="3">
        <f t="shared" si="398"/>
        <v>0</v>
      </c>
      <c r="AC488" s="3">
        <f t="shared" si="399"/>
        <v>1</v>
      </c>
      <c r="AD488" s="2">
        <f t="shared" si="400"/>
        <v>3.9839347128549196E-2</v>
      </c>
      <c r="AE488" s="5">
        <f t="shared" si="401"/>
        <v>1859.2003528519242</v>
      </c>
      <c r="AF488" s="2">
        <f>(AE488/AE$5)^(12/COUNT(AE$6:AE488))-1</f>
        <v>7.5315867825717531E-2</v>
      </c>
      <c r="AH488" s="3">
        <f t="shared" ca="1" si="402"/>
        <v>0</v>
      </c>
      <c r="AI488" s="3">
        <f t="shared" ca="1" si="403"/>
        <v>1</v>
      </c>
      <c r="AJ488" s="2">
        <f t="shared" ca="1" si="404"/>
        <v>3.9839347128549196E-2</v>
      </c>
      <c r="AK488" s="5">
        <f t="shared" ca="1" si="405"/>
        <v>6502.2285240317169</v>
      </c>
      <c r="AL488" s="2">
        <f ca="1">(AK488/AK$5)^(12/COUNT(AK$6:AK488))-1</f>
        <v>0.10928981196128862</v>
      </c>
      <c r="AN488" s="3">
        <f t="shared" ca="1" si="406"/>
        <v>0.8528292780214195</v>
      </c>
      <c r="AO488" s="3">
        <f t="shared" ca="1" si="407"/>
        <v>0.1471707219785805</v>
      </c>
      <c r="AP488" s="2">
        <f t="shared" ca="1" si="408"/>
        <v>6.0408582463183352E-3</v>
      </c>
      <c r="AQ488" s="5">
        <f t="shared" ca="1" si="409"/>
        <v>1332.1430536150365</v>
      </c>
      <c r="AR488" s="2">
        <f ca="1">(AQ488/AQ$5)^(12/COUNT(AQ$6:AQ488))-1</f>
        <v>6.6446693159150749E-2</v>
      </c>
      <c r="AT488" s="3">
        <f t="shared" si="410"/>
        <v>0</v>
      </c>
      <c r="AU488" s="3">
        <f t="shared" si="411"/>
        <v>1</v>
      </c>
      <c r="AV488" s="2">
        <f t="shared" si="412"/>
        <v>3.9839347128549196E-2</v>
      </c>
      <c r="AW488" s="5">
        <f t="shared" si="413"/>
        <v>2427.5488886668004</v>
      </c>
      <c r="AX488" s="2">
        <f>(AW488/AW$5)^(12/COUNT(AW$6:AW488))-1</f>
        <v>8.2465619336992591E-2</v>
      </c>
      <c r="AZ488" s="3">
        <f t="shared" ca="1" si="414"/>
        <v>0</v>
      </c>
      <c r="BA488" s="3">
        <f t="shared" ca="1" si="415"/>
        <v>1</v>
      </c>
      <c r="BB488" s="2">
        <f t="shared" ca="1" si="416"/>
        <v>3.9839347128549196E-2</v>
      </c>
      <c r="BC488" s="5">
        <f t="shared" ca="1" si="417"/>
        <v>4811.3481880934487</v>
      </c>
      <c r="BD488" s="2">
        <f ca="1">(BC488/BC$5)^(12/COUNT(BC$6:BC488))-1</f>
        <v>0.10102060878928198</v>
      </c>
      <c r="BF488" s="3">
        <f t="shared" si="438"/>
        <v>0.45</v>
      </c>
      <c r="BG488" s="3">
        <f t="shared" si="418"/>
        <v>0.55000000000000004</v>
      </c>
      <c r="BH488" s="2">
        <f t="shared" si="419"/>
        <v>2.2005390920702059E-2</v>
      </c>
      <c r="BI488" s="5">
        <f t="shared" si="420"/>
        <v>1483.9496652381802</v>
      </c>
      <c r="BJ488" s="2">
        <f>(BI488/BI$5)^(12/COUNT(BI$6:BI488))-1</f>
        <v>6.9309885702858454E-2</v>
      </c>
      <c r="BL488" s="3">
        <f t="shared" si="421"/>
        <v>1</v>
      </c>
      <c r="BM488" s="3">
        <f t="shared" si="422"/>
        <v>0</v>
      </c>
      <c r="BN488" s="2">
        <f t="shared" si="423"/>
        <v>2.0833333333333335E-4</v>
      </c>
      <c r="BO488" s="5">
        <f t="shared" si="424"/>
        <v>818.74343396887457</v>
      </c>
      <c r="BP488" s="2">
        <f>(BO488/BO$5)^(12/COUNT(BO$6:BO488))-1</f>
        <v>5.3627027623946333E-2</v>
      </c>
      <c r="BR488" s="3">
        <f t="shared" si="425"/>
        <v>0</v>
      </c>
      <c r="BS488" s="3">
        <f t="shared" si="426"/>
        <v>1</v>
      </c>
      <c r="BT488" s="2">
        <f t="shared" si="427"/>
        <v>3.9839347128549196E-2</v>
      </c>
      <c r="BU488" s="5">
        <f t="shared" si="428"/>
        <v>1226.7656521225013</v>
      </c>
      <c r="BV488" s="2">
        <f>(BU488/BU$5)^(12/COUNT(BU$6:BU488))-1</f>
        <v>6.4265484948558438E-2</v>
      </c>
      <c r="BX488" s="3">
        <f t="shared" si="429"/>
        <v>0</v>
      </c>
      <c r="BY488" s="3">
        <f t="shared" si="430"/>
        <v>1</v>
      </c>
      <c r="BZ488" s="2">
        <f t="shared" si="431"/>
        <v>3.9839347128549196E-2</v>
      </c>
      <c r="CA488" s="5">
        <f t="shared" si="432"/>
        <v>1207.1266889918122</v>
      </c>
      <c r="CB488" s="2">
        <f>(CA488/CA$5)^(12/COUNT(CA$6:CA488))-1</f>
        <v>6.3838852736670226E-2</v>
      </c>
      <c r="CD488" s="3">
        <f t="shared" si="439"/>
        <v>0.1</v>
      </c>
      <c r="CE488" s="3">
        <f t="shared" si="433"/>
        <v>0.9</v>
      </c>
      <c r="CF488" s="2">
        <f t="shared" si="434"/>
        <v>3.5876245749027612E-2</v>
      </c>
      <c r="CG488" s="5">
        <f t="shared" si="435"/>
        <v>1503.4621973757139</v>
      </c>
      <c r="CH488" s="2">
        <f>(CG488/CG$5)^(12/COUNT(CG$6:CG488))-1</f>
        <v>6.9656992307380206E-2</v>
      </c>
    </row>
    <row r="489" spans="1:86">
      <c r="A489" s="1">
        <v>40694</v>
      </c>
      <c r="B489" s="2">
        <f>data!M490/1200</f>
        <v>2.0833333333333335E-4</v>
      </c>
      <c r="C489" s="2">
        <f>data!K490/data!K489-1</f>
        <v>-1.8793118791245345E-2</v>
      </c>
      <c r="D489" s="1">
        <f t="shared" si="386"/>
        <v>40544</v>
      </c>
      <c r="E489">
        <f>VLOOKUP(D489,'FRED Graph'!$A$13:$B$1993,2,FALSE)</f>
        <v>0</v>
      </c>
      <c r="F489" s="4">
        <f t="shared" si="387"/>
        <v>-1.9001452124578679E-2</v>
      </c>
      <c r="G489" s="20" t="str">
        <f t="shared" si="440"/>
        <v>20112</v>
      </c>
      <c r="H489" s="21">
        <f>IF(VLOOKUP(G489,Median_Level!$A$2:$H$206,8,FALSE)="#N/A",0,VLOOKUP(G489,Median_Level!$A$2:$H$206,8,FALSE))</f>
        <v>10</v>
      </c>
      <c r="I489" s="4"/>
      <c r="J489" s="3">
        <f t="shared" si="436"/>
        <v>0</v>
      </c>
      <c r="K489" s="3">
        <f t="shared" si="388"/>
        <v>1</v>
      </c>
      <c r="L489" s="2">
        <f t="shared" si="389"/>
        <v>-1.8793118791245345E-2</v>
      </c>
      <c r="M489" s="5">
        <f t="shared" si="390"/>
        <v>1447.2987910189977</v>
      </c>
      <c r="N489" s="2">
        <f>(M489/M$5)^(12/COUNT(M$6:M489))-1</f>
        <v>6.849912346772391E-2</v>
      </c>
      <c r="P489" s="3">
        <f t="shared" si="437"/>
        <v>1</v>
      </c>
      <c r="Q489" s="3">
        <f t="shared" si="391"/>
        <v>0</v>
      </c>
      <c r="R489" s="2">
        <f t="shared" si="392"/>
        <v>2.0833333333333335E-4</v>
      </c>
      <c r="S489" s="5">
        <f t="shared" si="393"/>
        <v>1138.1161504446222</v>
      </c>
      <c r="T489" s="2">
        <f>(S489/S$5)^(12/COUNT(S$6:S489))-1</f>
        <v>6.2151445024337226E-2</v>
      </c>
      <c r="V489" s="3">
        <f t="shared" si="394"/>
        <v>1</v>
      </c>
      <c r="W489" s="3">
        <f t="shared" si="395"/>
        <v>0</v>
      </c>
      <c r="X489" s="2">
        <f t="shared" si="396"/>
        <v>2.0833333333333335E-4</v>
      </c>
      <c r="Y489" s="5">
        <f t="shared" si="397"/>
        <v>4481345.514912256</v>
      </c>
      <c r="Z489" s="2">
        <f>(Y489/Y$5)^(12/COUNT(Y$6:Y489))-1</f>
        <v>0.30413988090405475</v>
      </c>
      <c r="AB489" s="3">
        <f t="shared" si="398"/>
        <v>0</v>
      </c>
      <c r="AC489" s="3">
        <f t="shared" si="399"/>
        <v>1</v>
      </c>
      <c r="AD489" s="2">
        <f t="shared" si="400"/>
        <v>-1.8793118791245345E-2</v>
      </c>
      <c r="AE489" s="5">
        <f t="shared" si="401"/>
        <v>1824.2601797640527</v>
      </c>
      <c r="AF489" s="2">
        <f>(AE489/AE$5)^(12/COUNT(AE$6:AE489))-1</f>
        <v>7.4648939231766853E-2</v>
      </c>
      <c r="AH489" s="3">
        <f t="shared" ca="1" si="402"/>
        <v>0</v>
      </c>
      <c r="AI489" s="3">
        <f t="shared" ca="1" si="403"/>
        <v>1</v>
      </c>
      <c r="AJ489" s="2">
        <f t="shared" ca="1" si="404"/>
        <v>-1.8793118791245345E-2</v>
      </c>
      <c r="AK489" s="5">
        <f t="shared" ca="1" si="405"/>
        <v>6380.0313709717648</v>
      </c>
      <c r="AL489" s="2">
        <f ca="1">(AK489/AK$5)^(12/COUNT(AK$6:AK489))-1</f>
        <v>0.10853056720152621</v>
      </c>
      <c r="AN489" s="3">
        <f t="shared" ca="1" si="406"/>
        <v>0.65845080339707529</v>
      </c>
      <c r="AO489" s="3">
        <f t="shared" ca="1" si="407"/>
        <v>0.34154919660292471</v>
      </c>
      <c r="AP489" s="2">
        <f t="shared" ca="1" si="408"/>
        <v>-6.2815973741054505E-3</v>
      </c>
      <c r="AQ489" s="5">
        <f t="shared" ca="1" si="409"/>
        <v>1323.7750673075154</v>
      </c>
      <c r="AR489" s="2">
        <f ca="1">(AQ489/AQ$5)^(12/COUNT(AQ$6:AQ489))-1</f>
        <v>6.6138373375192572E-2</v>
      </c>
      <c r="AT489" s="3">
        <f t="shared" si="410"/>
        <v>0</v>
      </c>
      <c r="AU489" s="3">
        <f t="shared" si="411"/>
        <v>1</v>
      </c>
      <c r="AV489" s="2">
        <f t="shared" si="412"/>
        <v>-1.8793118791245345E-2</v>
      </c>
      <c r="AW489" s="5">
        <f t="shared" si="413"/>
        <v>2381.9276740305295</v>
      </c>
      <c r="AX489" s="2">
        <f>(AW489/AW$5)^(12/COUNT(AW$6:AW489))-1</f>
        <v>8.1779444427836134E-2</v>
      </c>
      <c r="AZ489" s="3">
        <f t="shared" ca="1" si="414"/>
        <v>0</v>
      </c>
      <c r="BA489" s="3">
        <f t="shared" ca="1" si="415"/>
        <v>1</v>
      </c>
      <c r="BB489" s="2">
        <f t="shared" ca="1" si="416"/>
        <v>-1.8793118791245345E-2</v>
      </c>
      <c r="BC489" s="5">
        <f t="shared" ca="1" si="417"/>
        <v>4720.9279500485654</v>
      </c>
      <c r="BD489" s="2">
        <f ca="1">(BC489/BC$5)^(12/COUNT(BC$6:BC489))-1</f>
        <v>0.1002840335936479</v>
      </c>
      <c r="BF489" s="3">
        <f t="shared" si="438"/>
        <v>0.45</v>
      </c>
      <c r="BG489" s="3">
        <f t="shared" si="418"/>
        <v>0.55000000000000004</v>
      </c>
      <c r="BH489" s="2">
        <f t="shared" si="419"/>
        <v>-1.024246533518494E-2</v>
      </c>
      <c r="BI489" s="5">
        <f t="shared" si="420"/>
        <v>1468.7503622328188</v>
      </c>
      <c r="BJ489" s="2">
        <f>(BI489/BI$5)^(12/COUNT(BI$6:BI489))-1</f>
        <v>6.8888967927341449E-2</v>
      </c>
      <c r="BL489" s="3">
        <f t="shared" si="421"/>
        <v>1</v>
      </c>
      <c r="BM489" s="3">
        <f t="shared" si="422"/>
        <v>0</v>
      </c>
      <c r="BN489" s="2">
        <f t="shared" si="423"/>
        <v>2.0833333333333335E-4</v>
      </c>
      <c r="BO489" s="5">
        <f t="shared" si="424"/>
        <v>818.91400551761808</v>
      </c>
      <c r="BP489" s="2">
        <f>(BO489/BO$5)^(12/COUNT(BO$6:BO489))-1</f>
        <v>5.3518756064859785E-2</v>
      </c>
      <c r="BR489" s="3">
        <f t="shared" si="425"/>
        <v>0</v>
      </c>
      <c r="BS489" s="3">
        <f t="shared" si="426"/>
        <v>1</v>
      </c>
      <c r="BT489" s="2">
        <f t="shared" si="427"/>
        <v>-1.8793118791245345E-2</v>
      </c>
      <c r="BU489" s="5">
        <f t="shared" si="428"/>
        <v>1203.7108994931434</v>
      </c>
      <c r="BV489" s="2">
        <f>(BU489/BU$5)^(12/COUNT(BU$6:BU489))-1</f>
        <v>6.3628109792171816E-2</v>
      </c>
      <c r="BX489" s="3">
        <f t="shared" si="429"/>
        <v>0</v>
      </c>
      <c r="BY489" s="3">
        <f t="shared" si="430"/>
        <v>1</v>
      </c>
      <c r="BZ489" s="2">
        <f t="shared" si="431"/>
        <v>-1.8793118791245345E-2</v>
      </c>
      <c r="CA489" s="5">
        <f t="shared" si="432"/>
        <v>1184.4410137295065</v>
      </c>
      <c r="CB489" s="2">
        <f>(CA489/CA$5)^(12/COUNT(CA$6:CA489))-1</f>
        <v>6.3202613852305856E-2</v>
      </c>
      <c r="CD489" s="3">
        <f t="shared" si="439"/>
        <v>0.1</v>
      </c>
      <c r="CE489" s="3">
        <f t="shared" si="433"/>
        <v>0.9</v>
      </c>
      <c r="CF489" s="2">
        <f t="shared" si="434"/>
        <v>-1.6892973578787475E-2</v>
      </c>
      <c r="CG489" s="5">
        <f t="shared" si="435"/>
        <v>1478.0642501987402</v>
      </c>
      <c r="CH489" s="2">
        <f>(CG489/CG$5)^(12/COUNT(CG$6:CG489))-1</f>
        <v>6.9056505473117813E-2</v>
      </c>
    </row>
    <row r="490" spans="1:86">
      <c r="A490" s="1">
        <v>40724</v>
      </c>
      <c r="B490" s="2">
        <f>data!M491/1200</f>
        <v>2.0833333333333335E-4</v>
      </c>
      <c r="C490" s="2">
        <f>data!K491/data!K490-1</f>
        <v>-1.2366952828965383E-2</v>
      </c>
      <c r="D490" s="1">
        <f t="shared" si="386"/>
        <v>40544</v>
      </c>
      <c r="E490">
        <f>VLOOKUP(D490,'FRED Graph'!$A$13:$B$1993,2,FALSE)</f>
        <v>0</v>
      </c>
      <c r="F490" s="4">
        <f t="shared" si="387"/>
        <v>-1.2575286162298716E-2</v>
      </c>
      <c r="G490" s="20" t="str">
        <f t="shared" si="440"/>
        <v>20112</v>
      </c>
      <c r="H490" s="21">
        <f>IF(VLOOKUP(G490,Median_Level!$A$2:$H$206,8,FALSE)="#N/A",0,VLOOKUP(G490,Median_Level!$A$2:$H$206,8,FALSE))</f>
        <v>10</v>
      </c>
      <c r="I490" s="4"/>
      <c r="J490" s="3">
        <f t="shared" si="436"/>
        <v>0</v>
      </c>
      <c r="K490" s="3">
        <f t="shared" si="388"/>
        <v>1</v>
      </c>
      <c r="L490" s="2">
        <f t="shared" si="389"/>
        <v>-1.2366952828965383E-2</v>
      </c>
      <c r="M490" s="5">
        <f t="shared" si="390"/>
        <v>1429.4001151410471</v>
      </c>
      <c r="N490" s="2">
        <f>(M490/M$5)^(12/COUNT(M$6:M490))-1</f>
        <v>6.8024278517174741E-2</v>
      </c>
      <c r="P490" s="3">
        <f t="shared" si="437"/>
        <v>1</v>
      </c>
      <c r="Q490" s="3">
        <f t="shared" si="391"/>
        <v>0</v>
      </c>
      <c r="R490" s="2">
        <f t="shared" si="392"/>
        <v>2.0833333333333335E-4</v>
      </c>
      <c r="S490" s="5">
        <f t="shared" si="393"/>
        <v>1138.3532579759649</v>
      </c>
      <c r="T490" s="2">
        <f>(S490/S$5)^(12/COUNT(S$6:S490))-1</f>
        <v>6.2024877452896865E-2</v>
      </c>
      <c r="V490" s="3">
        <f t="shared" si="394"/>
        <v>1</v>
      </c>
      <c r="W490" s="3">
        <f t="shared" si="395"/>
        <v>0</v>
      </c>
      <c r="X490" s="2">
        <f t="shared" si="396"/>
        <v>2.0833333333333335E-4</v>
      </c>
      <c r="Y490" s="5">
        <f t="shared" si="397"/>
        <v>4482279.1285611959</v>
      </c>
      <c r="Z490" s="2">
        <f>(Y490/Y$5)^(12/COUNT(Y$6:Y490))-1</f>
        <v>0.30343276101548922</v>
      </c>
      <c r="AB490" s="3">
        <f t="shared" si="398"/>
        <v>0</v>
      </c>
      <c r="AC490" s="3">
        <f t="shared" si="399"/>
        <v>1</v>
      </c>
      <c r="AD490" s="2">
        <f t="shared" si="400"/>
        <v>-1.2366952828965383E-2</v>
      </c>
      <c r="AE490" s="5">
        <f t="shared" si="401"/>
        <v>1801.6996401731508</v>
      </c>
      <c r="AF490" s="2">
        <f>(AE490/AE$5)^(12/COUNT(AE$6:AE490))-1</f>
        <v>7.4158650553787897E-2</v>
      </c>
      <c r="AH490" s="3">
        <f t="shared" ca="1" si="402"/>
        <v>0</v>
      </c>
      <c r="AI490" s="3">
        <f t="shared" ca="1" si="403"/>
        <v>1</v>
      </c>
      <c r="AJ490" s="2">
        <f t="shared" ca="1" si="404"/>
        <v>-1.2366952828965383E-2</v>
      </c>
      <c r="AK490" s="5">
        <f t="shared" ca="1" si="405"/>
        <v>6301.1298239596372</v>
      </c>
      <c r="AL490" s="2">
        <f ca="1">(AK490/AK$5)^(12/COUNT(AK$6:AK490))-1</f>
        <v>0.10795390640362279</v>
      </c>
      <c r="AN490" s="3">
        <f t="shared" ca="1" si="406"/>
        <v>0.33822339325425177</v>
      </c>
      <c r="AO490" s="3">
        <f t="shared" ca="1" si="407"/>
        <v>0.66177660674574823</v>
      </c>
      <c r="AP490" s="2">
        <f t="shared" ca="1" si="408"/>
        <v>-8.1136968720094734E-3</v>
      </c>
      <c r="AQ490" s="5">
        <f t="shared" ca="1" si="409"/>
        <v>1313.0343576846583</v>
      </c>
      <c r="AR490" s="2">
        <f ca="1">(AQ490/AQ$5)^(12/COUNT(AQ$6:AQ490))-1</f>
        <v>6.5782749971862842E-2</v>
      </c>
      <c r="AT490" s="3">
        <f t="shared" si="410"/>
        <v>0</v>
      </c>
      <c r="AU490" s="3">
        <f t="shared" si="411"/>
        <v>1</v>
      </c>
      <c r="AV490" s="2">
        <f t="shared" si="412"/>
        <v>-1.2366952828965383E-2</v>
      </c>
      <c r="AW490" s="5">
        <f t="shared" si="413"/>
        <v>2352.4704868437866</v>
      </c>
      <c r="AX490" s="2">
        <f>(AW490/AW$5)^(12/COUNT(AW$6:AW490))-1</f>
        <v>8.1271158678573041E-2</v>
      </c>
      <c r="AZ490" s="3">
        <f t="shared" ca="1" si="414"/>
        <v>0</v>
      </c>
      <c r="BA490" s="3">
        <f t="shared" ca="1" si="415"/>
        <v>1</v>
      </c>
      <c r="BB490" s="2">
        <f t="shared" ca="1" si="416"/>
        <v>-1.2366952828965383E-2</v>
      </c>
      <c r="BC490" s="5">
        <f t="shared" ca="1" si="417"/>
        <v>4662.5444567813702</v>
      </c>
      <c r="BD490" s="2">
        <f ca="1">(BC490/BC$5)^(12/COUNT(BC$6:BC490))-1</f>
        <v>9.9728593744592642E-2</v>
      </c>
      <c r="BF490" s="3">
        <f t="shared" si="438"/>
        <v>0.45</v>
      </c>
      <c r="BG490" s="3">
        <f t="shared" si="418"/>
        <v>0.55000000000000004</v>
      </c>
      <c r="BH490" s="2">
        <f t="shared" si="419"/>
        <v>-6.7080740559309609E-3</v>
      </c>
      <c r="BI490" s="5">
        <f t="shared" si="420"/>
        <v>1458.8978760332857</v>
      </c>
      <c r="BJ490" s="2">
        <f>(BI490/BI$5)^(12/COUNT(BI$6:BI490))-1</f>
        <v>6.856418995884761E-2</v>
      </c>
      <c r="BL490" s="3">
        <f t="shared" si="421"/>
        <v>1</v>
      </c>
      <c r="BM490" s="3">
        <f t="shared" si="422"/>
        <v>0</v>
      </c>
      <c r="BN490" s="2">
        <f t="shared" si="423"/>
        <v>2.0833333333333335E-4</v>
      </c>
      <c r="BO490" s="5">
        <f t="shared" si="424"/>
        <v>819.08461260210095</v>
      </c>
      <c r="BP490" s="2">
        <f>(BO490/BO$5)^(12/COUNT(BO$6:BO490))-1</f>
        <v>5.3410942043776721E-2</v>
      </c>
      <c r="BR490" s="3">
        <f t="shared" si="425"/>
        <v>0</v>
      </c>
      <c r="BS490" s="3">
        <f t="shared" si="426"/>
        <v>1</v>
      </c>
      <c r="BT490" s="2">
        <f t="shared" si="427"/>
        <v>-1.2366952828965383E-2</v>
      </c>
      <c r="BU490" s="5">
        <f t="shared" si="428"/>
        <v>1188.8246635794003</v>
      </c>
      <c r="BV490" s="2">
        <f>(BU490/BU$5)^(12/COUNT(BU$6:BU490))-1</f>
        <v>6.3165445531961462E-2</v>
      </c>
      <c r="BX490" s="3">
        <f t="shared" si="429"/>
        <v>0</v>
      </c>
      <c r="BY490" s="3">
        <f t="shared" si="430"/>
        <v>1</v>
      </c>
      <c r="BZ490" s="2">
        <f t="shared" si="431"/>
        <v>-1.2366952828965383E-2</v>
      </c>
      <c r="CA490" s="5">
        <f t="shared" si="432"/>
        <v>1169.7930875840218</v>
      </c>
      <c r="CB490" s="2">
        <f>(CA490/CA$5)^(12/COUNT(CA$6:CA490))-1</f>
        <v>6.2741011431773241E-2</v>
      </c>
      <c r="CD490" s="3">
        <f t="shared" si="439"/>
        <v>0.1</v>
      </c>
      <c r="CE490" s="3">
        <f t="shared" si="433"/>
        <v>0.9</v>
      </c>
      <c r="CF490" s="2">
        <f t="shared" si="434"/>
        <v>-1.1109424212735513E-2</v>
      </c>
      <c r="CG490" s="5">
        <f t="shared" si="435"/>
        <v>1461.6438074296036</v>
      </c>
      <c r="CH490" s="2">
        <f>(CG490/CG$5)^(12/COUNT(CG$6:CG490))-1</f>
        <v>6.8613907154475795E-2</v>
      </c>
    </row>
    <row r="491" spans="1:86">
      <c r="A491" s="1">
        <v>40753</v>
      </c>
      <c r="B491" s="2">
        <f>data!M492/1200</f>
        <v>2.0833333333333335E-4</v>
      </c>
      <c r="C491" s="2">
        <f>data!K492/data!K491-1</f>
        <v>-2.1837649041350549E-2</v>
      </c>
      <c r="D491" s="1">
        <f t="shared" si="386"/>
        <v>40544</v>
      </c>
      <c r="E491">
        <f>VLOOKUP(D491,'FRED Graph'!$A$13:$B$1993,2,FALSE)</f>
        <v>0</v>
      </c>
      <c r="F491" s="4">
        <f t="shared" si="387"/>
        <v>-2.2045982374683883E-2</v>
      </c>
      <c r="G491" s="20" t="str">
        <f t="shared" si="440"/>
        <v>20113</v>
      </c>
      <c r="H491" s="21">
        <f>IF(VLOOKUP(G491,Median_Level!$A$2:$H$206,8,FALSE)="#N/A",0,VLOOKUP(G491,Median_Level!$A$2:$H$206,8,FALSE))</f>
        <v>18.5</v>
      </c>
      <c r="I491" s="4"/>
      <c r="J491" s="3">
        <f t="shared" si="436"/>
        <v>0</v>
      </c>
      <c r="K491" s="3">
        <f t="shared" si="388"/>
        <v>1</v>
      </c>
      <c r="L491" s="2">
        <f t="shared" si="389"/>
        <v>-2.1837649041350549E-2</v>
      </c>
      <c r="M491" s="5">
        <f t="shared" si="390"/>
        <v>1398.1853770869309</v>
      </c>
      <c r="N491" s="2">
        <f>(M491/M$5)^(12/COUNT(M$6:M491))-1</f>
        <v>6.7297640997393327E-2</v>
      </c>
      <c r="P491" s="3">
        <f t="shared" si="437"/>
        <v>1</v>
      </c>
      <c r="Q491" s="3">
        <f t="shared" si="391"/>
        <v>0</v>
      </c>
      <c r="R491" s="2">
        <f t="shared" si="392"/>
        <v>2.0833333333333335E-4</v>
      </c>
      <c r="S491" s="5">
        <f t="shared" si="393"/>
        <v>1138.5904149047099</v>
      </c>
      <c r="T491" s="2">
        <f>(S491/S$5)^(12/COUNT(S$6:S491))-1</f>
        <v>6.1898845724674745E-2</v>
      </c>
      <c r="V491" s="3">
        <f t="shared" si="394"/>
        <v>1</v>
      </c>
      <c r="W491" s="3">
        <f t="shared" si="395"/>
        <v>0</v>
      </c>
      <c r="X491" s="2">
        <f t="shared" si="396"/>
        <v>2.0833333333333335E-4</v>
      </c>
      <c r="Y491" s="5">
        <f t="shared" si="397"/>
        <v>4483212.9367129793</v>
      </c>
      <c r="Z491" s="2">
        <f>(Y491/Y$5)^(12/COUNT(Y$6:Y491))-1</f>
        <v>0.30272893213079244</v>
      </c>
      <c r="AB491" s="3">
        <f t="shared" si="398"/>
        <v>0</v>
      </c>
      <c r="AC491" s="3">
        <f t="shared" si="399"/>
        <v>1</v>
      </c>
      <c r="AD491" s="2">
        <f t="shared" si="400"/>
        <v>-2.1837649041350549E-2</v>
      </c>
      <c r="AE491" s="5">
        <f t="shared" si="401"/>
        <v>1762.3547557531219</v>
      </c>
      <c r="AF491" s="2">
        <f>(AE491/AE$5)^(12/COUNT(AE$6:AE491))-1</f>
        <v>7.3415189815134507E-2</v>
      </c>
      <c r="AH491" s="3">
        <f t="shared" ca="1" si="402"/>
        <v>0</v>
      </c>
      <c r="AI491" s="3">
        <f t="shared" ca="1" si="403"/>
        <v>1</v>
      </c>
      <c r="AJ491" s="2">
        <f t="shared" ca="1" si="404"/>
        <v>-2.1837649041350549E-2</v>
      </c>
      <c r="AK491" s="5">
        <f t="shared" ca="1" si="405"/>
        <v>6163.5279623000197</v>
      </c>
      <c r="AL491" s="2">
        <f ca="1">(AK491/AK$5)^(12/COUNT(AK$6:AK491))-1</f>
        <v>0.10711648581153344</v>
      </c>
      <c r="AN491" s="3">
        <f t="shared" ca="1" si="406"/>
        <v>0.98457924941921038</v>
      </c>
      <c r="AO491" s="3">
        <f t="shared" ca="1" si="407"/>
        <v>1.5420750580789622E-2</v>
      </c>
      <c r="AP491" s="2">
        <f t="shared" ca="1" si="408"/>
        <v>-1.3163226217515091E-4</v>
      </c>
      <c r="AQ491" s="5">
        <f t="shared" ca="1" si="409"/>
        <v>1312.8615200018426</v>
      </c>
      <c r="AR491" s="2">
        <f ca="1">(AQ491/AQ$5)^(12/COUNT(AQ$6:AQ491))-1</f>
        <v>6.5639582428707044E-2</v>
      </c>
      <c r="AT491" s="3">
        <f t="shared" si="410"/>
        <v>0</v>
      </c>
      <c r="AU491" s="3">
        <f t="shared" si="411"/>
        <v>1</v>
      </c>
      <c r="AV491" s="2">
        <f t="shared" si="412"/>
        <v>-2.1837649041350549E-2</v>
      </c>
      <c r="AW491" s="5">
        <f t="shared" si="413"/>
        <v>2301.0980619719571</v>
      </c>
      <c r="AX491" s="2">
        <f>(AW491/AW$5)^(12/COUNT(AW$6:AW491))-1</f>
        <v>8.0508102264354786E-2</v>
      </c>
      <c r="AZ491" s="3">
        <f t="shared" ca="1" si="414"/>
        <v>0</v>
      </c>
      <c r="BA491" s="3">
        <f t="shared" ca="1" si="415"/>
        <v>1</v>
      </c>
      <c r="BB491" s="2">
        <f t="shared" ca="1" si="416"/>
        <v>-2.1837649041350549E-2</v>
      </c>
      <c r="BC491" s="5">
        <f t="shared" ca="1" si="417"/>
        <v>4560.7254472944842</v>
      </c>
      <c r="BD491" s="2">
        <f ca="1">(BC491/BC$5)^(12/COUNT(BC$6:BC491))-1</f>
        <v>9.8914238976964164E-2</v>
      </c>
      <c r="BF491" s="3">
        <f t="shared" si="438"/>
        <v>0.45</v>
      </c>
      <c r="BG491" s="3">
        <f t="shared" si="418"/>
        <v>0.55000000000000004</v>
      </c>
      <c r="BH491" s="2">
        <f t="shared" si="419"/>
        <v>-1.1916956972742802E-2</v>
      </c>
      <c r="BI491" s="5">
        <f t="shared" si="420"/>
        <v>1441.5122528169711</v>
      </c>
      <c r="BJ491" s="2">
        <f>(BI491/BI$5)^(12/COUNT(BI$6:BI491))-1</f>
        <v>6.810217264956453E-2</v>
      </c>
      <c r="BL491" s="3">
        <f t="shared" si="421"/>
        <v>1</v>
      </c>
      <c r="BM491" s="3">
        <f t="shared" si="422"/>
        <v>0</v>
      </c>
      <c r="BN491" s="2">
        <f t="shared" si="423"/>
        <v>2.0833333333333335E-4</v>
      </c>
      <c r="BO491" s="5">
        <f t="shared" si="424"/>
        <v>819.25525522972646</v>
      </c>
      <c r="BP491" s="2">
        <f>(BO491/BO$5)^(12/COUNT(BO$6:BO491))-1</f>
        <v>5.3303582667151517E-2</v>
      </c>
      <c r="BR491" s="3">
        <f t="shared" si="425"/>
        <v>1</v>
      </c>
      <c r="BS491" s="3">
        <f t="shared" si="426"/>
        <v>0</v>
      </c>
      <c r="BT491" s="2">
        <f t="shared" si="427"/>
        <v>2.0833333333333335E-4</v>
      </c>
      <c r="BU491" s="5">
        <f t="shared" si="428"/>
        <v>1189.0723353843127</v>
      </c>
      <c r="BV491" s="2">
        <f>(BU491/BU$5)^(12/COUNT(BU$6:BU491))-1</f>
        <v>6.3036930624789322E-2</v>
      </c>
      <c r="BX491" s="3">
        <f t="shared" si="429"/>
        <v>0</v>
      </c>
      <c r="BY491" s="3">
        <f t="shared" si="430"/>
        <v>1</v>
      </c>
      <c r="BZ491" s="2">
        <f t="shared" si="431"/>
        <v>-2.1837649041350549E-2</v>
      </c>
      <c r="CA491" s="5">
        <f t="shared" si="432"/>
        <v>1144.2475566863641</v>
      </c>
      <c r="CB491" s="2">
        <f>(CA491/CA$5)^(12/COUNT(CA$6:CA491))-1</f>
        <v>6.202880508341635E-2</v>
      </c>
      <c r="CD491" s="3">
        <f t="shared" si="439"/>
        <v>0.1</v>
      </c>
      <c r="CE491" s="3">
        <f t="shared" si="433"/>
        <v>0.9</v>
      </c>
      <c r="CF491" s="2">
        <f t="shared" si="434"/>
        <v>-1.9633050803882161E-2</v>
      </c>
      <c r="CG491" s="5">
        <f t="shared" si="435"/>
        <v>1432.9472803011586</v>
      </c>
      <c r="CH491" s="2">
        <f>(CG491/CG$5)^(12/COUNT(CG$6:CG491))-1</f>
        <v>6.7945018128604096E-2</v>
      </c>
    </row>
    <row r="492" spans="1:86">
      <c r="A492" s="1">
        <v>40786</v>
      </c>
      <c r="B492" s="2">
        <f>data!M493/1200</f>
        <v>2.0833333333333335E-4</v>
      </c>
      <c r="C492" s="2">
        <f>data!K493/data!K492-1</f>
        <v>-4.3621801100859336E-2</v>
      </c>
      <c r="D492" s="1">
        <f t="shared" si="386"/>
        <v>40544</v>
      </c>
      <c r="E492">
        <f>VLOOKUP(D492,'FRED Graph'!$A$13:$B$1993,2,FALSE)</f>
        <v>0</v>
      </c>
      <c r="F492" s="4">
        <f t="shared" si="387"/>
        <v>-4.3830134434192668E-2</v>
      </c>
      <c r="G492" s="20" t="str">
        <f t="shared" si="440"/>
        <v>20113</v>
      </c>
      <c r="H492" s="21">
        <f>IF(VLOOKUP(G492,Median_Level!$A$2:$H$206,8,FALSE)="#N/A",0,VLOOKUP(G492,Median_Level!$A$2:$H$206,8,FALSE))</f>
        <v>18.5</v>
      </c>
      <c r="I492" s="4"/>
      <c r="J492" s="3">
        <f t="shared" si="436"/>
        <v>0</v>
      </c>
      <c r="K492" s="3">
        <f t="shared" si="388"/>
        <v>1</v>
      </c>
      <c r="L492" s="2">
        <f t="shared" si="389"/>
        <v>-4.3621801100859336E-2</v>
      </c>
      <c r="M492" s="5">
        <f t="shared" si="390"/>
        <v>1337.1940126655147</v>
      </c>
      <c r="N492" s="2">
        <f>(M492/M$5)^(12/COUNT(M$6:M492))-1</f>
        <v>6.5982734562956447E-2</v>
      </c>
      <c r="P492" s="3">
        <f t="shared" si="437"/>
        <v>1</v>
      </c>
      <c r="Q492" s="3">
        <f t="shared" si="391"/>
        <v>0</v>
      </c>
      <c r="R492" s="2">
        <f t="shared" si="392"/>
        <v>2.0833333333333335E-4</v>
      </c>
      <c r="S492" s="5">
        <f t="shared" si="393"/>
        <v>1138.8276212411483</v>
      </c>
      <c r="T492" s="2">
        <f>(S492/S$5)^(12/COUNT(S$6:S492))-1</f>
        <v>6.1773346444879085E-2</v>
      </c>
      <c r="V492" s="3">
        <f t="shared" si="394"/>
        <v>1</v>
      </c>
      <c r="W492" s="3">
        <f t="shared" si="395"/>
        <v>0</v>
      </c>
      <c r="X492" s="2">
        <f t="shared" si="396"/>
        <v>2.0833333333333335E-4</v>
      </c>
      <c r="Y492" s="5">
        <f t="shared" si="397"/>
        <v>4484146.9394081281</v>
      </c>
      <c r="Z492" s="2">
        <f>(Y492/Y$5)^(12/COUNT(Y$6:Y492))-1</f>
        <v>0.30202837143028516</v>
      </c>
      <c r="AB492" s="3">
        <f t="shared" si="398"/>
        <v>0</v>
      </c>
      <c r="AC492" s="3">
        <f t="shared" si="399"/>
        <v>1</v>
      </c>
      <c r="AD492" s="2">
        <f t="shared" si="400"/>
        <v>-4.3621801100859336E-2</v>
      </c>
      <c r="AE492" s="5">
        <f t="shared" si="401"/>
        <v>1685.4776671285058</v>
      </c>
      <c r="AF492" s="2">
        <f>(AE492/AE$5)^(12/COUNT(AE$6:AE492))-1</f>
        <v>7.2080164545082814E-2</v>
      </c>
      <c r="AH492" s="3">
        <f t="shared" ca="1" si="402"/>
        <v>0</v>
      </c>
      <c r="AI492" s="3">
        <f t="shared" ca="1" si="403"/>
        <v>1</v>
      </c>
      <c r="AJ492" s="2">
        <f t="shared" ca="1" si="404"/>
        <v>-4.3621801100859336E-2</v>
      </c>
      <c r="AK492" s="5">
        <f t="shared" ca="1" si="405"/>
        <v>5894.6637714489834</v>
      </c>
      <c r="AL492" s="2">
        <f ca="1">(AK492/AK$5)^(12/COUNT(AK$6:AK492))-1</f>
        <v>0.10566935829404023</v>
      </c>
      <c r="AN492" s="3">
        <f t="shared" ca="1" si="406"/>
        <v>0.31133496924574144</v>
      </c>
      <c r="AO492" s="3">
        <f t="shared" ca="1" si="407"/>
        <v>0.68866503075425856</v>
      </c>
      <c r="AP492" s="2">
        <f t="shared" ca="1" si="408"/>
        <v>-2.9975947544753249E-2</v>
      </c>
      <c r="AQ492" s="5">
        <f t="shared" ca="1" si="409"/>
        <v>1273.5072519447422</v>
      </c>
      <c r="AR492" s="2">
        <f ca="1">(AQ492/AQ$5)^(12/COUNT(AQ$6:AQ492))-1</f>
        <v>6.4701733401136163E-2</v>
      </c>
      <c r="AT492" s="3">
        <f t="shared" si="410"/>
        <v>0</v>
      </c>
      <c r="AU492" s="3">
        <f t="shared" si="411"/>
        <v>1</v>
      </c>
      <c r="AV492" s="2">
        <f t="shared" si="412"/>
        <v>-4.3621801100859336E-2</v>
      </c>
      <c r="AW492" s="5">
        <f t="shared" si="413"/>
        <v>2200.7200199990434</v>
      </c>
      <c r="AX492" s="2">
        <f>(AW492/AW$5)^(12/COUNT(AW$6:AW492))-1</f>
        <v>7.9149661171435515E-2</v>
      </c>
      <c r="AZ492" s="3">
        <f t="shared" ca="1" si="414"/>
        <v>0</v>
      </c>
      <c r="BA492" s="3">
        <f t="shared" ca="1" si="415"/>
        <v>1</v>
      </c>
      <c r="BB492" s="2">
        <f t="shared" ca="1" si="416"/>
        <v>-4.3621801100859336E-2</v>
      </c>
      <c r="BC492" s="5">
        <f t="shared" ca="1" si="417"/>
        <v>4361.7783889569764</v>
      </c>
      <c r="BD492" s="2">
        <f ca="1">(BC492/BC$5)^(12/COUNT(BC$6:BC492))-1</f>
        <v>9.7494590777886803E-2</v>
      </c>
      <c r="BF492" s="3">
        <f t="shared" si="438"/>
        <v>0.45</v>
      </c>
      <c r="BG492" s="3">
        <f t="shared" si="418"/>
        <v>0.55000000000000004</v>
      </c>
      <c r="BH492" s="2">
        <f t="shared" si="419"/>
        <v>-2.3898240605472638E-2</v>
      </c>
      <c r="BI492" s="5">
        <f t="shared" si="420"/>
        <v>1407.0626461634142</v>
      </c>
      <c r="BJ492" s="2">
        <f>(BI492/BI$5)^(12/COUNT(BI$6:BI492))-1</f>
        <v>6.7321351698130139E-2</v>
      </c>
      <c r="BL492" s="3">
        <f t="shared" si="421"/>
        <v>1</v>
      </c>
      <c r="BM492" s="3">
        <f t="shared" si="422"/>
        <v>0</v>
      </c>
      <c r="BN492" s="2">
        <f t="shared" si="423"/>
        <v>2.0833333333333335E-4</v>
      </c>
      <c r="BO492" s="5">
        <f t="shared" si="424"/>
        <v>819.42593340789938</v>
      </c>
      <c r="BP492" s="2">
        <f>(BO492/BO$5)^(12/COUNT(BO$6:BO492))-1</f>
        <v>5.3196675065781074E-2</v>
      </c>
      <c r="BR492" s="3">
        <f t="shared" si="425"/>
        <v>1</v>
      </c>
      <c r="BS492" s="3">
        <f t="shared" si="426"/>
        <v>0</v>
      </c>
      <c r="BT492" s="2">
        <f t="shared" si="427"/>
        <v>2.0833333333333335E-4</v>
      </c>
      <c r="BU492" s="5">
        <f t="shared" si="428"/>
        <v>1189.3200587875178</v>
      </c>
      <c r="BV492" s="2">
        <f>(BU492/BU$5)^(12/COUNT(BU$6:BU492))-1</f>
        <v>6.290895893883075E-2</v>
      </c>
      <c r="BX492" s="3">
        <f t="shared" si="429"/>
        <v>0</v>
      </c>
      <c r="BY492" s="3">
        <f t="shared" si="430"/>
        <v>1</v>
      </c>
      <c r="BZ492" s="2">
        <f t="shared" si="431"/>
        <v>-4.3621801100859336E-2</v>
      </c>
      <c r="CA492" s="5">
        <f t="shared" si="432"/>
        <v>1094.3334173584472</v>
      </c>
      <c r="CB492" s="2">
        <f>(CA492/CA$5)^(12/COUNT(CA$6:CA492))-1</f>
        <v>6.0731168808938474E-2</v>
      </c>
      <c r="CD492" s="3">
        <f t="shared" si="439"/>
        <v>0.1</v>
      </c>
      <c r="CE492" s="3">
        <f t="shared" si="433"/>
        <v>0.9</v>
      </c>
      <c r="CF492" s="2">
        <f t="shared" si="434"/>
        <v>-3.9238787657440072E-2</v>
      </c>
      <c r="CG492" s="5">
        <f t="shared" si="435"/>
        <v>1376.7201662451153</v>
      </c>
      <c r="CH492" s="2">
        <f>(CG492/CG$5)^(12/COUNT(CG$6:CG492))-1</f>
        <v>6.6748168091310456E-2</v>
      </c>
    </row>
    <row r="493" spans="1:86">
      <c r="A493" s="1">
        <v>40816</v>
      </c>
      <c r="B493" s="2">
        <f>data!M494/1200</f>
        <v>2.0833333333333335E-4</v>
      </c>
      <c r="C493" s="2">
        <f>data!K494/data!K493-1</f>
        <v>-6.0287440597303399E-2</v>
      </c>
      <c r="D493" s="1">
        <f t="shared" si="386"/>
        <v>40544</v>
      </c>
      <c r="E493">
        <f>VLOOKUP(D493,'FRED Graph'!$A$13:$B$1993,2,FALSE)</f>
        <v>0</v>
      </c>
      <c r="F493" s="4">
        <f t="shared" si="387"/>
        <v>-6.049577393063673E-2</v>
      </c>
      <c r="G493" s="20" t="str">
        <f t="shared" si="440"/>
        <v>20113</v>
      </c>
      <c r="H493" s="21">
        <f>IF(VLOOKUP(G493,Median_Level!$A$2:$H$206,8,FALSE)="#N/A",0,VLOOKUP(G493,Median_Level!$A$2:$H$206,8,FALSE))</f>
        <v>18.5</v>
      </c>
      <c r="I493" s="4"/>
      <c r="J493" s="3">
        <f t="shared" si="436"/>
        <v>0</v>
      </c>
      <c r="K493" s="3">
        <f t="shared" si="388"/>
        <v>1</v>
      </c>
      <c r="L493" s="2">
        <f t="shared" si="389"/>
        <v>-6.0287440597303399E-2</v>
      </c>
      <c r="M493" s="5">
        <f t="shared" si="390"/>
        <v>1256.5780080598727</v>
      </c>
      <c r="N493" s="2">
        <f>(M493/M$5)^(12/COUNT(M$6:M493))-1</f>
        <v>6.4214688591622604E-2</v>
      </c>
      <c r="P493" s="3">
        <f t="shared" si="437"/>
        <v>1</v>
      </c>
      <c r="Q493" s="3">
        <f t="shared" si="391"/>
        <v>0</v>
      </c>
      <c r="R493" s="2">
        <f t="shared" si="392"/>
        <v>2.0833333333333335E-4</v>
      </c>
      <c r="S493" s="5">
        <f t="shared" si="393"/>
        <v>1139.0648769955735</v>
      </c>
      <c r="T493" s="2">
        <f>(S493/S$5)^(12/COUNT(S$6:S493))-1</f>
        <v>6.1648376247326997E-2</v>
      </c>
      <c r="V493" s="3">
        <f t="shared" si="394"/>
        <v>1</v>
      </c>
      <c r="W493" s="3">
        <f t="shared" si="395"/>
        <v>0</v>
      </c>
      <c r="X493" s="2">
        <f t="shared" si="396"/>
        <v>2.0833333333333335E-4</v>
      </c>
      <c r="Y493" s="5">
        <f t="shared" si="397"/>
        <v>4485081.1366871716</v>
      </c>
      <c r="Z493" s="2">
        <f>(Y493/Y$5)^(12/COUNT(Y$6:Y493))-1</f>
        <v>0.30133105630394041</v>
      </c>
      <c r="AB493" s="3">
        <f t="shared" si="398"/>
        <v>0</v>
      </c>
      <c r="AC493" s="3">
        <f t="shared" si="399"/>
        <v>1</v>
      </c>
      <c r="AD493" s="2">
        <f t="shared" si="400"/>
        <v>-6.0287440597303399E-2</v>
      </c>
      <c r="AE493" s="5">
        <f t="shared" si="401"/>
        <v>1583.8645323934145</v>
      </c>
      <c r="AF493" s="2">
        <f>(AE493/AE$5)^(12/COUNT(AE$6:AE493))-1</f>
        <v>7.0289495791787671E-2</v>
      </c>
      <c r="AH493" s="3">
        <f t="shared" ca="1" si="402"/>
        <v>0</v>
      </c>
      <c r="AI493" s="3">
        <f t="shared" ca="1" si="403"/>
        <v>1</v>
      </c>
      <c r="AJ493" s="2">
        <f t="shared" ca="1" si="404"/>
        <v>-6.0287440597303399E-2</v>
      </c>
      <c r="AK493" s="5">
        <f t="shared" ca="1" si="405"/>
        <v>5539.2895794866763</v>
      </c>
      <c r="AL493" s="2">
        <f ca="1">(AK493/AK$5)^(12/COUNT(AK$6:AK493))-1</f>
        <v>0.10375280781823504</v>
      </c>
      <c r="AN493" s="3">
        <f t="shared" ca="1" si="406"/>
        <v>0.44347174394364974</v>
      </c>
      <c r="AO493" s="3">
        <f t="shared" ca="1" si="407"/>
        <v>0.55652825605635026</v>
      </c>
      <c r="AP493" s="2">
        <f t="shared" ca="1" si="408"/>
        <v>-3.3459274231063145E-2</v>
      </c>
      <c r="AQ493" s="5">
        <f t="shared" ca="1" si="409"/>
        <v>1230.8966235666755</v>
      </c>
      <c r="AR493" s="2">
        <f ca="1">(AQ493/AQ$5)^(12/COUNT(AQ$6:AQ493))-1</f>
        <v>6.3674449985091863E-2</v>
      </c>
      <c r="AT493" s="3">
        <f t="shared" si="410"/>
        <v>0</v>
      </c>
      <c r="AU493" s="3">
        <f t="shared" si="411"/>
        <v>1</v>
      </c>
      <c r="AV493" s="2">
        <f t="shared" si="412"/>
        <v>-6.0287440597303399E-2</v>
      </c>
      <c r="AW493" s="5">
        <f t="shared" si="413"/>
        <v>2068.0442425220549</v>
      </c>
      <c r="AX493" s="2">
        <f>(AW493/AW$5)^(12/COUNT(AW$6:AW493))-1</f>
        <v>7.7332674455651285E-2</v>
      </c>
      <c r="AZ493" s="3">
        <f t="shared" ca="1" si="414"/>
        <v>0</v>
      </c>
      <c r="BA493" s="3">
        <f t="shared" ca="1" si="415"/>
        <v>1</v>
      </c>
      <c r="BB493" s="2">
        <f t="shared" ca="1" si="416"/>
        <v>-6.0287440597303399E-2</v>
      </c>
      <c r="BC493" s="5">
        <f t="shared" ca="1" si="417"/>
        <v>4098.8179334341312</v>
      </c>
      <c r="BD493" s="2">
        <f ca="1">(BC493/BC$5)^(12/COUNT(BC$6:BC493))-1</f>
        <v>9.5608871010532281E-2</v>
      </c>
      <c r="BF493" s="3">
        <f t="shared" si="438"/>
        <v>0.45</v>
      </c>
      <c r="BG493" s="3">
        <f t="shared" si="418"/>
        <v>0.55000000000000004</v>
      </c>
      <c r="BH493" s="2">
        <f t="shared" si="419"/>
        <v>-3.3064342328516877E-2</v>
      </c>
      <c r="BI493" s="5">
        <f t="shared" si="420"/>
        <v>1360.5390451529984</v>
      </c>
      <c r="BJ493" s="2">
        <f>(BI493/BI$5)^(12/COUNT(BI$6:BI493))-1</f>
        <v>6.6296882770088272E-2</v>
      </c>
      <c r="BL493" s="3">
        <f t="shared" si="421"/>
        <v>1</v>
      </c>
      <c r="BM493" s="3">
        <f t="shared" si="422"/>
        <v>0</v>
      </c>
      <c r="BN493" s="2">
        <f t="shared" si="423"/>
        <v>2.0833333333333335E-4</v>
      </c>
      <c r="BO493" s="5">
        <f t="shared" si="424"/>
        <v>819.59664714402606</v>
      </c>
      <c r="BP493" s="2">
        <f>(BO493/BO$5)^(12/COUNT(BO$6:BO493))-1</f>
        <v>5.3090216394551026E-2</v>
      </c>
      <c r="BR493" s="3">
        <f t="shared" si="425"/>
        <v>1</v>
      </c>
      <c r="BS493" s="3">
        <f t="shared" si="426"/>
        <v>0</v>
      </c>
      <c r="BT493" s="2">
        <f t="shared" si="427"/>
        <v>2.0833333333333335E-4</v>
      </c>
      <c r="BU493" s="5">
        <f t="shared" si="428"/>
        <v>1189.5678337997654</v>
      </c>
      <c r="BV493" s="2">
        <f>(BU493/BU$5)^(12/COUNT(BU$6:BU493))-1</f>
        <v>6.2781527038048957E-2</v>
      </c>
      <c r="BX493" s="3">
        <f t="shared" si="429"/>
        <v>0</v>
      </c>
      <c r="BY493" s="3">
        <f t="shared" si="430"/>
        <v>1</v>
      </c>
      <c r="BZ493" s="2">
        <f t="shared" si="431"/>
        <v>-6.0287440597303399E-2</v>
      </c>
      <c r="CA493" s="5">
        <f t="shared" si="432"/>
        <v>1028.3588564658057</v>
      </c>
      <c r="CB493" s="2">
        <f>(CA493/CA$5)^(12/COUNT(CA$6:CA493))-1</f>
        <v>5.8982550221974073E-2</v>
      </c>
      <c r="CD493" s="3">
        <f t="shared" si="439"/>
        <v>0.1</v>
      </c>
      <c r="CE493" s="3">
        <f t="shared" si="433"/>
        <v>0.9</v>
      </c>
      <c r="CF493" s="2">
        <f t="shared" si="434"/>
        <v>-5.4237863204239727E-2</v>
      </c>
      <c r="CG493" s="5">
        <f t="shared" si="435"/>
        <v>1302.0498061977944</v>
      </c>
      <c r="CH493" s="2">
        <f>(CG493/CG$5)^(12/COUNT(CG$6:CG493))-1</f>
        <v>6.5145348994731567E-2</v>
      </c>
    </row>
    <row r="494" spans="1:86">
      <c r="A494" s="1">
        <v>40847</v>
      </c>
      <c r="B494" s="2">
        <f>data!M495/1200</f>
        <v>2.0833333333333335E-4</v>
      </c>
      <c r="C494" s="2">
        <f>data!K495/data!K494-1</f>
        <v>9.544522411938372E-2</v>
      </c>
      <c r="D494" s="1">
        <f t="shared" si="386"/>
        <v>40544</v>
      </c>
      <c r="E494">
        <f>VLOOKUP(D494,'FRED Graph'!$A$13:$B$1993,2,FALSE)</f>
        <v>0</v>
      </c>
      <c r="F494" s="4">
        <f t="shared" si="387"/>
        <v>9.5236890786050382E-2</v>
      </c>
      <c r="G494" s="20" t="str">
        <f t="shared" si="440"/>
        <v>20114</v>
      </c>
      <c r="H494" s="21">
        <f>IF(VLOOKUP(G494,Median_Level!$A$2:$H$206,8,FALSE)="#N/A",0,VLOOKUP(G494,Median_Level!$A$2:$H$206,8,FALSE))</f>
        <v>15</v>
      </c>
      <c r="I494" s="4"/>
      <c r="J494" s="3">
        <f t="shared" si="436"/>
        <v>0</v>
      </c>
      <c r="K494" s="3">
        <f t="shared" si="388"/>
        <v>1</v>
      </c>
      <c r="L494" s="2">
        <f t="shared" si="389"/>
        <v>9.544522411938372E-2</v>
      </c>
      <c r="M494" s="5">
        <f t="shared" si="390"/>
        <v>1376.512377662636</v>
      </c>
      <c r="N494" s="2">
        <f>(M494/M$5)^(12/COUNT(M$6:M494))-1</f>
        <v>6.6462341550468373E-2</v>
      </c>
      <c r="P494" s="3">
        <f t="shared" si="437"/>
        <v>1</v>
      </c>
      <c r="Q494" s="3">
        <f t="shared" si="391"/>
        <v>0</v>
      </c>
      <c r="R494" s="2">
        <f t="shared" si="392"/>
        <v>2.0833333333333335E-4</v>
      </c>
      <c r="S494" s="5">
        <f t="shared" si="393"/>
        <v>1139.3021821782809</v>
      </c>
      <c r="T494" s="2">
        <f>(S494/S$5)^(12/COUNT(S$6:S494))-1</f>
        <v>6.1523931794144282E-2</v>
      </c>
      <c r="V494" s="3">
        <f t="shared" si="394"/>
        <v>0</v>
      </c>
      <c r="W494" s="3">
        <f t="shared" si="395"/>
        <v>1</v>
      </c>
      <c r="X494" s="2">
        <f t="shared" si="396"/>
        <v>9.544522411938372E-2</v>
      </c>
      <c r="Y494" s="5">
        <f t="shared" si="397"/>
        <v>4913160.7109718993</v>
      </c>
      <c r="Z494" s="2">
        <f>(Y494/Y$5)^(12/COUNT(Y$6:Y494))-1</f>
        <v>0.3035431823771082</v>
      </c>
      <c r="AB494" s="3">
        <f t="shared" si="398"/>
        <v>0</v>
      </c>
      <c r="AC494" s="3">
        <f t="shared" si="399"/>
        <v>1</v>
      </c>
      <c r="AD494" s="2">
        <f t="shared" si="400"/>
        <v>9.544522411938372E-2</v>
      </c>
      <c r="AE494" s="5">
        <f t="shared" si="401"/>
        <v>1735.0368376624469</v>
      </c>
      <c r="AF494" s="2">
        <f>(AE494/AE$5)^(12/COUNT(AE$6:AE494))-1</f>
        <v>7.2537494375883638E-2</v>
      </c>
      <c r="AH494" s="3">
        <f t="shared" ca="1" si="402"/>
        <v>0</v>
      </c>
      <c r="AI494" s="3">
        <f t="shared" ca="1" si="403"/>
        <v>1</v>
      </c>
      <c r="AJ494" s="2">
        <f t="shared" ca="1" si="404"/>
        <v>9.544522411938372E-2</v>
      </c>
      <c r="AK494" s="5">
        <f t="shared" ca="1" si="405"/>
        <v>6067.9883148629488</v>
      </c>
      <c r="AL494" s="2">
        <f ca="1">(AK494/AK$5)^(12/COUNT(AK$6:AK494))-1</f>
        <v>0.10600145686621154</v>
      </c>
      <c r="AN494" s="3">
        <f t="shared" ca="1" si="406"/>
        <v>0.23992598012539501</v>
      </c>
      <c r="AO494" s="3">
        <f t="shared" ca="1" si="407"/>
        <v>0.76007401987460499</v>
      </c>
      <c r="AP494" s="2">
        <f t="shared" ca="1" si="408"/>
        <v>7.2595419753445384E-2</v>
      </c>
      <c r="AQ494" s="5">
        <f t="shared" ca="1" si="409"/>
        <v>1320.254080627597</v>
      </c>
      <c r="AR494" s="2">
        <f ca="1">(AQ494/AQ$5)^(12/COUNT(AQ$6:AQ494))-1</f>
        <v>6.53708212436519E-2</v>
      </c>
      <c r="AT494" s="3">
        <f t="shared" si="410"/>
        <v>0</v>
      </c>
      <c r="AU494" s="3">
        <f t="shared" si="411"/>
        <v>1</v>
      </c>
      <c r="AV494" s="2">
        <f t="shared" si="412"/>
        <v>9.544522411938372E-2</v>
      </c>
      <c r="AW494" s="5">
        <f t="shared" si="413"/>
        <v>2265.4291887383738</v>
      </c>
      <c r="AX494" s="2">
        <f>(AW494/AW$5)^(12/COUNT(AW$6:AW494))-1</f>
        <v>7.9580985515484981E-2</v>
      </c>
      <c r="AZ494" s="3">
        <f t="shared" ca="1" si="414"/>
        <v>0</v>
      </c>
      <c r="BA494" s="3">
        <f t="shared" ca="1" si="415"/>
        <v>1</v>
      </c>
      <c r="BB494" s="2">
        <f t="shared" ca="1" si="416"/>
        <v>9.544522411938372E-2</v>
      </c>
      <c r="BC494" s="5">
        <f t="shared" ca="1" si="417"/>
        <v>4490.0305297153009</v>
      </c>
      <c r="BD494" s="2">
        <f ca="1">(BC494/BC$5)^(12/COUNT(BC$6:BC494))-1</f>
        <v>9.7857555216538605E-2</v>
      </c>
      <c r="BF494" s="3">
        <f t="shared" si="438"/>
        <v>0.45</v>
      </c>
      <c r="BG494" s="3">
        <f t="shared" si="418"/>
        <v>0.55000000000000004</v>
      </c>
      <c r="BH494" s="2">
        <f t="shared" si="419"/>
        <v>5.258862326566105E-2</v>
      </c>
      <c r="BI494" s="5">
        <f t="shared" si="420"/>
        <v>1432.0879204367714</v>
      </c>
      <c r="BJ494" s="2">
        <f>(BI494/BI$5)^(12/COUNT(BI$6:BI494))-1</f>
        <v>6.749869836293132E-2</v>
      </c>
      <c r="BL494" s="3">
        <f t="shared" si="421"/>
        <v>1</v>
      </c>
      <c r="BM494" s="3">
        <f t="shared" si="422"/>
        <v>0</v>
      </c>
      <c r="BN494" s="2">
        <f t="shared" si="423"/>
        <v>2.0833333333333335E-4</v>
      </c>
      <c r="BO494" s="5">
        <f t="shared" si="424"/>
        <v>819.76739644551446</v>
      </c>
      <c r="BP494" s="2">
        <f>(BO494/BO$5)^(12/COUNT(BO$6:BO494))-1</f>
        <v>5.2984203832181498E-2</v>
      </c>
      <c r="BR494" s="3">
        <f t="shared" si="425"/>
        <v>1</v>
      </c>
      <c r="BS494" s="3">
        <f t="shared" si="426"/>
        <v>0</v>
      </c>
      <c r="BT494" s="2">
        <f t="shared" si="427"/>
        <v>2.0833333333333335E-4</v>
      </c>
      <c r="BU494" s="5">
        <f t="shared" si="428"/>
        <v>1189.8156604318069</v>
      </c>
      <c r="BV494" s="2">
        <f>(BU494/BU$5)^(12/COUNT(BU$6:BU494))-1</f>
        <v>6.2654631515317138E-2</v>
      </c>
      <c r="BX494" s="3">
        <f t="shared" si="429"/>
        <v>0</v>
      </c>
      <c r="BY494" s="3">
        <f t="shared" si="430"/>
        <v>1</v>
      </c>
      <c r="BZ494" s="2">
        <f t="shared" si="431"/>
        <v>9.544522411938372E-2</v>
      </c>
      <c r="CA494" s="5">
        <f t="shared" si="432"/>
        <v>1126.5107979963377</v>
      </c>
      <c r="CB494" s="2">
        <f>(CA494/CA$5)^(12/COUNT(CA$6:CA494))-1</f>
        <v>6.1229848669976494E-2</v>
      </c>
      <c r="CD494" s="3">
        <f t="shared" si="439"/>
        <v>0.1</v>
      </c>
      <c r="CE494" s="3">
        <f t="shared" si="433"/>
        <v>0.9</v>
      </c>
      <c r="CF494" s="2">
        <f t="shared" si="434"/>
        <v>8.5921535040778679E-2</v>
      </c>
      <c r="CG494" s="5">
        <f t="shared" si="435"/>
        <v>1413.9239242458573</v>
      </c>
      <c r="CH494" s="2">
        <f>(CG494/CG$5)^(12/COUNT(CG$6:CG494))-1</f>
        <v>6.7164363000402405E-2</v>
      </c>
    </row>
    <row r="495" spans="1:86">
      <c r="A495" s="1">
        <v>40877</v>
      </c>
      <c r="B495" s="2">
        <f>data!M496/1200</f>
        <v>2.0833333333333335E-4</v>
      </c>
      <c r="C495" s="2">
        <f>data!K496/data!K495-1</f>
        <v>7.5842680181781308E-3</v>
      </c>
      <c r="D495" s="1">
        <f t="shared" si="386"/>
        <v>40544</v>
      </c>
      <c r="E495">
        <f>VLOOKUP(D495,'FRED Graph'!$A$13:$B$1993,2,FALSE)</f>
        <v>0</v>
      </c>
      <c r="F495" s="4">
        <f t="shared" si="387"/>
        <v>7.3759346848447978E-3</v>
      </c>
      <c r="G495" s="20" t="str">
        <f t="shared" si="440"/>
        <v>20114</v>
      </c>
      <c r="H495" s="21">
        <f>IF(VLOOKUP(G495,Median_Level!$A$2:$H$206,8,FALSE)="#N/A",0,VLOOKUP(G495,Median_Level!$A$2:$H$206,8,FALSE))</f>
        <v>15</v>
      </c>
      <c r="I495" s="4"/>
      <c r="J495" s="3">
        <f t="shared" si="436"/>
        <v>0</v>
      </c>
      <c r="K495" s="3">
        <f t="shared" si="388"/>
        <v>1</v>
      </c>
      <c r="L495" s="2">
        <f t="shared" si="389"/>
        <v>7.5842680181781308E-3</v>
      </c>
      <c r="M495" s="5">
        <f t="shared" si="390"/>
        <v>1386.9522164651692</v>
      </c>
      <c r="N495" s="2">
        <f>(M495/M$5)^(12/COUNT(M$6:M495))-1</f>
        <v>6.6519629260004542E-2</v>
      </c>
      <c r="P495" s="3">
        <f t="shared" si="437"/>
        <v>1</v>
      </c>
      <c r="Q495" s="3">
        <f t="shared" si="391"/>
        <v>0</v>
      </c>
      <c r="R495" s="2">
        <f t="shared" si="392"/>
        <v>2.0833333333333335E-4</v>
      </c>
      <c r="S495" s="5">
        <f t="shared" si="393"/>
        <v>1139.5395367995679</v>
      </c>
      <c r="T495" s="2">
        <f>(S495/S$5)^(12/COUNT(S$6:S495))-1</f>
        <v>6.140000977546789E-2</v>
      </c>
      <c r="V495" s="3">
        <f t="shared" si="394"/>
        <v>0</v>
      </c>
      <c r="W495" s="3">
        <f t="shared" si="395"/>
        <v>1</v>
      </c>
      <c r="X495" s="2">
        <f t="shared" si="396"/>
        <v>7.5842680181781308E-3</v>
      </c>
      <c r="Y495" s="5">
        <f t="shared" si="397"/>
        <v>4950423.4386202926</v>
      </c>
      <c r="Z495" s="2">
        <f>(Y495/Y$5)^(12/COUNT(Y$6:Y495))-1</f>
        <v>0.30307926141886932</v>
      </c>
      <c r="AB495" s="3">
        <f t="shared" si="398"/>
        <v>0</v>
      </c>
      <c r="AC495" s="3">
        <f t="shared" si="399"/>
        <v>1</v>
      </c>
      <c r="AD495" s="2">
        <f t="shared" si="400"/>
        <v>7.5842680181781308E-3</v>
      </c>
      <c r="AE495" s="5">
        <f t="shared" si="401"/>
        <v>1748.1958220606912</v>
      </c>
      <c r="AF495" s="2">
        <f>(AE495/AE$5)^(12/COUNT(AE$6:AE495))-1</f>
        <v>7.2582674313848461E-2</v>
      </c>
      <c r="AH495" s="3">
        <f t="shared" ca="1" si="402"/>
        <v>0</v>
      </c>
      <c r="AI495" s="3">
        <f t="shared" ca="1" si="403"/>
        <v>1</v>
      </c>
      <c r="AJ495" s="2">
        <f t="shared" ca="1" si="404"/>
        <v>7.5842680181781308E-3</v>
      </c>
      <c r="AK495" s="5">
        <f t="shared" ca="1" si="405"/>
        <v>6114.0095645740421</v>
      </c>
      <c r="AL495" s="2">
        <f ca="1">(AK495/AK$5)^(12/COUNT(AK$6:AK495))-1</f>
        <v>0.10597869740584653</v>
      </c>
      <c r="AN495" s="3">
        <f t="shared" ca="1" si="406"/>
        <v>0.7675974166594427</v>
      </c>
      <c r="AO495" s="3">
        <f t="shared" ca="1" si="407"/>
        <v>0.2324025833405573</v>
      </c>
      <c r="AP495" s="2">
        <f t="shared" ca="1" si="408"/>
        <v>1.9225196086424838E-3</v>
      </c>
      <c r="AQ495" s="5">
        <f t="shared" ca="1" si="409"/>
        <v>1322.7922949859937</v>
      </c>
      <c r="AR495" s="2">
        <f ca="1">(AQ495/AQ$5)^(12/COUNT(AQ$6:AQ495))-1</f>
        <v>6.5283258230605545E-2</v>
      </c>
      <c r="AT495" s="3">
        <f t="shared" si="410"/>
        <v>0</v>
      </c>
      <c r="AU495" s="3">
        <f t="shared" si="411"/>
        <v>1</v>
      </c>
      <c r="AV495" s="2">
        <f t="shared" si="412"/>
        <v>7.5842680181781308E-3</v>
      </c>
      <c r="AW495" s="5">
        <f t="shared" si="413"/>
        <v>2282.6108108819694</v>
      </c>
      <c r="AX495" s="2">
        <f>(AW495/AW$5)^(12/COUNT(AW$6:AW495))-1</f>
        <v>7.9612040076492141E-2</v>
      </c>
      <c r="AZ495" s="3">
        <f t="shared" ca="1" si="414"/>
        <v>0</v>
      </c>
      <c r="BA495" s="3">
        <f t="shared" ca="1" si="415"/>
        <v>1</v>
      </c>
      <c r="BB495" s="2">
        <f t="shared" ca="1" si="416"/>
        <v>7.5842680181781308E-3</v>
      </c>
      <c r="BC495" s="5">
        <f t="shared" ca="1" si="417"/>
        <v>4524.0841246624641</v>
      </c>
      <c r="BD495" s="2">
        <f ca="1">(BC495/BC$5)^(12/COUNT(BC$6:BC495))-1</f>
        <v>9.7851521993009838E-2</v>
      </c>
      <c r="BF495" s="3">
        <f t="shared" si="438"/>
        <v>0.45</v>
      </c>
      <c r="BG495" s="3">
        <f t="shared" si="418"/>
        <v>0.55000000000000004</v>
      </c>
      <c r="BH495" s="2">
        <f t="shared" si="419"/>
        <v>4.265097409997972E-3</v>
      </c>
      <c r="BI495" s="5">
        <f t="shared" si="420"/>
        <v>1438.1959149171157</v>
      </c>
      <c r="BJ495" s="2">
        <f>(BI495/BI$5)^(12/COUNT(BI$6:BI495))-1</f>
        <v>6.7467663108867315E-2</v>
      </c>
      <c r="BL495" s="3">
        <f t="shared" si="421"/>
        <v>1</v>
      </c>
      <c r="BM495" s="3">
        <f t="shared" si="422"/>
        <v>0</v>
      </c>
      <c r="BN495" s="2">
        <f t="shared" si="423"/>
        <v>2.0833333333333335E-4</v>
      </c>
      <c r="BO495" s="5">
        <f t="shared" si="424"/>
        <v>819.938181319774</v>
      </c>
      <c r="BP495" s="2">
        <f>(BO495/BO$5)^(12/COUNT(BO$6:BO495))-1</f>
        <v>5.2878634580979522E-2</v>
      </c>
      <c r="BR495" s="3">
        <f t="shared" si="425"/>
        <v>1</v>
      </c>
      <c r="BS495" s="3">
        <f t="shared" si="426"/>
        <v>0</v>
      </c>
      <c r="BT495" s="2">
        <f t="shared" si="427"/>
        <v>2.0833333333333335E-4</v>
      </c>
      <c r="BU495" s="5">
        <f t="shared" si="428"/>
        <v>1190.0635386943968</v>
      </c>
      <c r="BV495" s="2">
        <f>(BU495/BU$5)^(12/COUNT(BU$6:BU495))-1</f>
        <v>6.2528268992115166E-2</v>
      </c>
      <c r="BX495" s="3">
        <f t="shared" si="429"/>
        <v>0</v>
      </c>
      <c r="BY495" s="3">
        <f t="shared" si="430"/>
        <v>1</v>
      </c>
      <c r="BZ495" s="2">
        <f t="shared" si="431"/>
        <v>7.5842680181781308E-3</v>
      </c>
      <c r="CA495" s="5">
        <f t="shared" si="432"/>
        <v>1135.0545578137137</v>
      </c>
      <c r="CB495" s="2">
        <f>(CA495/CA$5)^(12/COUNT(CA$6:CA495))-1</f>
        <v>6.129750824596969E-2</v>
      </c>
      <c r="CD495" s="3">
        <f t="shared" si="439"/>
        <v>0.1</v>
      </c>
      <c r="CE495" s="3">
        <f t="shared" si="433"/>
        <v>0.9</v>
      </c>
      <c r="CF495" s="2">
        <f t="shared" si="434"/>
        <v>6.8466745496936514E-3</v>
      </c>
      <c r="CG495" s="5">
        <f t="shared" si="435"/>
        <v>1423.6046011931942</v>
      </c>
      <c r="CH495" s="2">
        <f>(CG495/CG$5)^(12/COUNT(CG$6:CG495))-1</f>
        <v>6.7201115701313263E-2</v>
      </c>
    </row>
    <row r="496" spans="1:86">
      <c r="A496" s="1">
        <v>40907</v>
      </c>
      <c r="B496" s="2">
        <f>data!M497/1200</f>
        <v>2.0833333333333335E-4</v>
      </c>
      <c r="C496" s="2">
        <f>data!K497/data!K496-1</f>
        <v>1.4269015945965524E-2</v>
      </c>
      <c r="D496" s="1">
        <f t="shared" si="386"/>
        <v>40544</v>
      </c>
      <c r="E496">
        <f>VLOOKUP(D496,'FRED Graph'!$A$13:$B$1993,2,FALSE)</f>
        <v>0</v>
      </c>
      <c r="F496" s="4">
        <f t="shared" si="387"/>
        <v>1.4060682612632191E-2</v>
      </c>
      <c r="G496" s="20" t="str">
        <f t="shared" si="440"/>
        <v>20114</v>
      </c>
      <c r="H496" s="21">
        <f>IF(VLOOKUP(G496,Median_Level!$A$2:$H$206,8,FALSE)="#N/A",0,VLOOKUP(G496,Median_Level!$A$2:$H$206,8,FALSE))</f>
        <v>15</v>
      </c>
      <c r="I496" s="4"/>
      <c r="J496" s="3">
        <f t="shared" si="436"/>
        <v>0</v>
      </c>
      <c r="K496" s="3">
        <f t="shared" si="388"/>
        <v>1</v>
      </c>
      <c r="L496" s="2">
        <f t="shared" si="389"/>
        <v>1.4269015945965524E-2</v>
      </c>
      <c r="M496" s="5">
        <f t="shared" si="390"/>
        <v>1406.742659758203</v>
      </c>
      <c r="N496" s="2">
        <f>(M496/M$5)^(12/COUNT(M$6:M496))-1</f>
        <v>6.6749069468646782E-2</v>
      </c>
      <c r="P496" s="3">
        <f t="shared" si="437"/>
        <v>1</v>
      </c>
      <c r="Q496" s="3">
        <f t="shared" si="391"/>
        <v>0</v>
      </c>
      <c r="R496" s="2">
        <f t="shared" si="392"/>
        <v>2.0833333333333335E-4</v>
      </c>
      <c r="S496" s="5">
        <f t="shared" si="393"/>
        <v>1139.7769408697345</v>
      </c>
      <c r="T496" s="2">
        <f>(S496/S$5)^(12/COUNT(S$6:S496))-1</f>
        <v>6.1276606909153042E-2</v>
      </c>
      <c r="V496" s="3">
        <f t="shared" si="394"/>
        <v>0</v>
      </c>
      <c r="W496" s="3">
        <f t="shared" si="395"/>
        <v>1</v>
      </c>
      <c r="X496" s="2">
        <f t="shared" si="396"/>
        <v>1.4269015945965524E-2</v>
      </c>
      <c r="Y496" s="5">
        <f t="shared" si="397"/>
        <v>5021061.1096052472</v>
      </c>
      <c r="Z496" s="2">
        <f>(Y496/Y$5)^(12/COUNT(Y$6:Y496))-1</f>
        <v>0.30282792653878232</v>
      </c>
      <c r="AB496" s="3">
        <f t="shared" si="398"/>
        <v>0</v>
      </c>
      <c r="AC496" s="3">
        <f t="shared" si="399"/>
        <v>1</v>
      </c>
      <c r="AD496" s="2">
        <f t="shared" si="400"/>
        <v>1.4269015945965524E-2</v>
      </c>
      <c r="AE496" s="5">
        <f t="shared" si="401"/>
        <v>1773.1408561223454</v>
      </c>
      <c r="AF496" s="2">
        <f>(AE496/AE$5)^(12/COUNT(AE$6:AE496))-1</f>
        <v>7.2801032878130778E-2</v>
      </c>
      <c r="AH496" s="3">
        <f t="shared" ca="1" si="402"/>
        <v>0</v>
      </c>
      <c r="AI496" s="3">
        <f t="shared" ca="1" si="403"/>
        <v>1</v>
      </c>
      <c r="AJ496" s="2">
        <f t="shared" ca="1" si="404"/>
        <v>1.4269015945965524E-2</v>
      </c>
      <c r="AK496" s="5">
        <f t="shared" ca="1" si="405"/>
        <v>6201.2504645447352</v>
      </c>
      <c r="AL496" s="2">
        <f ca="1">(AK496/AK$5)^(12/COUNT(AK$6:AK496))-1</f>
        <v>0.10613477849735919</v>
      </c>
      <c r="AN496" s="3">
        <f t="shared" ca="1" si="406"/>
        <v>0.75853313627692232</v>
      </c>
      <c r="AO496" s="3">
        <f t="shared" ca="1" si="407"/>
        <v>0.24146686372307768</v>
      </c>
      <c r="AP496" s="2">
        <f t="shared" ca="1" si="408"/>
        <v>3.6035222656112384E-3</v>
      </c>
      <c r="AQ496" s="5">
        <f t="shared" ca="1" si="409"/>
        <v>1327.5590064737548</v>
      </c>
      <c r="AR496" s="2">
        <f ca="1">(AQ496/AQ$5)^(12/COUNT(AQ$6:AQ496))-1</f>
        <v>6.5239701419266938E-2</v>
      </c>
      <c r="AT496" s="3">
        <f t="shared" si="410"/>
        <v>0</v>
      </c>
      <c r="AU496" s="3">
        <f t="shared" si="411"/>
        <v>1</v>
      </c>
      <c r="AV496" s="2">
        <f t="shared" si="412"/>
        <v>1.4269015945965524E-2</v>
      </c>
      <c r="AW496" s="5">
        <f t="shared" si="413"/>
        <v>2315.1814209408776</v>
      </c>
      <c r="AX496" s="2">
        <f>(AW496/AW$5)^(12/COUNT(AW$6:AW496))-1</f>
        <v>7.981746362711073E-2</v>
      </c>
      <c r="AZ496" s="3">
        <f t="shared" ca="1" si="414"/>
        <v>0</v>
      </c>
      <c r="BA496" s="3">
        <f t="shared" ca="1" si="415"/>
        <v>1</v>
      </c>
      <c r="BB496" s="2">
        <f t="shared" ca="1" si="416"/>
        <v>1.4269015945965524E-2</v>
      </c>
      <c r="BC496" s="5">
        <f t="shared" ca="1" si="417"/>
        <v>4588.6383531781621</v>
      </c>
      <c r="BD496" s="2">
        <f ca="1">(BC496/BC$5)^(12/COUNT(BC$6:BC496))-1</f>
        <v>9.8022949915348878E-2</v>
      </c>
      <c r="BF496" s="3">
        <f t="shared" si="438"/>
        <v>0.45</v>
      </c>
      <c r="BG496" s="3">
        <f t="shared" si="418"/>
        <v>0.55000000000000004</v>
      </c>
      <c r="BH496" s="2">
        <f t="shared" si="419"/>
        <v>7.9417087702810391E-3</v>
      </c>
      <c r="BI496" s="5">
        <f t="shared" si="420"/>
        <v>1449.6176480279955</v>
      </c>
      <c r="BJ496" s="2">
        <f>(BI496/BI$5)^(12/COUNT(BI$6:BI496))-1</f>
        <v>6.7532093355480605E-2</v>
      </c>
      <c r="BL496" s="3">
        <f t="shared" si="421"/>
        <v>1</v>
      </c>
      <c r="BM496" s="3">
        <f t="shared" si="422"/>
        <v>0</v>
      </c>
      <c r="BN496" s="2">
        <f t="shared" si="423"/>
        <v>2.0833333333333335E-4</v>
      </c>
      <c r="BO496" s="5">
        <f t="shared" si="424"/>
        <v>820.1090017742157</v>
      </c>
      <c r="BP496" s="2">
        <f>(BO496/BO$5)^(12/COUNT(BO$6:BO496))-1</f>
        <v>5.2773505866592796E-2</v>
      </c>
      <c r="BR496" s="3">
        <f t="shared" si="425"/>
        <v>1</v>
      </c>
      <c r="BS496" s="3">
        <f t="shared" si="426"/>
        <v>0</v>
      </c>
      <c r="BT496" s="2">
        <f t="shared" si="427"/>
        <v>2.0833333333333335E-4</v>
      </c>
      <c r="BU496" s="5">
        <f t="shared" si="428"/>
        <v>1190.3114685982914</v>
      </c>
      <c r="BV496" s="2">
        <f>(BU496/BU$5)^(12/COUNT(BU$6:BU496))-1</f>
        <v>6.2402436118230042E-2</v>
      </c>
      <c r="BX496" s="3">
        <f t="shared" si="429"/>
        <v>0</v>
      </c>
      <c r="BY496" s="3">
        <f t="shared" si="430"/>
        <v>1</v>
      </c>
      <c r="BZ496" s="2">
        <f t="shared" si="431"/>
        <v>1.4269015945965524E-2</v>
      </c>
      <c r="CA496" s="5">
        <f t="shared" si="432"/>
        <v>1151.2506693986984</v>
      </c>
      <c r="CB496" s="2">
        <f>(CA496/CA$5)^(12/COUNT(CA$6:CA496))-1</f>
        <v>6.1536436959372942E-2</v>
      </c>
      <c r="CD496" s="3">
        <f t="shared" si="439"/>
        <v>0.1</v>
      </c>
      <c r="CE496" s="3">
        <f t="shared" si="433"/>
        <v>0.9</v>
      </c>
      <c r="CF496" s="2">
        <f t="shared" si="434"/>
        <v>1.2862947684702305E-2</v>
      </c>
      <c r="CG496" s="5">
        <f t="shared" si="435"/>
        <v>1441.9163527020435</v>
      </c>
      <c r="CH496" s="2">
        <f>(CG496/CG$5)^(12/COUNT(CG$6:CG496))-1</f>
        <v>6.7393124038909402E-2</v>
      </c>
    </row>
    <row r="497" spans="1:86">
      <c r="A497" s="1">
        <v>40939</v>
      </c>
      <c r="B497" s="2">
        <f>data!M498/1200</f>
        <v>2.0833333333333335E-4</v>
      </c>
      <c r="C497" s="2">
        <f>data!K498/data!K497-1</f>
        <v>3.3996149804052633E-2</v>
      </c>
      <c r="D497" s="1">
        <f t="shared" si="386"/>
        <v>40909</v>
      </c>
      <c r="E497">
        <f>VLOOKUP(D497,'FRED Graph'!$A$13:$B$1993,2,FALSE)</f>
        <v>0</v>
      </c>
      <c r="F497" s="4">
        <f t="shared" si="387"/>
        <v>3.3787816470719302E-2</v>
      </c>
      <c r="G497" s="20" t="str">
        <f t="shared" si="440"/>
        <v>20121</v>
      </c>
      <c r="H497" s="21">
        <f>IF(VLOOKUP(G497,Median_Level!$A$2:$H$206,8,FALSE)="#N/A",0,VLOOKUP(G497,Median_Level!$A$2:$H$206,8,FALSE))</f>
        <v>15</v>
      </c>
      <c r="I497" s="4"/>
      <c r="J497" s="3">
        <f t="shared" si="436"/>
        <v>0</v>
      </c>
      <c r="K497" s="3">
        <f t="shared" si="388"/>
        <v>1</v>
      </c>
      <c r="L497" s="2">
        <f t="shared" si="389"/>
        <v>3.3996149804052633E-2</v>
      </c>
      <c r="M497" s="5">
        <f t="shared" si="390"/>
        <v>1454.5664939550943</v>
      </c>
      <c r="N497" s="2">
        <f>(M497/M$5)^(12/COUNT(M$6:M497))-1</f>
        <v>6.7479038046231343E-2</v>
      </c>
      <c r="P497" s="3">
        <f t="shared" si="437"/>
        <v>1</v>
      </c>
      <c r="Q497" s="3">
        <f t="shared" si="391"/>
        <v>0</v>
      </c>
      <c r="R497" s="2">
        <f t="shared" si="392"/>
        <v>2.0833333333333335E-4</v>
      </c>
      <c r="S497" s="5">
        <f t="shared" si="393"/>
        <v>1140.0143943990824</v>
      </c>
      <c r="T497" s="2">
        <f>(S497/S$5)^(12/COUNT(S$6:S497))-1</f>
        <v>6.1153719940483686E-2</v>
      </c>
      <c r="V497" s="3">
        <f t="shared" si="394"/>
        <v>0</v>
      </c>
      <c r="W497" s="3">
        <f t="shared" si="395"/>
        <v>1</v>
      </c>
      <c r="X497" s="2">
        <f t="shared" si="396"/>
        <v>3.3996149804052633E-2</v>
      </c>
      <c r="Y497" s="5">
        <f t="shared" si="397"/>
        <v>5191757.8552626902</v>
      </c>
      <c r="Z497" s="2">
        <f>(Y497/Y$5)^(12/COUNT(Y$6:Y497))-1</f>
        <v>0.30318979063484019</v>
      </c>
      <c r="AB497" s="3">
        <f t="shared" si="398"/>
        <v>0</v>
      </c>
      <c r="AC497" s="3">
        <f t="shared" si="399"/>
        <v>1</v>
      </c>
      <c r="AD497" s="2">
        <f t="shared" si="400"/>
        <v>3.3996149804052633E-2</v>
      </c>
      <c r="AE497" s="5">
        <f t="shared" si="401"/>
        <v>1833.4208182907669</v>
      </c>
      <c r="AF497" s="2">
        <f>(AE497/AE$5)^(12/COUNT(AE$6:AE497))-1</f>
        <v>7.3522798834205982E-2</v>
      </c>
      <c r="AH497" s="3">
        <f t="shared" ca="1" si="402"/>
        <v>0</v>
      </c>
      <c r="AI497" s="3">
        <f t="shared" ca="1" si="403"/>
        <v>1</v>
      </c>
      <c r="AJ497" s="2">
        <f t="shared" ca="1" si="404"/>
        <v>3.3996149804052633E-2</v>
      </c>
      <c r="AK497" s="5">
        <f t="shared" ca="1" si="405"/>
        <v>6412.0691043098486</v>
      </c>
      <c r="AL497" s="2">
        <f ca="1">(AK497/AK$5)^(12/COUNT(AK$6:AK497))-1</f>
        <v>0.10681013344471357</v>
      </c>
      <c r="AN497" s="3">
        <f t="shared" ca="1" si="406"/>
        <v>0.54035560886753919</v>
      </c>
      <c r="AO497" s="3">
        <f t="shared" ca="1" si="407"/>
        <v>0.45964439113246081</v>
      </c>
      <c r="AP497" s="2">
        <f t="shared" ca="1" si="408"/>
        <v>1.5738713662712438E-2</v>
      </c>
      <c r="AQ497" s="5">
        <f t="shared" ca="1" si="409"/>
        <v>1348.4530775470005</v>
      </c>
      <c r="AR497" s="2">
        <f ca="1">(AQ497/AQ$5)^(12/COUNT(AQ$6:AQ497))-1</f>
        <v>6.5508630198603424E-2</v>
      </c>
      <c r="AT497" s="3">
        <f t="shared" si="410"/>
        <v>0</v>
      </c>
      <c r="AU497" s="3">
        <f t="shared" si="411"/>
        <v>1</v>
      </c>
      <c r="AV497" s="2">
        <f t="shared" si="412"/>
        <v>3.3996149804052633E-2</v>
      </c>
      <c r="AW497" s="5">
        <f t="shared" si="413"/>
        <v>2393.8886753507431</v>
      </c>
      <c r="AX497" s="2">
        <f>(AW497/AW$5)^(12/COUNT(AW$6:AW497))-1</f>
        <v>8.0529633038917803E-2</v>
      </c>
      <c r="AZ497" s="3">
        <f t="shared" ca="1" si="414"/>
        <v>0</v>
      </c>
      <c r="BA497" s="3">
        <f t="shared" ca="1" si="415"/>
        <v>1</v>
      </c>
      <c r="BB497" s="2">
        <f t="shared" ca="1" si="416"/>
        <v>3.3996149804052633E-2</v>
      </c>
      <c r="BC497" s="5">
        <f t="shared" ca="1" si="417"/>
        <v>4744.6343900294287</v>
      </c>
      <c r="BD497" s="2">
        <f ca="1">(BC497/BC$5)^(12/COUNT(BC$6:BC497))-1</f>
        <v>9.8709789159072026E-2</v>
      </c>
      <c r="BF497" s="3">
        <f t="shared" si="438"/>
        <v>0.45</v>
      </c>
      <c r="BG497" s="3">
        <f t="shared" si="418"/>
        <v>0.55000000000000004</v>
      </c>
      <c r="BH497" s="2">
        <f t="shared" si="419"/>
        <v>1.879163239222895E-2</v>
      </c>
      <c r="BI497" s="5">
        <f t="shared" si="420"/>
        <v>1476.8583299790253</v>
      </c>
      <c r="BJ497" s="2">
        <f>(BI497/BI$5)^(12/COUNT(BI$6:BI497))-1</f>
        <v>6.7875098516763543E-2</v>
      </c>
      <c r="BL497" s="3">
        <f t="shared" si="421"/>
        <v>1</v>
      </c>
      <c r="BM497" s="3">
        <f t="shared" si="422"/>
        <v>0</v>
      </c>
      <c r="BN497" s="2">
        <f t="shared" si="423"/>
        <v>2.0833333333333335E-4</v>
      </c>
      <c r="BO497" s="5">
        <f t="shared" si="424"/>
        <v>820.27985781625205</v>
      </c>
      <c r="BP497" s="2">
        <f>(BO497/BO$5)^(12/COUNT(BO$6:BO497))-1</f>
        <v>5.2668814937766095E-2</v>
      </c>
      <c r="BR497" s="3">
        <f t="shared" si="425"/>
        <v>1</v>
      </c>
      <c r="BS497" s="3">
        <f t="shared" si="426"/>
        <v>0</v>
      </c>
      <c r="BT497" s="2">
        <f t="shared" si="427"/>
        <v>2.0833333333333335E-4</v>
      </c>
      <c r="BU497" s="5">
        <f t="shared" si="428"/>
        <v>1190.5594501542494</v>
      </c>
      <c r="BV497" s="2">
        <f>(BU497/BU$5)^(12/COUNT(BU$6:BU497))-1</f>
        <v>6.2277129571460366E-2</v>
      </c>
      <c r="BX497" s="3">
        <f t="shared" si="429"/>
        <v>0</v>
      </c>
      <c r="BY497" s="3">
        <f t="shared" si="430"/>
        <v>1</v>
      </c>
      <c r="BZ497" s="2">
        <f t="shared" si="431"/>
        <v>3.3996149804052633E-2</v>
      </c>
      <c r="CA497" s="5">
        <f t="shared" si="432"/>
        <v>1190.3887596175923</v>
      </c>
      <c r="CB497" s="2">
        <f>(CA497/CA$5)^(12/COUNT(CA$6:CA497))-1</f>
        <v>6.2273414709275832E-2</v>
      </c>
      <c r="CD497" s="3">
        <f t="shared" si="439"/>
        <v>0.1</v>
      </c>
      <c r="CE497" s="3">
        <f t="shared" si="433"/>
        <v>0.9</v>
      </c>
      <c r="CF497" s="2">
        <f t="shared" si="434"/>
        <v>3.0617368156980705E-2</v>
      </c>
      <c r="CG497" s="5">
        <f t="shared" si="435"/>
        <v>1486.064036524293</v>
      </c>
      <c r="CH497" s="2">
        <f>(CG497/CG$5)^(12/COUNT(CG$6:CG497))-1</f>
        <v>6.8036957855299951E-2</v>
      </c>
    </row>
    <row r="498" spans="1:86">
      <c r="A498" s="1">
        <v>40968</v>
      </c>
      <c r="B498" s="2">
        <f>data!M499/1200</f>
        <v>2.0833333333333335E-4</v>
      </c>
      <c r="C498" s="2">
        <f>data!K499/data!K498-1</f>
        <v>2.5264171121301304E-2</v>
      </c>
      <c r="D498" s="1">
        <f t="shared" si="386"/>
        <v>40909</v>
      </c>
      <c r="E498">
        <f>VLOOKUP(D498,'FRED Graph'!$A$13:$B$1993,2,FALSE)</f>
        <v>0</v>
      </c>
      <c r="F498" s="4">
        <f t="shared" si="387"/>
        <v>2.505583778796797E-2</v>
      </c>
      <c r="G498" s="20" t="str">
        <f t="shared" si="440"/>
        <v>20121</v>
      </c>
      <c r="H498" s="21">
        <f>IF(VLOOKUP(G498,Median_Level!$A$2:$H$206,8,FALSE)="#N/A",0,VLOOKUP(G498,Median_Level!$A$2:$H$206,8,FALSE))</f>
        <v>15</v>
      </c>
      <c r="I498" s="4"/>
      <c r="J498" s="3">
        <f t="shared" si="436"/>
        <v>0</v>
      </c>
      <c r="K498" s="3">
        <f t="shared" si="388"/>
        <v>1</v>
      </c>
      <c r="L498" s="2">
        <f t="shared" si="389"/>
        <v>2.5264171121301304E-2</v>
      </c>
      <c r="M498" s="5">
        <f t="shared" si="390"/>
        <v>1491.314910765687</v>
      </c>
      <c r="N498" s="2">
        <f>(M498/M$5)^(12/COUNT(M$6:M498))-1</f>
        <v>6.79860569189501E-2</v>
      </c>
      <c r="P498" s="3">
        <f t="shared" si="437"/>
        <v>1</v>
      </c>
      <c r="Q498" s="3">
        <f t="shared" si="391"/>
        <v>0</v>
      </c>
      <c r="R498" s="2">
        <f t="shared" si="392"/>
        <v>2.0833333333333335E-4</v>
      </c>
      <c r="S498" s="5">
        <f t="shared" si="393"/>
        <v>1140.2518973979156</v>
      </c>
      <c r="T498" s="2">
        <f>(S498/S$5)^(12/COUNT(S$6:S498))-1</f>
        <v>6.1031345641886725E-2</v>
      </c>
      <c r="V498" s="3">
        <f t="shared" si="394"/>
        <v>0</v>
      </c>
      <c r="W498" s="3">
        <f t="shared" si="395"/>
        <v>1</v>
      </c>
      <c r="X498" s="2">
        <f t="shared" si="396"/>
        <v>2.5264171121301304E-2</v>
      </c>
      <c r="Y498" s="5">
        <f t="shared" si="397"/>
        <v>5322923.3141384069</v>
      </c>
      <c r="Z498" s="2">
        <f>(Y498/Y$5)^(12/COUNT(Y$6:Y498))-1</f>
        <v>0.30328122527717527</v>
      </c>
      <c r="AB498" s="3">
        <f t="shared" si="398"/>
        <v>0</v>
      </c>
      <c r="AC498" s="3">
        <f t="shared" si="399"/>
        <v>1</v>
      </c>
      <c r="AD498" s="2">
        <f t="shared" si="400"/>
        <v>2.5264171121301304E-2</v>
      </c>
      <c r="AE498" s="5">
        <f t="shared" si="401"/>
        <v>1879.7406755814211</v>
      </c>
      <c r="AF498" s="2">
        <f>(AE498/AE$5)^(12/COUNT(AE$6:AE498))-1</f>
        <v>7.4020388745671628E-2</v>
      </c>
      <c r="AH498" s="3">
        <f t="shared" ca="1" si="402"/>
        <v>0</v>
      </c>
      <c r="AI498" s="3">
        <f t="shared" ca="1" si="403"/>
        <v>1</v>
      </c>
      <c r="AJ498" s="2">
        <f t="shared" ca="1" si="404"/>
        <v>2.5264171121301304E-2</v>
      </c>
      <c r="AK498" s="5">
        <f t="shared" ca="1" si="405"/>
        <v>6574.064715402742</v>
      </c>
      <c r="AL498" s="2">
        <f ca="1">(AK498/AK$5)^(12/COUNT(AK$6:AK498))-1</f>
        <v>0.10725456665012056</v>
      </c>
      <c r="AN498" s="3">
        <f t="shared" ca="1" si="406"/>
        <v>7.9601205984585199E-2</v>
      </c>
      <c r="AO498" s="3">
        <f t="shared" ca="1" si="407"/>
        <v>0.9203987940154148</v>
      </c>
      <c r="AP498" s="2">
        <f t="shared" ca="1" si="408"/>
        <v>2.3269696216424912E-2</v>
      </c>
      <c r="AQ498" s="5">
        <f t="shared" ca="1" si="409"/>
        <v>1379.8311710236226</v>
      </c>
      <c r="AR498" s="2">
        <f ca="1">(AQ498/AQ$5)^(12/COUNT(AQ$6:AQ498))-1</f>
        <v>6.5968183394372382E-2</v>
      </c>
      <c r="AT498" s="3">
        <f t="shared" si="410"/>
        <v>0</v>
      </c>
      <c r="AU498" s="3">
        <f t="shared" si="411"/>
        <v>1</v>
      </c>
      <c r="AV498" s="2">
        <f t="shared" si="412"/>
        <v>2.5264171121301304E-2</v>
      </c>
      <c r="AW498" s="5">
        <f t="shared" si="413"/>
        <v>2454.3682884901496</v>
      </c>
      <c r="AX498" s="2">
        <f>(AW498/AW$5)^(12/COUNT(AW$6:AW498))-1</f>
        <v>8.1016205254422768E-2</v>
      </c>
      <c r="AZ498" s="3">
        <f t="shared" ca="1" si="414"/>
        <v>0</v>
      </c>
      <c r="BA498" s="3">
        <f t="shared" ca="1" si="415"/>
        <v>1</v>
      </c>
      <c r="BB498" s="2">
        <f t="shared" ca="1" si="416"/>
        <v>2.5264171121301304E-2</v>
      </c>
      <c r="BC498" s="5">
        <f t="shared" ca="1" si="417"/>
        <v>4864.5036451671431</v>
      </c>
      <c r="BD498" s="2">
        <f ca="1">(BC498/BC$5)^(12/COUNT(BC$6:BC498))-1</f>
        <v>9.9167346859724281E-2</v>
      </c>
      <c r="BF498" s="3">
        <f t="shared" si="438"/>
        <v>0.45</v>
      </c>
      <c r="BG498" s="3">
        <f t="shared" si="418"/>
        <v>0.55000000000000004</v>
      </c>
      <c r="BH498" s="2">
        <f t="shared" si="419"/>
        <v>1.3989044116715718E-2</v>
      </c>
      <c r="BI498" s="5">
        <f t="shared" si="420"/>
        <v>1497.5181663112407</v>
      </c>
      <c r="BJ498" s="2">
        <f>(BI498/BI$5)^(12/COUNT(BI$6:BI498))-1</f>
        <v>6.8093969102570595E-2</v>
      </c>
      <c r="BL498" s="3">
        <f t="shared" si="421"/>
        <v>1</v>
      </c>
      <c r="BM498" s="3">
        <f t="shared" si="422"/>
        <v>0</v>
      </c>
      <c r="BN498" s="2">
        <f t="shared" si="423"/>
        <v>2.0833333333333335E-4</v>
      </c>
      <c r="BO498" s="5">
        <f t="shared" si="424"/>
        <v>820.45074945329714</v>
      </c>
      <c r="BP498" s="2">
        <f>(BO498/BO$5)^(12/COUNT(BO$6:BO498))-1</f>
        <v>5.2564559066102801E-2</v>
      </c>
      <c r="BR498" s="3">
        <f t="shared" si="425"/>
        <v>1</v>
      </c>
      <c r="BS498" s="3">
        <f t="shared" si="426"/>
        <v>0</v>
      </c>
      <c r="BT498" s="2">
        <f t="shared" si="427"/>
        <v>2.0833333333333335E-4</v>
      </c>
      <c r="BU498" s="5">
        <f t="shared" si="428"/>
        <v>1190.8074833730316</v>
      </c>
      <c r="BV498" s="2">
        <f>(BU498/BU$5)^(12/COUNT(BU$6:BU498))-1</f>
        <v>6.2152346057324337E-2</v>
      </c>
      <c r="BX498" s="3">
        <f t="shared" si="429"/>
        <v>0</v>
      </c>
      <c r="BY498" s="3">
        <f t="shared" si="430"/>
        <v>1</v>
      </c>
      <c r="BZ498" s="2">
        <f t="shared" si="431"/>
        <v>2.5264171121301304E-2</v>
      </c>
      <c r="CA498" s="5">
        <f t="shared" si="432"/>
        <v>1220.4629449414447</v>
      </c>
      <c r="CB498" s="2">
        <f>(CA498/CA$5)^(12/COUNT(CA$6:CA498))-1</f>
        <v>6.2788499416116972E-2</v>
      </c>
      <c r="CD498" s="3">
        <f t="shared" si="439"/>
        <v>0.1</v>
      </c>
      <c r="CE498" s="3">
        <f t="shared" si="433"/>
        <v>0.9</v>
      </c>
      <c r="CF498" s="2">
        <f t="shared" si="434"/>
        <v>2.2758587342504508E-2</v>
      </c>
      <c r="CG498" s="5">
        <f t="shared" si="435"/>
        <v>1519.8847546960858</v>
      </c>
      <c r="CH498" s="2">
        <f>(CG498/CG$5)^(12/COUNT(CG$6:CG498))-1</f>
        <v>6.8479471018488836E-2</v>
      </c>
    </row>
    <row r="499" spans="1:86">
      <c r="A499" s="1">
        <v>40998</v>
      </c>
      <c r="B499" s="2">
        <f>data!M500/1200</f>
        <v>2.0833333333333335E-4</v>
      </c>
      <c r="C499" s="2">
        <f>data!K500/data!K499-1</f>
        <v>2.0071695103562659E-2</v>
      </c>
      <c r="D499" s="1">
        <f t="shared" si="386"/>
        <v>40909</v>
      </c>
      <c r="E499">
        <f>VLOOKUP(D499,'FRED Graph'!$A$13:$B$1993,2,FALSE)</f>
        <v>0</v>
      </c>
      <c r="F499" s="4">
        <f t="shared" si="387"/>
        <v>1.9863361770229324E-2</v>
      </c>
      <c r="G499" s="20" t="str">
        <f t="shared" si="440"/>
        <v>20121</v>
      </c>
      <c r="H499" s="21">
        <f>IF(VLOOKUP(G499,Median_Level!$A$2:$H$206,8,FALSE)="#N/A",0,VLOOKUP(G499,Median_Level!$A$2:$H$206,8,FALSE))</f>
        <v>15</v>
      </c>
      <c r="I499" s="4"/>
      <c r="J499" s="3">
        <f t="shared" si="436"/>
        <v>0</v>
      </c>
      <c r="K499" s="3">
        <f t="shared" si="388"/>
        <v>1</v>
      </c>
      <c r="L499" s="2">
        <f t="shared" si="389"/>
        <v>2.0071695103562659E-2</v>
      </c>
      <c r="M499" s="5">
        <f t="shared" si="390"/>
        <v>1521.2481289579728</v>
      </c>
      <c r="N499" s="2">
        <f>(M499/M$5)^(12/COUNT(M$6:M499))-1</f>
        <v>6.835948554182214E-2</v>
      </c>
      <c r="P499" s="3">
        <f t="shared" si="437"/>
        <v>1</v>
      </c>
      <c r="Q499" s="3">
        <f t="shared" si="391"/>
        <v>0</v>
      </c>
      <c r="R499" s="2">
        <f t="shared" si="392"/>
        <v>2.0833333333333335E-4</v>
      </c>
      <c r="S499" s="5">
        <f t="shared" si="393"/>
        <v>1140.4894498765402</v>
      </c>
      <c r="T499" s="2">
        <f>(S499/S$5)^(12/COUNT(S$6:S499))-1</f>
        <v>6.0909480812649797E-2</v>
      </c>
      <c r="V499" s="3">
        <f t="shared" si="394"/>
        <v>0</v>
      </c>
      <c r="W499" s="3">
        <f t="shared" si="395"/>
        <v>1</v>
      </c>
      <c r="X499" s="2">
        <f t="shared" si="396"/>
        <v>2.0071695103562659E-2</v>
      </c>
      <c r="Y499" s="5">
        <f t="shared" si="397"/>
        <v>5429763.4079594379</v>
      </c>
      <c r="Z499" s="2">
        <f>(Y499/Y$5)^(12/COUNT(Y$6:Y499))-1</f>
        <v>0.30321155136622324</v>
      </c>
      <c r="AB499" s="3">
        <f t="shared" si="398"/>
        <v>0</v>
      </c>
      <c r="AC499" s="3">
        <f t="shared" si="399"/>
        <v>1</v>
      </c>
      <c r="AD499" s="2">
        <f t="shared" si="400"/>
        <v>2.0071695103562659E-2</v>
      </c>
      <c r="AE499" s="5">
        <f t="shared" si="401"/>
        <v>1917.4702572954563</v>
      </c>
      <c r="AF499" s="2">
        <f>(AE499/AE$5)^(12/COUNT(AE$6:AE499))-1</f>
        <v>7.4383673409518014E-2</v>
      </c>
      <c r="AH499" s="3">
        <f t="shared" ca="1" si="402"/>
        <v>0</v>
      </c>
      <c r="AI499" s="3">
        <f t="shared" ca="1" si="403"/>
        <v>1</v>
      </c>
      <c r="AJ499" s="2">
        <f t="shared" ca="1" si="404"/>
        <v>2.0071695103562659E-2</v>
      </c>
      <c r="AK499" s="5">
        <f t="shared" ca="1" si="405"/>
        <v>6706.0173379613952</v>
      </c>
      <c r="AL499" s="2">
        <f ca="1">(AK499/AK$5)^(12/COUNT(AK$6:AK499))-1</f>
        <v>0.10756076572328421</v>
      </c>
      <c r="AN499" s="3">
        <f t="shared" ca="1" si="406"/>
        <v>0.13832068443146961</v>
      </c>
      <c r="AO499" s="3">
        <f t="shared" ca="1" si="407"/>
        <v>0.86167931556853039</v>
      </c>
      <c r="AP499" s="2">
        <f t="shared" ca="1" si="408"/>
        <v>1.7324181308394651E-2</v>
      </c>
      <c r="AQ499" s="5">
        <f t="shared" ca="1" si="409"/>
        <v>1403.7356164054104</v>
      </c>
      <c r="AR499" s="2">
        <f ca="1">(AQ499/AQ$5)^(12/COUNT(AQ$6:AQ499))-1</f>
        <v>6.6275128157896157E-2</v>
      </c>
      <c r="AT499" s="3">
        <f t="shared" si="410"/>
        <v>0</v>
      </c>
      <c r="AU499" s="3">
        <f t="shared" si="411"/>
        <v>1</v>
      </c>
      <c r="AV499" s="2">
        <f t="shared" si="412"/>
        <v>2.0071695103562659E-2</v>
      </c>
      <c r="AW499" s="5">
        <f t="shared" si="413"/>
        <v>2503.6316204485765</v>
      </c>
      <c r="AX499" s="2">
        <f>(AW499/AW$5)^(12/COUNT(AW$6:AW499))-1</f>
        <v>8.1367643929135314E-2</v>
      </c>
      <c r="AZ499" s="3">
        <f t="shared" ca="1" si="414"/>
        <v>0</v>
      </c>
      <c r="BA499" s="3">
        <f t="shared" ca="1" si="415"/>
        <v>1</v>
      </c>
      <c r="BB499" s="2">
        <f t="shared" ca="1" si="416"/>
        <v>2.0071695103562659E-2</v>
      </c>
      <c r="BC499" s="5">
        <f t="shared" ca="1" si="417"/>
        <v>4962.1424791631071</v>
      </c>
      <c r="BD499" s="2">
        <f ca="1">(BC499/BC$5)^(12/COUNT(BC$6:BC499))-1</f>
        <v>9.9487625091791765E-2</v>
      </c>
      <c r="BF499" s="3">
        <f t="shared" si="438"/>
        <v>0.45</v>
      </c>
      <c r="BG499" s="3">
        <f t="shared" si="418"/>
        <v>0.55000000000000004</v>
      </c>
      <c r="BH499" s="2">
        <f t="shared" si="419"/>
        <v>1.1133182306959463E-2</v>
      </c>
      <c r="BI499" s="5">
        <f t="shared" si="420"/>
        <v>1514.1903090647672</v>
      </c>
      <c r="BJ499" s="2">
        <f>(BI499/BI$5)^(12/COUNT(BI$6:BI499))-1</f>
        <v>6.8238807821180414E-2</v>
      </c>
      <c r="BL499" s="3">
        <f t="shared" si="421"/>
        <v>1</v>
      </c>
      <c r="BM499" s="3">
        <f t="shared" si="422"/>
        <v>0</v>
      </c>
      <c r="BN499" s="2">
        <f t="shared" si="423"/>
        <v>2.0833333333333335E-4</v>
      </c>
      <c r="BO499" s="5">
        <f t="shared" si="424"/>
        <v>820.62167669276664</v>
      </c>
      <c r="BP499" s="2">
        <f>(BO499/BO$5)^(12/COUNT(BO$6:BO499))-1</f>
        <v>5.2460735545826864E-2</v>
      </c>
      <c r="BR499" s="3">
        <f t="shared" si="425"/>
        <v>1</v>
      </c>
      <c r="BS499" s="3">
        <f t="shared" si="426"/>
        <v>0</v>
      </c>
      <c r="BT499" s="2">
        <f t="shared" si="427"/>
        <v>2.0833333333333335E-4</v>
      </c>
      <c r="BU499" s="5">
        <f t="shared" si="428"/>
        <v>1191.055568265401</v>
      </c>
      <c r="BV499" s="2">
        <f>(BU499/BU$5)^(12/COUNT(BU$6:BU499))-1</f>
        <v>6.2028082308771104E-2</v>
      </c>
      <c r="BX499" s="3">
        <f t="shared" si="429"/>
        <v>0</v>
      </c>
      <c r="BY499" s="3">
        <f t="shared" si="430"/>
        <v>1</v>
      </c>
      <c r="BZ499" s="2">
        <f t="shared" si="431"/>
        <v>2.0071695103562659E-2</v>
      </c>
      <c r="CA499" s="5">
        <f t="shared" si="432"/>
        <v>1244.9597050575055</v>
      </c>
      <c r="CB499" s="2">
        <f>(CA499/CA$5)^(12/COUNT(CA$6:CA499))-1</f>
        <v>6.3170610126938698E-2</v>
      </c>
      <c r="CD499" s="3">
        <f t="shared" si="439"/>
        <v>0.1</v>
      </c>
      <c r="CE499" s="3">
        <f t="shared" si="433"/>
        <v>0.9</v>
      </c>
      <c r="CF499" s="2">
        <f t="shared" si="434"/>
        <v>1.808535892653973E-2</v>
      </c>
      <c r="CG499" s="5">
        <f t="shared" si="435"/>
        <v>1547.3724160117404</v>
      </c>
      <c r="CH499" s="2">
        <f>(CG499/CG$5)^(12/COUNT(CG$6:CG499))-1</f>
        <v>6.8801466208586515E-2</v>
      </c>
    </row>
    <row r="500" spans="1:86">
      <c r="A500" s="1">
        <v>41029</v>
      </c>
      <c r="B500" s="2">
        <f>data!M501/1200</f>
        <v>2.0833333333333335E-4</v>
      </c>
      <c r="C500" s="2">
        <f>data!K501/data!K500-1</f>
        <v>1.2034477643108055E-4</v>
      </c>
      <c r="D500" s="1">
        <f t="shared" si="386"/>
        <v>40909</v>
      </c>
      <c r="E500">
        <f>VLOOKUP(D500,'FRED Graph'!$A$13:$B$1993,2,FALSE)</f>
        <v>0</v>
      </c>
      <c r="F500" s="4">
        <f t="shared" si="387"/>
        <v>-8.79885569022528E-5</v>
      </c>
      <c r="G500" s="20" t="str">
        <f t="shared" si="440"/>
        <v>20122</v>
      </c>
      <c r="H500" s="21">
        <f>IF(VLOOKUP(G500,Median_Level!$A$2:$H$206,8,FALSE)="#N/A",0,VLOOKUP(G500,Median_Level!$A$2:$H$206,8,FALSE))</f>
        <v>15</v>
      </c>
      <c r="I500" s="4"/>
      <c r="J500" s="3">
        <f t="shared" si="436"/>
        <v>0</v>
      </c>
      <c r="K500" s="3">
        <f t="shared" si="388"/>
        <v>1</v>
      </c>
      <c r="L500" s="2">
        <f t="shared" si="389"/>
        <v>1.2034477643108055E-4</v>
      </c>
      <c r="M500" s="5">
        <f t="shared" si="390"/>
        <v>1521.4312032239484</v>
      </c>
      <c r="N500" s="2">
        <f>(M500/M$5)^(12/COUNT(M$6:M500))-1</f>
        <v>6.8219895191853563E-2</v>
      </c>
      <c r="P500" s="3">
        <f t="shared" si="437"/>
        <v>1</v>
      </c>
      <c r="Q500" s="3">
        <f t="shared" si="391"/>
        <v>0</v>
      </c>
      <c r="R500" s="2">
        <f t="shared" si="392"/>
        <v>2.0833333333333335E-4</v>
      </c>
      <c r="S500" s="5">
        <f t="shared" si="393"/>
        <v>1140.7270518452644</v>
      </c>
      <c r="T500" s="2">
        <f>(S500/S$5)^(12/COUNT(S$6:S500))-1</f>
        <v>6.0788122278641943E-2</v>
      </c>
      <c r="V500" s="3">
        <f t="shared" si="394"/>
        <v>1</v>
      </c>
      <c r="W500" s="3">
        <f t="shared" si="395"/>
        <v>0</v>
      </c>
      <c r="X500" s="2">
        <f t="shared" si="396"/>
        <v>2.0833333333333335E-4</v>
      </c>
      <c r="Y500" s="5">
        <f t="shared" si="397"/>
        <v>5430894.60866943</v>
      </c>
      <c r="Z500" s="2">
        <f>(Y500/Y$5)^(12/COUNT(Y$6:Y500))-1</f>
        <v>0.30252107986870302</v>
      </c>
      <c r="AB500" s="3">
        <f t="shared" si="398"/>
        <v>0</v>
      </c>
      <c r="AC500" s="3">
        <f t="shared" si="399"/>
        <v>1</v>
      </c>
      <c r="AD500" s="2">
        <f t="shared" si="400"/>
        <v>1.2034477643108055E-4</v>
      </c>
      <c r="AE500" s="5">
        <f t="shared" si="401"/>
        <v>1917.7010148248837</v>
      </c>
      <c r="AF500" s="2">
        <f>(AE500/AE$5)^(12/COUNT(AE$6:AE500))-1</f>
        <v>7.4231093287468575E-2</v>
      </c>
      <c r="AH500" s="3">
        <f t="shared" ca="1" si="402"/>
        <v>0</v>
      </c>
      <c r="AI500" s="3">
        <f t="shared" ca="1" si="403"/>
        <v>1</v>
      </c>
      <c r="AJ500" s="2">
        <f t="shared" ca="1" si="404"/>
        <v>1.2034477643108055E-4</v>
      </c>
      <c r="AK500" s="5">
        <f t="shared" ca="1" si="405"/>
        <v>6706.8243721186755</v>
      </c>
      <c r="AL500" s="2">
        <f ca="1">(AK500/AK$5)^(12/COUNT(AK$6:AK500))-1</f>
        <v>0.10733543686430558</v>
      </c>
      <c r="AN500" s="3">
        <f t="shared" ca="1" si="406"/>
        <v>0.12034953587122021</v>
      </c>
      <c r="AO500" s="3">
        <f t="shared" ca="1" si="407"/>
        <v>0.87965046412877979</v>
      </c>
      <c r="AP500" s="2">
        <f t="shared" ca="1" si="408"/>
        <v>1.3093415841624513E-4</v>
      </c>
      <c r="AQ500" s="5">
        <f t="shared" ca="1" si="409"/>
        <v>1403.9194133469832</v>
      </c>
      <c r="AR500" s="2">
        <f ca="1">(AQ500/AQ$5)^(12/COUNT(AQ$6:AQ500))-1</f>
        <v>6.6140289975378241E-2</v>
      </c>
      <c r="AT500" s="3">
        <f t="shared" si="410"/>
        <v>0</v>
      </c>
      <c r="AU500" s="3">
        <f t="shared" si="411"/>
        <v>1</v>
      </c>
      <c r="AV500" s="2">
        <f t="shared" si="412"/>
        <v>1.2034477643108055E-4</v>
      </c>
      <c r="AW500" s="5">
        <f t="shared" si="413"/>
        <v>2503.9329194362053</v>
      </c>
      <c r="AX500" s="2">
        <f>(AW500/AW$5)^(12/COUNT(AW$6:AW500))-1</f>
        <v>8.1199919281650157E-2</v>
      </c>
      <c r="AZ500" s="3">
        <f t="shared" ca="1" si="414"/>
        <v>0</v>
      </c>
      <c r="BA500" s="3">
        <f t="shared" ca="1" si="415"/>
        <v>1</v>
      </c>
      <c r="BB500" s="2">
        <f t="shared" ca="1" si="416"/>
        <v>1.2034477643108055E-4</v>
      </c>
      <c r="BC500" s="5">
        <f t="shared" ca="1" si="417"/>
        <v>4962.7396470903814</v>
      </c>
      <c r="BD500" s="2">
        <f ca="1">(BC500/BC$5)^(12/COUNT(BC$6:BC500))-1</f>
        <v>9.9280185285044453E-2</v>
      </c>
      <c r="BF500" s="3">
        <f t="shared" si="438"/>
        <v>0.45</v>
      </c>
      <c r="BG500" s="3">
        <f t="shared" si="418"/>
        <v>0.55000000000000004</v>
      </c>
      <c r="BH500" s="2">
        <f t="shared" si="419"/>
        <v>1.5993962703709431E-4</v>
      </c>
      <c r="BI500" s="5">
        <f t="shared" si="420"/>
        <v>1514.4324880980623</v>
      </c>
      <c r="BJ500" s="2">
        <f>(BI500/BI$5)^(12/COUNT(BI$6:BI500))-1</f>
        <v>6.8100502085570058E-2</v>
      </c>
      <c r="BL500" s="3">
        <f t="shared" si="421"/>
        <v>1</v>
      </c>
      <c r="BM500" s="3">
        <f t="shared" si="422"/>
        <v>0</v>
      </c>
      <c r="BN500" s="2">
        <f t="shared" si="423"/>
        <v>2.0833333333333335E-4</v>
      </c>
      <c r="BO500" s="5">
        <f t="shared" si="424"/>
        <v>820.79263954207761</v>
      </c>
      <c r="BP500" s="2">
        <f>(BO500/BO$5)^(12/COUNT(BO$6:BO500))-1</f>
        <v>5.2357341693548998E-2</v>
      </c>
      <c r="BR500" s="3">
        <f t="shared" si="425"/>
        <v>1</v>
      </c>
      <c r="BS500" s="3">
        <f t="shared" si="426"/>
        <v>0</v>
      </c>
      <c r="BT500" s="2">
        <f t="shared" si="427"/>
        <v>2.0833333333333335E-4</v>
      </c>
      <c r="BU500" s="5">
        <f t="shared" si="428"/>
        <v>1191.3037048421229</v>
      </c>
      <c r="BV500" s="2">
        <f>(BU500/BU$5)^(12/COUNT(BU$6:BU500))-1</f>
        <v>6.1904335085895434E-2</v>
      </c>
      <c r="BX500" s="3">
        <f t="shared" si="429"/>
        <v>0</v>
      </c>
      <c r="BY500" s="3">
        <f t="shared" si="430"/>
        <v>1</v>
      </c>
      <c r="BZ500" s="2">
        <f t="shared" si="431"/>
        <v>1.2034477643108055E-4</v>
      </c>
      <c r="CA500" s="5">
        <f t="shared" si="432"/>
        <v>1245.1095294548763</v>
      </c>
      <c r="CB500" s="2">
        <f>(CA500/CA$5)^(12/COUNT(CA$6:CA500))-1</f>
        <v>6.3042153512322008E-2</v>
      </c>
      <c r="CD500" s="3">
        <f t="shared" si="439"/>
        <v>0.1</v>
      </c>
      <c r="CE500" s="3">
        <f t="shared" si="433"/>
        <v>0.9</v>
      </c>
      <c r="CF500" s="2">
        <f t="shared" si="434"/>
        <v>1.2914363212130584E-4</v>
      </c>
      <c r="CG500" s="5">
        <f t="shared" si="435"/>
        <v>1547.5722493057885</v>
      </c>
      <c r="CH500" s="2">
        <f>(CG500/CG$5)^(12/COUNT(CG$6:CG500))-1</f>
        <v>6.8661153075144643E-2</v>
      </c>
    </row>
    <row r="501" spans="1:86">
      <c r="A501" s="1">
        <v>41060</v>
      </c>
      <c r="B501" s="2">
        <f>data!M502/1200</f>
        <v>2.0833333333333335E-4</v>
      </c>
      <c r="C501" s="2">
        <f>data!K502/data!K501-1</f>
        <v>-6.2070755727229976E-2</v>
      </c>
      <c r="D501" s="1">
        <f t="shared" si="386"/>
        <v>40909</v>
      </c>
      <c r="E501">
        <f>VLOOKUP(D501,'FRED Graph'!$A$13:$B$1993,2,FALSE)</f>
        <v>0</v>
      </c>
      <c r="F501" s="4">
        <f t="shared" si="387"/>
        <v>-6.2279089060563307E-2</v>
      </c>
      <c r="G501" s="20" t="str">
        <f t="shared" si="440"/>
        <v>20122</v>
      </c>
      <c r="H501" s="21">
        <f>IF(VLOOKUP(G501,Median_Level!$A$2:$H$206,8,FALSE)="#N/A",0,VLOOKUP(G501,Median_Level!$A$2:$H$206,8,FALSE))</f>
        <v>15</v>
      </c>
      <c r="I501" s="4"/>
      <c r="J501" s="3">
        <f t="shared" si="436"/>
        <v>0</v>
      </c>
      <c r="K501" s="3">
        <f t="shared" si="388"/>
        <v>1</v>
      </c>
      <c r="L501" s="2">
        <f t="shared" si="389"/>
        <v>-6.2070755727229976E-2</v>
      </c>
      <c r="M501" s="5">
        <f t="shared" si="390"/>
        <v>1426.9948186528491</v>
      </c>
      <c r="N501" s="2">
        <f>(M501/M$5)^(12/COUNT(M$6:M501))-1</f>
        <v>6.6423174295313858E-2</v>
      </c>
      <c r="P501" s="3">
        <f t="shared" si="437"/>
        <v>1</v>
      </c>
      <c r="Q501" s="3">
        <f t="shared" si="391"/>
        <v>0</v>
      </c>
      <c r="R501" s="2">
        <f t="shared" si="392"/>
        <v>2.0833333333333335E-4</v>
      </c>
      <c r="S501" s="5">
        <f t="shared" si="393"/>
        <v>1140.964703314399</v>
      </c>
      <c r="T501" s="2">
        <f>(S501/S$5)^(12/COUNT(S$6:S501))-1</f>
        <v>6.0667266892039384E-2</v>
      </c>
      <c r="V501" s="3">
        <f t="shared" si="394"/>
        <v>1</v>
      </c>
      <c r="W501" s="3">
        <f t="shared" si="395"/>
        <v>0</v>
      </c>
      <c r="X501" s="2">
        <f t="shared" si="396"/>
        <v>2.0833333333333335E-4</v>
      </c>
      <c r="Y501" s="5">
        <f t="shared" si="397"/>
        <v>5432026.0450462364</v>
      </c>
      <c r="Z501" s="2">
        <f>(Y501/Y$5)^(12/COUNT(Y$6:Y501))-1</f>
        <v>0.30183375614871588</v>
      </c>
      <c r="AB501" s="3">
        <f t="shared" si="398"/>
        <v>0</v>
      </c>
      <c r="AC501" s="3">
        <f t="shared" si="399"/>
        <v>1</v>
      </c>
      <c r="AD501" s="2">
        <f t="shared" si="400"/>
        <v>-6.2070755727229976E-2</v>
      </c>
      <c r="AE501" s="5">
        <f t="shared" si="401"/>
        <v>1798.6678635758274</v>
      </c>
      <c r="AF501" s="2">
        <f>(AE501/AE$5)^(12/COUNT(AE$6:AE501))-1</f>
        <v>7.2412128819724142E-2</v>
      </c>
      <c r="AH501" s="3">
        <f t="shared" ca="1" si="402"/>
        <v>0</v>
      </c>
      <c r="AI501" s="3">
        <f t="shared" ca="1" si="403"/>
        <v>1</v>
      </c>
      <c r="AJ501" s="2">
        <f t="shared" ca="1" si="404"/>
        <v>-6.2070755727229976E-2</v>
      </c>
      <c r="AK501" s="5">
        <f t="shared" ca="1" si="405"/>
        <v>6290.5267148114644</v>
      </c>
      <c r="AL501" s="2">
        <f ca="1">(AK501/AK$5)^(12/COUNT(AK$6:AK501))-1</f>
        <v>0.10539277395447977</v>
      </c>
      <c r="AN501" s="3">
        <f t="shared" ca="1" si="406"/>
        <v>0.30101197571204974</v>
      </c>
      <c r="AO501" s="3">
        <f t="shared" ca="1" si="407"/>
        <v>0.69898802428795026</v>
      </c>
      <c r="AP501" s="2">
        <f t="shared" ca="1" si="408"/>
        <v>-4.3324004083563107E-2</v>
      </c>
      <c r="AQ501" s="5">
        <f t="shared" ca="1" si="409"/>
        <v>1343.096002950145</v>
      </c>
      <c r="AR501" s="2">
        <f ca="1">(AQ501/AQ$5)^(12/COUNT(AQ$6:AQ501))-1</f>
        <v>6.4860978304166261E-2</v>
      </c>
      <c r="AT501" s="3">
        <f t="shared" si="410"/>
        <v>0</v>
      </c>
      <c r="AU501" s="3">
        <f t="shared" si="411"/>
        <v>1</v>
      </c>
      <c r="AV501" s="2">
        <f t="shared" si="412"/>
        <v>-6.2070755727229976E-2</v>
      </c>
      <c r="AW501" s="5">
        <f t="shared" si="413"/>
        <v>2348.5119108365107</v>
      </c>
      <c r="AX501" s="2">
        <f>(AW501/AW$5)^(12/COUNT(AW$6:AW501))-1</f>
        <v>7.9355083134093674E-2</v>
      </c>
      <c r="AZ501" s="3">
        <f t="shared" ca="1" si="414"/>
        <v>0</v>
      </c>
      <c r="BA501" s="3">
        <f t="shared" ca="1" si="415"/>
        <v>1</v>
      </c>
      <c r="BB501" s="2">
        <f t="shared" ca="1" si="416"/>
        <v>-6.2070755727229976E-2</v>
      </c>
      <c r="BC501" s="5">
        <f t="shared" ca="1" si="417"/>
        <v>4654.698646717995</v>
      </c>
      <c r="BD501" s="2">
        <f ca="1">(BC501/BC$5)^(12/COUNT(BC$6:BC501))-1</f>
        <v>9.7367807115200877E-2</v>
      </c>
      <c r="BF501" s="3">
        <f t="shared" si="438"/>
        <v>0.45</v>
      </c>
      <c r="BG501" s="3">
        <f t="shared" si="418"/>
        <v>0.55000000000000004</v>
      </c>
      <c r="BH501" s="2">
        <f t="shared" si="419"/>
        <v>-3.4045165649976492E-2</v>
      </c>
      <c r="BI501" s="5">
        <f t="shared" si="420"/>
        <v>1462.8733831750578</v>
      </c>
      <c r="BJ501" s="2">
        <f>(BI501/BI$5)^(12/COUNT(BI$6:BI501))-1</f>
        <v>6.7064042815924596E-2</v>
      </c>
      <c r="BL501" s="3">
        <f t="shared" si="421"/>
        <v>1</v>
      </c>
      <c r="BM501" s="3">
        <f t="shared" si="422"/>
        <v>0</v>
      </c>
      <c r="BN501" s="2">
        <f t="shared" si="423"/>
        <v>2.0833333333333335E-4</v>
      </c>
      <c r="BO501" s="5">
        <f t="shared" si="424"/>
        <v>820.9636380086489</v>
      </c>
      <c r="BP501" s="2">
        <f>(BO501/BO$5)^(12/COUNT(BO$6:BO501))-1</f>
        <v>5.2254374848036411E-2</v>
      </c>
      <c r="BR501" s="3">
        <f t="shared" si="425"/>
        <v>1</v>
      </c>
      <c r="BS501" s="3">
        <f t="shared" si="426"/>
        <v>0</v>
      </c>
      <c r="BT501" s="2">
        <f t="shared" si="427"/>
        <v>2.0833333333333335E-4</v>
      </c>
      <c r="BU501" s="5">
        <f t="shared" si="428"/>
        <v>1191.551893113965</v>
      </c>
      <c r="BV501" s="2">
        <f>(BU501/BU$5)^(12/COUNT(BU$6:BU501))-1</f>
        <v>6.1781101175657938E-2</v>
      </c>
      <c r="BX501" s="3">
        <f t="shared" si="429"/>
        <v>0</v>
      </c>
      <c r="BY501" s="3">
        <f t="shared" si="430"/>
        <v>1</v>
      </c>
      <c r="BZ501" s="2">
        <f t="shared" si="431"/>
        <v>-6.2070755727229976E-2</v>
      </c>
      <c r="CA501" s="5">
        <f t="shared" si="432"/>
        <v>1167.8246399984364</v>
      </c>
      <c r="CB501" s="2">
        <f>(CA501/CA$5)^(12/COUNT(CA$6:CA501))-1</f>
        <v>6.1264537646717132E-2</v>
      </c>
      <c r="CD501" s="3">
        <f t="shared" si="439"/>
        <v>0.1</v>
      </c>
      <c r="CE501" s="3">
        <f t="shared" si="433"/>
        <v>0.9</v>
      </c>
      <c r="CF501" s="2">
        <f t="shared" si="434"/>
        <v>-5.5842846821173651E-2</v>
      </c>
      <c r="CG501" s="5">
        <f t="shared" si="435"/>
        <v>1461.1514092431062</v>
      </c>
      <c r="CH501" s="2">
        <f>(CG501/CG$5)^(12/COUNT(CG$6:CG501))-1</f>
        <v>6.7033636805831964E-2</v>
      </c>
    </row>
    <row r="502" spans="1:86">
      <c r="A502" s="1">
        <v>41089</v>
      </c>
      <c r="B502" s="2">
        <f>data!M503/1200</f>
        <v>2.0833333333333335E-4</v>
      </c>
      <c r="C502" s="2">
        <f>data!K503/data!K502-1</f>
        <v>3.9265902553364818E-2</v>
      </c>
      <c r="D502" s="1">
        <f t="shared" si="386"/>
        <v>40909</v>
      </c>
      <c r="E502">
        <f>VLOOKUP(D502,'FRED Graph'!$A$13:$B$1993,2,FALSE)</f>
        <v>0</v>
      </c>
      <c r="F502" s="4">
        <f t="shared" si="387"/>
        <v>3.9057569220031486E-2</v>
      </c>
      <c r="G502" s="20" t="str">
        <f t="shared" si="440"/>
        <v>20122</v>
      </c>
      <c r="H502" s="21">
        <f>IF(VLOOKUP(G502,Median_Level!$A$2:$H$206,8,FALSE)="#N/A",0,VLOOKUP(G502,Median_Level!$A$2:$H$206,8,FALSE))</f>
        <v>15</v>
      </c>
      <c r="I502" s="4"/>
      <c r="J502" s="3">
        <f t="shared" si="436"/>
        <v>0</v>
      </c>
      <c r="K502" s="3">
        <f t="shared" si="388"/>
        <v>1</v>
      </c>
      <c r="L502" s="2">
        <f t="shared" si="389"/>
        <v>3.9265902553364818E-2</v>
      </c>
      <c r="M502" s="5">
        <f t="shared" si="390"/>
        <v>1483.0270581462282</v>
      </c>
      <c r="N502" s="2">
        <f>(M502/M$5)^(12/COUNT(M$6:M502))-1</f>
        <v>6.7277223232725225E-2</v>
      </c>
      <c r="P502" s="3">
        <f t="shared" si="437"/>
        <v>1</v>
      </c>
      <c r="Q502" s="3">
        <f t="shared" si="391"/>
        <v>0</v>
      </c>
      <c r="R502" s="2">
        <f t="shared" si="392"/>
        <v>2.0833333333333335E-4</v>
      </c>
      <c r="S502" s="5">
        <f t="shared" si="393"/>
        <v>1141.2024042942562</v>
      </c>
      <c r="T502" s="2">
        <f>(S502/S$5)^(12/COUNT(S$6:S502))-1</f>
        <v>6.0546911531052183E-2</v>
      </c>
      <c r="V502" s="3">
        <f t="shared" si="394"/>
        <v>0</v>
      </c>
      <c r="W502" s="3">
        <f t="shared" si="395"/>
        <v>1</v>
      </c>
      <c r="X502" s="2">
        <f t="shared" si="396"/>
        <v>3.9265902553364818E-2</v>
      </c>
      <c r="Y502" s="5">
        <f t="shared" si="397"/>
        <v>5645319.4503983613</v>
      </c>
      <c r="Z502" s="2">
        <f>(Y502/Y$5)^(12/COUNT(Y$6:Y502))-1</f>
        <v>0.30235354920231217</v>
      </c>
      <c r="AB502" s="3">
        <f t="shared" si="398"/>
        <v>0</v>
      </c>
      <c r="AC502" s="3">
        <f t="shared" si="399"/>
        <v>1</v>
      </c>
      <c r="AD502" s="2">
        <f t="shared" si="400"/>
        <v>3.9265902553364818E-2</v>
      </c>
      <c r="AE502" s="5">
        <f t="shared" si="401"/>
        <v>1869.2941806328647</v>
      </c>
      <c r="AF502" s="2">
        <f>(AE502/AE$5)^(12/COUNT(AE$6:AE502))-1</f>
        <v>7.3258880440419727E-2</v>
      </c>
      <c r="AH502" s="3">
        <f t="shared" ca="1" si="402"/>
        <v>0</v>
      </c>
      <c r="AI502" s="3">
        <f t="shared" ca="1" si="403"/>
        <v>1</v>
      </c>
      <c r="AJ502" s="2">
        <f t="shared" ca="1" si="404"/>
        <v>3.9265902553364818E-2</v>
      </c>
      <c r="AK502" s="5">
        <f t="shared" ca="1" si="405"/>
        <v>6537.5299238045891</v>
      </c>
      <c r="AL502" s="2">
        <f ca="1">(AK502/AK$5)^(12/COUNT(AK$6:AK502))-1</f>
        <v>0.10619814564103569</v>
      </c>
      <c r="AN502" s="3">
        <f t="shared" ca="1" si="406"/>
        <v>0.96963065723416686</v>
      </c>
      <c r="AO502" s="3">
        <f t="shared" ca="1" si="407"/>
        <v>3.0369342765833141E-2</v>
      </c>
      <c r="AP502" s="2">
        <f t="shared" ca="1" si="408"/>
        <v>1.3944860405767235E-3</v>
      </c>
      <c r="AQ502" s="5">
        <f t="shared" ca="1" si="409"/>
        <v>1344.9689315774135</v>
      </c>
      <c r="AR502" s="2">
        <f ca="1">(AQ502/AQ$5)^(12/COUNT(AQ$6:AQ502))-1</f>
        <v>6.4762162766252684E-2</v>
      </c>
      <c r="AT502" s="3">
        <f t="shared" si="410"/>
        <v>0</v>
      </c>
      <c r="AU502" s="3">
        <f t="shared" si="411"/>
        <v>1</v>
      </c>
      <c r="AV502" s="2">
        <f t="shared" si="412"/>
        <v>3.9265902553364818E-2</v>
      </c>
      <c r="AW502" s="5">
        <f t="shared" si="413"/>
        <v>2440.7283506728336</v>
      </c>
      <c r="AX502" s="2">
        <f>(AW502/AW$5)^(12/COUNT(AW$6:AW502))-1</f>
        <v>8.0193290924193583E-2</v>
      </c>
      <c r="AZ502" s="3">
        <f t="shared" ca="1" si="414"/>
        <v>0</v>
      </c>
      <c r="BA502" s="3">
        <f t="shared" ca="1" si="415"/>
        <v>1</v>
      </c>
      <c r="BB502" s="2">
        <f t="shared" ca="1" si="416"/>
        <v>3.9265902553364818E-2</v>
      </c>
      <c r="BC502" s="5">
        <f t="shared" ca="1" si="417"/>
        <v>4837.4695901953028</v>
      </c>
      <c r="BD502" s="2">
        <f ca="1">(BC502/BC$5)^(12/COUNT(BC$6:BC502))-1</f>
        <v>9.8183431838029023E-2</v>
      </c>
      <c r="BF502" s="3">
        <f t="shared" si="438"/>
        <v>0.45</v>
      </c>
      <c r="BG502" s="3">
        <f t="shared" si="418"/>
        <v>0.55000000000000004</v>
      </c>
      <c r="BH502" s="2">
        <f t="shared" si="419"/>
        <v>2.1689996404350653E-2</v>
      </c>
      <c r="BI502" s="5">
        <f t="shared" si="420"/>
        <v>1494.6031015961451</v>
      </c>
      <c r="BJ502" s="2">
        <f>(BI502/BI$5)^(12/COUNT(BI$6:BI502))-1</f>
        <v>6.7477607879161461E-2</v>
      </c>
      <c r="BL502" s="3">
        <f t="shared" si="421"/>
        <v>1</v>
      </c>
      <c r="BM502" s="3">
        <f t="shared" si="422"/>
        <v>0</v>
      </c>
      <c r="BN502" s="2">
        <f t="shared" si="423"/>
        <v>2.0833333333333335E-4</v>
      </c>
      <c r="BO502" s="5">
        <f t="shared" si="424"/>
        <v>821.13467209990074</v>
      </c>
      <c r="BP502" s="2">
        <f>(BO502/BO$5)^(12/COUNT(BO$6:BO502))-1</f>
        <v>5.215183236998433E-2</v>
      </c>
      <c r="BR502" s="3">
        <f t="shared" si="425"/>
        <v>1</v>
      </c>
      <c r="BS502" s="3">
        <f t="shared" si="426"/>
        <v>0</v>
      </c>
      <c r="BT502" s="2">
        <f t="shared" si="427"/>
        <v>2.0833333333333335E-4</v>
      </c>
      <c r="BU502" s="5">
        <f t="shared" si="428"/>
        <v>1191.800133091697</v>
      </c>
      <c r="BV502" s="2">
        <f>(BU502/BU$5)^(12/COUNT(BU$6:BU502))-1</f>
        <v>6.1658377391605512E-2</v>
      </c>
      <c r="BX502" s="3">
        <f t="shared" si="429"/>
        <v>0</v>
      </c>
      <c r="BY502" s="3">
        <f t="shared" si="430"/>
        <v>1</v>
      </c>
      <c r="BZ502" s="2">
        <f t="shared" si="431"/>
        <v>3.9265902553364818E-2</v>
      </c>
      <c r="CA502" s="5">
        <f t="shared" si="432"/>
        <v>1213.6803285120334</v>
      </c>
      <c r="CB502" s="2">
        <f>(CA502/CA$5)^(12/COUNT(CA$6:CA502))-1</f>
        <v>6.2124818019221983E-2</v>
      </c>
      <c r="CD502" s="3">
        <f t="shared" si="439"/>
        <v>0.1</v>
      </c>
      <c r="CE502" s="3">
        <f t="shared" si="433"/>
        <v>0.9</v>
      </c>
      <c r="CF502" s="2">
        <f t="shared" si="434"/>
        <v>3.5360145631361667E-2</v>
      </c>
      <c r="CG502" s="5">
        <f t="shared" si="435"/>
        <v>1512.8179358634118</v>
      </c>
      <c r="CH502" s="2">
        <f>(CG502/CG$5)^(12/COUNT(CG$6:CG502))-1</f>
        <v>6.7789865782923453E-2</v>
      </c>
    </row>
    <row r="503" spans="1:86">
      <c r="A503" s="1">
        <v>41121</v>
      </c>
      <c r="B503" s="2">
        <f>data!M504/1200</f>
        <v>2.0833333333333335E-4</v>
      </c>
      <c r="C503" s="2">
        <f>data!K504/data!K503-1</f>
        <v>9.9836258908128084E-3</v>
      </c>
      <c r="D503" s="1">
        <f t="shared" si="386"/>
        <v>40909</v>
      </c>
      <c r="E503">
        <f>VLOOKUP(D503,'FRED Graph'!$A$13:$B$1993,2,FALSE)</f>
        <v>0</v>
      </c>
      <c r="F503" s="4">
        <f t="shared" si="387"/>
        <v>9.7752925574794754E-3</v>
      </c>
      <c r="G503" s="20" t="str">
        <f t="shared" si="440"/>
        <v>20123</v>
      </c>
      <c r="H503" s="21">
        <f>IF(VLOOKUP(G503,Median_Level!$A$2:$H$206,8,FALSE)="#N/A",0,VLOOKUP(G503,Median_Level!$A$2:$H$206,8,FALSE))</f>
        <v>20</v>
      </c>
      <c r="I503" s="4"/>
      <c r="J503" s="3">
        <f t="shared" si="436"/>
        <v>0</v>
      </c>
      <c r="K503" s="3">
        <f t="shared" si="388"/>
        <v>1</v>
      </c>
      <c r="L503" s="2">
        <f t="shared" si="389"/>
        <v>9.9836258908128084E-3</v>
      </c>
      <c r="M503" s="5">
        <f t="shared" si="390"/>
        <v>1497.8330454807128</v>
      </c>
      <c r="N503" s="2">
        <f>(M503/M$5)^(12/COUNT(M$6:M503))-1</f>
        <v>6.7393169849573331E-2</v>
      </c>
      <c r="P503" s="3">
        <f t="shared" si="437"/>
        <v>1</v>
      </c>
      <c r="Q503" s="3">
        <f t="shared" si="391"/>
        <v>0</v>
      </c>
      <c r="R503" s="2">
        <f t="shared" si="392"/>
        <v>2.0833333333333335E-4</v>
      </c>
      <c r="S503" s="5">
        <f t="shared" si="393"/>
        <v>1141.4401547951509</v>
      </c>
      <c r="T503" s="2">
        <f>(S503/S$5)^(12/COUNT(S$6:S503))-1</f>
        <v>6.0427053099657124E-2</v>
      </c>
      <c r="V503" s="3">
        <f t="shared" si="394"/>
        <v>0</v>
      </c>
      <c r="W503" s="3">
        <f t="shared" si="395"/>
        <v>1</v>
      </c>
      <c r="X503" s="2">
        <f t="shared" si="396"/>
        <v>9.9836258908128084E-3</v>
      </c>
      <c r="Y503" s="5">
        <f t="shared" si="397"/>
        <v>5701680.2078252677</v>
      </c>
      <c r="Z503" s="2">
        <f>(Y503/Y$5)^(12/COUNT(Y$6:Y503))-1</f>
        <v>0.30197450017334937</v>
      </c>
      <c r="AB503" s="3">
        <f t="shared" si="398"/>
        <v>0</v>
      </c>
      <c r="AC503" s="3">
        <f t="shared" si="399"/>
        <v>1</v>
      </c>
      <c r="AD503" s="2">
        <f t="shared" si="400"/>
        <v>9.9836258908128084E-3</v>
      </c>
      <c r="AE503" s="5">
        <f t="shared" si="401"/>
        <v>1887.9565144121766</v>
      </c>
      <c r="AF503" s="2">
        <f>(AE503/AE$5)^(12/COUNT(AE$6:AE503))-1</f>
        <v>7.3363430693667908E-2</v>
      </c>
      <c r="AH503" s="3">
        <f t="shared" ca="1" si="402"/>
        <v>0</v>
      </c>
      <c r="AI503" s="3">
        <f t="shared" ca="1" si="403"/>
        <v>1</v>
      </c>
      <c r="AJ503" s="2">
        <f t="shared" ca="1" si="404"/>
        <v>9.9836258908128084E-3</v>
      </c>
      <c r="AK503" s="5">
        <f t="shared" ca="1" si="405"/>
        <v>6602.7981768138479</v>
      </c>
      <c r="AL503" s="2">
        <f ca="1">(AK503/AK$5)^(12/COUNT(AK$6:AK503))-1</f>
        <v>0.1062387522603585</v>
      </c>
      <c r="AN503" s="3">
        <f t="shared" ca="1" si="406"/>
        <v>9.5952193535099317E-2</v>
      </c>
      <c r="AO503" s="3">
        <f t="shared" ca="1" si="407"/>
        <v>0.90404780646490068</v>
      </c>
      <c r="AP503" s="2">
        <f t="shared" ca="1" si="408"/>
        <v>9.0456651274753216E-3</v>
      </c>
      <c r="AQ503" s="5">
        <f t="shared" ca="1" si="409"/>
        <v>1357.135070139321</v>
      </c>
      <c r="AR503" s="2">
        <f ca="1">(AQ503/AQ$5)^(12/COUNT(AQ$6:AQ503))-1</f>
        <v>6.4859040271683099E-2</v>
      </c>
      <c r="AT503" s="3">
        <f t="shared" si="410"/>
        <v>0</v>
      </c>
      <c r="AU503" s="3">
        <f t="shared" si="411"/>
        <v>1</v>
      </c>
      <c r="AV503" s="2">
        <f t="shared" si="412"/>
        <v>9.9836258908128084E-3</v>
      </c>
      <c r="AW503" s="5">
        <f t="shared" si="413"/>
        <v>2465.0956694270517</v>
      </c>
      <c r="AX503" s="2">
        <f>(AW503/AW$5)^(12/COUNT(AW$6:AW503))-1</f>
        <v>8.0284546008234203E-2</v>
      </c>
      <c r="AZ503" s="3">
        <f t="shared" ca="1" si="414"/>
        <v>0</v>
      </c>
      <c r="BA503" s="3">
        <f t="shared" ca="1" si="415"/>
        <v>1</v>
      </c>
      <c r="BB503" s="2">
        <f t="shared" ca="1" si="416"/>
        <v>9.9836258908128084E-3</v>
      </c>
      <c r="BC503" s="5">
        <f t="shared" ca="1" si="417"/>
        <v>4885.7650768419962</v>
      </c>
      <c r="BD503" s="2">
        <f ca="1">(BC503/BC$5)^(12/COUNT(BC$6:BC503))-1</f>
        <v>9.8239780316244252E-2</v>
      </c>
      <c r="BF503" s="3">
        <f t="shared" si="438"/>
        <v>0.45</v>
      </c>
      <c r="BG503" s="3">
        <f t="shared" si="418"/>
        <v>0.55000000000000004</v>
      </c>
      <c r="BH503" s="2">
        <f t="shared" si="419"/>
        <v>5.5847442399470449E-3</v>
      </c>
      <c r="BI503" s="5">
        <f t="shared" si="420"/>
        <v>1502.9500776587911</v>
      </c>
      <c r="BJ503" s="2">
        <f>(BI503/BI$5)^(12/COUNT(BI$6:BI503))-1</f>
        <v>6.748089176863914E-2</v>
      </c>
      <c r="BL503" s="3">
        <f t="shared" si="421"/>
        <v>1</v>
      </c>
      <c r="BM503" s="3">
        <f t="shared" si="422"/>
        <v>0</v>
      </c>
      <c r="BN503" s="2">
        <f t="shared" si="423"/>
        <v>2.0833333333333335E-4</v>
      </c>
      <c r="BO503" s="5">
        <f t="shared" si="424"/>
        <v>821.30574182325495</v>
      </c>
      <c r="BP503" s="2">
        <f>(BO503/BO$5)^(12/COUNT(BO$6:BO503))-1</f>
        <v>5.2049711641790175E-2</v>
      </c>
      <c r="BR503" s="3">
        <f t="shared" si="425"/>
        <v>1</v>
      </c>
      <c r="BS503" s="3">
        <f t="shared" si="426"/>
        <v>0</v>
      </c>
      <c r="BT503" s="2">
        <f t="shared" si="427"/>
        <v>2.0833333333333335E-4</v>
      </c>
      <c r="BU503" s="5">
        <f t="shared" si="428"/>
        <v>1192.0484247860911</v>
      </c>
      <c r="BV503" s="2">
        <f>(BU503/BU$5)^(12/COUNT(BU$6:BU503))-1</f>
        <v>6.1536160573597787E-2</v>
      </c>
      <c r="BX503" s="3">
        <f t="shared" si="429"/>
        <v>0</v>
      </c>
      <c r="BY503" s="3">
        <f t="shared" si="430"/>
        <v>1</v>
      </c>
      <c r="BZ503" s="2">
        <f t="shared" si="431"/>
        <v>9.9836258908128084E-3</v>
      </c>
      <c r="CA503" s="5">
        <f t="shared" si="432"/>
        <v>1225.7972588629364</v>
      </c>
      <c r="CB503" s="2">
        <f>(CA503/CA$5)^(12/COUNT(CA$6:CA503))-1</f>
        <v>6.2250527242875275E-2</v>
      </c>
      <c r="CD503" s="3">
        <f t="shared" si="439"/>
        <v>0.1</v>
      </c>
      <c r="CE503" s="3">
        <f t="shared" si="433"/>
        <v>0.9</v>
      </c>
      <c r="CF503" s="2">
        <f t="shared" si="434"/>
        <v>9.00609663506486E-3</v>
      </c>
      <c r="CG503" s="5">
        <f t="shared" si="435"/>
        <v>1526.4425203850572</v>
      </c>
      <c r="CH503" s="2">
        <f>(CG503/CG$5)^(12/COUNT(CG$6:CG503))-1</f>
        <v>6.7879920795909987E-2</v>
      </c>
    </row>
    <row r="504" spans="1:86">
      <c r="A504" s="1">
        <v>41152</v>
      </c>
      <c r="B504" s="2">
        <f>data!M505/1200</f>
        <v>2.0833333333333335E-4</v>
      </c>
      <c r="C504" s="2">
        <f>data!K505/data!K504-1</f>
        <v>6.3157830002735782E-3</v>
      </c>
      <c r="D504" s="1">
        <f t="shared" si="386"/>
        <v>40909</v>
      </c>
      <c r="E504">
        <f>VLOOKUP(D504,'FRED Graph'!$A$13:$B$1993,2,FALSE)</f>
        <v>0</v>
      </c>
      <c r="F504" s="4">
        <f t="shared" si="387"/>
        <v>6.1074496669402453E-3</v>
      </c>
      <c r="G504" s="20" t="str">
        <f t="shared" si="440"/>
        <v>20123</v>
      </c>
      <c r="H504" s="21">
        <f>IF(VLOOKUP(G504,Median_Level!$A$2:$H$206,8,FALSE)="#N/A",0,VLOOKUP(G504,Median_Level!$A$2:$H$206,8,FALSE))</f>
        <v>20</v>
      </c>
      <c r="I504" s="4"/>
      <c r="J504" s="3">
        <f t="shared" si="436"/>
        <v>0</v>
      </c>
      <c r="K504" s="3">
        <f t="shared" si="388"/>
        <v>1</v>
      </c>
      <c r="L504" s="2">
        <f t="shared" si="389"/>
        <v>6.3157830002735782E-3</v>
      </c>
      <c r="M504" s="5">
        <f t="shared" si="390"/>
        <v>1507.2930339666079</v>
      </c>
      <c r="N504" s="2">
        <f>(M504/M$5)^(12/COUNT(M$6:M504))-1</f>
        <v>6.7415270204226996E-2</v>
      </c>
      <c r="P504" s="3">
        <f t="shared" si="437"/>
        <v>1</v>
      </c>
      <c r="Q504" s="3">
        <f t="shared" si="391"/>
        <v>0</v>
      </c>
      <c r="R504" s="2">
        <f t="shared" si="392"/>
        <v>2.0833333333333335E-4</v>
      </c>
      <c r="S504" s="5">
        <f t="shared" si="393"/>
        <v>1141.6779548273998</v>
      </c>
      <c r="T504" s="2">
        <f>(S504/S$5)^(12/COUNT(S$6:S504))-1</f>
        <v>6.0307688527331704E-2</v>
      </c>
      <c r="V504" s="3">
        <f t="shared" si="394"/>
        <v>0</v>
      </c>
      <c r="W504" s="3">
        <f t="shared" si="395"/>
        <v>1</v>
      </c>
      <c r="X504" s="2">
        <f t="shared" si="396"/>
        <v>6.3157830002735782E-3</v>
      </c>
      <c r="Y504" s="5">
        <f t="shared" si="397"/>
        <v>5737690.7827548468</v>
      </c>
      <c r="Z504" s="2">
        <f>(Y504/Y$5)^(12/COUNT(Y$6:Y504))-1</f>
        <v>0.30148320607317647</v>
      </c>
      <c r="AB504" s="3">
        <f t="shared" si="398"/>
        <v>0</v>
      </c>
      <c r="AC504" s="3">
        <f t="shared" si="399"/>
        <v>1</v>
      </c>
      <c r="AD504" s="2">
        <f t="shared" si="400"/>
        <v>6.3157830002735782E-3</v>
      </c>
      <c r="AE504" s="5">
        <f t="shared" si="401"/>
        <v>1899.8804380711567</v>
      </c>
      <c r="AF504" s="2">
        <f>(AE504/AE$5)^(12/COUNT(AE$6:AE504))-1</f>
        <v>7.3373656632277129E-2</v>
      </c>
      <c r="AH504" s="3">
        <f t="shared" ca="1" si="402"/>
        <v>0</v>
      </c>
      <c r="AI504" s="3">
        <f t="shared" ca="1" si="403"/>
        <v>1</v>
      </c>
      <c r="AJ504" s="2">
        <f t="shared" ca="1" si="404"/>
        <v>6.3157830002735782E-3</v>
      </c>
      <c r="AK504" s="5">
        <f t="shared" ca="1" si="405"/>
        <v>6644.5000172932059</v>
      </c>
      <c r="AL504" s="2">
        <f ca="1">(AK504/AK$5)^(12/COUNT(AK$6:AK504))-1</f>
        <v>0.10618241159084452</v>
      </c>
      <c r="AN504" s="3">
        <f t="shared" ca="1" si="406"/>
        <v>0.76850895068014402</v>
      </c>
      <c r="AO504" s="3">
        <f t="shared" ca="1" si="407"/>
        <v>0.23149104931985598</v>
      </c>
      <c r="AP504" s="2">
        <f t="shared" ca="1" si="408"/>
        <v>1.6221532654015355E-3</v>
      </c>
      <c r="AQ504" s="5">
        <f t="shared" ca="1" si="409"/>
        <v>1359.3365512249384</v>
      </c>
      <c r="AR504" s="2">
        <f ca="1">(AQ504/AQ$5)^(12/COUNT(AQ$6:AQ504))-1</f>
        <v>6.4766445594077071E-2</v>
      </c>
      <c r="AT504" s="3">
        <f t="shared" si="410"/>
        <v>0</v>
      </c>
      <c r="AU504" s="3">
        <f t="shared" si="411"/>
        <v>1</v>
      </c>
      <c r="AV504" s="2">
        <f t="shared" si="412"/>
        <v>6.3157830002735782E-3</v>
      </c>
      <c r="AW504" s="5">
        <f t="shared" si="413"/>
        <v>2480.6646787500672</v>
      </c>
      <c r="AX504" s="2">
        <f>(AW504/AW$5)^(12/COUNT(AW$6:AW504))-1</f>
        <v>8.0280923249402392E-2</v>
      </c>
      <c r="AZ504" s="3">
        <f t="shared" ca="1" si="414"/>
        <v>0</v>
      </c>
      <c r="BA504" s="3">
        <f t="shared" ca="1" si="415"/>
        <v>1</v>
      </c>
      <c r="BB504" s="2">
        <f t="shared" ca="1" si="416"/>
        <v>6.3157830002735782E-3</v>
      </c>
      <c r="BC504" s="5">
        <f t="shared" ca="1" si="417"/>
        <v>4916.6225088576457</v>
      </c>
      <c r="BD504" s="2">
        <f ca="1">(BC504/BC$5)^(12/COUNT(BC$6:BC504))-1</f>
        <v>9.8199818245517712E-2</v>
      </c>
      <c r="BF504" s="3">
        <f t="shared" si="438"/>
        <v>0.45</v>
      </c>
      <c r="BG504" s="3">
        <f t="shared" si="418"/>
        <v>0.55000000000000004</v>
      </c>
      <c r="BH504" s="2">
        <f t="shared" si="419"/>
        <v>3.5674306501504685E-3</v>
      </c>
      <c r="BI504" s="5">
        <f t="shared" si="420"/>
        <v>1508.3117478314771</v>
      </c>
      <c r="BJ504" s="2">
        <f>(BI504/BI$5)^(12/COUNT(BI$6:BI504))-1</f>
        <v>6.7432613253017637E-2</v>
      </c>
      <c r="BL504" s="3">
        <f t="shared" si="421"/>
        <v>1</v>
      </c>
      <c r="BM504" s="3">
        <f t="shared" si="422"/>
        <v>0</v>
      </c>
      <c r="BN504" s="2">
        <f t="shared" si="423"/>
        <v>2.0833333333333335E-4</v>
      </c>
      <c r="BO504" s="5">
        <f t="shared" si="424"/>
        <v>821.47684718613482</v>
      </c>
      <c r="BP504" s="2">
        <f>(BO504/BO$5)^(12/COUNT(BO$6:BO504))-1</f>
        <v>5.1948010067331518E-2</v>
      </c>
      <c r="BR504" s="3">
        <f t="shared" si="425"/>
        <v>1</v>
      </c>
      <c r="BS504" s="3">
        <f t="shared" si="426"/>
        <v>0</v>
      </c>
      <c r="BT504" s="2">
        <f t="shared" si="427"/>
        <v>2.0833333333333335E-4</v>
      </c>
      <c r="BU504" s="5">
        <f t="shared" si="428"/>
        <v>1192.2967682079216</v>
      </c>
      <c r="BV504" s="2">
        <f>(BU504/BU$5)^(12/COUNT(BU$6:BU504))-1</f>
        <v>6.1414447587536225E-2</v>
      </c>
      <c r="BX504" s="3">
        <f t="shared" si="429"/>
        <v>0</v>
      </c>
      <c r="BY504" s="3">
        <f t="shared" si="430"/>
        <v>1</v>
      </c>
      <c r="BZ504" s="2">
        <f t="shared" si="431"/>
        <v>6.3157830002735782E-3</v>
      </c>
      <c r="CA504" s="5">
        <f t="shared" si="432"/>
        <v>1233.5391283522449</v>
      </c>
      <c r="CB504" s="2">
        <f>(CA504/CA$5)^(12/COUNT(CA$6:CA504))-1</f>
        <v>6.2282802412249483E-2</v>
      </c>
      <c r="CD504" s="3">
        <f t="shared" si="439"/>
        <v>0.1</v>
      </c>
      <c r="CE504" s="3">
        <f t="shared" si="433"/>
        <v>0.9</v>
      </c>
      <c r="CF504" s="2">
        <f t="shared" si="434"/>
        <v>5.705038033579554E-3</v>
      </c>
      <c r="CG504" s="5">
        <f t="shared" si="435"/>
        <v>1535.1509330199267</v>
      </c>
      <c r="CH504" s="2">
        <f>(CG504/CG$5)^(12/COUNT(CG$6:CG504))-1</f>
        <v>6.7885464820659491E-2</v>
      </c>
    </row>
    <row r="505" spans="1:86">
      <c r="A505" s="1">
        <v>41180</v>
      </c>
      <c r="B505" s="2">
        <f>data!M506/1200</f>
        <v>2.0833333333333335E-4</v>
      </c>
      <c r="C505" s="2">
        <f>data!K506/data!K505-1</f>
        <v>2.6452847945586333E-2</v>
      </c>
      <c r="D505" s="1">
        <f t="shared" si="386"/>
        <v>40909</v>
      </c>
      <c r="E505">
        <f>VLOOKUP(D505,'FRED Graph'!$A$13:$B$1993,2,FALSE)</f>
        <v>0</v>
      </c>
      <c r="F505" s="4">
        <f t="shared" si="387"/>
        <v>2.6244514612252998E-2</v>
      </c>
      <c r="G505" s="20" t="str">
        <f t="shared" si="440"/>
        <v>20123</v>
      </c>
      <c r="H505" s="21">
        <f>IF(VLOOKUP(G505,Median_Level!$A$2:$H$206,8,FALSE)="#N/A",0,VLOOKUP(G505,Median_Level!$A$2:$H$206,8,FALSE))</f>
        <v>20</v>
      </c>
      <c r="I505" s="4"/>
      <c r="J505" s="3">
        <f t="shared" si="436"/>
        <v>0</v>
      </c>
      <c r="K505" s="3">
        <f t="shared" si="388"/>
        <v>1</v>
      </c>
      <c r="L505" s="2">
        <f t="shared" si="389"/>
        <v>2.6452847945586333E-2</v>
      </c>
      <c r="M505" s="5">
        <f t="shared" si="390"/>
        <v>1547.1652274035682</v>
      </c>
      <c r="N505" s="2">
        <f>(M505/M$5)^(12/COUNT(M$6:M505))-1</f>
        <v>6.7944985101779487E-2</v>
      </c>
      <c r="P505" s="3">
        <f t="shared" si="437"/>
        <v>1</v>
      </c>
      <c r="Q505" s="3">
        <f t="shared" si="391"/>
        <v>0</v>
      </c>
      <c r="R505" s="2">
        <f t="shared" si="392"/>
        <v>2.0833333333333335E-4</v>
      </c>
      <c r="S505" s="5">
        <f t="shared" si="393"/>
        <v>1141.9158044013222</v>
      </c>
      <c r="T505" s="2">
        <f>(S505/S$5)^(12/COUNT(S$6:S505))-1</f>
        <v>6.018881476879212E-2</v>
      </c>
      <c r="V505" s="3">
        <f t="shared" si="394"/>
        <v>0</v>
      </c>
      <c r="W505" s="3">
        <f t="shared" si="395"/>
        <v>1</v>
      </c>
      <c r="X505" s="2">
        <f t="shared" si="396"/>
        <v>2.6452847945586333E-2</v>
      </c>
      <c r="Y505" s="5">
        <f t="shared" si="397"/>
        <v>5889469.0445898529</v>
      </c>
      <c r="Z505" s="2">
        <f>(Y505/Y$5)^(12/COUNT(Y$6:Y505))-1</f>
        <v>0.30161284993449367</v>
      </c>
      <c r="AB505" s="3">
        <f t="shared" si="398"/>
        <v>0</v>
      </c>
      <c r="AC505" s="3">
        <f t="shared" si="399"/>
        <v>1</v>
      </c>
      <c r="AD505" s="2">
        <f t="shared" si="400"/>
        <v>2.6452847945586333E-2</v>
      </c>
      <c r="AE505" s="5">
        <f t="shared" si="401"/>
        <v>1950.1376864142469</v>
      </c>
      <c r="AF505" s="2">
        <f>(AE505/AE$5)^(12/COUNT(AE$6:AE505))-1</f>
        <v>7.3894372600301628E-2</v>
      </c>
      <c r="AH505" s="3">
        <f t="shared" ca="1" si="402"/>
        <v>0</v>
      </c>
      <c r="AI505" s="3">
        <f t="shared" ca="1" si="403"/>
        <v>1</v>
      </c>
      <c r="AJ505" s="2">
        <f t="shared" ca="1" si="404"/>
        <v>2.6452847945586333E-2</v>
      </c>
      <c r="AK505" s="5">
        <f t="shared" ca="1" si="405"/>
        <v>6820.2659659251085</v>
      </c>
      <c r="AL505" s="2">
        <f ca="1">(AK505/AK$5)^(12/COUNT(AK$6:AK505))-1</f>
        <v>0.10665240318459213</v>
      </c>
      <c r="AN505" s="3">
        <f t="shared" ca="1" si="406"/>
        <v>0.87331165450570036</v>
      </c>
      <c r="AO505" s="3">
        <f t="shared" ca="1" si="407"/>
        <v>0.12668834549429964</v>
      </c>
      <c r="AP505" s="2">
        <f t="shared" ca="1" si="408"/>
        <v>3.533207467860637E-3</v>
      </c>
      <c r="AQ505" s="5">
        <f t="shared" ca="1" si="409"/>
        <v>1364.1393692790623</v>
      </c>
      <c r="AR505" s="2">
        <f ca="1">(AQ505/AQ$5)^(12/COUNT(AQ$6:AQ505))-1</f>
        <v>6.4722936482549009E-2</v>
      </c>
      <c r="AT505" s="3">
        <f t="shared" si="410"/>
        <v>0</v>
      </c>
      <c r="AU505" s="3">
        <f t="shared" si="411"/>
        <v>1</v>
      </c>
      <c r="AV505" s="2">
        <f t="shared" si="412"/>
        <v>2.6452847945586333E-2</v>
      </c>
      <c r="AW505" s="5">
        <f t="shared" si="413"/>
        <v>2546.2853243010295</v>
      </c>
      <c r="AX505" s="2">
        <f>(AW505/AW$5)^(12/COUNT(AW$6:AW505))-1</f>
        <v>8.0791124555214644E-2</v>
      </c>
      <c r="AZ505" s="3">
        <f t="shared" ca="1" si="414"/>
        <v>0</v>
      </c>
      <c r="BA505" s="3">
        <f t="shared" ca="1" si="415"/>
        <v>1</v>
      </c>
      <c r="BB505" s="2">
        <f t="shared" ca="1" si="416"/>
        <v>2.6452847945586333E-2</v>
      </c>
      <c r="BC505" s="5">
        <f t="shared" ca="1" si="417"/>
        <v>5046.6811764903041</v>
      </c>
      <c r="BD505" s="2">
        <f ca="1">(BC505/BC$5)^(12/COUNT(BC$6:BC505))-1</f>
        <v>9.8682332534466122E-2</v>
      </c>
      <c r="BF505" s="3">
        <f t="shared" si="438"/>
        <v>0.45</v>
      </c>
      <c r="BG505" s="3">
        <f t="shared" si="418"/>
        <v>0.55000000000000004</v>
      </c>
      <c r="BH505" s="2">
        <f t="shared" si="419"/>
        <v>1.4642816370072484E-2</v>
      </c>
      <c r="BI505" s="5">
        <f t="shared" si="420"/>
        <v>1530.3976797837965</v>
      </c>
      <c r="BJ505" s="2">
        <f>(BI505/BI$5)^(12/COUNT(BI$6:BI505))-1</f>
        <v>6.7665730565062088E-2</v>
      </c>
      <c r="BL505" s="3">
        <f t="shared" si="421"/>
        <v>1</v>
      </c>
      <c r="BM505" s="3">
        <f t="shared" si="422"/>
        <v>0</v>
      </c>
      <c r="BN505" s="2">
        <f t="shared" si="423"/>
        <v>2.0833333333333335E-4</v>
      </c>
      <c r="BO505" s="5">
        <f t="shared" si="424"/>
        <v>821.64798819596524</v>
      </c>
      <c r="BP505" s="2">
        <f>(BO505/BO$5)^(12/COUNT(BO$6:BO505))-1</f>
        <v>5.1846725071746036E-2</v>
      </c>
      <c r="BR505" s="3">
        <f t="shared" si="425"/>
        <v>1</v>
      </c>
      <c r="BS505" s="3">
        <f t="shared" si="426"/>
        <v>0</v>
      </c>
      <c r="BT505" s="2">
        <f t="shared" si="427"/>
        <v>2.0833333333333335E-4</v>
      </c>
      <c r="BU505" s="5">
        <f t="shared" si="428"/>
        <v>1192.545163367965</v>
      </c>
      <c r="BV505" s="2">
        <f>(BU505/BU$5)^(12/COUNT(BU$6:BU505))-1</f>
        <v>6.1293235325096784E-2</v>
      </c>
      <c r="BX505" s="3">
        <f t="shared" si="429"/>
        <v>0</v>
      </c>
      <c r="BY505" s="3">
        <f t="shared" si="430"/>
        <v>1</v>
      </c>
      <c r="BZ505" s="2">
        <f t="shared" si="431"/>
        <v>2.6452847945586333E-2</v>
      </c>
      <c r="CA505" s="5">
        <f t="shared" si="432"/>
        <v>1266.169751349478</v>
      </c>
      <c r="CB505" s="2">
        <f>(CA505/CA$5)^(12/COUNT(CA$6:CA505))-1</f>
        <v>6.2820215622845899E-2</v>
      </c>
      <c r="CD505" s="3">
        <f t="shared" si="439"/>
        <v>0.1</v>
      </c>
      <c r="CE505" s="3">
        <f t="shared" si="433"/>
        <v>0.9</v>
      </c>
      <c r="CF505" s="2">
        <f t="shared" si="434"/>
        <v>2.3828396484361036E-2</v>
      </c>
      <c r="CG505" s="5">
        <f t="shared" si="435"/>
        <v>1571.7311181152625</v>
      </c>
      <c r="CH505" s="2">
        <f>(CG505/CG$5)^(12/COUNT(CG$6:CG505))-1</f>
        <v>6.8348828301784126E-2</v>
      </c>
    </row>
    <row r="506" spans="1:86">
      <c r="A506" s="1">
        <v>41213</v>
      </c>
      <c r="B506" s="2">
        <f>data!M507/1200</f>
        <v>2.0833333333333335E-4</v>
      </c>
      <c r="C506" s="2">
        <f>data!K507/data!K506-1</f>
        <v>-2.5352884135228293E-2</v>
      </c>
      <c r="D506" s="1">
        <f t="shared" si="386"/>
        <v>40909</v>
      </c>
      <c r="E506">
        <f>VLOOKUP(D506,'FRED Graph'!$A$13:$B$1993,2,FALSE)</f>
        <v>0</v>
      </c>
      <c r="F506" s="4">
        <f t="shared" si="387"/>
        <v>-2.5561217468561628E-2</v>
      </c>
      <c r="G506" s="20" t="str">
        <f t="shared" si="440"/>
        <v>20124</v>
      </c>
      <c r="H506" s="21">
        <f>IF(VLOOKUP(G506,Median_Level!$A$2:$H$206,8,FALSE)="#N/A",0,VLOOKUP(G506,Median_Level!$A$2:$H$206,8,FALSE))</f>
        <v>15</v>
      </c>
      <c r="I506" s="4"/>
      <c r="J506" s="3">
        <f t="shared" si="436"/>
        <v>0</v>
      </c>
      <c r="K506" s="3">
        <f t="shared" si="388"/>
        <v>1</v>
      </c>
      <c r="L506" s="2">
        <f t="shared" si="389"/>
        <v>-2.5352884135228293E-2</v>
      </c>
      <c r="M506" s="5">
        <f t="shared" si="390"/>
        <v>1507.9401266551515</v>
      </c>
      <c r="N506" s="2">
        <f>(M506/M$5)^(12/COUNT(M$6:M506))-1</f>
        <v>6.7148280204079924E-2</v>
      </c>
      <c r="P506" s="3">
        <f t="shared" si="437"/>
        <v>1</v>
      </c>
      <c r="Q506" s="3">
        <f t="shared" si="391"/>
        <v>0</v>
      </c>
      <c r="R506" s="2">
        <f t="shared" si="392"/>
        <v>2.0833333333333335E-4</v>
      </c>
      <c r="S506" s="5">
        <f t="shared" si="393"/>
        <v>1142.1537035272393</v>
      </c>
      <c r="T506" s="2">
        <f>(S506/S$5)^(12/COUNT(S$6:S506))-1</f>
        <v>6.007042880373481E-2</v>
      </c>
      <c r="V506" s="3">
        <f t="shared" si="394"/>
        <v>1</v>
      </c>
      <c r="W506" s="3">
        <f t="shared" si="395"/>
        <v>0</v>
      </c>
      <c r="X506" s="2">
        <f t="shared" si="396"/>
        <v>2.0833333333333335E-4</v>
      </c>
      <c r="Y506" s="5">
        <f t="shared" si="397"/>
        <v>5890696.0173074761</v>
      </c>
      <c r="Z506" s="2">
        <f>(Y506/Y$5)^(12/COUNT(Y$6:Y506))-1</f>
        <v>0.30093466967664728</v>
      </c>
      <c r="AB506" s="3">
        <f t="shared" si="398"/>
        <v>0</v>
      </c>
      <c r="AC506" s="3">
        <f t="shared" si="399"/>
        <v>1</v>
      </c>
      <c r="AD506" s="2">
        <f t="shared" si="400"/>
        <v>-2.5352884135228293E-2</v>
      </c>
      <c r="AE506" s="5">
        <f t="shared" si="401"/>
        <v>1900.6960716028443</v>
      </c>
      <c r="AF506" s="2">
        <f>(AE506/AE$5)^(12/COUNT(AE$6:AE506))-1</f>
        <v>7.3081330268332412E-2</v>
      </c>
      <c r="AH506" s="3">
        <f t="shared" ca="1" si="402"/>
        <v>0</v>
      </c>
      <c r="AI506" s="3">
        <f t="shared" ca="1" si="403"/>
        <v>1</v>
      </c>
      <c r="AJ506" s="2">
        <f t="shared" ca="1" si="404"/>
        <v>-2.5352884135228293E-2</v>
      </c>
      <c r="AK506" s="5">
        <f t="shared" ca="1" si="405"/>
        <v>6647.3525531195683</v>
      </c>
      <c r="AL506" s="2">
        <f ca="1">(AK506/AK$5)^(12/COUNT(AK$6:AK506))-1</f>
        <v>0.1057482395239342</v>
      </c>
      <c r="AN506" s="3">
        <f t="shared" ca="1" si="406"/>
        <v>0.70852363306915578</v>
      </c>
      <c r="AO506" s="3">
        <f t="shared" ca="1" si="407"/>
        <v>0.29147636693084422</v>
      </c>
      <c r="AP506" s="2">
        <f t="shared" ca="1" si="408"/>
        <v>-7.2421574687322405E-3</v>
      </c>
      <c r="AQ506" s="5">
        <f t="shared" ca="1" si="409"/>
        <v>1354.2600571574462</v>
      </c>
      <c r="AR506" s="2">
        <f ca="1">(AQ506/AQ$5)^(12/COUNT(AQ$6:AQ506))-1</f>
        <v>6.4404339314508396E-2</v>
      </c>
      <c r="AT506" s="3">
        <f t="shared" si="410"/>
        <v>0</v>
      </c>
      <c r="AU506" s="3">
        <f t="shared" si="411"/>
        <v>1</v>
      </c>
      <c r="AV506" s="2">
        <f t="shared" si="412"/>
        <v>-2.5352884135228293E-2</v>
      </c>
      <c r="AW506" s="5">
        <f t="shared" si="413"/>
        <v>2481.7296474987934</v>
      </c>
      <c r="AX506" s="2">
        <f>(AW506/AW$5)^(12/COUNT(AW$6:AW506))-1</f>
        <v>7.9959061174497359E-2</v>
      </c>
      <c r="AZ506" s="3">
        <f t="shared" ca="1" si="414"/>
        <v>0</v>
      </c>
      <c r="BA506" s="3">
        <f t="shared" ca="1" si="415"/>
        <v>1</v>
      </c>
      <c r="BB506" s="2">
        <f t="shared" ca="1" si="416"/>
        <v>-2.5352884135228293E-2</v>
      </c>
      <c r="BC506" s="5">
        <f t="shared" ca="1" si="417"/>
        <v>4918.7332533553081</v>
      </c>
      <c r="BD506" s="2">
        <f ca="1">(BC506/BC$5)^(12/COUNT(BC$6:BC506))-1</f>
        <v>9.7800518692539473E-2</v>
      </c>
      <c r="BF506" s="3">
        <f t="shared" si="438"/>
        <v>0.45</v>
      </c>
      <c r="BG506" s="3">
        <f t="shared" si="418"/>
        <v>0.55000000000000004</v>
      </c>
      <c r="BH506" s="2">
        <f t="shared" si="419"/>
        <v>-1.3850336274375562E-2</v>
      </c>
      <c r="BI506" s="5">
        <f t="shared" si="420"/>
        <v>1509.2011572852668</v>
      </c>
      <c r="BJ506" s="2">
        <f>(BI506/BI$5)^(12/COUNT(BI$6:BI506))-1</f>
        <v>6.7169646667609051E-2</v>
      </c>
      <c r="BL506" s="3">
        <f t="shared" si="421"/>
        <v>1</v>
      </c>
      <c r="BM506" s="3">
        <f t="shared" si="422"/>
        <v>0</v>
      </c>
      <c r="BN506" s="2">
        <f t="shared" si="423"/>
        <v>2.0833333333333335E-4</v>
      </c>
      <c r="BO506" s="5">
        <f t="shared" si="424"/>
        <v>821.8191648601728</v>
      </c>
      <c r="BP506" s="2">
        <f>(BO506/BO$5)^(12/COUNT(BO$6:BO506))-1</f>
        <v>5.174585410121435E-2</v>
      </c>
      <c r="BR506" s="3">
        <f t="shared" si="425"/>
        <v>1</v>
      </c>
      <c r="BS506" s="3">
        <f t="shared" si="426"/>
        <v>0</v>
      </c>
      <c r="BT506" s="2">
        <f t="shared" si="427"/>
        <v>2.0833333333333335E-4</v>
      </c>
      <c r="BU506" s="5">
        <f t="shared" si="428"/>
        <v>1192.793610277</v>
      </c>
      <c r="BV506" s="2">
        <f>(BU506/BU$5)^(12/COUNT(BU$6:BU506))-1</f>
        <v>6.1172520703464572E-2</v>
      </c>
      <c r="BX506" s="3">
        <f t="shared" si="429"/>
        <v>0</v>
      </c>
      <c r="BY506" s="3">
        <f t="shared" si="430"/>
        <v>1</v>
      </c>
      <c r="BZ506" s="2">
        <f t="shared" si="431"/>
        <v>-2.5352884135228293E-2</v>
      </c>
      <c r="CA506" s="5">
        <f t="shared" si="432"/>
        <v>1234.0686963479839</v>
      </c>
      <c r="CB506" s="2">
        <f>(CA506/CA$5)^(12/COUNT(CA$6:CA506))-1</f>
        <v>6.2037530823679132E-2</v>
      </c>
      <c r="CD506" s="3">
        <f t="shared" si="439"/>
        <v>0.1</v>
      </c>
      <c r="CE506" s="3">
        <f t="shared" si="433"/>
        <v>0.9</v>
      </c>
      <c r="CF506" s="2">
        <f t="shared" si="434"/>
        <v>-2.2796762388372131E-2</v>
      </c>
      <c r="CG506" s="5">
        <f t="shared" si="435"/>
        <v>1535.9007372771785</v>
      </c>
      <c r="CH506" s="2">
        <f>(CG506/CG$5)^(12/COUNT(CG$6:CG506))-1</f>
        <v>6.7617991246402775E-2</v>
      </c>
    </row>
    <row r="507" spans="1:86">
      <c r="A507" s="1">
        <v>41243</v>
      </c>
      <c r="B507" s="2">
        <f>data!M508/1200</f>
        <v>2.0833333333333335E-4</v>
      </c>
      <c r="C507" s="2">
        <f>data!K508/data!K507-1</f>
        <v>-5.4121495427007504E-3</v>
      </c>
      <c r="D507" s="1">
        <f t="shared" si="386"/>
        <v>40909</v>
      </c>
      <c r="E507">
        <f>VLOOKUP(D507,'FRED Graph'!$A$13:$B$1993,2,FALSE)</f>
        <v>0</v>
      </c>
      <c r="F507" s="4">
        <f t="shared" si="387"/>
        <v>-5.6204828760340834E-3</v>
      </c>
      <c r="G507" s="20" t="str">
        <f t="shared" si="440"/>
        <v>20124</v>
      </c>
      <c r="H507" s="21">
        <f>IF(VLOOKUP(G507,Median_Level!$A$2:$H$206,8,FALSE)="#N/A",0,VLOOKUP(G507,Median_Level!$A$2:$H$206,8,FALSE))</f>
        <v>15</v>
      </c>
      <c r="I507" s="4"/>
      <c r="J507" s="3">
        <f t="shared" si="436"/>
        <v>0</v>
      </c>
      <c r="K507" s="3">
        <f t="shared" si="388"/>
        <v>1</v>
      </c>
      <c r="L507" s="2">
        <f t="shared" si="389"/>
        <v>-5.4121495427007504E-3</v>
      </c>
      <c r="M507" s="5">
        <f t="shared" si="390"/>
        <v>1499.7789291882548</v>
      </c>
      <c r="N507" s="2">
        <f>(M507/M$5)^(12/COUNT(M$6:M507))-1</f>
        <v>6.6871724579713909E-2</v>
      </c>
      <c r="P507" s="3">
        <f t="shared" si="437"/>
        <v>1</v>
      </c>
      <c r="Q507" s="3">
        <f t="shared" si="391"/>
        <v>0</v>
      </c>
      <c r="R507" s="2">
        <f t="shared" si="392"/>
        <v>2.0833333333333335E-4</v>
      </c>
      <c r="S507" s="5">
        <f t="shared" si="393"/>
        <v>1142.3916522154741</v>
      </c>
      <c r="T507" s="2">
        <f>(S507/S$5)^(12/COUNT(S$6:S507))-1</f>
        <v>5.9952527636580877E-2</v>
      </c>
      <c r="V507" s="3">
        <f t="shared" si="394"/>
        <v>1</v>
      </c>
      <c r="W507" s="3">
        <f t="shared" si="395"/>
        <v>0</v>
      </c>
      <c r="X507" s="2">
        <f t="shared" si="396"/>
        <v>2.0833333333333335E-4</v>
      </c>
      <c r="Y507" s="5">
        <f t="shared" si="397"/>
        <v>5891923.2456444157</v>
      </c>
      <c r="Z507" s="2">
        <f>(Y507/Y$5)^(12/COUNT(Y$6:Y507))-1</f>
        <v>0.30025954257629262</v>
      </c>
      <c r="AB507" s="3">
        <f t="shared" si="398"/>
        <v>0</v>
      </c>
      <c r="AC507" s="3">
        <f t="shared" si="399"/>
        <v>1</v>
      </c>
      <c r="AD507" s="2">
        <f t="shared" si="400"/>
        <v>-5.4121495427007504E-3</v>
      </c>
      <c r="AE507" s="5">
        <f t="shared" si="401"/>
        <v>1890.4092202281058</v>
      </c>
      <c r="AF507" s="2">
        <f>(AE507/AE$5)^(12/COUNT(AE$6:AE507))-1</f>
        <v>7.2791388588993478E-2</v>
      </c>
      <c r="AH507" s="3">
        <f t="shared" ca="1" si="402"/>
        <v>0</v>
      </c>
      <c r="AI507" s="3">
        <f t="shared" ca="1" si="403"/>
        <v>1</v>
      </c>
      <c r="AJ507" s="2">
        <f t="shared" ca="1" si="404"/>
        <v>-5.4121495427007504E-3</v>
      </c>
      <c r="AK507" s="5">
        <f t="shared" ca="1" si="405"/>
        <v>6611.3760870390315</v>
      </c>
      <c r="AL507" s="2">
        <f ca="1">(AK507/AK$5)^(12/COUNT(AK$6:AK507))-1</f>
        <v>0.10538343710167264</v>
      </c>
      <c r="AN507" s="3">
        <f t="shared" ca="1" si="406"/>
        <v>0.73533042831308226</v>
      </c>
      <c r="AO507" s="3">
        <f t="shared" ca="1" si="407"/>
        <v>0.26466957168691774</v>
      </c>
      <c r="AP507" s="2">
        <f t="shared" ca="1" si="408"/>
        <v>-1.2792374621402632E-3</v>
      </c>
      <c r="AQ507" s="5">
        <f t="shared" ca="1" si="409"/>
        <v>1352.5276369588501</v>
      </c>
      <c r="AR507" s="2">
        <f ca="1">(AQ507/AQ$5)^(12/COUNT(AQ$6:AQ507))-1</f>
        <v>6.423944147874705E-2</v>
      </c>
      <c r="AT507" s="3">
        <f t="shared" si="410"/>
        <v>0</v>
      </c>
      <c r="AU507" s="3">
        <f t="shared" si="411"/>
        <v>1</v>
      </c>
      <c r="AV507" s="2">
        <f t="shared" si="412"/>
        <v>-5.4121495427007504E-3</v>
      </c>
      <c r="AW507" s="5">
        <f t="shared" si="413"/>
        <v>2468.2981555219758</v>
      </c>
      <c r="AX507" s="2">
        <f>(AW507/AW$5)^(12/COUNT(AW$6:AW507))-1</f>
        <v>7.9653520493093488E-2</v>
      </c>
      <c r="AZ507" s="3">
        <f t="shared" ca="1" si="414"/>
        <v>0</v>
      </c>
      <c r="BA507" s="3">
        <f t="shared" ca="1" si="415"/>
        <v>1</v>
      </c>
      <c r="BB507" s="2">
        <f t="shared" ca="1" si="416"/>
        <v>-5.4121495427007504E-3</v>
      </c>
      <c r="BC507" s="5">
        <f t="shared" ca="1" si="417"/>
        <v>4892.1123334274944</v>
      </c>
      <c r="BD507" s="2">
        <f ca="1">(BC507/BC$5)^(12/COUNT(BC$6:BC507))-1</f>
        <v>9.7454108326449074E-2</v>
      </c>
      <c r="BF507" s="3">
        <f t="shared" si="438"/>
        <v>0.45</v>
      </c>
      <c r="BG507" s="3">
        <f t="shared" si="418"/>
        <v>0.55000000000000004</v>
      </c>
      <c r="BH507" s="2">
        <f t="shared" si="419"/>
        <v>-2.8829322484854127E-3</v>
      </c>
      <c r="BI507" s="5">
        <f t="shared" si="420"/>
        <v>1504.8502325994775</v>
      </c>
      <c r="BJ507" s="2">
        <f>(BI507/BI$5)^(12/COUNT(BI$6:BI507))-1</f>
        <v>6.6957817290230759E-2</v>
      </c>
      <c r="BL507" s="3">
        <f t="shared" si="421"/>
        <v>1</v>
      </c>
      <c r="BM507" s="3">
        <f t="shared" si="422"/>
        <v>0</v>
      </c>
      <c r="BN507" s="2">
        <f t="shared" si="423"/>
        <v>2.0833333333333335E-4</v>
      </c>
      <c r="BO507" s="5">
        <f t="shared" si="424"/>
        <v>821.99037718618536</v>
      </c>
      <c r="BP507" s="2">
        <f>(BO507/BO$5)^(12/COUNT(BO$6:BO507))-1</f>
        <v>5.1645394622745755E-2</v>
      </c>
      <c r="BR507" s="3">
        <f t="shared" si="425"/>
        <v>1</v>
      </c>
      <c r="BS507" s="3">
        <f t="shared" si="426"/>
        <v>0</v>
      </c>
      <c r="BT507" s="2">
        <f t="shared" si="427"/>
        <v>2.0833333333333335E-4</v>
      </c>
      <c r="BU507" s="5">
        <f t="shared" si="428"/>
        <v>1193.0421089458077</v>
      </c>
      <c r="BV507" s="2">
        <f>(BU507/BU$5)^(12/COUNT(BU$6:BU507))-1</f>
        <v>6.1052300665073389E-2</v>
      </c>
      <c r="BX507" s="3">
        <f t="shared" si="429"/>
        <v>0</v>
      </c>
      <c r="BY507" s="3">
        <f t="shared" si="430"/>
        <v>1</v>
      </c>
      <c r="BZ507" s="2">
        <f t="shared" si="431"/>
        <v>-5.4121495427007504E-3</v>
      </c>
      <c r="CA507" s="5">
        <f t="shared" si="432"/>
        <v>1227.3897320173828</v>
      </c>
      <c r="CB507" s="2">
        <f>(CA507/CA$5)^(12/COUNT(CA$6:CA507))-1</f>
        <v>6.177245344430804E-2</v>
      </c>
      <c r="CD507" s="3">
        <f t="shared" si="439"/>
        <v>0.1</v>
      </c>
      <c r="CE507" s="3">
        <f t="shared" si="433"/>
        <v>0.9</v>
      </c>
      <c r="CF507" s="2">
        <f t="shared" si="434"/>
        <v>-4.8501012550973416E-3</v>
      </c>
      <c r="CG507" s="5">
        <f t="shared" si="435"/>
        <v>1528.4514631836055</v>
      </c>
      <c r="CH507" s="2">
        <f>(CG507/CG$5)^(12/COUNT(CG$6:CG507))-1</f>
        <v>6.7354792473986791E-2</v>
      </c>
    </row>
    <row r="508" spans="1:86">
      <c r="A508" s="1">
        <v>41274</v>
      </c>
      <c r="B508" s="2">
        <f>data!M509/1200</f>
        <v>2.0833333333333335E-4</v>
      </c>
      <c r="C508" s="2">
        <f>data!K509/data!K508-1</f>
        <v>6.0312093588155147E-3</v>
      </c>
      <c r="D508" s="1">
        <f t="shared" si="386"/>
        <v>40909</v>
      </c>
      <c r="E508">
        <f>VLOOKUP(D508,'FRED Graph'!$A$13:$B$1993,2,FALSE)</f>
        <v>0</v>
      </c>
      <c r="F508" s="4">
        <f t="shared" si="387"/>
        <v>5.8228760254821817E-3</v>
      </c>
      <c r="G508" s="20" t="str">
        <f t="shared" si="440"/>
        <v>20124</v>
      </c>
      <c r="H508" s="21">
        <f>IF(VLOOKUP(G508,Median_Level!$A$2:$H$206,8,FALSE)="#N/A",0,VLOOKUP(G508,Median_Level!$A$2:$H$206,8,FALSE))</f>
        <v>15</v>
      </c>
      <c r="I508" s="4"/>
      <c r="J508" s="3">
        <f t="shared" si="436"/>
        <v>0</v>
      </c>
      <c r="K508" s="3">
        <f t="shared" si="388"/>
        <v>1</v>
      </c>
      <c r="L508" s="2">
        <f t="shared" si="389"/>
        <v>6.0312093588155147E-3</v>
      </c>
      <c r="M508" s="5">
        <f t="shared" si="390"/>
        <v>1508.8244099021292</v>
      </c>
      <c r="N508" s="2">
        <f>(M508/M$5)^(12/COUNT(M$6:M508))-1</f>
        <v>6.6887476194887885E-2</v>
      </c>
      <c r="P508" s="3">
        <f t="shared" si="437"/>
        <v>1</v>
      </c>
      <c r="Q508" s="3">
        <f t="shared" si="391"/>
        <v>0</v>
      </c>
      <c r="R508" s="2">
        <f t="shared" si="392"/>
        <v>2.0833333333333335E-4</v>
      </c>
      <c r="S508" s="5">
        <f t="shared" si="393"/>
        <v>1142.6296504763523</v>
      </c>
      <c r="T508" s="2">
        <f>(S508/S$5)^(12/COUNT(S$6:S508))-1</f>
        <v>5.9835108296223627E-2</v>
      </c>
      <c r="V508" s="3">
        <f t="shared" si="394"/>
        <v>0</v>
      </c>
      <c r="W508" s="3">
        <f t="shared" si="395"/>
        <v>1</v>
      </c>
      <c r="X508" s="2">
        <f t="shared" si="396"/>
        <v>6.0312093588155147E-3</v>
      </c>
      <c r="Y508" s="5">
        <f t="shared" si="397"/>
        <v>5927458.6682649693</v>
      </c>
      <c r="Z508" s="2">
        <f>(Y508/Y$5)^(12/COUNT(Y$6:Y508))-1</f>
        <v>0.29976743253104932</v>
      </c>
      <c r="AB508" s="3">
        <f t="shared" si="398"/>
        <v>0</v>
      </c>
      <c r="AC508" s="3">
        <f t="shared" si="399"/>
        <v>1</v>
      </c>
      <c r="AD508" s="2">
        <f t="shared" si="400"/>
        <v>6.0312093588155147E-3</v>
      </c>
      <c r="AE508" s="5">
        <f t="shared" si="401"/>
        <v>1901.8106740091366</v>
      </c>
      <c r="AF508" s="2">
        <f>(AE508/AE$5)^(12/COUNT(AE$6:AE508))-1</f>
        <v>7.2795426188981605E-2</v>
      </c>
      <c r="AH508" s="3">
        <f t="shared" ca="1" si="402"/>
        <v>0</v>
      </c>
      <c r="AI508" s="3">
        <f t="shared" ca="1" si="403"/>
        <v>1</v>
      </c>
      <c r="AJ508" s="2">
        <f t="shared" ca="1" si="404"/>
        <v>6.0312093588155147E-3</v>
      </c>
      <c r="AK508" s="5">
        <f t="shared" ca="1" si="405"/>
        <v>6651.2506803698307</v>
      </c>
      <c r="AL508" s="2">
        <f ca="1">(AK508/AK$5)^(12/COUNT(AK$6:AK508))-1</f>
        <v>0.10532182930864598</v>
      </c>
      <c r="AN508" s="3">
        <f t="shared" ca="1" si="406"/>
        <v>6.2057489837210822E-2</v>
      </c>
      <c r="AO508" s="3">
        <f t="shared" ca="1" si="407"/>
        <v>0.93794251016278918</v>
      </c>
      <c r="AP508" s="2">
        <f t="shared" ca="1" si="408"/>
        <v>5.6698562890408156E-3</v>
      </c>
      <c r="AQ508" s="5">
        <f t="shared" ca="1" si="409"/>
        <v>1360.1962742873625</v>
      </c>
      <c r="AR508" s="2">
        <f ca="1">(AQ508/AQ$5)^(12/COUNT(AQ$6:AQ508))-1</f>
        <v>6.4251259708095532E-2</v>
      </c>
      <c r="AT508" s="3">
        <f t="shared" si="410"/>
        <v>0</v>
      </c>
      <c r="AU508" s="3">
        <f t="shared" si="411"/>
        <v>1</v>
      </c>
      <c r="AV508" s="2">
        <f t="shared" si="412"/>
        <v>6.0312093588155147E-3</v>
      </c>
      <c r="AW508" s="5">
        <f t="shared" si="413"/>
        <v>2483.1849784579072</v>
      </c>
      <c r="AX508" s="2">
        <f>(AW508/AW$5)^(12/COUNT(AW$6:AW508))-1</f>
        <v>7.9643898006314329E-2</v>
      </c>
      <c r="AZ508" s="3">
        <f t="shared" ca="1" si="414"/>
        <v>0</v>
      </c>
      <c r="BA508" s="3">
        <f t="shared" ca="1" si="415"/>
        <v>1</v>
      </c>
      <c r="BB508" s="2">
        <f t="shared" ca="1" si="416"/>
        <v>6.0312093588155147E-3</v>
      </c>
      <c r="BC508" s="5">
        <f t="shared" ca="1" si="417"/>
        <v>4921.6176871172393</v>
      </c>
      <c r="BD508" s="2">
        <f ca="1">(BC508/BC$5)^(12/COUNT(BC$6:BC508))-1</f>
        <v>9.7408649102753708E-2</v>
      </c>
      <c r="BF508" s="3">
        <f t="shared" si="438"/>
        <v>0.45</v>
      </c>
      <c r="BG508" s="3">
        <f t="shared" si="418"/>
        <v>0.55000000000000004</v>
      </c>
      <c r="BH508" s="2">
        <f t="shared" si="419"/>
        <v>3.4109151473485336E-3</v>
      </c>
      <c r="BI508" s="5">
        <f t="shared" si="420"/>
        <v>1509.983149052342</v>
      </c>
      <c r="BJ508" s="2">
        <f>(BI508/BI$5)^(12/COUNT(BI$6:BI508))-1</f>
        <v>6.6907015815360626E-2</v>
      </c>
      <c r="BL508" s="3">
        <f t="shared" si="421"/>
        <v>1</v>
      </c>
      <c r="BM508" s="3">
        <f t="shared" si="422"/>
        <v>0</v>
      </c>
      <c r="BN508" s="2">
        <f t="shared" si="423"/>
        <v>2.0833333333333335E-4</v>
      </c>
      <c r="BO508" s="5">
        <f t="shared" si="424"/>
        <v>822.16162518143256</v>
      </c>
      <c r="BP508" s="2">
        <f>(BO508/BO$5)^(12/COUNT(BO$6:BO508))-1</f>
        <v>5.1545344123965942E-2</v>
      </c>
      <c r="BR508" s="3">
        <f t="shared" si="425"/>
        <v>1</v>
      </c>
      <c r="BS508" s="3">
        <f t="shared" si="426"/>
        <v>0</v>
      </c>
      <c r="BT508" s="2">
        <f t="shared" si="427"/>
        <v>2.0833333333333335E-4</v>
      </c>
      <c r="BU508" s="5">
        <f t="shared" si="428"/>
        <v>1193.2906593851715</v>
      </c>
      <c r="BV508" s="2">
        <f>(BU508/BU$5)^(12/COUNT(BU$6:BU508))-1</f>
        <v>6.0932572177348154E-2</v>
      </c>
      <c r="BX508" s="3">
        <f t="shared" si="429"/>
        <v>0</v>
      </c>
      <c r="BY508" s="3">
        <f t="shared" si="430"/>
        <v>1</v>
      </c>
      <c r="BZ508" s="2">
        <f t="shared" si="431"/>
        <v>6.0312093588155147E-3</v>
      </c>
      <c r="CA508" s="5">
        <f t="shared" si="432"/>
        <v>1234.7923764560401</v>
      </c>
      <c r="CB508" s="2">
        <f>(CA508/CA$5)^(12/COUNT(CA$6:CA508))-1</f>
        <v>6.1798243419719956E-2</v>
      </c>
      <c r="CD508" s="3">
        <f t="shared" si="439"/>
        <v>0.1</v>
      </c>
      <c r="CE508" s="3">
        <f t="shared" si="433"/>
        <v>0.9</v>
      </c>
      <c r="CF508" s="2">
        <f t="shared" si="434"/>
        <v>5.4489217562672968E-3</v>
      </c>
      <c r="CG508" s="5">
        <f t="shared" si="435"/>
        <v>1536.7798756147452</v>
      </c>
      <c r="CH508" s="2">
        <f>(CG508/CG$5)^(12/COUNT(CG$6:CG508))-1</f>
        <v>6.7354847921265337E-2</v>
      </c>
    </row>
    <row r="509" spans="1:86">
      <c r="A509" s="1">
        <v>41305</v>
      </c>
      <c r="B509" s="2">
        <f>data!M510/1200</f>
        <v>2.0833333333333335E-4</v>
      </c>
      <c r="C509" s="2">
        <f>data!K510/data!K509-1</f>
        <v>5.7725268502931248E-2</v>
      </c>
      <c r="D509" s="1">
        <f t="shared" si="386"/>
        <v>41275</v>
      </c>
      <c r="E509">
        <f>VLOOKUP(D509,'FRED Graph'!$A$13:$B$1993,2,FALSE)</f>
        <v>0</v>
      </c>
      <c r="F509" s="4">
        <f t="shared" si="387"/>
        <v>5.7516935169597917E-2</v>
      </c>
      <c r="G509" s="20" t="str">
        <f t="shared" si="440"/>
        <v>20131</v>
      </c>
      <c r="H509" s="21">
        <f>IF(VLOOKUP(G509,Median_Level!$A$2:$H$206,8,FALSE)="#N/A",0,VLOOKUP(G509,Median_Level!$A$2:$H$206,8,FALSE))</f>
        <v>10</v>
      </c>
      <c r="I509" s="4"/>
      <c r="J509" s="3">
        <f t="shared" si="436"/>
        <v>0</v>
      </c>
      <c r="K509" s="3">
        <f t="shared" si="388"/>
        <v>1</v>
      </c>
      <c r="L509" s="2">
        <f t="shared" si="389"/>
        <v>5.7725268502931248E-2</v>
      </c>
      <c r="M509" s="5">
        <f t="shared" si="390"/>
        <v>1595.9217040875064</v>
      </c>
      <c r="N509" s="2">
        <f>(M509/M$5)^(12/COUNT(M$6:M509))-1</f>
        <v>6.8176779579392166E-2</v>
      </c>
      <c r="P509" s="3">
        <f t="shared" si="437"/>
        <v>1</v>
      </c>
      <c r="Q509" s="3">
        <f t="shared" si="391"/>
        <v>0</v>
      </c>
      <c r="R509" s="2">
        <f t="shared" si="392"/>
        <v>2.0833333333333335E-4</v>
      </c>
      <c r="S509" s="5">
        <f t="shared" si="393"/>
        <v>1142.8676983202015</v>
      </c>
      <c r="T509" s="2">
        <f>(S509/S$5)^(12/COUNT(S$6:S509))-1</f>
        <v>5.9718167835779434E-2</v>
      </c>
      <c r="V509" s="3">
        <f t="shared" si="394"/>
        <v>0</v>
      </c>
      <c r="W509" s="3">
        <f t="shared" si="395"/>
        <v>1</v>
      </c>
      <c r="X509" s="2">
        <f t="shared" si="396"/>
        <v>5.7725268502931248E-2</v>
      </c>
      <c r="Y509" s="5">
        <f t="shared" si="397"/>
        <v>6269622.8114305921</v>
      </c>
      <c r="Z509" s="2">
        <f>(Y509/Y$5)^(12/COUNT(Y$6:Y509))-1</f>
        <v>0.30082847095417775</v>
      </c>
      <c r="AB509" s="3">
        <f t="shared" si="398"/>
        <v>0</v>
      </c>
      <c r="AC509" s="3">
        <f t="shared" si="399"/>
        <v>1</v>
      </c>
      <c r="AD509" s="2">
        <f t="shared" si="400"/>
        <v>5.7725268502931248E-2</v>
      </c>
      <c r="AE509" s="5">
        <f t="shared" si="401"/>
        <v>2011.5932058080548</v>
      </c>
      <c r="AF509" s="2">
        <f>(AE509/AE$5)^(12/COUNT(AE$6:AE509))-1</f>
        <v>7.4080100504452684E-2</v>
      </c>
      <c r="AH509" s="3">
        <f t="shared" ca="1" si="402"/>
        <v>0</v>
      </c>
      <c r="AI509" s="3">
        <f t="shared" ca="1" si="403"/>
        <v>1</v>
      </c>
      <c r="AJ509" s="2">
        <f t="shared" ca="1" si="404"/>
        <v>5.7725268502931248E-2</v>
      </c>
      <c r="AK509" s="5">
        <f t="shared" ca="1" si="405"/>
        <v>7035.1959117744836</v>
      </c>
      <c r="AL509" s="2">
        <f ca="1">(AK509/AK$5)^(12/COUNT(AK$6:AK509))-1</f>
        <v>0.10657987242244271</v>
      </c>
      <c r="AN509" s="3">
        <f t="shared" ca="1" si="406"/>
        <v>0.39236274165434404</v>
      </c>
      <c r="AO509" s="3">
        <f t="shared" ca="1" si="407"/>
        <v>0.60763725834565596</v>
      </c>
      <c r="AP509" s="2">
        <f t="shared" ca="1" si="408"/>
        <v>3.5157766128232647E-2</v>
      </c>
      <c r="AQ509" s="5">
        <f t="shared" ca="1" si="409"/>
        <v>1408.0177367872511</v>
      </c>
      <c r="AR509" s="2">
        <f ca="1">(AQ509/AQ$5)^(12/COUNT(AQ$6:AQ509))-1</f>
        <v>6.4995597578592745E-2</v>
      </c>
      <c r="AT509" s="3">
        <f t="shared" si="410"/>
        <v>0</v>
      </c>
      <c r="AU509" s="3">
        <f t="shared" si="411"/>
        <v>1</v>
      </c>
      <c r="AV509" s="2">
        <f t="shared" si="412"/>
        <v>5.7725268502931248E-2</v>
      </c>
      <c r="AW509" s="5">
        <f t="shared" si="413"/>
        <v>2626.5274980818353</v>
      </c>
      <c r="AX509" s="2">
        <f>(AW509/AW$5)^(12/COUNT(AW$6:AW509))-1</f>
        <v>8.0923125622843983E-2</v>
      </c>
      <c r="AZ509" s="3">
        <f t="shared" ca="1" si="414"/>
        <v>0</v>
      </c>
      <c r="BA509" s="3">
        <f t="shared" ca="1" si="415"/>
        <v>1</v>
      </c>
      <c r="BB509" s="2">
        <f t="shared" ca="1" si="416"/>
        <v>5.7725268502931248E-2</v>
      </c>
      <c r="BC509" s="5">
        <f t="shared" ca="1" si="417"/>
        <v>5205.7193895748578</v>
      </c>
      <c r="BD509" s="2">
        <f ca="1">(BC509/BC$5)^(12/COUNT(BC$6:BC509))-1</f>
        <v>9.8673348014897133E-2</v>
      </c>
      <c r="BF509" s="3">
        <f t="shared" si="438"/>
        <v>0.45</v>
      </c>
      <c r="BG509" s="3">
        <f t="shared" si="418"/>
        <v>0.55000000000000004</v>
      </c>
      <c r="BH509" s="2">
        <f t="shared" si="419"/>
        <v>3.1842647676612185E-2</v>
      </c>
      <c r="BI509" s="5">
        <f t="shared" si="420"/>
        <v>1558.0650104652373</v>
      </c>
      <c r="BJ509" s="2">
        <f>(BI509/BI$5)^(12/COUNT(BI$6:BI509))-1</f>
        <v>6.7566395211348551E-2</v>
      </c>
      <c r="BL509" s="3">
        <f t="shared" si="421"/>
        <v>1</v>
      </c>
      <c r="BM509" s="3">
        <f t="shared" si="422"/>
        <v>0</v>
      </c>
      <c r="BN509" s="2">
        <f t="shared" si="423"/>
        <v>2.0833333333333335E-4</v>
      </c>
      <c r="BO509" s="5">
        <f t="shared" si="424"/>
        <v>822.33290885334543</v>
      </c>
      <c r="BP509" s="2">
        <f>(BO509/BO$5)^(12/COUNT(BO$6:BO509))-1</f>
        <v>5.1445700112908055E-2</v>
      </c>
      <c r="BR509" s="3">
        <f t="shared" si="425"/>
        <v>0</v>
      </c>
      <c r="BS509" s="3">
        <f t="shared" si="426"/>
        <v>1</v>
      </c>
      <c r="BT509" s="2">
        <f t="shared" si="427"/>
        <v>5.7725268502931248E-2</v>
      </c>
      <c r="BU509" s="5">
        <f t="shared" si="428"/>
        <v>1262.1736831002204</v>
      </c>
      <c r="BV509" s="2">
        <f>(BU509/BU$5)^(12/COUNT(BU$6:BU509))-1</f>
        <v>6.2226475782866331E-2</v>
      </c>
      <c r="BX509" s="3">
        <f t="shared" si="429"/>
        <v>0</v>
      </c>
      <c r="BY509" s="3">
        <f t="shared" si="430"/>
        <v>1</v>
      </c>
      <c r="BZ509" s="2">
        <f t="shared" si="431"/>
        <v>5.7725268502931248E-2</v>
      </c>
      <c r="CA509" s="5">
        <f t="shared" si="432"/>
        <v>1306.0710979323376</v>
      </c>
      <c r="CB509" s="2">
        <f>(CA509/CA$5)^(12/COUNT(CA$6:CA509))-1</f>
        <v>6.3091482393466292E-2</v>
      </c>
      <c r="CD509" s="3">
        <f t="shared" si="439"/>
        <v>0.1</v>
      </c>
      <c r="CE509" s="3">
        <f t="shared" si="433"/>
        <v>0.9</v>
      </c>
      <c r="CF509" s="2">
        <f t="shared" si="434"/>
        <v>5.1973574985971459E-2</v>
      </c>
      <c r="CG509" s="5">
        <f t="shared" si="435"/>
        <v>1616.6518197169401</v>
      </c>
      <c r="CH509" s="2">
        <f>(CG509/CG$5)^(12/COUNT(CG$6:CG509))-1</f>
        <v>6.850506019688507E-2</v>
      </c>
    </row>
    <row r="510" spans="1:86">
      <c r="A510" s="1">
        <v>41333</v>
      </c>
      <c r="B510" s="2">
        <f>data!M511/1200</f>
        <v>2.0833333333333335E-4</v>
      </c>
      <c r="C510" s="2">
        <f>data!K511/data!K510-1</f>
        <v>1.3990035049038285E-2</v>
      </c>
      <c r="D510" s="1">
        <f t="shared" si="386"/>
        <v>41275</v>
      </c>
      <c r="E510">
        <f>VLOOKUP(D510,'FRED Graph'!$A$13:$B$1993,2,FALSE)</f>
        <v>0</v>
      </c>
      <c r="F510" s="4">
        <f t="shared" si="387"/>
        <v>1.3781701715704952E-2</v>
      </c>
      <c r="G510" s="20" t="str">
        <f t="shared" si="440"/>
        <v>20131</v>
      </c>
      <c r="H510" s="21">
        <f>IF(VLOOKUP(G510,Median_Level!$A$2:$H$206,8,FALSE)="#N/A",0,VLOOKUP(G510,Median_Level!$A$2:$H$206,8,FALSE))</f>
        <v>10</v>
      </c>
      <c r="I510" s="4"/>
      <c r="J510" s="3">
        <f t="shared" si="436"/>
        <v>0</v>
      </c>
      <c r="K510" s="3">
        <f t="shared" si="388"/>
        <v>1</v>
      </c>
      <c r="L510" s="2">
        <f t="shared" si="389"/>
        <v>1.3990035049038285E-2</v>
      </c>
      <c r="M510" s="5">
        <f t="shared" si="390"/>
        <v>1618.2487046632116</v>
      </c>
      <c r="N510" s="2">
        <f>(M510/M$5)^(12/COUNT(M$6:M510))-1</f>
        <v>6.8389936340719659E-2</v>
      </c>
      <c r="P510" s="3">
        <f t="shared" si="437"/>
        <v>1</v>
      </c>
      <c r="Q510" s="3">
        <f t="shared" si="391"/>
        <v>0</v>
      </c>
      <c r="R510" s="2">
        <f t="shared" si="392"/>
        <v>2.0833333333333335E-4</v>
      </c>
      <c r="S510" s="5">
        <f t="shared" si="393"/>
        <v>1143.1057957573516</v>
      </c>
      <c r="T510" s="2">
        <f>(S510/S$5)^(12/COUNT(S$6:S510))-1</f>
        <v>5.9601703332341049E-2</v>
      </c>
      <c r="V510" s="3">
        <f t="shared" si="394"/>
        <v>0</v>
      </c>
      <c r="W510" s="3">
        <f t="shared" si="395"/>
        <v>1</v>
      </c>
      <c r="X510" s="2">
        <f t="shared" si="396"/>
        <v>1.3990035049038285E-2</v>
      </c>
      <c r="Y510" s="5">
        <f t="shared" si="397"/>
        <v>6357335.0543067558</v>
      </c>
      <c r="Z510" s="2">
        <f>(Y510/Y$5)^(12/COUNT(Y$6:Y510))-1</f>
        <v>0.30058047577127067</v>
      </c>
      <c r="AB510" s="3">
        <f t="shared" si="398"/>
        <v>0</v>
      </c>
      <c r="AC510" s="3">
        <f t="shared" si="399"/>
        <v>1</v>
      </c>
      <c r="AD510" s="2">
        <f t="shared" si="400"/>
        <v>1.3990035049038285E-2</v>
      </c>
      <c r="AE510" s="5">
        <f t="shared" si="401"/>
        <v>2039.7354652617169</v>
      </c>
      <c r="AF510" s="2">
        <f>(AE510/AE$5)^(12/COUNT(AE$6:AE510))-1</f>
        <v>7.4282711022844783E-2</v>
      </c>
      <c r="AH510" s="3">
        <f t="shared" ca="1" si="402"/>
        <v>0</v>
      </c>
      <c r="AI510" s="3">
        <f t="shared" ca="1" si="403"/>
        <v>1</v>
      </c>
      <c r="AJ510" s="2">
        <f t="shared" ca="1" si="404"/>
        <v>1.3990035049038285E-2</v>
      </c>
      <c r="AK510" s="5">
        <f t="shared" ca="1" si="405"/>
        <v>7133.6185491570595</v>
      </c>
      <c r="AL510" s="2">
        <f ca="1">(AK510/AK$5)^(12/COUNT(AK$6:AK510))-1</f>
        <v>0.10672328322574276</v>
      </c>
      <c r="AN510" s="3">
        <f t="shared" ca="1" si="406"/>
        <v>0.26949063275805951</v>
      </c>
      <c r="AO510" s="3">
        <f t="shared" ca="1" si="407"/>
        <v>0.73050936724194049</v>
      </c>
      <c r="AP510" s="2">
        <f t="shared" ca="1" si="408"/>
        <v>1.0275995533190124E-2</v>
      </c>
      <c r="AQ510" s="5">
        <f t="shared" ca="1" si="409"/>
        <v>1422.4865207611294</v>
      </c>
      <c r="AR510" s="2">
        <f ca="1">(AQ510/AQ$5)^(12/COUNT(AQ$6:AQ510))-1</f>
        <v>6.5121531815053535E-2</v>
      </c>
      <c r="AT510" s="3">
        <f t="shared" si="410"/>
        <v>0</v>
      </c>
      <c r="AU510" s="3">
        <f t="shared" si="411"/>
        <v>1</v>
      </c>
      <c r="AV510" s="2">
        <f t="shared" si="412"/>
        <v>1.3990035049038285E-2</v>
      </c>
      <c r="AW510" s="5">
        <f t="shared" si="413"/>
        <v>2663.2727098372629</v>
      </c>
      <c r="AX510" s="2">
        <f>(AW510/AW$5)^(12/COUNT(AW$6:AW510))-1</f>
        <v>8.1113430886505578E-2</v>
      </c>
      <c r="AZ510" s="3">
        <f t="shared" ca="1" si="414"/>
        <v>0</v>
      </c>
      <c r="BA510" s="3">
        <f t="shared" ca="1" si="415"/>
        <v>1</v>
      </c>
      <c r="BB510" s="2">
        <f t="shared" ca="1" si="416"/>
        <v>1.3990035049038285E-2</v>
      </c>
      <c r="BC510" s="5">
        <f t="shared" ca="1" si="417"/>
        <v>5278.5475862904686</v>
      </c>
      <c r="BD510" s="2">
        <f ca="1">(BC510/BC$5)^(12/COUNT(BC$6:BC510))-1</f>
        <v>9.8831336696528105E-2</v>
      </c>
      <c r="BF510" s="3">
        <f t="shared" si="438"/>
        <v>0.45</v>
      </c>
      <c r="BG510" s="3">
        <f t="shared" si="418"/>
        <v>0.55000000000000004</v>
      </c>
      <c r="BH510" s="2">
        <f t="shared" si="419"/>
        <v>7.7882692769710576E-3</v>
      </c>
      <c r="BI510" s="5">
        <f t="shared" si="420"/>
        <v>1570.1996403177673</v>
      </c>
      <c r="BJ510" s="2">
        <f>(BI510/BI$5)^(12/COUNT(BI$6:BI510))-1</f>
        <v>6.7624987201165832E-2</v>
      </c>
      <c r="BL510" s="3">
        <f t="shared" si="421"/>
        <v>1</v>
      </c>
      <c r="BM510" s="3">
        <f t="shared" si="422"/>
        <v>0</v>
      </c>
      <c r="BN510" s="2">
        <f t="shared" si="423"/>
        <v>2.0833333333333335E-4</v>
      </c>
      <c r="BO510" s="5">
        <f t="shared" si="424"/>
        <v>822.5042282093566</v>
      </c>
      <c r="BP510" s="2">
        <f>(BO510/BO$5)^(12/COUNT(BO$6:BO510))-1</f>
        <v>5.134646011780597E-2</v>
      </c>
      <c r="BR510" s="3">
        <f t="shared" si="425"/>
        <v>0</v>
      </c>
      <c r="BS510" s="3">
        <f t="shared" si="426"/>
        <v>1</v>
      </c>
      <c r="BT510" s="2">
        <f t="shared" si="427"/>
        <v>1.3990035049038285E-2</v>
      </c>
      <c r="BU510" s="5">
        <f t="shared" si="428"/>
        <v>1279.8315371647661</v>
      </c>
      <c r="BV510" s="2">
        <f>(BU510/BU$5)^(12/COUNT(BU$6:BU510))-1</f>
        <v>6.2450197459733126E-2</v>
      </c>
      <c r="BX510" s="3">
        <f t="shared" si="429"/>
        <v>0</v>
      </c>
      <c r="BY510" s="3">
        <f t="shared" si="430"/>
        <v>1</v>
      </c>
      <c r="BZ510" s="2">
        <f t="shared" si="431"/>
        <v>1.3990035049038285E-2</v>
      </c>
      <c r="CA510" s="5">
        <f t="shared" si="432"/>
        <v>1324.3430783689469</v>
      </c>
      <c r="CB510" s="2">
        <f>(CA510/CA$5)^(12/COUNT(CA$6:CA510))-1</f>
        <v>6.3313672313247027E-2</v>
      </c>
      <c r="CD510" s="3">
        <f t="shared" si="439"/>
        <v>0.1</v>
      </c>
      <c r="CE510" s="3">
        <f t="shared" si="433"/>
        <v>0.9</v>
      </c>
      <c r="CF510" s="2">
        <f t="shared" si="434"/>
        <v>1.261186487746779E-2</v>
      </c>
      <c r="CG510" s="5">
        <f t="shared" si="435"/>
        <v>1637.0408140211225</v>
      </c>
      <c r="CH510" s="2">
        <f>(CG510/CG$5)^(12/COUNT(CG$6:CG510))-1</f>
        <v>6.868309313517118E-2</v>
      </c>
    </row>
    <row r="511" spans="1:86">
      <c r="A511" s="1">
        <v>41362</v>
      </c>
      <c r="B511" s="2">
        <f>data!M512/1200</f>
        <v>2.0833333333333335E-4</v>
      </c>
      <c r="C511" s="2">
        <f>data!K512/data!K511-1</f>
        <v>3.7287016462354883E-2</v>
      </c>
      <c r="D511" s="1">
        <f t="shared" si="386"/>
        <v>41275</v>
      </c>
      <c r="E511">
        <f>VLOOKUP(D511,'FRED Graph'!$A$13:$B$1993,2,FALSE)</f>
        <v>0</v>
      </c>
      <c r="F511" s="4">
        <f t="shared" si="387"/>
        <v>3.7078683129021552E-2</v>
      </c>
      <c r="G511" s="20" t="str">
        <f t="shared" si="440"/>
        <v>20131</v>
      </c>
      <c r="H511" s="21">
        <f>IF(VLOOKUP(G511,Median_Level!$A$2:$H$206,8,FALSE)="#N/A",0,VLOOKUP(G511,Median_Level!$A$2:$H$206,8,FALSE))</f>
        <v>10</v>
      </c>
      <c r="I511" s="4"/>
      <c r="J511" s="3">
        <f t="shared" si="436"/>
        <v>0</v>
      </c>
      <c r="K511" s="3">
        <f t="shared" si="388"/>
        <v>1</v>
      </c>
      <c r="L511" s="2">
        <f t="shared" si="389"/>
        <v>3.7287016462354883E-2</v>
      </c>
      <c r="M511" s="5">
        <f t="shared" si="390"/>
        <v>1678.5883707541732</v>
      </c>
      <c r="N511" s="2">
        <f>(M511/M$5)^(12/COUNT(M$6:M511))-1</f>
        <v>6.9178114290187942E-2</v>
      </c>
      <c r="P511" s="3">
        <f t="shared" si="437"/>
        <v>1</v>
      </c>
      <c r="Q511" s="3">
        <f t="shared" si="391"/>
        <v>0</v>
      </c>
      <c r="R511" s="2">
        <f t="shared" si="392"/>
        <v>2.0833333333333335E-4</v>
      </c>
      <c r="S511" s="5">
        <f t="shared" si="393"/>
        <v>1143.3439427981345</v>
      </c>
      <c r="T511" s="2">
        <f>(S511/S$5)^(12/COUNT(S$6:S511))-1</f>
        <v>5.9485711886734238E-2</v>
      </c>
      <c r="V511" s="3">
        <f t="shared" si="394"/>
        <v>0</v>
      </c>
      <c r="W511" s="3">
        <f t="shared" si="395"/>
        <v>1</v>
      </c>
      <c r="X511" s="2">
        <f t="shared" si="396"/>
        <v>3.7287016462354883E-2</v>
      </c>
      <c r="Y511" s="5">
        <f t="shared" si="397"/>
        <v>6594381.1111333976</v>
      </c>
      <c r="Z511" s="2">
        <f>(Y511/Y$5)^(12/COUNT(Y$6:Y511))-1</f>
        <v>0.3010341986921663</v>
      </c>
      <c r="AB511" s="3">
        <f t="shared" si="398"/>
        <v>0</v>
      </c>
      <c r="AC511" s="3">
        <f t="shared" si="399"/>
        <v>1</v>
      </c>
      <c r="AD511" s="2">
        <f t="shared" si="400"/>
        <v>3.7287016462354883E-2</v>
      </c>
      <c r="AE511" s="5">
        <f t="shared" si="401"/>
        <v>2115.7911151337794</v>
      </c>
      <c r="AF511" s="2">
        <f>(AE511/AE$5)^(12/COUNT(AE$6:AE511))-1</f>
        <v>7.5063549810427954E-2</v>
      </c>
      <c r="AH511" s="3">
        <f t="shared" ca="1" si="402"/>
        <v>0</v>
      </c>
      <c r="AI511" s="3">
        <f t="shared" ca="1" si="403"/>
        <v>1</v>
      </c>
      <c r="AJ511" s="2">
        <f t="shared" ca="1" si="404"/>
        <v>3.7287016462354883E-2</v>
      </c>
      <c r="AK511" s="5">
        <f t="shared" ca="1" si="405"/>
        <v>7399.6099014356387</v>
      </c>
      <c r="AL511" s="2">
        <f ca="1">(AK511/AK$5)^(12/COUNT(AK$6:AK511))-1</f>
        <v>0.10746258574348233</v>
      </c>
      <c r="AN511" s="3">
        <f t="shared" ca="1" si="406"/>
        <v>0.26493445337059152</v>
      </c>
      <c r="AO511" s="3">
        <f t="shared" ca="1" si="407"/>
        <v>0.73506554662940848</v>
      </c>
      <c r="AP511" s="2">
        <f t="shared" ca="1" si="408"/>
        <v>2.7463595815866187E-2</v>
      </c>
      <c r="AQ511" s="5">
        <f t="shared" ca="1" si="409"/>
        <v>1461.5531156208308</v>
      </c>
      <c r="AR511" s="2">
        <f ca="1">(AQ511/AQ$5)^(12/COUNT(AQ$6:AQ511))-1</f>
        <v>6.5673243282958316E-2</v>
      </c>
      <c r="AT511" s="3">
        <f t="shared" si="410"/>
        <v>0</v>
      </c>
      <c r="AU511" s="3">
        <f t="shared" si="411"/>
        <v>1</v>
      </c>
      <c r="AV511" s="2">
        <f t="shared" si="412"/>
        <v>3.7287016462354883E-2</v>
      </c>
      <c r="AW511" s="5">
        <f t="shared" si="413"/>
        <v>2762.5782032127054</v>
      </c>
      <c r="AX511" s="2">
        <f>(AW511/AW$5)^(12/COUNT(AW$6:AW511))-1</f>
        <v>8.1885682528507031E-2</v>
      </c>
      <c r="AZ511" s="3">
        <f t="shared" ca="1" si="414"/>
        <v>0</v>
      </c>
      <c r="BA511" s="3">
        <f t="shared" ca="1" si="415"/>
        <v>1</v>
      </c>
      <c r="BB511" s="2">
        <f t="shared" ca="1" si="416"/>
        <v>3.7287016462354883E-2</v>
      </c>
      <c r="BC511" s="5">
        <f t="shared" ca="1" si="417"/>
        <v>5475.3688770378049</v>
      </c>
      <c r="BD511" s="2">
        <f ca="1">(BC511/BC$5)^(12/COUNT(BC$6:BC511))-1</f>
        <v>9.958091879461306E-2</v>
      </c>
      <c r="BF511" s="3">
        <f t="shared" si="438"/>
        <v>0.45</v>
      </c>
      <c r="BG511" s="3">
        <f t="shared" si="418"/>
        <v>0.55000000000000004</v>
      </c>
      <c r="BH511" s="2">
        <f t="shared" si="419"/>
        <v>2.0601609054295186E-2</v>
      </c>
      <c r="BI511" s="5">
        <f t="shared" si="420"/>
        <v>1602.5482794447887</v>
      </c>
      <c r="BJ511" s="2">
        <f>(BI511/BI$5)^(12/COUNT(BI$6:BI511))-1</f>
        <v>6.8003302883647976E-2</v>
      </c>
      <c r="BL511" s="3">
        <f t="shared" si="421"/>
        <v>1</v>
      </c>
      <c r="BM511" s="3">
        <f t="shared" si="422"/>
        <v>0</v>
      </c>
      <c r="BN511" s="2">
        <f t="shared" si="423"/>
        <v>2.0833333333333335E-4</v>
      </c>
      <c r="BO511" s="5">
        <f t="shared" si="424"/>
        <v>822.67558325690027</v>
      </c>
      <c r="BP511" s="2">
        <f>(BO511/BO$5)^(12/COUNT(BO$6:BO511))-1</f>
        <v>5.1247621686889566E-2</v>
      </c>
      <c r="BR511" s="3">
        <f t="shared" si="425"/>
        <v>0</v>
      </c>
      <c r="BS511" s="3">
        <f t="shared" si="426"/>
        <v>1</v>
      </c>
      <c r="BT511" s="2">
        <f t="shared" si="427"/>
        <v>3.7287016462354883E-2</v>
      </c>
      <c r="BU511" s="5">
        <f t="shared" si="428"/>
        <v>1327.5526367600696</v>
      </c>
      <c r="BV511" s="2">
        <f>(BU511/BU$5)^(12/COUNT(BU$6:BU511))-1</f>
        <v>6.3245708138912615E-2</v>
      </c>
      <c r="BX511" s="3">
        <f t="shared" si="429"/>
        <v>0</v>
      </c>
      <c r="BY511" s="3">
        <f t="shared" si="430"/>
        <v>1</v>
      </c>
      <c r="BZ511" s="2">
        <f t="shared" si="431"/>
        <v>3.7287016462354883E-2</v>
      </c>
      <c r="CA511" s="5">
        <f t="shared" si="432"/>
        <v>1373.7238805338955</v>
      </c>
      <c r="CB511" s="2">
        <f>(CA511/CA$5)^(12/COUNT(CA$6:CA511))-1</f>
        <v>6.4108121077944835E-2</v>
      </c>
      <c r="CD511" s="3">
        <f t="shared" si="439"/>
        <v>0.1</v>
      </c>
      <c r="CE511" s="3">
        <f t="shared" si="433"/>
        <v>0.9</v>
      </c>
      <c r="CF511" s="2">
        <f t="shared" si="434"/>
        <v>3.3579148149452724E-2</v>
      </c>
      <c r="CG511" s="5">
        <f t="shared" si="435"/>
        <v>1692.0112500418386</v>
      </c>
      <c r="CH511" s="2">
        <f>(CG511/CG$5)^(12/COUNT(CG$6:CG511))-1</f>
        <v>6.938008696400022E-2</v>
      </c>
    </row>
    <row r="512" spans="1:86">
      <c r="A512" s="1">
        <v>41394</v>
      </c>
      <c r="B512" s="2">
        <f>data!M513/1200</f>
        <v>2.0833333333333335E-4</v>
      </c>
      <c r="C512" s="2">
        <f>data!K513/data!K512-1</f>
        <v>1.792086175981944E-2</v>
      </c>
      <c r="D512" s="1">
        <f t="shared" si="386"/>
        <v>41275</v>
      </c>
      <c r="E512">
        <f>VLOOKUP(D512,'FRED Graph'!$A$13:$B$1993,2,FALSE)</f>
        <v>0</v>
      </c>
      <c r="F512" s="4">
        <f t="shared" si="387"/>
        <v>1.7712528426486105E-2</v>
      </c>
      <c r="G512" s="20" t="str">
        <f t="shared" si="440"/>
        <v>20132</v>
      </c>
      <c r="H512" s="21">
        <f>IF(VLOOKUP(G512,Median_Level!$A$2:$H$206,8,FALSE)="#N/A",0,VLOOKUP(G512,Median_Level!$A$2:$H$206,8,FALSE))</f>
        <v>10</v>
      </c>
      <c r="I512" s="4"/>
      <c r="J512" s="3">
        <f t="shared" si="436"/>
        <v>0</v>
      </c>
      <c r="K512" s="3">
        <f t="shared" si="388"/>
        <v>1</v>
      </c>
      <c r="L512" s="2">
        <f t="shared" si="389"/>
        <v>1.792086175981944E-2</v>
      </c>
      <c r="M512" s="5">
        <f t="shared" si="390"/>
        <v>1708.6701208980992</v>
      </c>
      <c r="N512" s="2">
        <f>(M512/M$5)^(12/COUNT(M$6:M512))-1</f>
        <v>6.948658794104734E-2</v>
      </c>
      <c r="P512" s="3">
        <f t="shared" si="437"/>
        <v>1</v>
      </c>
      <c r="Q512" s="3">
        <f t="shared" si="391"/>
        <v>0</v>
      </c>
      <c r="R512" s="2">
        <f t="shared" si="392"/>
        <v>2.0833333333333335E-4</v>
      </c>
      <c r="S512" s="5">
        <f t="shared" si="393"/>
        <v>1143.5821394528841</v>
      </c>
      <c r="T512" s="2">
        <f>(S512/S$5)^(12/COUNT(S$6:S512))-1</f>
        <v>5.9370190623278196E-2</v>
      </c>
      <c r="V512" s="3">
        <f t="shared" si="394"/>
        <v>0</v>
      </c>
      <c r="W512" s="3">
        <f t="shared" si="395"/>
        <v>1</v>
      </c>
      <c r="X512" s="2">
        <f t="shared" si="396"/>
        <v>1.792086175981944E-2</v>
      </c>
      <c r="Y512" s="5">
        <f t="shared" si="397"/>
        <v>6712558.1034175837</v>
      </c>
      <c r="Z512" s="2">
        <f>(Y512/Y$5)^(12/COUNT(Y$6:Y512))-1</f>
        <v>0.30090586358839433</v>
      </c>
      <c r="AB512" s="3">
        <f t="shared" si="398"/>
        <v>0</v>
      </c>
      <c r="AC512" s="3">
        <f t="shared" si="399"/>
        <v>1</v>
      </c>
      <c r="AD512" s="2">
        <f t="shared" si="400"/>
        <v>1.792086175981944E-2</v>
      </c>
      <c r="AE512" s="5">
        <f t="shared" si="401"/>
        <v>2153.7079152207461</v>
      </c>
      <c r="AF512" s="2">
        <f>(AE512/AE$5)^(12/COUNT(AE$6:AE512))-1</f>
        <v>7.536207795537031E-2</v>
      </c>
      <c r="AH512" s="3">
        <f t="shared" ca="1" si="402"/>
        <v>0</v>
      </c>
      <c r="AI512" s="3">
        <f t="shared" ca="1" si="403"/>
        <v>1</v>
      </c>
      <c r="AJ512" s="2">
        <f t="shared" ca="1" si="404"/>
        <v>1.792086175981944E-2</v>
      </c>
      <c r="AK512" s="5">
        <f t="shared" ca="1" si="405"/>
        <v>7532.2172875558581</v>
      </c>
      <c r="AL512" s="2">
        <f ca="1">(AK512/AK$5)^(12/COUNT(AK$6:AK512))-1</f>
        <v>0.10770523766009177</v>
      </c>
      <c r="AN512" s="3">
        <f t="shared" ca="1" si="406"/>
        <v>0.6983500298281895</v>
      </c>
      <c r="AO512" s="3">
        <f t="shared" ca="1" si="407"/>
        <v>0.3016499701718105</v>
      </c>
      <c r="AP512" s="2">
        <f t="shared" ca="1" si="408"/>
        <v>5.5513170048502132E-3</v>
      </c>
      <c r="AQ512" s="5">
        <f t="shared" ca="1" si="409"/>
        <v>1469.6666602850685</v>
      </c>
      <c r="AR512" s="2">
        <f ca="1">(AQ512/AQ$5)^(12/COUNT(AQ$6:AQ512))-1</f>
        <v>6.5679180865176212E-2</v>
      </c>
      <c r="AT512" s="3">
        <f t="shared" si="410"/>
        <v>0</v>
      </c>
      <c r="AU512" s="3">
        <f t="shared" si="411"/>
        <v>1</v>
      </c>
      <c r="AV512" s="2">
        <f t="shared" si="412"/>
        <v>1.792086175981944E-2</v>
      </c>
      <c r="AW512" s="5">
        <f t="shared" si="413"/>
        <v>2812.0859852931708</v>
      </c>
      <c r="AX512" s="2">
        <f>(AW512/AW$5)^(12/COUNT(AW$6:AW512))-1</f>
        <v>8.2172602920538518E-2</v>
      </c>
      <c r="AZ512" s="3">
        <f t="shared" ca="1" si="414"/>
        <v>0</v>
      </c>
      <c r="BA512" s="3">
        <f t="shared" ca="1" si="415"/>
        <v>1</v>
      </c>
      <c r="BB512" s="2">
        <f t="shared" ca="1" si="416"/>
        <v>1.792086175981944E-2</v>
      </c>
      <c r="BC512" s="5">
        <f t="shared" ca="1" si="417"/>
        <v>5573.4922057672175</v>
      </c>
      <c r="BD512" s="2">
        <f ca="1">(BC512/BC$5)^(12/COUNT(BC$6:BC512))-1</f>
        <v>9.9837337536423654E-2</v>
      </c>
      <c r="BF512" s="3">
        <f t="shared" si="438"/>
        <v>0.45</v>
      </c>
      <c r="BG512" s="3">
        <f t="shared" si="418"/>
        <v>0.55000000000000004</v>
      </c>
      <c r="BH512" s="2">
        <f t="shared" si="419"/>
        <v>9.950223967900693E-3</v>
      </c>
      <c r="BI512" s="5">
        <f t="shared" si="420"/>
        <v>1618.4939937446384</v>
      </c>
      <c r="BJ512" s="2">
        <f>(BI512/BI$5)^(12/COUNT(BI$6:BI512))-1</f>
        <v>6.8114999802067588E-2</v>
      </c>
      <c r="BL512" s="3">
        <f t="shared" si="421"/>
        <v>1</v>
      </c>
      <c r="BM512" s="3">
        <f t="shared" si="422"/>
        <v>0</v>
      </c>
      <c r="BN512" s="2">
        <f t="shared" si="423"/>
        <v>2.0833333333333335E-4</v>
      </c>
      <c r="BO512" s="5">
        <f t="shared" si="424"/>
        <v>822.84697400341213</v>
      </c>
      <c r="BP512" s="2">
        <f>(BO512/BO$5)^(12/COUNT(BO$6:BO512))-1</f>
        <v>5.1149182388183556E-2</v>
      </c>
      <c r="BR512" s="3">
        <f t="shared" si="425"/>
        <v>0</v>
      </c>
      <c r="BS512" s="3">
        <f t="shared" si="426"/>
        <v>1</v>
      </c>
      <c r="BT512" s="2">
        <f t="shared" si="427"/>
        <v>1.792086175981944E-2</v>
      </c>
      <c r="BU512" s="5">
        <f t="shared" si="428"/>
        <v>1351.3435240423307</v>
      </c>
      <c r="BV512" s="2">
        <f>(BU512/BU$5)^(12/COUNT(BU$6:BU512))-1</f>
        <v>6.3564142109932886E-2</v>
      </c>
      <c r="BX512" s="3">
        <f t="shared" si="429"/>
        <v>0</v>
      </c>
      <c r="BY512" s="3">
        <f t="shared" si="430"/>
        <v>1</v>
      </c>
      <c r="BZ512" s="2">
        <f t="shared" si="431"/>
        <v>1.792086175981944E-2</v>
      </c>
      <c r="CA512" s="5">
        <f t="shared" si="432"/>
        <v>1398.3421962931061</v>
      </c>
      <c r="CB512" s="2">
        <f>(CA512/CA$5)^(12/COUNT(CA$6:CA512))-1</f>
        <v>6.4425111125385293E-2</v>
      </c>
      <c r="CD512" s="3">
        <f t="shared" si="439"/>
        <v>0.1</v>
      </c>
      <c r="CE512" s="3">
        <f t="shared" si="433"/>
        <v>0.9</v>
      </c>
      <c r="CF512" s="2">
        <f t="shared" si="434"/>
        <v>1.6149608917170832E-2</v>
      </c>
      <c r="CG512" s="5">
        <f t="shared" si="435"/>
        <v>1719.3365700134677</v>
      </c>
      <c r="CH512" s="2">
        <f>(CG512/CG$5)^(12/COUNT(CG$6:CG512))-1</f>
        <v>6.9644127714373338E-2</v>
      </c>
    </row>
    <row r="513" spans="1:86">
      <c r="A513" s="1">
        <v>41425</v>
      </c>
      <c r="B513" s="2">
        <f>data!M514/1200</f>
        <v>2.0833333333333335E-4</v>
      </c>
      <c r="C513" s="2">
        <f>data!K514/data!K513-1</f>
        <v>1.8583134543592283E-2</v>
      </c>
      <c r="D513" s="1">
        <f t="shared" si="386"/>
        <v>41275</v>
      </c>
      <c r="E513">
        <f>VLOOKUP(D513,'FRED Graph'!$A$13:$B$1993,2,FALSE)</f>
        <v>0</v>
      </c>
      <c r="F513" s="4">
        <f t="shared" si="387"/>
        <v>1.8374801210258949E-2</v>
      </c>
      <c r="G513" s="20" t="str">
        <f t="shared" si="440"/>
        <v>20132</v>
      </c>
      <c r="H513" s="21">
        <f>IF(VLOOKUP(G513,Median_Level!$A$2:$H$206,8,FALSE)="#N/A",0,VLOOKUP(G513,Median_Level!$A$2:$H$206,8,FALSE))</f>
        <v>10</v>
      </c>
      <c r="I513" s="4"/>
      <c r="J513" s="3">
        <f t="shared" si="436"/>
        <v>0</v>
      </c>
      <c r="K513" s="3">
        <f t="shared" si="388"/>
        <v>1</v>
      </c>
      <c r="L513" s="2">
        <f t="shared" si="389"/>
        <v>1.8583134543592283E-2</v>
      </c>
      <c r="M513" s="5">
        <f t="shared" si="390"/>
        <v>1740.4225676453646</v>
      </c>
      <c r="N513" s="2">
        <f>(M513/M$5)^(12/COUNT(M$6:M513))-1</f>
        <v>6.9810371849786224E-2</v>
      </c>
      <c r="P513" s="3">
        <f t="shared" si="437"/>
        <v>1</v>
      </c>
      <c r="Q513" s="3">
        <f t="shared" si="391"/>
        <v>0</v>
      </c>
      <c r="R513" s="2">
        <f t="shared" si="392"/>
        <v>2.0833333333333335E-4</v>
      </c>
      <c r="S513" s="5">
        <f t="shared" si="393"/>
        <v>1143.8203857319368</v>
      </c>
      <c r="T513" s="2">
        <f>(S513/S$5)^(12/COUNT(S$6:S513))-1</f>
        <v>5.9255136689547294E-2</v>
      </c>
      <c r="V513" s="3">
        <f t="shared" si="394"/>
        <v>0</v>
      </c>
      <c r="W513" s="3">
        <f t="shared" si="395"/>
        <v>1</v>
      </c>
      <c r="X513" s="2">
        <f t="shared" si="396"/>
        <v>1.8583134543592283E-2</v>
      </c>
      <c r="Y513" s="5">
        <f t="shared" si="397"/>
        <v>6837298.4737850735</v>
      </c>
      <c r="Z513" s="2">
        <f>(Y513/Y$5)^(12/COUNT(Y$6:Y513))-1</f>
        <v>0.30079803139752759</v>
      </c>
      <c r="AB513" s="3">
        <f t="shared" si="398"/>
        <v>0</v>
      </c>
      <c r="AC513" s="3">
        <f t="shared" si="399"/>
        <v>1</v>
      </c>
      <c r="AD513" s="2">
        <f t="shared" si="400"/>
        <v>1.8583134543592283E-2</v>
      </c>
      <c r="AE513" s="5">
        <f t="shared" si="401"/>
        <v>2193.7305591768927</v>
      </c>
      <c r="AF513" s="2">
        <f>(AE513/AE$5)^(12/COUNT(AE$6:AE513))-1</f>
        <v>7.5676039565436115E-2</v>
      </c>
      <c r="AH513" s="3">
        <f t="shared" ca="1" si="402"/>
        <v>0</v>
      </c>
      <c r="AI513" s="3">
        <f t="shared" ca="1" si="403"/>
        <v>1</v>
      </c>
      <c r="AJ513" s="2">
        <f t="shared" ca="1" si="404"/>
        <v>1.8583134543592283E-2</v>
      </c>
      <c r="AK513" s="5">
        <f t="shared" ca="1" si="405"/>
        <v>7672.1894948220806</v>
      </c>
      <c r="AL513" s="2">
        <f ca="1">(AK513/AK$5)^(12/COUNT(AK$6:AK513))-1</f>
        <v>0.10796400953504559</v>
      </c>
      <c r="AN513" s="3">
        <f t="shared" ca="1" si="406"/>
        <v>0.18608370310948485</v>
      </c>
      <c r="AO513" s="3">
        <f t="shared" ca="1" si="407"/>
        <v>0.81391629689051515</v>
      </c>
      <c r="AP513" s="2">
        <f t="shared" ca="1" si="408"/>
        <v>1.5163883490486654E-2</v>
      </c>
      <c r="AQ513" s="5">
        <f t="shared" ca="1" si="409"/>
        <v>1491.9525142914838</v>
      </c>
      <c r="AR513" s="2">
        <f ca="1">(AQ513/AQ$5)^(12/COUNT(AQ$6:AQ513))-1</f>
        <v>6.5924626666995279E-2</v>
      </c>
      <c r="AT513" s="3">
        <f t="shared" si="410"/>
        <v>0</v>
      </c>
      <c r="AU513" s="3">
        <f t="shared" si="411"/>
        <v>1</v>
      </c>
      <c r="AV513" s="2">
        <f t="shared" si="412"/>
        <v>1.8583134543592283E-2</v>
      </c>
      <c r="AW513" s="5">
        <f t="shared" si="413"/>
        <v>2864.3433575060239</v>
      </c>
      <c r="AX513" s="2">
        <f>(AW513/AW$5)^(12/COUNT(AW$6:AW513))-1</f>
        <v>8.2475100172262117E-2</v>
      </c>
      <c r="AZ513" s="3">
        <f t="shared" ca="1" si="414"/>
        <v>0</v>
      </c>
      <c r="BA513" s="3">
        <f t="shared" ca="1" si="415"/>
        <v>1</v>
      </c>
      <c r="BB513" s="2">
        <f t="shared" ca="1" si="416"/>
        <v>1.8583134543592283E-2</v>
      </c>
      <c r="BC513" s="5">
        <f t="shared" ca="1" si="417"/>
        <v>5677.065161304653</v>
      </c>
      <c r="BD513" s="2">
        <f ca="1">(BC513/BC$5)^(12/COUNT(BC$6:BC513))-1</f>
        <v>0.10010970795572449</v>
      </c>
      <c r="BF513" s="3">
        <f t="shared" si="438"/>
        <v>0.45</v>
      </c>
      <c r="BG513" s="3">
        <f t="shared" si="418"/>
        <v>0.55000000000000004</v>
      </c>
      <c r="BH513" s="2">
        <f t="shared" si="419"/>
        <v>1.0314473998975757E-2</v>
      </c>
      <c r="BI513" s="5">
        <f t="shared" si="420"/>
        <v>1635.187907960616</v>
      </c>
      <c r="BJ513" s="2">
        <f>(BI513/BI$5)^(12/COUNT(BI$6:BI513))-1</f>
        <v>6.8235367797430113E-2</v>
      </c>
      <c r="BL513" s="3">
        <f t="shared" si="421"/>
        <v>1</v>
      </c>
      <c r="BM513" s="3">
        <f t="shared" si="422"/>
        <v>0</v>
      </c>
      <c r="BN513" s="2">
        <f t="shared" si="423"/>
        <v>2.0833333333333335E-4</v>
      </c>
      <c r="BO513" s="5">
        <f t="shared" si="424"/>
        <v>823.01840045632957</v>
      </c>
      <c r="BP513" s="2">
        <f>(BO513/BO$5)^(12/COUNT(BO$6:BO513))-1</f>
        <v>5.1051139809307866E-2</v>
      </c>
      <c r="BR513" s="3">
        <f t="shared" si="425"/>
        <v>0</v>
      </c>
      <c r="BS513" s="3">
        <f t="shared" si="426"/>
        <v>1</v>
      </c>
      <c r="BT513" s="2">
        <f t="shared" si="427"/>
        <v>1.8583134543592283E-2</v>
      </c>
      <c r="BU513" s="5">
        <f t="shared" si="428"/>
        <v>1376.4557225642216</v>
      </c>
      <c r="BV513" s="2">
        <f>(BU513/BU$5)^(12/COUNT(BU$6:BU513))-1</f>
        <v>6.3897762617190379E-2</v>
      </c>
      <c r="BX513" s="3">
        <f t="shared" si="429"/>
        <v>0</v>
      </c>
      <c r="BY513" s="3">
        <f t="shared" si="430"/>
        <v>1</v>
      </c>
      <c r="BZ513" s="2">
        <f t="shared" si="431"/>
        <v>1.8583134543592283E-2</v>
      </c>
      <c r="CA513" s="5">
        <f t="shared" si="432"/>
        <v>1424.3277774648031</v>
      </c>
      <c r="CB513" s="2">
        <f>(CA513/CA$5)^(12/COUNT(CA$6:CA513))-1</f>
        <v>6.4757305665585685E-2</v>
      </c>
      <c r="CD513" s="3">
        <f t="shared" si="439"/>
        <v>0.1</v>
      </c>
      <c r="CE513" s="3">
        <f t="shared" si="433"/>
        <v>0.9</v>
      </c>
      <c r="CF513" s="2">
        <f t="shared" si="434"/>
        <v>1.674565442256639E-2</v>
      </c>
      <c r="CG513" s="5">
        <f t="shared" si="435"/>
        <v>1748.1279860509937</v>
      </c>
      <c r="CH513" s="2">
        <f>(CG513/CG$5)^(12/COUNT(CG$6:CG513))-1</f>
        <v>6.9922014183132708E-2</v>
      </c>
    </row>
    <row r="514" spans="1:86">
      <c r="A514" s="1">
        <v>41453</v>
      </c>
      <c r="B514" s="2">
        <f>data!M515/1200</f>
        <v>2.0833333333333335E-4</v>
      </c>
      <c r="C514" s="2">
        <f>data!K515/data!K514-1</f>
        <v>-1.3626346872794071E-2</v>
      </c>
      <c r="D514" s="1">
        <f t="shared" si="386"/>
        <v>41275</v>
      </c>
      <c r="E514">
        <f>VLOOKUP(D514,'FRED Graph'!$A$13:$B$1993,2,FALSE)</f>
        <v>0</v>
      </c>
      <c r="F514" s="4">
        <f t="shared" si="387"/>
        <v>-1.3834680206127404E-2</v>
      </c>
      <c r="G514" s="20" t="str">
        <f t="shared" si="440"/>
        <v>20132</v>
      </c>
      <c r="H514" s="21">
        <f>IF(VLOOKUP(G514,Median_Level!$A$2:$H$206,8,FALSE)="#N/A",0,VLOOKUP(G514,Median_Level!$A$2:$H$206,8,FALSE))</f>
        <v>10</v>
      </c>
      <c r="I514" s="4"/>
      <c r="J514" s="3">
        <f t="shared" si="436"/>
        <v>0</v>
      </c>
      <c r="K514" s="3">
        <f t="shared" si="388"/>
        <v>1</v>
      </c>
      <c r="L514" s="2">
        <f t="shared" si="389"/>
        <v>-1.3626346872794071E-2</v>
      </c>
      <c r="M514" s="5">
        <f t="shared" si="390"/>
        <v>1716.70696603339</v>
      </c>
      <c r="N514" s="2">
        <f>(M514/M$5)^(12/COUNT(M$6:M514))-1</f>
        <v>6.9322612005110695E-2</v>
      </c>
      <c r="P514" s="3">
        <f t="shared" si="437"/>
        <v>1</v>
      </c>
      <c r="Q514" s="3">
        <f t="shared" si="391"/>
        <v>0</v>
      </c>
      <c r="R514" s="2">
        <f t="shared" si="392"/>
        <v>2.0833333333333335E-4</v>
      </c>
      <c r="S514" s="5">
        <f t="shared" si="393"/>
        <v>1144.0586816456309</v>
      </c>
      <c r="T514" s="2">
        <f>(S514/S$5)^(12/COUNT(S$6:S514))-1</f>
        <v>5.9140547256136822E-2</v>
      </c>
      <c r="V514" s="3">
        <f t="shared" si="394"/>
        <v>1</v>
      </c>
      <c r="W514" s="3">
        <f t="shared" si="395"/>
        <v>0</v>
      </c>
      <c r="X514" s="2">
        <f t="shared" si="396"/>
        <v>2.0833333333333335E-4</v>
      </c>
      <c r="Y514" s="5">
        <f t="shared" si="397"/>
        <v>6838722.9109671125</v>
      </c>
      <c r="Z514" s="2">
        <f>(Y514/Y$5)^(12/COUNT(Y$6:Y514))-1</f>
        <v>0.30013252480367902</v>
      </c>
      <c r="AB514" s="3">
        <f t="shared" si="398"/>
        <v>0</v>
      </c>
      <c r="AC514" s="3">
        <f t="shared" si="399"/>
        <v>1</v>
      </c>
      <c r="AD514" s="2">
        <f t="shared" si="400"/>
        <v>-1.3626346872794071E-2</v>
      </c>
      <c r="AE514" s="5">
        <f t="shared" si="401"/>
        <v>2163.8380256320997</v>
      </c>
      <c r="AF514" s="2">
        <f>(AE514/AE$5)^(12/COUNT(AE$6:AE514))-1</f>
        <v>7.5174055271021611E-2</v>
      </c>
      <c r="AH514" s="3">
        <f t="shared" ca="1" si="402"/>
        <v>0</v>
      </c>
      <c r="AI514" s="3">
        <f t="shared" ca="1" si="403"/>
        <v>1</v>
      </c>
      <c r="AJ514" s="2">
        <f t="shared" ca="1" si="404"/>
        <v>-1.3626346872794071E-2</v>
      </c>
      <c r="AK514" s="5">
        <f t="shared" ca="1" si="405"/>
        <v>7567.6455794918284</v>
      </c>
      <c r="AL514" s="2">
        <f ca="1">(AK514/AK$5)^(12/COUNT(AK$6:AK514))-1</f>
        <v>0.10738261259496262</v>
      </c>
      <c r="AN514" s="3">
        <f t="shared" ca="1" si="406"/>
        <v>0.89891865455986275</v>
      </c>
      <c r="AO514" s="3">
        <f t="shared" ca="1" si="407"/>
        <v>0.10108134544013725</v>
      </c>
      <c r="AP514" s="2">
        <f t="shared" ca="1" si="408"/>
        <v>-1.1900947556360601E-3</v>
      </c>
      <c r="AQ514" s="5">
        <f t="shared" ca="1" si="409"/>
        <v>1490.1769494285675</v>
      </c>
      <c r="AR514" s="2">
        <f ca="1">(AQ514/AQ$5)^(12/COUNT(AQ$6:AQ514))-1</f>
        <v>6.57610182061521E-2</v>
      </c>
      <c r="AT514" s="3">
        <f t="shared" si="410"/>
        <v>0</v>
      </c>
      <c r="AU514" s="3">
        <f t="shared" si="411"/>
        <v>1</v>
      </c>
      <c r="AV514" s="2">
        <f t="shared" si="412"/>
        <v>-1.3626346872794071E-2</v>
      </c>
      <c r="AW514" s="5">
        <f t="shared" si="413"/>
        <v>2825.3128213538635</v>
      </c>
      <c r="AX514" s="2">
        <f>(AW514/AW$5)^(12/COUNT(AW$6:AW514))-1</f>
        <v>8.1956549496095654E-2</v>
      </c>
      <c r="AZ514" s="3">
        <f t="shared" ca="1" si="414"/>
        <v>0</v>
      </c>
      <c r="BA514" s="3">
        <f t="shared" ca="1" si="415"/>
        <v>1</v>
      </c>
      <c r="BB514" s="2">
        <f t="shared" ca="1" si="416"/>
        <v>-1.3626346872794071E-2</v>
      </c>
      <c r="BC514" s="5">
        <f t="shared" ca="1" si="417"/>
        <v>5599.7075021972614</v>
      </c>
      <c r="BD514" s="2">
        <f ca="1">(BC514/BC$5)^(12/COUNT(BC$6:BC514))-1</f>
        <v>9.9547800572408196E-2</v>
      </c>
      <c r="BF514" s="3">
        <f t="shared" si="438"/>
        <v>0.45</v>
      </c>
      <c r="BG514" s="3">
        <f t="shared" si="418"/>
        <v>0.55000000000000004</v>
      </c>
      <c r="BH514" s="2">
        <f t="shared" si="419"/>
        <v>-7.4007407800367395E-3</v>
      </c>
      <c r="BI514" s="5">
        <f t="shared" si="420"/>
        <v>1623.0863061271489</v>
      </c>
      <c r="BJ514" s="2">
        <f>(BI514/BI$5)^(12/COUNT(BI$6:BI514))-1</f>
        <v>6.7909810789597458E-2</v>
      </c>
      <c r="BL514" s="3">
        <f t="shared" si="421"/>
        <v>1</v>
      </c>
      <c r="BM514" s="3">
        <f t="shared" si="422"/>
        <v>0</v>
      </c>
      <c r="BN514" s="2">
        <f t="shared" si="423"/>
        <v>2.0833333333333335E-4</v>
      </c>
      <c r="BO514" s="5">
        <f t="shared" si="424"/>
        <v>823.18986262309136</v>
      </c>
      <c r="BP514" s="2">
        <f>(BO514/BO$5)^(12/COUNT(BO$6:BO514))-1</f>
        <v>5.0953491557280906E-2</v>
      </c>
      <c r="BR514" s="3">
        <f t="shared" si="425"/>
        <v>0</v>
      </c>
      <c r="BS514" s="3">
        <f t="shared" si="426"/>
        <v>1</v>
      </c>
      <c r="BT514" s="2">
        <f t="shared" si="427"/>
        <v>-1.3626346872794071E-2</v>
      </c>
      <c r="BU514" s="5">
        <f t="shared" si="428"/>
        <v>1357.6996594335192</v>
      </c>
      <c r="BV514" s="2">
        <f>(BU514/BU$5)^(12/COUNT(BU$6:BU514))-1</f>
        <v>6.3424277265579754E-2</v>
      </c>
      <c r="BX514" s="3">
        <f t="shared" si="429"/>
        <v>0</v>
      </c>
      <c r="BY514" s="3">
        <f t="shared" si="430"/>
        <v>1</v>
      </c>
      <c r="BZ514" s="2">
        <f t="shared" si="431"/>
        <v>-1.3626346872794071E-2</v>
      </c>
      <c r="CA514" s="5">
        <f t="shared" si="432"/>
        <v>1404.9193931085119</v>
      </c>
      <c r="CB514" s="2">
        <f>(CA514/CA$5)^(12/COUNT(CA$6:CA514))-1</f>
        <v>6.4281749157767853E-2</v>
      </c>
      <c r="CD514" s="3">
        <f t="shared" si="439"/>
        <v>0.1</v>
      </c>
      <c r="CE514" s="3">
        <f t="shared" si="433"/>
        <v>0.9</v>
      </c>
      <c r="CF514" s="2">
        <f t="shared" si="434"/>
        <v>-1.2242878852181331E-2</v>
      </c>
      <c r="CG514" s="5">
        <f t="shared" si="435"/>
        <v>1726.7258668996637</v>
      </c>
      <c r="CH514" s="2">
        <f>(CG514/CG$5)^(12/COUNT(CG$6:CG514))-1</f>
        <v>6.9469322671440681E-2</v>
      </c>
    </row>
    <row r="515" spans="1:86">
      <c r="A515" s="1">
        <v>41486</v>
      </c>
      <c r="B515" s="2">
        <f>data!M516/1200</f>
        <v>2.0833333333333335E-4</v>
      </c>
      <c r="C515" s="2">
        <f>data!K516/data!K515-1</f>
        <v>3.9567795246016058E-2</v>
      </c>
      <c r="D515" s="1">
        <f t="shared" si="386"/>
        <v>41275</v>
      </c>
      <c r="E515">
        <f>VLOOKUP(D515,'FRED Graph'!$A$13:$B$1993,2,FALSE)</f>
        <v>0</v>
      </c>
      <c r="F515" s="4">
        <f t="shared" si="387"/>
        <v>3.9359461912682726E-2</v>
      </c>
      <c r="G515" s="20" t="str">
        <f t="shared" si="440"/>
        <v>20133</v>
      </c>
      <c r="H515" s="21">
        <f>IF(VLOOKUP(G515,Median_Level!$A$2:$H$206,8,FALSE)="#N/A",0,VLOOKUP(G515,Median_Level!$A$2:$H$206,8,FALSE))</f>
        <v>10</v>
      </c>
      <c r="I515" s="4"/>
      <c r="J515" s="3">
        <f t="shared" si="436"/>
        <v>0</v>
      </c>
      <c r="K515" s="3">
        <f t="shared" si="388"/>
        <v>1</v>
      </c>
      <c r="L515" s="2">
        <f t="shared" si="389"/>
        <v>3.9567795246016058E-2</v>
      </c>
      <c r="M515" s="5">
        <f t="shared" si="390"/>
        <v>1784.6332757628086</v>
      </c>
      <c r="N515" s="2">
        <f>(M515/M$5)^(12/COUNT(M$6:M515))-1</f>
        <v>7.01587614893322E-2</v>
      </c>
      <c r="P515" s="3">
        <f t="shared" si="437"/>
        <v>1</v>
      </c>
      <c r="Q515" s="3">
        <f t="shared" si="391"/>
        <v>0</v>
      </c>
      <c r="R515" s="2">
        <f t="shared" si="392"/>
        <v>2.0833333333333335E-4</v>
      </c>
      <c r="S515" s="5">
        <f t="shared" si="393"/>
        <v>1144.2970272043071</v>
      </c>
      <c r="T515" s="2">
        <f>(S515/S$5)^(12/COUNT(S$6:S515))-1</f>
        <v>5.9026419516431394E-2</v>
      </c>
      <c r="V515" s="3">
        <f t="shared" si="394"/>
        <v>0</v>
      </c>
      <c r="W515" s="3">
        <f t="shared" si="395"/>
        <v>1</v>
      </c>
      <c r="X515" s="2">
        <f t="shared" si="396"/>
        <v>3.9567795246016058E-2</v>
      </c>
      <c r="Y515" s="5">
        <f t="shared" si="397"/>
        <v>7109316.0988524985</v>
      </c>
      <c r="Z515" s="2">
        <f>(Y515/Y$5)^(12/COUNT(Y$6:Y515))-1</f>
        <v>0.30065062717046054</v>
      </c>
      <c r="AB515" s="3">
        <f t="shared" si="398"/>
        <v>0</v>
      </c>
      <c r="AC515" s="3">
        <f t="shared" si="399"/>
        <v>1</v>
      </c>
      <c r="AD515" s="2">
        <f t="shared" si="400"/>
        <v>3.9567795246016058E-2</v>
      </c>
      <c r="AE515" s="5">
        <f t="shared" si="401"/>
        <v>2249.4563255758544</v>
      </c>
      <c r="AF515" s="2">
        <f>(AE515/AE$5)^(12/COUNT(AE$6:AE515))-1</f>
        <v>7.6003266563793304E-2</v>
      </c>
      <c r="AH515" s="3">
        <f t="shared" ca="1" si="402"/>
        <v>0</v>
      </c>
      <c r="AI515" s="3">
        <f t="shared" ca="1" si="403"/>
        <v>1</v>
      </c>
      <c r="AJ515" s="2">
        <f t="shared" ca="1" si="404"/>
        <v>3.9567795246016058E-2</v>
      </c>
      <c r="AK515" s="5">
        <f t="shared" ca="1" si="405"/>
        <v>7867.08063027558</v>
      </c>
      <c r="AL515" s="2">
        <f ca="1">(AK515/AK$5)^(12/COUNT(AK$6:AK515))-1</f>
        <v>0.10817252599723126</v>
      </c>
      <c r="AN515" s="3">
        <f t="shared" ca="1" si="406"/>
        <v>0.17824679698731738</v>
      </c>
      <c r="AO515" s="3">
        <f t="shared" ca="1" si="407"/>
        <v>0.82175320301268262</v>
      </c>
      <c r="AP515" s="2">
        <f t="shared" ca="1" si="408"/>
        <v>3.2552097228936046E-2</v>
      </c>
      <c r="AQ515" s="5">
        <f t="shared" ca="1" si="409"/>
        <v>1538.6853343746857</v>
      </c>
      <c r="AR515" s="2">
        <f ca="1">(AQ515/AQ$5)^(12/COUNT(AQ$6:AQ515))-1</f>
        <v>6.6431431558140908E-2</v>
      </c>
      <c r="AT515" s="3">
        <f t="shared" si="410"/>
        <v>0</v>
      </c>
      <c r="AU515" s="3">
        <f t="shared" si="411"/>
        <v>1</v>
      </c>
      <c r="AV515" s="2">
        <f t="shared" si="412"/>
        <v>3.9567795246016058E-2</v>
      </c>
      <c r="AW515" s="5">
        <f t="shared" si="413"/>
        <v>2937.1042205751369</v>
      </c>
      <c r="AX515" s="2">
        <f>(AW515/AW$5)^(12/COUNT(AW$6:AW515))-1</f>
        <v>8.2777640608320047E-2</v>
      </c>
      <c r="AZ515" s="3">
        <f t="shared" ca="1" si="414"/>
        <v>0</v>
      </c>
      <c r="BA515" s="3">
        <f t="shared" ca="1" si="415"/>
        <v>1</v>
      </c>
      <c r="BB515" s="2">
        <f t="shared" ca="1" si="416"/>
        <v>3.9567795246016058E-2</v>
      </c>
      <c r="BC515" s="5">
        <f t="shared" ca="1" si="417"/>
        <v>5821.2755820817829</v>
      </c>
      <c r="BD515" s="2">
        <f ca="1">(BC515/BC$5)^(12/COUNT(BC$6:BC515))-1</f>
        <v>0.10034744420919783</v>
      </c>
      <c r="BF515" s="3">
        <f t="shared" si="438"/>
        <v>0.45</v>
      </c>
      <c r="BG515" s="3">
        <f t="shared" si="418"/>
        <v>0.55000000000000004</v>
      </c>
      <c r="BH515" s="2">
        <f t="shared" si="419"/>
        <v>2.1856037385308835E-2</v>
      </c>
      <c r="BI515" s="5">
        <f t="shared" si="420"/>
        <v>1658.5605411134466</v>
      </c>
      <c r="BJ515" s="2">
        <f>(BI515/BI$5)^(12/COUNT(BI$6:BI515))-1</f>
        <v>6.8315576595075145E-2</v>
      </c>
      <c r="BL515" s="3">
        <f t="shared" si="421"/>
        <v>1</v>
      </c>
      <c r="BM515" s="3">
        <f t="shared" si="422"/>
        <v>0</v>
      </c>
      <c r="BN515" s="2">
        <f t="shared" si="423"/>
        <v>2.0833333333333335E-4</v>
      </c>
      <c r="BO515" s="5">
        <f t="shared" si="424"/>
        <v>823.36136051113783</v>
      </c>
      <c r="BP515" s="2">
        <f>(BO515/BO$5)^(12/COUNT(BO$6:BO515))-1</f>
        <v>5.0856235258324389E-2</v>
      </c>
      <c r="BR515" s="3">
        <f t="shared" si="425"/>
        <v>0</v>
      </c>
      <c r="BS515" s="3">
        <f t="shared" si="426"/>
        <v>1</v>
      </c>
      <c r="BT515" s="2">
        <f t="shared" si="427"/>
        <v>3.9567795246016058E-2</v>
      </c>
      <c r="BU515" s="5">
        <f t="shared" si="428"/>
        <v>1411.4208415635703</v>
      </c>
      <c r="BV515" s="2">
        <f>(BU515/BU$5)^(12/COUNT(BU$6:BU515))-1</f>
        <v>6.426735707487552E-2</v>
      </c>
      <c r="BX515" s="3">
        <f t="shared" si="429"/>
        <v>0</v>
      </c>
      <c r="BY515" s="3">
        <f t="shared" si="430"/>
        <v>1</v>
      </c>
      <c r="BZ515" s="2">
        <f t="shared" si="431"/>
        <v>3.9567795246016058E-2</v>
      </c>
      <c r="CA515" s="5">
        <f t="shared" si="432"/>
        <v>1460.5089559921867</v>
      </c>
      <c r="CB515" s="2">
        <f>(CA515/CA$5)^(12/COUNT(CA$6:CA515))-1</f>
        <v>6.5123825441141259E-2</v>
      </c>
      <c r="CD515" s="3">
        <f t="shared" si="439"/>
        <v>0.1</v>
      </c>
      <c r="CE515" s="3">
        <f t="shared" si="433"/>
        <v>0.9</v>
      </c>
      <c r="CF515" s="2">
        <f t="shared" si="434"/>
        <v>3.5631849054747783E-2</v>
      </c>
      <c r="CG515" s="5">
        <f t="shared" si="435"/>
        <v>1788.2523023479612</v>
      </c>
      <c r="CH515" s="2">
        <f>(CG515/CG$5)^(12/COUNT(CG$6:CG515))-1</f>
        <v>7.0209773499972039E-2</v>
      </c>
    </row>
    <row r="516" spans="1:86">
      <c r="A516" s="1">
        <v>41516</v>
      </c>
      <c r="B516" s="2">
        <f>data!M517/1200</f>
        <v>2.0833333333333335E-4</v>
      </c>
      <c r="C516" s="2">
        <f>data!K517/data!K516-1</f>
        <v>-4.4467771301599957E-2</v>
      </c>
      <c r="D516" s="1">
        <f t="shared" si="386"/>
        <v>41275</v>
      </c>
      <c r="E516">
        <f>VLOOKUP(D516,'FRED Graph'!$A$13:$B$1993,2,FALSE)</f>
        <v>0</v>
      </c>
      <c r="F516" s="4">
        <f t="shared" si="387"/>
        <v>-4.4676104634933288E-2</v>
      </c>
      <c r="G516" s="20" t="str">
        <f t="shared" si="440"/>
        <v>20133</v>
      </c>
      <c r="H516" s="21">
        <f>IF(VLOOKUP(G516,Median_Level!$A$2:$H$206,8,FALSE)="#N/A",0,VLOOKUP(G516,Median_Level!$A$2:$H$206,8,FALSE))</f>
        <v>10</v>
      </c>
      <c r="I516" s="4"/>
      <c r="J516" s="3">
        <f t="shared" si="436"/>
        <v>0</v>
      </c>
      <c r="K516" s="3">
        <f t="shared" si="388"/>
        <v>1</v>
      </c>
      <c r="L516" s="2">
        <f t="shared" si="389"/>
        <v>-4.4467771301599957E-2</v>
      </c>
      <c r="M516" s="5">
        <f t="shared" si="390"/>
        <v>1705.2746113989629</v>
      </c>
      <c r="N516" s="2">
        <f>(M516/M$5)^(12/COUNT(M$6:M516))-1</f>
        <v>6.8874403150717578E-2</v>
      </c>
      <c r="P516" s="3">
        <f t="shared" si="437"/>
        <v>1</v>
      </c>
      <c r="Q516" s="3">
        <f t="shared" si="391"/>
        <v>0</v>
      </c>
      <c r="R516" s="2">
        <f t="shared" si="392"/>
        <v>2.0833333333333335E-4</v>
      </c>
      <c r="S516" s="5">
        <f t="shared" si="393"/>
        <v>1144.5354224183081</v>
      </c>
      <c r="T516" s="2">
        <f>(S516/S$5)^(12/COUNT(S$6:S516))-1</f>
        <v>5.8912750686375803E-2</v>
      </c>
      <c r="V516" s="3">
        <f t="shared" si="394"/>
        <v>1</v>
      </c>
      <c r="W516" s="3">
        <f t="shared" si="395"/>
        <v>0</v>
      </c>
      <c r="X516" s="2">
        <f t="shared" si="396"/>
        <v>2.0833333333333335E-4</v>
      </c>
      <c r="Y516" s="5">
        <f t="shared" si="397"/>
        <v>7110797.2063730927</v>
      </c>
      <c r="Z516" s="2">
        <f>(Y516/Y$5)^(12/COUNT(Y$6:Y516))-1</f>
        <v>0.29998808805324728</v>
      </c>
      <c r="AB516" s="3">
        <f t="shared" si="398"/>
        <v>0</v>
      </c>
      <c r="AC516" s="3">
        <f t="shared" si="399"/>
        <v>1</v>
      </c>
      <c r="AD516" s="2">
        <f t="shared" si="400"/>
        <v>-4.4467771301599957E-2</v>
      </c>
      <c r="AE516" s="5">
        <f t="shared" si="401"/>
        <v>2149.4280161372099</v>
      </c>
      <c r="AF516" s="2">
        <f>(AE516/AE$5)^(12/COUNT(AE$6:AE516))-1</f>
        <v>7.4700439164985033E-2</v>
      </c>
      <c r="AH516" s="3">
        <f t="shared" ca="1" si="402"/>
        <v>0</v>
      </c>
      <c r="AI516" s="3">
        <f t="shared" ca="1" si="403"/>
        <v>1</v>
      </c>
      <c r="AJ516" s="2">
        <f t="shared" ca="1" si="404"/>
        <v>-4.4467771301599957E-2</v>
      </c>
      <c r="AK516" s="5">
        <f t="shared" ca="1" si="405"/>
        <v>7517.2490879972383</v>
      </c>
      <c r="AL516" s="2">
        <f ca="1">(AK516/AK$5)^(12/COUNT(AK$6:AK516))-1</f>
        <v>0.10676694181071866</v>
      </c>
      <c r="AN516" s="3">
        <f t="shared" ca="1" si="406"/>
        <v>2.0047222862001446E-2</v>
      </c>
      <c r="AO516" s="3">
        <f t="shared" ca="1" si="407"/>
        <v>0.97995277713799855</v>
      </c>
      <c r="AP516" s="2">
        <f t="shared" ca="1" si="408"/>
        <v>-4.3572139475377358E-2</v>
      </c>
      <c r="AQ516" s="5">
        <f t="shared" ca="1" si="409"/>
        <v>1471.6415223765941</v>
      </c>
      <c r="AR516" s="2">
        <f ca="1">(AQ516/AQ$5)^(12/COUNT(AQ$6:AQ516))-1</f>
        <v>6.5182254100143222E-2</v>
      </c>
      <c r="AT516" s="3">
        <f t="shared" si="410"/>
        <v>0</v>
      </c>
      <c r="AU516" s="3">
        <f t="shared" si="411"/>
        <v>1</v>
      </c>
      <c r="AV516" s="2">
        <f t="shared" si="412"/>
        <v>-4.4467771301599957E-2</v>
      </c>
      <c r="AW516" s="5">
        <f t="shared" si="413"/>
        <v>2806.4977418056378</v>
      </c>
      <c r="AX516" s="2">
        <f>(AW516/AW$5)^(12/COUNT(AW$6:AW516))-1</f>
        <v>8.1453328227281352E-2</v>
      </c>
      <c r="AZ516" s="3">
        <f t="shared" ca="1" si="414"/>
        <v>0</v>
      </c>
      <c r="BA516" s="3">
        <f t="shared" ca="1" si="415"/>
        <v>1</v>
      </c>
      <c r="BB516" s="2">
        <f t="shared" ca="1" si="416"/>
        <v>-4.4467771301599957E-2</v>
      </c>
      <c r="BC516" s="5">
        <f t="shared" ca="1" si="417"/>
        <v>5562.4164308141817</v>
      </c>
      <c r="BD516" s="2">
        <f ca="1">(BC516/BC$5)^(12/COUNT(BC$6:BC516))-1</f>
        <v>9.8967025032007605E-2</v>
      </c>
      <c r="BF516" s="3">
        <f t="shared" si="438"/>
        <v>0.45</v>
      </c>
      <c r="BG516" s="3">
        <f t="shared" si="418"/>
        <v>0.55000000000000004</v>
      </c>
      <c r="BH516" s="2">
        <f t="shared" si="419"/>
        <v>-2.4363524215879978E-2</v>
      </c>
      <c r="BI516" s="5">
        <f t="shared" si="420"/>
        <v>1618.1521612065262</v>
      </c>
      <c r="BJ516" s="2">
        <f>(BI516/BI$5)^(12/COUNT(BI$6:BI516))-1</f>
        <v>6.7558896314382055E-2</v>
      </c>
      <c r="BL516" s="3">
        <f t="shared" si="421"/>
        <v>1</v>
      </c>
      <c r="BM516" s="3">
        <f t="shared" si="422"/>
        <v>0</v>
      </c>
      <c r="BN516" s="2">
        <f t="shared" si="423"/>
        <v>2.0833333333333335E-4</v>
      </c>
      <c r="BO516" s="5">
        <f t="shared" si="424"/>
        <v>823.53289412791105</v>
      </c>
      <c r="BP516" s="2">
        <f>(BO516/BO$5)^(12/COUNT(BO$6:BO516))-1</f>
        <v>5.0759368557671936E-2</v>
      </c>
      <c r="BR516" s="3">
        <f t="shared" si="425"/>
        <v>0</v>
      </c>
      <c r="BS516" s="3">
        <f t="shared" si="426"/>
        <v>1</v>
      </c>
      <c r="BT516" s="2">
        <f t="shared" si="427"/>
        <v>-4.4467771301599957E-2</v>
      </c>
      <c r="BU516" s="5">
        <f t="shared" si="428"/>
        <v>1348.6581023706096</v>
      </c>
      <c r="BV516" s="2">
        <f>(BU516/BU$5)^(12/COUNT(BU$6:BU516))-1</f>
        <v>6.300155298259047E-2</v>
      </c>
      <c r="BX516" s="3">
        <f t="shared" si="429"/>
        <v>0</v>
      </c>
      <c r="BY516" s="3">
        <f t="shared" si="430"/>
        <v>1</v>
      </c>
      <c r="BZ516" s="2">
        <f t="shared" si="431"/>
        <v>-4.4467771301599957E-2</v>
      </c>
      <c r="CA516" s="5">
        <f t="shared" si="432"/>
        <v>1395.5633777531875</v>
      </c>
      <c r="CB516" s="2">
        <f>(CA516/CA$5)^(12/COUNT(CA$6:CA516))-1</f>
        <v>6.3855327951962249E-2</v>
      </c>
      <c r="CD516" s="3">
        <f t="shared" si="439"/>
        <v>0.1</v>
      </c>
      <c r="CE516" s="3">
        <f t="shared" si="433"/>
        <v>0.9</v>
      </c>
      <c r="CF516" s="2">
        <f t="shared" si="434"/>
        <v>-4.0000160838106633E-2</v>
      </c>
      <c r="CG516" s="5">
        <f t="shared" si="435"/>
        <v>1716.7219226349282</v>
      </c>
      <c r="CH516" s="2">
        <f>(CG516/CG$5)^(12/COUNT(CG$6:CG516))-1</f>
        <v>6.9042351864192053E-2</v>
      </c>
    </row>
    <row r="517" spans="1:86">
      <c r="A517" s="1">
        <v>41547</v>
      </c>
      <c r="B517" s="2">
        <f>data!M518/1200</f>
        <v>2.0833333333333335E-4</v>
      </c>
      <c r="C517" s="2">
        <f>data!K518/data!K517-1</f>
        <v>2.156335687774269E-2</v>
      </c>
      <c r="D517" s="1">
        <f t="shared" si="386"/>
        <v>41275</v>
      </c>
      <c r="E517">
        <f>VLOOKUP(D517,'FRED Graph'!$A$13:$B$1993,2,FALSE)</f>
        <v>0</v>
      </c>
      <c r="F517" s="4">
        <f t="shared" si="387"/>
        <v>2.1355023544409355E-2</v>
      </c>
      <c r="G517" s="20" t="str">
        <f t="shared" si="440"/>
        <v>20133</v>
      </c>
      <c r="H517" s="21">
        <f>IF(VLOOKUP(G517,Median_Level!$A$2:$H$206,8,FALSE)="#N/A",0,VLOOKUP(G517,Median_Level!$A$2:$H$206,8,FALSE))</f>
        <v>10</v>
      </c>
      <c r="I517" s="4"/>
      <c r="J517" s="3">
        <f t="shared" si="436"/>
        <v>0</v>
      </c>
      <c r="K517" s="3">
        <f t="shared" si="388"/>
        <v>1</v>
      </c>
      <c r="L517" s="2">
        <f t="shared" si="389"/>
        <v>2.156335687774269E-2</v>
      </c>
      <c r="M517" s="5">
        <f t="shared" si="390"/>
        <v>1742.0460564191126</v>
      </c>
      <c r="N517" s="2">
        <f>(M517/M$5)^(12/COUNT(M$6:M517))-1</f>
        <v>6.9269884139076865E-2</v>
      </c>
      <c r="P517" s="3">
        <f t="shared" si="437"/>
        <v>1</v>
      </c>
      <c r="Q517" s="3">
        <f t="shared" si="391"/>
        <v>0</v>
      </c>
      <c r="R517" s="2">
        <f t="shared" si="392"/>
        <v>2.0833333333333335E-4</v>
      </c>
      <c r="S517" s="5">
        <f t="shared" si="393"/>
        <v>1144.7738672979788</v>
      </c>
      <c r="T517" s="2">
        <f>(S517/S$5)^(12/COUNT(S$6:S517))-1</f>
        <v>5.8799538004249419E-2</v>
      </c>
      <c r="V517" s="3">
        <f t="shared" si="394"/>
        <v>0</v>
      </c>
      <c r="W517" s="3">
        <f t="shared" si="395"/>
        <v>1</v>
      </c>
      <c r="X517" s="2">
        <f t="shared" si="396"/>
        <v>2.156335687774269E-2</v>
      </c>
      <c r="Y517" s="5">
        <f t="shared" si="397"/>
        <v>7264129.8642193712</v>
      </c>
      <c r="Z517" s="2">
        <f>(Y517/Y$5)^(12/COUNT(Y$6:Y517))-1</f>
        <v>0.29997197738886672</v>
      </c>
      <c r="AB517" s="3">
        <f t="shared" si="398"/>
        <v>0</v>
      </c>
      <c r="AC517" s="3">
        <f t="shared" si="399"/>
        <v>1</v>
      </c>
      <c r="AD517" s="2">
        <f t="shared" si="400"/>
        <v>2.156335687774269E-2</v>
      </c>
      <c r="AE517" s="5">
        <f t="shared" si="401"/>
        <v>2195.7768995321949</v>
      </c>
      <c r="AF517" s="2">
        <f>(AE517/AE$5)^(12/COUNT(AE$6:AE517))-1</f>
        <v>7.5086661680084044E-2</v>
      </c>
      <c r="AH517" s="3">
        <f t="shared" ca="1" si="402"/>
        <v>0</v>
      </c>
      <c r="AI517" s="3">
        <f t="shared" ca="1" si="403"/>
        <v>1</v>
      </c>
      <c r="AJ517" s="2">
        <f t="shared" ca="1" si="404"/>
        <v>2.156335687774269E-2</v>
      </c>
      <c r="AK517" s="5">
        <f t="shared" ca="1" si="405"/>
        <v>7679.3462128206083</v>
      </c>
      <c r="AL517" s="2">
        <f ca="1">(AK517/AK$5)^(12/COUNT(AK$6:AK517))-1</f>
        <v>0.10710111217689455</v>
      </c>
      <c r="AN517" s="3">
        <f t="shared" ca="1" si="406"/>
        <v>3.1502874580632279E-3</v>
      </c>
      <c r="AO517" s="3">
        <f t="shared" ca="1" si="407"/>
        <v>0.99684971254193677</v>
      </c>
      <c r="AP517" s="2">
        <f t="shared" ca="1" si="408"/>
        <v>2.1496082414904093E-2</v>
      </c>
      <c r="AQ517" s="5">
        <f t="shared" ca="1" si="409"/>
        <v>1503.2760498267965</v>
      </c>
      <c r="AR517" s="2">
        <f ca="1">(AQ517/AQ$5)^(12/COUNT(AQ$6:AQ517))-1</f>
        <v>6.5581925707898892E-2</v>
      </c>
      <c r="AT517" s="3">
        <f t="shared" si="410"/>
        <v>0</v>
      </c>
      <c r="AU517" s="3">
        <f t="shared" si="411"/>
        <v>1</v>
      </c>
      <c r="AV517" s="2">
        <f t="shared" si="412"/>
        <v>2.156335687774269E-2</v>
      </c>
      <c r="AW517" s="5">
        <f t="shared" si="413"/>
        <v>2867.0152541887719</v>
      </c>
      <c r="AX517" s="2">
        <f>(AW517/AW$5)^(12/COUNT(AW$6:AW517))-1</f>
        <v>8.1828742313659886E-2</v>
      </c>
      <c r="AZ517" s="3">
        <f t="shared" ca="1" si="414"/>
        <v>0</v>
      </c>
      <c r="BA517" s="3">
        <f t="shared" ca="1" si="415"/>
        <v>1</v>
      </c>
      <c r="BB517" s="2">
        <f t="shared" ca="1" si="416"/>
        <v>2.156335687774269E-2</v>
      </c>
      <c r="BC517" s="5">
        <f t="shared" ca="1" si="417"/>
        <v>5682.3608014144475</v>
      </c>
      <c r="BD517" s="2">
        <f ca="1">(BC517/BC$5)^(12/COUNT(BC$6:BC517))-1</f>
        <v>9.931402543241119E-2</v>
      </c>
      <c r="BF517" s="3">
        <f t="shared" si="438"/>
        <v>0.45</v>
      </c>
      <c r="BG517" s="3">
        <f t="shared" si="418"/>
        <v>0.55000000000000004</v>
      </c>
      <c r="BH517" s="2">
        <f t="shared" si="419"/>
        <v>1.195359628275848E-2</v>
      </c>
      <c r="BI517" s="5">
        <f t="shared" si="420"/>
        <v>1637.494898865662</v>
      </c>
      <c r="BJ517" s="2">
        <f>(BI517/BI$5)^(12/COUNT(BI$6:BI517))-1</f>
        <v>6.771991376738673E-2</v>
      </c>
      <c r="BL517" s="3">
        <f t="shared" si="421"/>
        <v>1</v>
      </c>
      <c r="BM517" s="3">
        <f t="shared" si="422"/>
        <v>0</v>
      </c>
      <c r="BN517" s="2">
        <f t="shared" si="423"/>
        <v>2.0833333333333335E-4</v>
      </c>
      <c r="BO517" s="5">
        <f t="shared" si="424"/>
        <v>823.70446348085443</v>
      </c>
      <c r="BP517" s="2">
        <f>(BO517/BO$5)^(12/COUNT(BO$6:BO517))-1</f>
        <v>5.0662889119378773E-2</v>
      </c>
      <c r="BR517" s="3">
        <f t="shared" si="425"/>
        <v>0</v>
      </c>
      <c r="BS517" s="3">
        <f t="shared" si="426"/>
        <v>1</v>
      </c>
      <c r="BT517" s="2">
        <f t="shared" si="427"/>
        <v>2.156335687774269E-2</v>
      </c>
      <c r="BU517" s="5">
        <f t="shared" si="428"/>
        <v>1377.7396983380863</v>
      </c>
      <c r="BV517" s="2">
        <f>(BU517/BU$5)^(12/COUNT(BU$6:BU517))-1</f>
        <v>6.3406304165219085E-2</v>
      </c>
      <c r="BX517" s="3">
        <f t="shared" si="429"/>
        <v>0</v>
      </c>
      <c r="BY517" s="3">
        <f t="shared" si="430"/>
        <v>1</v>
      </c>
      <c r="BZ517" s="2">
        <f t="shared" si="431"/>
        <v>2.156335687774269E-2</v>
      </c>
      <c r="CA517" s="5">
        <f t="shared" si="432"/>
        <v>1425.6564089131875</v>
      </c>
      <c r="CB517" s="2">
        <f>(CA517/CA$5)^(12/COUNT(CA$6:CA517))-1</f>
        <v>6.4258735387530797E-2</v>
      </c>
      <c r="CD517" s="3">
        <f t="shared" si="439"/>
        <v>0.1</v>
      </c>
      <c r="CE517" s="3">
        <f t="shared" si="433"/>
        <v>0.9</v>
      </c>
      <c r="CF517" s="2">
        <f t="shared" si="434"/>
        <v>1.9427854523301757E-2</v>
      </c>
      <c r="CG517" s="5">
        <f t="shared" si="435"/>
        <v>1750.0741464048424</v>
      </c>
      <c r="CH517" s="2">
        <f>(CG517/CG$5)^(12/COUNT(CG$6:CG517))-1</f>
        <v>6.9385116863235785E-2</v>
      </c>
    </row>
    <row r="518" spans="1:86">
      <c r="A518" s="1">
        <v>41578</v>
      </c>
      <c r="B518" s="2">
        <f>data!M519/1200</f>
        <v>2.0833333333333335E-4</v>
      </c>
      <c r="C518" s="2">
        <f>data!K519/data!K518-1</f>
        <v>2.7500930291275427E-2</v>
      </c>
      <c r="D518" s="1">
        <f t="shared" ref="D518:D581" si="441">DATE(YEAR(A518),MONTH(B518),1)</f>
        <v>41275</v>
      </c>
      <c r="E518">
        <f>VLOOKUP(D518,'FRED Graph'!$A$13:$B$1993,2,FALSE)</f>
        <v>0</v>
      </c>
      <c r="F518" s="4">
        <f t="shared" si="387"/>
        <v>2.7292596957942093E-2</v>
      </c>
      <c r="G518" s="20" t="str">
        <f t="shared" si="440"/>
        <v>20134</v>
      </c>
      <c r="H518" s="21">
        <f>IF(VLOOKUP(G518,Median_Level!$A$2:$H$206,8,FALSE)="#N/A",0,VLOOKUP(G518,Median_Level!$A$2:$H$206,8,FALSE))</f>
        <v>10</v>
      </c>
      <c r="I518" s="4"/>
      <c r="J518" s="3">
        <f t="shared" si="436"/>
        <v>0</v>
      </c>
      <c r="K518" s="3">
        <f t="shared" si="388"/>
        <v>1</v>
      </c>
      <c r="L518" s="2">
        <f t="shared" si="389"/>
        <v>2.7500930291275427E-2</v>
      </c>
      <c r="M518" s="5">
        <f t="shared" si="390"/>
        <v>1789.9539435808858</v>
      </c>
      <c r="N518" s="2">
        <f>(M518/M$5)^(12/COUNT(M$6:M518))-1</f>
        <v>6.9808987896911701E-2</v>
      </c>
      <c r="P518" s="3">
        <f t="shared" si="437"/>
        <v>1</v>
      </c>
      <c r="Q518" s="3">
        <f t="shared" si="391"/>
        <v>0</v>
      </c>
      <c r="R518" s="2">
        <f t="shared" si="392"/>
        <v>2.0833333333333335E-4</v>
      </c>
      <c r="S518" s="5">
        <f t="shared" si="393"/>
        <v>1145.0123618536659</v>
      </c>
      <c r="T518" s="2">
        <f>(S518/S$5)^(12/COUNT(S$6:S518))-1</f>
        <v>5.868677873044148E-2</v>
      </c>
      <c r="V518" s="3">
        <f t="shared" si="394"/>
        <v>0</v>
      </c>
      <c r="W518" s="3">
        <f t="shared" si="395"/>
        <v>1</v>
      </c>
      <c r="X518" s="2">
        <f t="shared" si="396"/>
        <v>2.7500930291275427E-2</v>
      </c>
      <c r="Y518" s="5">
        <f t="shared" si="397"/>
        <v>7463900.1932420405</v>
      </c>
      <c r="Z518" s="2">
        <f>(Y518/Y$5)^(12/COUNT(Y$6:Y518))-1</f>
        <v>0.30013217057812858</v>
      </c>
      <c r="AB518" s="3">
        <f t="shared" si="398"/>
        <v>0</v>
      </c>
      <c r="AC518" s="3">
        <f t="shared" si="399"/>
        <v>1</v>
      </c>
      <c r="AD518" s="2">
        <f t="shared" si="400"/>
        <v>2.7500930291275427E-2</v>
      </c>
      <c r="AE518" s="5">
        <f t="shared" si="401"/>
        <v>2256.1628069814228</v>
      </c>
      <c r="AF518" s="2">
        <f>(AE518/AE$5)^(12/COUNT(AE$6:AE518))-1</f>
        <v>7.5617322931705866E-2</v>
      </c>
      <c r="AH518" s="3">
        <f t="shared" ca="1" si="402"/>
        <v>0</v>
      </c>
      <c r="AI518" s="3">
        <f t="shared" ca="1" si="403"/>
        <v>1</v>
      </c>
      <c r="AJ518" s="2">
        <f t="shared" ca="1" si="404"/>
        <v>2.7500930291275427E-2</v>
      </c>
      <c r="AK518" s="5">
        <f t="shared" ca="1" si="405"/>
        <v>7890.5353777019582</v>
      </c>
      <c r="AL518" s="2">
        <f ca="1">(AK518/AK$5)^(12/COUNT(AK$6:AK518))-1</f>
        <v>0.10758421983906685</v>
      </c>
      <c r="AN518" s="3">
        <f t="shared" ca="1" si="406"/>
        <v>0.75775936214740269</v>
      </c>
      <c r="AO518" s="3">
        <f t="shared" ca="1" si="407"/>
        <v>0.24224063785259731</v>
      </c>
      <c r="AP518" s="2">
        <f t="shared" ca="1" si="408"/>
        <v>6.8197094290790832E-3</v>
      </c>
      <c r="AQ518" s="5">
        <f t="shared" ca="1" si="409"/>
        <v>1513.5279556783091</v>
      </c>
      <c r="AR518" s="2">
        <f ca="1">(AQ518/AQ$5)^(12/COUNT(AQ$6:AQ518))-1</f>
        <v>6.5619393443742569E-2</v>
      </c>
      <c r="AT518" s="3">
        <f t="shared" si="410"/>
        <v>0</v>
      </c>
      <c r="AU518" s="3">
        <f t="shared" si="411"/>
        <v>1</v>
      </c>
      <c r="AV518" s="2">
        <f t="shared" si="412"/>
        <v>2.7500930291275427E-2</v>
      </c>
      <c r="AW518" s="5">
        <f t="shared" si="413"/>
        <v>2945.8608408382406</v>
      </c>
      <c r="AX518" s="2">
        <f>(AW518/AW$5)^(12/COUNT(AW$6:AW518))-1</f>
        <v>8.2349541438722085E-2</v>
      </c>
      <c r="AZ518" s="3">
        <f t="shared" ca="1" si="414"/>
        <v>0</v>
      </c>
      <c r="BA518" s="3">
        <f t="shared" ca="1" si="415"/>
        <v>1</v>
      </c>
      <c r="BB518" s="2">
        <f t="shared" ca="1" si="416"/>
        <v>2.7500930291275427E-2</v>
      </c>
      <c r="BC518" s="5">
        <f t="shared" ca="1" si="417"/>
        <v>5838.6310097040223</v>
      </c>
      <c r="BD518" s="2">
        <f ca="1">(BC518/BC$5)^(12/COUNT(BC$6:BC518))-1</f>
        <v>9.9808867730686091E-2</v>
      </c>
      <c r="BF518" s="3">
        <f t="shared" si="438"/>
        <v>0.45</v>
      </c>
      <c r="BG518" s="3">
        <f t="shared" si="418"/>
        <v>0.55000000000000004</v>
      </c>
      <c r="BH518" s="2">
        <f t="shared" si="419"/>
        <v>1.5219261660201487E-2</v>
      </c>
      <c r="BI518" s="5">
        <f t="shared" si="420"/>
        <v>1662.4163621987434</v>
      </c>
      <c r="BJ518" s="2">
        <f>(BI518/BI$5)^(12/COUNT(BI$6:BI518))-1</f>
        <v>6.7960812459428421E-2</v>
      </c>
      <c r="BL518" s="3">
        <f t="shared" si="421"/>
        <v>1</v>
      </c>
      <c r="BM518" s="3">
        <f t="shared" si="422"/>
        <v>0</v>
      </c>
      <c r="BN518" s="2">
        <f t="shared" si="423"/>
        <v>2.0833333333333335E-4</v>
      </c>
      <c r="BO518" s="5">
        <f t="shared" si="424"/>
        <v>823.87606857741298</v>
      </c>
      <c r="BP518" s="2">
        <f>(BO518/BO$5)^(12/COUNT(BO$6:BO518))-1</f>
        <v>5.0566794626134115E-2</v>
      </c>
      <c r="BR518" s="3">
        <f t="shared" si="425"/>
        <v>0</v>
      </c>
      <c r="BS518" s="3">
        <f t="shared" si="426"/>
        <v>1</v>
      </c>
      <c r="BT518" s="2">
        <f t="shared" si="427"/>
        <v>2.7500930291275427E-2</v>
      </c>
      <c r="BU518" s="5">
        <f t="shared" si="428"/>
        <v>1415.628821741605</v>
      </c>
      <c r="BV518" s="2">
        <f>(BU518/BU$5)^(12/COUNT(BU$6:BU518))-1</f>
        <v>6.3953856018958755E-2</v>
      </c>
      <c r="BX518" s="3">
        <f t="shared" si="429"/>
        <v>0</v>
      </c>
      <c r="BY518" s="3">
        <f t="shared" si="430"/>
        <v>1</v>
      </c>
      <c r="BZ518" s="2">
        <f t="shared" si="431"/>
        <v>2.7500930291275427E-2</v>
      </c>
      <c r="CA518" s="5">
        <f t="shared" si="432"/>
        <v>1464.8632864340191</v>
      </c>
      <c r="CB518" s="2">
        <f>(CA518/CA$5)^(12/COUNT(CA$6:CA518))-1</f>
        <v>6.4805062981511341E-2</v>
      </c>
      <c r="CD518" s="3">
        <f t="shared" si="439"/>
        <v>0.1</v>
      </c>
      <c r="CE518" s="3">
        <f t="shared" si="433"/>
        <v>0.9</v>
      </c>
      <c r="CF518" s="2">
        <f t="shared" si="434"/>
        <v>2.4771670595481219E-2</v>
      </c>
      <c r="CG518" s="5">
        <f t="shared" si="435"/>
        <v>1793.4264066772512</v>
      </c>
      <c r="CH518" s="2">
        <f>(CG518/CG$5)^(12/COUNT(CG$6:CG518))-1</f>
        <v>6.985748935896674E-2</v>
      </c>
    </row>
    <row r="519" spans="1:86">
      <c r="A519" s="1">
        <v>41607</v>
      </c>
      <c r="B519" s="2">
        <f>data!M520/1200</f>
        <v>2.0833333333333335E-4</v>
      </c>
      <c r="C519" s="2">
        <f>data!K520/data!K519-1</f>
        <v>3.4778637248122468E-2</v>
      </c>
      <c r="D519" s="1">
        <f t="shared" si="441"/>
        <v>41275</v>
      </c>
      <c r="E519">
        <f>VLOOKUP(D519,'FRED Graph'!$A$13:$B$1993,2,FALSE)</f>
        <v>0</v>
      </c>
      <c r="F519" s="4">
        <f t="shared" ref="F519:F582" si="442">C519-B519</f>
        <v>3.4570303914789137E-2</v>
      </c>
      <c r="G519" s="20" t="str">
        <f t="shared" si="440"/>
        <v>20134</v>
      </c>
      <c r="H519" s="21">
        <f>IF(VLOOKUP(G519,Median_Level!$A$2:$H$206,8,FALSE)="#N/A",0,VLOOKUP(G519,Median_Level!$A$2:$H$206,8,FALSE))</f>
        <v>10</v>
      </c>
      <c r="I519" s="4"/>
      <c r="J519" s="3">
        <f t="shared" si="436"/>
        <v>0</v>
      </c>
      <c r="K519" s="3">
        <f t="shared" ref="K519:K582" si="443">1-J519</f>
        <v>1</v>
      </c>
      <c r="L519" s="2">
        <f t="shared" ref="L519:L582" si="444">J519*$B519+K519*$C519</f>
        <v>3.4778637248122468E-2</v>
      </c>
      <c r="M519" s="5">
        <f t="shared" ref="M519:M582" si="445">M518*(1+L519)</f>
        <v>1852.2061024755317</v>
      </c>
      <c r="N519" s="2">
        <f>(M519/M$5)^(12/COUNT(M$6:M519))-1</f>
        <v>7.0522647319050336E-2</v>
      </c>
      <c r="P519" s="3">
        <f t="shared" si="437"/>
        <v>1</v>
      </c>
      <c r="Q519" s="3">
        <f t="shared" ref="Q519:Q582" si="446">1-P519</f>
        <v>0</v>
      </c>
      <c r="R519" s="2">
        <f t="shared" ref="R519:R582" si="447">P519*$B519+Q519*$C519</f>
        <v>2.0833333333333335E-4</v>
      </c>
      <c r="S519" s="5">
        <f t="shared" ref="S519:S582" si="448">S518*(1+R519)</f>
        <v>1145.2509060957188</v>
      </c>
      <c r="T519" s="2">
        <f>(S519/S$5)^(12/COUNT(S$6:S519))-1</f>
        <v>5.8574470147231716E-2</v>
      </c>
      <c r="V519" s="3">
        <f t="shared" ref="V519:V582" si="449">IF($B519&gt;$C519,1,0)</f>
        <v>0</v>
      </c>
      <c r="W519" s="3">
        <f t="shared" ref="W519:W582" si="450">1-V519</f>
        <v>1</v>
      </c>
      <c r="X519" s="2">
        <f t="shared" ref="X519:X582" si="451">V519*$B519+W519*$C519</f>
        <v>3.4778637248122468E-2</v>
      </c>
      <c r="Y519" s="5">
        <f t="shared" ref="Y519:Y582" si="452">Y518*(1+X519)</f>
        <v>7723484.4705189969</v>
      </c>
      <c r="Z519" s="2">
        <f>(Y519/Y$5)^(12/COUNT(Y$6:Y519))-1</f>
        <v>0.3005060360788756</v>
      </c>
      <c r="AB519" s="3">
        <f t="shared" ref="AB519:AB582" si="453">$E519</f>
        <v>0</v>
      </c>
      <c r="AC519" s="3">
        <f t="shared" ref="AC519:AC582" si="454">1-AB519</f>
        <v>1</v>
      </c>
      <c r="AD519" s="2">
        <f t="shared" ref="AD519:AD582" si="455">AB519*$B519+AC519*$C519</f>
        <v>3.4778637248122468E-2</v>
      </c>
      <c r="AE519" s="5">
        <f t="shared" ref="AE519:AE582" si="456">AE518*(1+AD519)</f>
        <v>2334.6290748181355</v>
      </c>
      <c r="AF519" s="2">
        <f>(AE519/AE$5)^(12/COUNT(AE$6:AE519))-1</f>
        <v>7.6323518656298495E-2</v>
      </c>
      <c r="AH519" s="3">
        <f t="shared" ref="AH519:AH582" ca="1" si="457">OFFSET($E519,AI$2,0)</f>
        <v>0</v>
      </c>
      <c r="AI519" s="3">
        <f t="shared" ref="AI519:AI582" ca="1" si="458">1-AH519</f>
        <v>1</v>
      </c>
      <c r="AJ519" s="2">
        <f t="shared" ref="AJ519:AJ582" ca="1" si="459">AH519*$B519+AI519*$C519</f>
        <v>3.4778637248122468E-2</v>
      </c>
      <c r="AK519" s="5">
        <f t="shared" ref="AK519:AK582" ca="1" si="460">AK518*(1+AJ519)</f>
        <v>8164.9574452965317</v>
      </c>
      <c r="AL519" s="2">
        <f ca="1">(AK519/AK$5)^(12/COUNT(AK$6:AK519))-1</f>
        <v>0.10824825622000933</v>
      </c>
      <c r="AN519" s="3">
        <f t="shared" ref="AN519:AN582" ca="1" si="461">RAND()</f>
        <v>0.36931618190653659</v>
      </c>
      <c r="AO519" s="3">
        <f t="shared" ref="AO519:AO582" ca="1" si="462">1-AN519</f>
        <v>0.63068381809346341</v>
      </c>
      <c r="AP519" s="2">
        <f t="shared" ref="AP519:AP582" ca="1" si="463">AN519*$B519+AO519*$C519</f>
        <v>2.201126459896395E-2</v>
      </c>
      <c r="AQ519" s="5">
        <f t="shared" ref="AQ519:AQ582" ca="1" si="464">AQ518*(1+AP519)</f>
        <v>1546.8426199886733</v>
      </c>
      <c r="AR519" s="2">
        <f ca="1">(AQ519/AQ$5)^(12/COUNT(AQ$6:AQ519))-1</f>
        <v>6.6029370761885087E-2</v>
      </c>
      <c r="AT519" s="3">
        <f t="shared" ref="AT519:AT582" si="465">IF($H519&gt;AU$2,1,0)</f>
        <v>0</v>
      </c>
      <c r="AU519" s="3">
        <f t="shared" ref="AU519:AU582" si="466">1-AT519</f>
        <v>1</v>
      </c>
      <c r="AV519" s="2">
        <f t="shared" ref="AV519:AV582" si="467">AT519*$B519+AU519*$C519</f>
        <v>3.4778637248122468E-2</v>
      </c>
      <c r="AW519" s="5">
        <f t="shared" ref="AW519:AW582" si="468">AW518*(1+AV519)</f>
        <v>3048.313866405203</v>
      </c>
      <c r="AX519" s="2">
        <f>(AW519/AW$5)^(12/COUNT(AW$6:AW519))-1</f>
        <v>8.3047010044888792E-2</v>
      </c>
      <c r="AZ519" s="3">
        <f t="shared" ref="AZ519:AZ582" ca="1" si="469">IF($H519&gt;BA$2,1,0)*OFFSET($E519,BA$3,0)</f>
        <v>0</v>
      </c>
      <c r="BA519" s="3">
        <f t="shared" ref="BA519:BA582" ca="1" si="470">1-AZ519</f>
        <v>1</v>
      </c>
      <c r="BB519" s="2">
        <f t="shared" ref="BB519:BB582" ca="1" si="471">AZ519*$B519+BA519*$C519</f>
        <v>3.4778637248122468E-2</v>
      </c>
      <c r="BC519" s="5">
        <f t="shared" ref="BC519:BC582" ca="1" si="472">BC518*(1+BB519)</f>
        <v>6041.6906396161576</v>
      </c>
      <c r="BD519" s="2">
        <f ca="1">(BC519/BC$5)^(12/COUNT(BC$6:BC519))-1</f>
        <v>0.10048332557293405</v>
      </c>
      <c r="BF519" s="3">
        <f t="shared" si="438"/>
        <v>0.45</v>
      </c>
      <c r="BG519" s="3">
        <f t="shared" ref="BG519:BG582" si="473">1-BF519</f>
        <v>0.55000000000000004</v>
      </c>
      <c r="BH519" s="2">
        <f t="shared" ref="BH519:BH582" si="474">BF519*$B519+BG519*$C519</f>
        <v>1.9222000486467359E-2</v>
      </c>
      <c r="BI519" s="5">
        <f t="shared" ref="BI519:BI582" si="475">BI518*(1+BH519)</f>
        <v>1694.3713303216389</v>
      </c>
      <c r="BJ519" s="2">
        <f>(BI519/BI$5)^(12/COUNT(BI$6:BI519))-1</f>
        <v>6.8298965032115522E-2</v>
      </c>
      <c r="BL519" s="3">
        <f t="shared" ref="BL519:BL582" si="476">IF($H519&gt;BM$2,1,0)</f>
        <v>1</v>
      </c>
      <c r="BM519" s="3">
        <f t="shared" ref="BM519:BM582" si="477">1-BL519</f>
        <v>0</v>
      </c>
      <c r="BN519" s="2">
        <f t="shared" ref="BN519:BN582" si="478">BL519*$B519+BM519*$C519</f>
        <v>2.0833333333333335E-4</v>
      </c>
      <c r="BO519" s="5">
        <f t="shared" ref="BO519:BO582" si="479">BO518*(1+BN519)</f>
        <v>824.0477094250333</v>
      </c>
      <c r="BP519" s="2">
        <f>(BO519/BO$5)^(12/COUNT(BO$6:BO519))-1</f>
        <v>5.0471082779075527E-2</v>
      </c>
      <c r="BR519" s="3">
        <f t="shared" ref="BR519:BR582" si="480">IF($H519&gt;BS$2,1,0)</f>
        <v>0</v>
      </c>
      <c r="BS519" s="3">
        <f t="shared" ref="BS519:BS582" si="481">1-BR519</f>
        <v>1</v>
      </c>
      <c r="BT519" s="2">
        <f t="shared" ref="BT519:BT582" si="482">BR519*$B519+BS519*$C519</f>
        <v>3.4778637248122468E-2</v>
      </c>
      <c r="BU519" s="5">
        <f t="shared" ref="BU519:BU582" si="483">BU518*(1+BT519)</f>
        <v>1464.8624630109432</v>
      </c>
      <c r="BV519" s="2">
        <f>(BU519/BU$5)^(12/COUNT(BU$6:BU519))-1</f>
        <v>6.4674977254540078E-2</v>
      </c>
      <c r="BX519" s="3">
        <f t="shared" ref="BX519:BX582" si="484">IF($H519&gt;BY$2,1,0)</f>
        <v>0</v>
      </c>
      <c r="BY519" s="3">
        <f t="shared" ref="BY519:BY582" si="485">1-BX519</f>
        <v>1</v>
      </c>
      <c r="BZ519" s="2">
        <f t="shared" ref="BZ519:BZ582" si="486">BX519*$B519+BY519*$C519</f>
        <v>3.4778637248122468E-2</v>
      </c>
      <c r="CA519" s="5">
        <f t="shared" ref="CA519:CA582" si="487">CA518*(1+BZ519)</f>
        <v>1515.8092352910003</v>
      </c>
      <c r="CB519" s="2">
        <f>(CA519/CA$5)^(12/COUNT(CA$6:CA519))-1</f>
        <v>6.5525103315286159E-2</v>
      </c>
      <c r="CD519" s="3">
        <f t="shared" si="439"/>
        <v>0.1</v>
      </c>
      <c r="CE519" s="3">
        <f t="shared" ref="CE519:CE582" si="488">1-CD519</f>
        <v>0.9</v>
      </c>
      <c r="CF519" s="2">
        <f t="shared" ref="CF519:CF582" si="489">CD519*$B519+CE519*$C519</f>
        <v>3.1321606856643557E-2</v>
      </c>
      <c r="CG519" s="5">
        <f t="shared" ref="CG519:CG582" si="490">CG518*(1+CF519)</f>
        <v>1849.5994035135188</v>
      </c>
      <c r="CH519" s="2">
        <f>(CG519/CG$5)^(12/COUNT(CG$6:CG519))-1</f>
        <v>7.0487449626278176E-2</v>
      </c>
    </row>
    <row r="520" spans="1:86">
      <c r="A520" s="1">
        <v>41639</v>
      </c>
      <c r="B520" s="2">
        <f>data!M521/1200</f>
        <v>2.0833333333333335E-4</v>
      </c>
      <c r="C520" s="2">
        <f>data!K521/data!K520-1</f>
        <v>3.0476035361525655E-2</v>
      </c>
      <c r="D520" s="1">
        <f t="shared" si="441"/>
        <v>41275</v>
      </c>
      <c r="E520">
        <f>VLOOKUP(D520,'FRED Graph'!$A$13:$B$1993,2,FALSE)</f>
        <v>0</v>
      </c>
      <c r="F520" s="4">
        <f t="shared" si="442"/>
        <v>3.0267702028192321E-2</v>
      </c>
      <c r="G520" s="20" t="str">
        <f t="shared" si="440"/>
        <v>20134</v>
      </c>
      <c r="H520" s="21">
        <f>IF(VLOOKUP(G520,Median_Level!$A$2:$H$206,8,FALSE)="#N/A",0,VLOOKUP(G520,Median_Level!$A$2:$H$206,8,FALSE))</f>
        <v>10</v>
      </c>
      <c r="I520" s="4"/>
      <c r="J520" s="3">
        <f t="shared" ref="J520:J583" si="491">J519</f>
        <v>0</v>
      </c>
      <c r="K520" s="3">
        <f t="shared" si="443"/>
        <v>1</v>
      </c>
      <c r="L520" s="2">
        <f t="shared" si="444"/>
        <v>3.0476035361525655E-2</v>
      </c>
      <c r="M520" s="5">
        <f t="shared" si="445"/>
        <v>1908.6540011514096</v>
      </c>
      <c r="N520" s="2">
        <f>(M520/M$5)^(12/COUNT(M$6:M520))-1</f>
        <v>7.1130010440319857E-2</v>
      </c>
      <c r="P520" s="3">
        <f t="shared" ref="P520:P583" si="492">P519</f>
        <v>1</v>
      </c>
      <c r="Q520" s="3">
        <f t="shared" si="446"/>
        <v>0</v>
      </c>
      <c r="R520" s="2">
        <f t="shared" si="447"/>
        <v>2.0833333333333335E-4</v>
      </c>
      <c r="S520" s="5">
        <f t="shared" si="448"/>
        <v>1145.4895000344889</v>
      </c>
      <c r="T520" s="2">
        <f>(S520/S$5)^(12/COUNT(S$6:S520))-1</f>
        <v>5.846260955857141E-2</v>
      </c>
      <c r="V520" s="3">
        <f t="shared" si="449"/>
        <v>0</v>
      </c>
      <c r="W520" s="3">
        <f t="shared" si="450"/>
        <v>1</v>
      </c>
      <c r="X520" s="2">
        <f t="shared" si="451"/>
        <v>3.0476035361525655E-2</v>
      </c>
      <c r="Y520" s="5">
        <f t="shared" si="452"/>
        <v>7958865.6563567277</v>
      </c>
      <c r="Z520" s="2">
        <f>(Y520/Y$5)^(12/COUNT(Y$6:Y520))-1</f>
        <v>0.30075226396965893</v>
      </c>
      <c r="AB520" s="3">
        <f t="shared" si="453"/>
        <v>0</v>
      </c>
      <c r="AC520" s="3">
        <f t="shared" si="454"/>
        <v>1</v>
      </c>
      <c r="AD520" s="2">
        <f t="shared" si="455"/>
        <v>3.0476035361525655E-2</v>
      </c>
      <c r="AE520" s="5">
        <f t="shared" si="456"/>
        <v>2405.7793130583391</v>
      </c>
      <c r="AF520" s="2">
        <f>(AE520/AE$5)^(12/COUNT(AE$6:AE520))-1</f>
        <v>7.692287227406247E-2</v>
      </c>
      <c r="AH520" s="3">
        <f t="shared" ca="1" si="457"/>
        <v>0</v>
      </c>
      <c r="AI520" s="3">
        <f t="shared" ca="1" si="458"/>
        <v>1</v>
      </c>
      <c r="AJ520" s="2">
        <f t="shared" ca="1" si="459"/>
        <v>3.0476035361525655E-2</v>
      </c>
      <c r="AK520" s="5">
        <f t="shared" ca="1" si="460"/>
        <v>8413.7929771247418</v>
      </c>
      <c r="AL520" s="2">
        <f ca="1">(AK520/AK$5)^(12/COUNT(AK$6:AK520))-1</f>
        <v>0.10880245381132547</v>
      </c>
      <c r="AN520" s="3">
        <f t="shared" ca="1" si="461"/>
        <v>0.55138357709188945</v>
      </c>
      <c r="AO520" s="3">
        <f t="shared" ca="1" si="462"/>
        <v>0.44861642290811055</v>
      </c>
      <c r="AP520" s="2">
        <f t="shared" ca="1" si="463"/>
        <v>1.3786921546869536E-2</v>
      </c>
      <c r="AQ520" s="5">
        <f t="shared" ca="1" si="464"/>
        <v>1568.1688178358113</v>
      </c>
      <c r="AR520" s="2">
        <f ca="1">(AQ520/AQ$5)^(12/COUNT(AQ$6:AQ520))-1</f>
        <v>6.623715719655765E-2</v>
      </c>
      <c r="AT520" s="3">
        <f t="shared" si="465"/>
        <v>0</v>
      </c>
      <c r="AU520" s="3">
        <f t="shared" si="466"/>
        <v>1</v>
      </c>
      <c r="AV520" s="2">
        <f t="shared" si="467"/>
        <v>3.0476035361525655E-2</v>
      </c>
      <c r="AW520" s="5">
        <f t="shared" si="468"/>
        <v>3141.2143875907968</v>
      </c>
      <c r="AX520" s="2">
        <f>(AW520/AW$5)^(12/COUNT(AW$6:AW520))-1</f>
        <v>8.3637004428493533E-2</v>
      </c>
      <c r="AZ520" s="3">
        <f t="shared" ca="1" si="469"/>
        <v>0</v>
      </c>
      <c r="BA520" s="3">
        <f t="shared" ca="1" si="470"/>
        <v>1</v>
      </c>
      <c r="BB520" s="2">
        <f t="shared" ca="1" si="471"/>
        <v>3.0476035361525655E-2</v>
      </c>
      <c r="BC520" s="5">
        <f t="shared" ca="1" si="472"/>
        <v>6225.8174171924984</v>
      </c>
      <c r="BD520" s="2">
        <f ca="1">(BC520/BC$5)^(12/COUNT(BC$6:BC520))-1</f>
        <v>0.10104867239125315</v>
      </c>
      <c r="BF520" s="3">
        <f t="shared" ref="BF520:BF583" si="493">BF519</f>
        <v>0.45</v>
      </c>
      <c r="BG520" s="3">
        <f t="shared" si="473"/>
        <v>0.55000000000000004</v>
      </c>
      <c r="BH520" s="2">
        <f t="shared" si="474"/>
        <v>1.6855569448839113E-2</v>
      </c>
      <c r="BI520" s="5">
        <f t="shared" si="475"/>
        <v>1722.9309239519971</v>
      </c>
      <c r="BJ520" s="2">
        <f>(BI520/BI$5)^(12/COUNT(BI$6:BI520))-1</f>
        <v>6.8578031741870271E-2</v>
      </c>
      <c r="BL520" s="3">
        <f t="shared" si="476"/>
        <v>1</v>
      </c>
      <c r="BM520" s="3">
        <f t="shared" si="477"/>
        <v>0</v>
      </c>
      <c r="BN520" s="2">
        <f t="shared" si="478"/>
        <v>2.0833333333333335E-4</v>
      </c>
      <c r="BO520" s="5">
        <f t="shared" si="479"/>
        <v>824.21938603116359</v>
      </c>
      <c r="BP520" s="2">
        <f>(BO520/BO$5)^(12/COUNT(BO$6:BO520))-1</f>
        <v>5.0375751297606186E-2</v>
      </c>
      <c r="BR520" s="3">
        <f t="shared" si="480"/>
        <v>0</v>
      </c>
      <c r="BS520" s="3">
        <f t="shared" si="481"/>
        <v>1</v>
      </c>
      <c r="BT520" s="2">
        <f t="shared" si="482"/>
        <v>3.0476035361525655E-2</v>
      </c>
      <c r="BU520" s="5">
        <f t="shared" si="483"/>
        <v>1509.5056632334363</v>
      </c>
      <c r="BV520" s="2">
        <f>(BU520/BU$5)^(12/COUNT(BU$6:BU520))-1</f>
        <v>6.5290352803805796E-2</v>
      </c>
      <c r="BX520" s="3">
        <f t="shared" si="484"/>
        <v>0</v>
      </c>
      <c r="BY520" s="3">
        <f t="shared" si="485"/>
        <v>1</v>
      </c>
      <c r="BZ520" s="2">
        <f t="shared" si="486"/>
        <v>3.0476035361525655E-2</v>
      </c>
      <c r="CA520" s="5">
        <f t="shared" si="487"/>
        <v>1562.005091147056</v>
      </c>
      <c r="CB520" s="2">
        <f>(CA520/CA$5)^(12/COUNT(CA$6:CA520))-1</f>
        <v>6.6139317889861937E-2</v>
      </c>
      <c r="CD520" s="3">
        <f t="shared" ref="CD520:CD583" si="494">CD519</f>
        <v>0.1</v>
      </c>
      <c r="CE520" s="3">
        <f t="shared" si="488"/>
        <v>0.9</v>
      </c>
      <c r="CF520" s="2">
        <f t="shared" si="489"/>
        <v>2.7449265158706423E-2</v>
      </c>
      <c r="CG520" s="5">
        <f t="shared" si="490"/>
        <v>1900.3695479779465</v>
      </c>
      <c r="CH520" s="2">
        <f>(CG520/CG$5)^(12/COUNT(CG$6:CG520))-1</f>
        <v>7.1021449132792513E-2</v>
      </c>
    </row>
    <row r="521" spans="1:86">
      <c r="A521" s="1">
        <v>41670</v>
      </c>
      <c r="B521" s="2">
        <f>data!M522/1200</f>
        <v>2.0833333333333335E-4</v>
      </c>
      <c r="C521" s="2">
        <f>data!K522/data!K521-1</f>
        <v>-5.2954575891645206E-2</v>
      </c>
      <c r="D521" s="1">
        <f t="shared" si="441"/>
        <v>41640</v>
      </c>
      <c r="E521">
        <f>VLOOKUP(D521,'FRED Graph'!$A$13:$B$1993,2,FALSE)</f>
        <v>0</v>
      </c>
      <c r="F521" s="4">
        <f t="shared" si="442"/>
        <v>-5.3162909224978537E-2</v>
      </c>
      <c r="G521" s="20" t="str">
        <f t="shared" si="440"/>
        <v>20141</v>
      </c>
      <c r="H521" s="21">
        <f>IF(VLOOKUP(G521,Median_Level!$A$2:$H$206,8,FALSE)="#N/A",0,VLOOKUP(G521,Median_Level!$A$2:$H$206,8,FALSE))</f>
        <v>8</v>
      </c>
      <c r="I521" s="4"/>
      <c r="J521" s="3">
        <f t="shared" si="491"/>
        <v>0</v>
      </c>
      <c r="K521" s="3">
        <f t="shared" si="443"/>
        <v>1</v>
      </c>
      <c r="L521" s="2">
        <f t="shared" si="444"/>
        <v>-5.2954575891645206E-2</v>
      </c>
      <c r="M521" s="5">
        <f t="shared" si="445"/>
        <v>1807.5820379965451</v>
      </c>
      <c r="N521" s="2">
        <f>(M521/M$5)^(12/COUNT(M$6:M521))-1</f>
        <v>6.9633109406441074E-2</v>
      </c>
      <c r="P521" s="3">
        <f t="shared" si="492"/>
        <v>1</v>
      </c>
      <c r="Q521" s="3">
        <f t="shared" si="446"/>
        <v>0</v>
      </c>
      <c r="R521" s="2">
        <f t="shared" si="447"/>
        <v>2.0833333333333335E-4</v>
      </c>
      <c r="S521" s="5">
        <f t="shared" si="448"/>
        <v>1145.7281436803294</v>
      </c>
      <c r="T521" s="2">
        <f>(S521/S$5)^(12/COUNT(S$6:S521))-1</f>
        <v>5.8351194289867792E-2</v>
      </c>
      <c r="V521" s="3">
        <f t="shared" si="449"/>
        <v>1</v>
      </c>
      <c r="W521" s="3">
        <f t="shared" si="450"/>
        <v>0</v>
      </c>
      <c r="X521" s="2">
        <f t="shared" si="451"/>
        <v>2.0833333333333335E-4</v>
      </c>
      <c r="Y521" s="5">
        <f t="shared" si="452"/>
        <v>7960523.753368469</v>
      </c>
      <c r="Z521" s="2">
        <f>(Y521/Y$5)^(12/COUNT(Y$6:Y521))-1</f>
        <v>0.30009589503543666</v>
      </c>
      <c r="AB521" s="3">
        <f t="shared" si="453"/>
        <v>0</v>
      </c>
      <c r="AC521" s="3">
        <f t="shared" si="454"/>
        <v>1</v>
      </c>
      <c r="AD521" s="2">
        <f t="shared" si="455"/>
        <v>-5.2954575891645206E-2</v>
      </c>
      <c r="AE521" s="5">
        <f t="shared" si="456"/>
        <v>2278.3822898464414</v>
      </c>
      <c r="AF521" s="2">
        <f>(AE521/AE$5)^(12/COUNT(AE$6:AE521))-1</f>
        <v>7.5406634743667933E-2</v>
      </c>
      <c r="AH521" s="3">
        <f t="shared" ca="1" si="457"/>
        <v>0</v>
      </c>
      <c r="AI521" s="3">
        <f t="shared" ca="1" si="458"/>
        <v>1</v>
      </c>
      <c r="AJ521" s="2">
        <f t="shared" ca="1" si="459"/>
        <v>-5.2954575891645206E-2</v>
      </c>
      <c r="AK521" s="5">
        <f t="shared" ca="1" si="460"/>
        <v>7968.2441383809983</v>
      </c>
      <c r="AL521" s="2">
        <f ca="1">(AK521/AK$5)^(12/COUNT(AK$6:AK521))-1</f>
        <v>0.10717873423363944</v>
      </c>
      <c r="AN521" s="3">
        <f t="shared" ca="1" si="461"/>
        <v>0.41253158438232762</v>
      </c>
      <c r="AO521" s="3">
        <f t="shared" ca="1" si="462"/>
        <v>0.58746841561767238</v>
      </c>
      <c r="AP521" s="2">
        <f t="shared" ca="1" si="463"/>
        <v>-3.1023196718690946E-2</v>
      </c>
      <c r="AQ521" s="5">
        <f t="shared" ca="1" si="464"/>
        <v>1519.519208111974</v>
      </c>
      <c r="AR521" s="2">
        <f ca="1">(AQ521/AQ$5)^(12/COUNT(AQ$6:AQ521))-1</f>
        <v>6.5323578894098677E-2</v>
      </c>
      <c r="AT521" s="3">
        <f t="shared" si="465"/>
        <v>0</v>
      </c>
      <c r="AU521" s="3">
        <f t="shared" si="466"/>
        <v>1</v>
      </c>
      <c r="AV521" s="2">
        <f t="shared" si="467"/>
        <v>-5.2954575891645206E-2</v>
      </c>
      <c r="AW521" s="5">
        <f t="shared" si="468"/>
        <v>2974.8727119111923</v>
      </c>
      <c r="AX521" s="2">
        <f>(AW521/AW$5)^(12/COUNT(AW$6:AW521))-1</f>
        <v>8.209827992940788E-2</v>
      </c>
      <c r="AZ521" s="3">
        <f t="shared" ca="1" si="469"/>
        <v>0</v>
      </c>
      <c r="BA521" s="3">
        <f t="shared" ca="1" si="470"/>
        <v>1</v>
      </c>
      <c r="BB521" s="2">
        <f t="shared" ca="1" si="471"/>
        <v>-5.2954575891645206E-2</v>
      </c>
      <c r="BC521" s="5">
        <f t="shared" ca="1" si="472"/>
        <v>5896.1318962862515</v>
      </c>
      <c r="BD521" s="2">
        <f ca="1">(BC521/BC$5)^(12/COUNT(BC$6:BC521))-1</f>
        <v>9.9451259594727004E-2</v>
      </c>
      <c r="BF521" s="3">
        <f t="shared" si="493"/>
        <v>0.45</v>
      </c>
      <c r="BG521" s="3">
        <f t="shared" si="473"/>
        <v>0.55000000000000004</v>
      </c>
      <c r="BH521" s="2">
        <f t="shared" si="474"/>
        <v>-2.9031266740404866E-2</v>
      </c>
      <c r="BI521" s="5">
        <f t="shared" si="475"/>
        <v>1672.9120567234545</v>
      </c>
      <c r="BJ521" s="2">
        <f>(BI521/BI$5)^(12/COUNT(BI$6:BI521))-1</f>
        <v>6.7708900501288527E-2</v>
      </c>
      <c r="BL521" s="3">
        <f t="shared" si="476"/>
        <v>1</v>
      </c>
      <c r="BM521" s="3">
        <f t="shared" si="477"/>
        <v>0</v>
      </c>
      <c r="BN521" s="2">
        <f t="shared" si="478"/>
        <v>2.0833333333333335E-4</v>
      </c>
      <c r="BO521" s="5">
        <f t="shared" si="479"/>
        <v>824.39109840325341</v>
      </c>
      <c r="BP521" s="2">
        <f>(BO521/BO$5)^(12/COUNT(BO$6:BO521))-1</f>
        <v>5.0280797919213471E-2</v>
      </c>
      <c r="BR521" s="3">
        <f t="shared" si="480"/>
        <v>0</v>
      </c>
      <c r="BS521" s="3">
        <f t="shared" si="481"/>
        <v>1</v>
      </c>
      <c r="BT521" s="2">
        <f t="shared" si="482"/>
        <v>-5.2954575891645206E-2</v>
      </c>
      <c r="BU521" s="5">
        <f t="shared" si="483"/>
        <v>1429.5704310308731</v>
      </c>
      <c r="BV521" s="2">
        <f>(BU521/BU$5)^(12/COUNT(BU$6:BU521))-1</f>
        <v>6.3812883221365357E-2</v>
      </c>
      <c r="BX521" s="3">
        <f t="shared" si="484"/>
        <v>0</v>
      </c>
      <c r="BY521" s="3">
        <f t="shared" si="485"/>
        <v>1</v>
      </c>
      <c r="BZ521" s="2">
        <f t="shared" si="486"/>
        <v>-5.2954575891645206E-2</v>
      </c>
      <c r="CA521" s="5">
        <f t="shared" si="487"/>
        <v>1479.2897740047731</v>
      </c>
      <c r="CB521" s="2">
        <f>(CA521/CA$5)^(12/COUNT(CA$6:CA521))-1</f>
        <v>6.4659027210543174E-2</v>
      </c>
      <c r="CD521" s="3">
        <f t="shared" si="494"/>
        <v>0.1</v>
      </c>
      <c r="CE521" s="3">
        <f t="shared" si="488"/>
        <v>0.9</v>
      </c>
      <c r="CF521" s="2">
        <f t="shared" si="489"/>
        <v>-4.7638284969147356E-2</v>
      </c>
      <c r="CG521" s="5">
        <f t="shared" si="490"/>
        <v>1809.8392019046833</v>
      </c>
      <c r="CH521" s="2">
        <f>(CG521/CG$5)^(12/COUNT(CG$6:CG521))-1</f>
        <v>6.9664152625473541E-2</v>
      </c>
    </row>
    <row r="522" spans="1:86">
      <c r="A522" s="1">
        <v>41698</v>
      </c>
      <c r="B522" s="2">
        <f>data!M523/1200</f>
        <v>2.0833333333333335E-4</v>
      </c>
      <c r="C522" s="2">
        <f>data!K523/data!K522-1</f>
        <v>3.9675517633457114E-2</v>
      </c>
      <c r="D522" s="1">
        <f t="shared" si="441"/>
        <v>41640</v>
      </c>
      <c r="E522">
        <f>VLOOKUP(D522,'FRED Graph'!$A$13:$B$1993,2,FALSE)</f>
        <v>0</v>
      </c>
      <c r="F522" s="4">
        <f t="shared" si="442"/>
        <v>3.9467184300123782E-2</v>
      </c>
      <c r="G522" s="20" t="str">
        <f t="shared" si="440"/>
        <v>20141</v>
      </c>
      <c r="H522" s="21">
        <f>IF(VLOOKUP(G522,Median_Level!$A$2:$H$206,8,FALSE)="#N/A",0,VLOOKUP(G522,Median_Level!$A$2:$H$206,8,FALSE))</f>
        <v>8</v>
      </c>
      <c r="I522" s="4"/>
      <c r="J522" s="3">
        <f t="shared" si="491"/>
        <v>0</v>
      </c>
      <c r="K522" s="3">
        <f t="shared" si="443"/>
        <v>1</v>
      </c>
      <c r="L522" s="2">
        <f t="shared" si="444"/>
        <v>3.9675517633457114E-2</v>
      </c>
      <c r="M522" s="5">
        <f t="shared" si="445"/>
        <v>1879.2987910189972</v>
      </c>
      <c r="N522" s="2">
        <f>(M522/M$5)^(12/COUNT(M$6:M522))-1</f>
        <v>7.0460146220495234E-2</v>
      </c>
      <c r="P522" s="3">
        <f t="shared" si="492"/>
        <v>1</v>
      </c>
      <c r="Q522" s="3">
        <f t="shared" si="446"/>
        <v>0</v>
      </c>
      <c r="R522" s="2">
        <f t="shared" si="447"/>
        <v>2.0833333333333335E-4</v>
      </c>
      <c r="S522" s="5">
        <f t="shared" si="448"/>
        <v>1145.9668370435961</v>
      </c>
      <c r="T522" s="2">
        <f>(S522/S$5)^(12/COUNT(S$6:S522))-1</f>
        <v>5.8240221687771543E-2</v>
      </c>
      <c r="V522" s="3">
        <f t="shared" si="449"/>
        <v>0</v>
      </c>
      <c r="W522" s="3">
        <f t="shared" si="450"/>
        <v>1</v>
      </c>
      <c r="X522" s="2">
        <f t="shared" si="451"/>
        <v>3.9675517633457114E-2</v>
      </c>
      <c r="Y522" s="5">
        <f t="shared" si="452"/>
        <v>8276361.6539167939</v>
      </c>
      <c r="Z522" s="2">
        <f>(Y522/Y$5)^(12/COUNT(Y$6:Y522))-1</f>
        <v>0.30061016558502218</v>
      </c>
      <c r="AB522" s="3">
        <f t="shared" si="453"/>
        <v>0</v>
      </c>
      <c r="AC522" s="3">
        <f t="shared" si="454"/>
        <v>1</v>
      </c>
      <c r="AD522" s="2">
        <f t="shared" si="455"/>
        <v>3.9675517633457114E-2</v>
      </c>
      <c r="AE522" s="5">
        <f t="shared" si="456"/>
        <v>2368.7782865630002</v>
      </c>
      <c r="AF522" s="2">
        <f>(AE522/AE$5)^(12/COUNT(AE$6:AE522))-1</f>
        <v>7.6226929583903758E-2</v>
      </c>
      <c r="AH522" s="3">
        <f t="shared" ca="1" si="457"/>
        <v>0</v>
      </c>
      <c r="AI522" s="3">
        <f t="shared" ca="1" si="458"/>
        <v>1</v>
      </c>
      <c r="AJ522" s="2">
        <f t="shared" ca="1" si="459"/>
        <v>3.9675517633457114E-2</v>
      </c>
      <c r="AK522" s="5">
        <f t="shared" ca="1" si="460"/>
        <v>8284.3883492010245</v>
      </c>
      <c r="AL522" s="2">
        <f ca="1">(AK522/AK$5)^(12/COUNT(AK$6:AK522))-1</f>
        <v>0.10796086453288978</v>
      </c>
      <c r="AN522" s="3">
        <f t="shared" ca="1" si="461"/>
        <v>5.3231323804326824E-2</v>
      </c>
      <c r="AO522" s="3">
        <f t="shared" ca="1" si="462"/>
        <v>0.94676867619567318</v>
      </c>
      <c r="AP522" s="2">
        <f t="shared" ca="1" si="463"/>
        <v>3.7574627166332183E-2</v>
      </c>
      <c r="AQ522" s="5">
        <f t="shared" ca="1" si="464"/>
        <v>1576.6145758288617</v>
      </c>
      <c r="AR522" s="2">
        <f ca="1">(AQ522/AQ$5)^(12/COUNT(AQ$6:AQ522))-1</f>
        <v>6.6105554077209971E-2</v>
      </c>
      <c r="AT522" s="3">
        <f t="shared" si="465"/>
        <v>0</v>
      </c>
      <c r="AU522" s="3">
        <f t="shared" si="466"/>
        <v>1</v>
      </c>
      <c r="AV522" s="2">
        <f t="shared" si="467"/>
        <v>3.9675517633457114E-2</v>
      </c>
      <c r="AW522" s="5">
        <f t="shared" si="468"/>
        <v>3092.9023266499153</v>
      </c>
      <c r="AX522" s="2">
        <f>(AW522/AW$5)^(12/COUNT(AW$6:AW522))-1</f>
        <v>8.2910685766666603E-2</v>
      </c>
      <c r="AZ522" s="3">
        <f t="shared" ca="1" si="469"/>
        <v>0</v>
      </c>
      <c r="BA522" s="3">
        <f t="shared" ca="1" si="470"/>
        <v>1</v>
      </c>
      <c r="BB522" s="2">
        <f t="shared" ca="1" si="471"/>
        <v>3.9675517633457114E-2</v>
      </c>
      <c r="BC522" s="5">
        <f t="shared" ca="1" si="472"/>
        <v>6130.0639813065454</v>
      </c>
      <c r="BD522" s="2">
        <f ca="1">(BC522/BC$5)^(12/COUNT(BC$6:BC522))-1</f>
        <v>0.10024283617204133</v>
      </c>
      <c r="BF522" s="3">
        <f t="shared" si="493"/>
        <v>0.45</v>
      </c>
      <c r="BG522" s="3">
        <f t="shared" si="473"/>
        <v>0.55000000000000004</v>
      </c>
      <c r="BH522" s="2">
        <f t="shared" si="474"/>
        <v>2.1915284698401413E-2</v>
      </c>
      <c r="BI522" s="5">
        <f t="shared" si="475"/>
        <v>1709.5744007219373</v>
      </c>
      <c r="BJ522" s="2">
        <f>(BI522/BI$5)^(12/COUNT(BI$6:BI522))-1</f>
        <v>6.8110922147049724E-2</v>
      </c>
      <c r="BL522" s="3">
        <f t="shared" si="476"/>
        <v>1</v>
      </c>
      <c r="BM522" s="3">
        <f t="shared" si="477"/>
        <v>0</v>
      </c>
      <c r="BN522" s="2">
        <f t="shared" si="478"/>
        <v>2.0833333333333335E-4</v>
      </c>
      <c r="BO522" s="5">
        <f t="shared" si="479"/>
        <v>824.56284654875412</v>
      </c>
      <c r="BP522" s="2">
        <f>(BO522/BO$5)^(12/COUNT(BO$6:BO522))-1</f>
        <v>5.0186220399290438E-2</v>
      </c>
      <c r="BR522" s="3">
        <f t="shared" si="480"/>
        <v>0</v>
      </c>
      <c r="BS522" s="3">
        <f t="shared" si="481"/>
        <v>1</v>
      </c>
      <c r="BT522" s="2">
        <f t="shared" si="482"/>
        <v>3.9675517633457114E-2</v>
      </c>
      <c r="BU522" s="5">
        <f t="shared" si="483"/>
        <v>1486.2893778755074</v>
      </c>
      <c r="BV522" s="2">
        <f>(BU522/BU$5)^(12/COUNT(BU$6:BU522))-1</f>
        <v>6.4646655602357272E-2</v>
      </c>
      <c r="BX522" s="3">
        <f t="shared" si="484"/>
        <v>0</v>
      </c>
      <c r="BY522" s="3">
        <f t="shared" si="485"/>
        <v>1</v>
      </c>
      <c r="BZ522" s="2">
        <f t="shared" si="486"/>
        <v>3.9675517633457114E-2</v>
      </c>
      <c r="CA522" s="5">
        <f t="shared" si="487"/>
        <v>1537.9813615182923</v>
      </c>
      <c r="CB522" s="2">
        <f>(CA522/CA$5)^(12/COUNT(CA$6:CA522))-1</f>
        <v>6.5491824189233938E-2</v>
      </c>
      <c r="CD522" s="3">
        <f t="shared" si="494"/>
        <v>0.1</v>
      </c>
      <c r="CE522" s="3">
        <f t="shared" si="488"/>
        <v>0.9</v>
      </c>
      <c r="CF522" s="2">
        <f t="shared" si="489"/>
        <v>3.5728799203444732E-2</v>
      </c>
      <c r="CG522" s="5">
        <f t="shared" si="490"/>
        <v>1874.5025833400584</v>
      </c>
      <c r="CH522" s="2">
        <f>(CG522/CG$5)^(12/COUNT(CG$6:CG522))-1</f>
        <v>7.0396656231845212E-2</v>
      </c>
    </row>
    <row r="523" spans="1:86">
      <c r="A523" s="1">
        <v>41729</v>
      </c>
      <c r="B523" s="2">
        <f>data!M524/1200</f>
        <v>2.0833333333333335E-4</v>
      </c>
      <c r="C523" s="2">
        <f>data!K524/data!K523-1</f>
        <v>8.3293968585400613E-3</v>
      </c>
      <c r="D523" s="1">
        <f t="shared" si="441"/>
        <v>41640</v>
      </c>
      <c r="E523">
        <f>VLOOKUP(D523,'FRED Graph'!$A$13:$B$1993,2,FALSE)</f>
        <v>0</v>
      </c>
      <c r="F523" s="4">
        <f t="shared" si="442"/>
        <v>8.1210635252067283E-3</v>
      </c>
      <c r="G523" s="20" t="str">
        <f t="shared" si="440"/>
        <v>20141</v>
      </c>
      <c r="H523" s="21">
        <f>IF(VLOOKUP(G523,Median_Level!$A$2:$H$206,8,FALSE)="#N/A",0,VLOOKUP(G523,Median_Level!$A$2:$H$206,8,FALSE))</f>
        <v>8</v>
      </c>
      <c r="I523" s="4"/>
      <c r="J523" s="3">
        <f t="shared" si="491"/>
        <v>0</v>
      </c>
      <c r="K523" s="3">
        <f t="shared" si="443"/>
        <v>1</v>
      </c>
      <c r="L523" s="2">
        <f t="shared" si="444"/>
        <v>8.3293968585400613E-3</v>
      </c>
      <c r="M523" s="5">
        <f t="shared" si="445"/>
        <v>1894.9522164651689</v>
      </c>
      <c r="N523" s="2">
        <f>(M523/M$5)^(12/COUNT(M$6:M523))-1</f>
        <v>7.0525140803456843E-2</v>
      </c>
      <c r="P523" s="3">
        <f t="shared" si="492"/>
        <v>1</v>
      </c>
      <c r="Q523" s="3">
        <f t="shared" si="446"/>
        <v>0</v>
      </c>
      <c r="R523" s="2">
        <f t="shared" si="447"/>
        <v>2.0833333333333335E-4</v>
      </c>
      <c r="S523" s="5">
        <f t="shared" si="448"/>
        <v>1146.2055801346469</v>
      </c>
      <c r="T523" s="2">
        <f>(S523/S$5)^(12/COUNT(S$6:S523))-1</f>
        <v>5.8129689119966299E-2</v>
      </c>
      <c r="V523" s="3">
        <f t="shared" si="449"/>
        <v>0</v>
      </c>
      <c r="W523" s="3">
        <f t="shared" si="450"/>
        <v>1</v>
      </c>
      <c r="X523" s="2">
        <f t="shared" si="451"/>
        <v>8.3293968585400613E-3</v>
      </c>
      <c r="Y523" s="5">
        <f t="shared" si="452"/>
        <v>8345298.7546770703</v>
      </c>
      <c r="Z523" s="2">
        <f>(Y523/Y$5)^(12/COUNT(Y$6:Y523))-1</f>
        <v>0.30020022483515585</v>
      </c>
      <c r="AB523" s="3">
        <f t="shared" si="453"/>
        <v>0</v>
      </c>
      <c r="AC523" s="3">
        <f t="shared" si="454"/>
        <v>1</v>
      </c>
      <c r="AD523" s="2">
        <f t="shared" si="455"/>
        <v>8.3293968585400613E-3</v>
      </c>
      <c r="AE523" s="5">
        <f t="shared" si="456"/>
        <v>2388.508780981676</v>
      </c>
      <c r="AF523" s="2">
        <f>(AE523/AE$5)^(12/COUNT(AE$6:AE523))-1</f>
        <v>7.6281110965856325E-2</v>
      </c>
      <c r="AH523" s="3">
        <f t="shared" ca="1" si="457"/>
        <v>0</v>
      </c>
      <c r="AI523" s="3">
        <f t="shared" ca="1" si="458"/>
        <v>1</v>
      </c>
      <c r="AJ523" s="2">
        <f t="shared" ca="1" si="459"/>
        <v>8.3293968585400613E-3</v>
      </c>
      <c r="AK523" s="5">
        <f t="shared" ca="1" si="460"/>
        <v>8353.3923074917857</v>
      </c>
      <c r="AL523" s="2">
        <f ca="1">(AK523/AK$5)^(12/COUNT(AK$6:AK523))-1</f>
        <v>0.107954485262308</v>
      </c>
      <c r="AN523" s="3">
        <f t="shared" ca="1" si="461"/>
        <v>0.67906303746697882</v>
      </c>
      <c r="AO523" s="3">
        <f t="shared" ca="1" si="462"/>
        <v>0.32093696253302118</v>
      </c>
      <c r="AP523" s="2">
        <f t="shared" ca="1" si="463"/>
        <v>2.81468279365089E-3</v>
      </c>
      <c r="AQ523" s="5">
        <f t="shared" ca="1" si="464"/>
        <v>1581.0522457476663</v>
      </c>
      <c r="AR523" s="2">
        <f ca="1">(AQ523/AQ$5)^(12/COUNT(AQ$6:AQ523))-1</f>
        <v>6.6043228668590803E-2</v>
      </c>
      <c r="AT523" s="3">
        <f t="shared" si="465"/>
        <v>0</v>
      </c>
      <c r="AU523" s="3">
        <f t="shared" si="466"/>
        <v>1</v>
      </c>
      <c r="AV523" s="2">
        <f t="shared" si="467"/>
        <v>8.3293968585400613E-3</v>
      </c>
      <c r="AW523" s="5">
        <f t="shared" si="468"/>
        <v>3118.6643375732842</v>
      </c>
      <c r="AX523" s="2">
        <f>(AW523/AW$5)^(12/COUNT(AW$6:AW523))-1</f>
        <v>8.2952260072556738E-2</v>
      </c>
      <c r="AZ523" s="3">
        <f t="shared" ca="1" si="469"/>
        <v>0</v>
      </c>
      <c r="BA523" s="3">
        <f t="shared" ca="1" si="470"/>
        <v>1</v>
      </c>
      <c r="BB523" s="2">
        <f t="shared" ca="1" si="471"/>
        <v>8.3293968585400613E-3</v>
      </c>
      <c r="BC523" s="5">
        <f t="shared" ca="1" si="472"/>
        <v>6181.1237169750893</v>
      </c>
      <c r="BD523" s="2">
        <f ca="1">(BC523/BC$5)^(12/COUNT(BC$6:BC523))-1</f>
        <v>0.10025134900636257</v>
      </c>
      <c r="BF523" s="3">
        <f t="shared" si="493"/>
        <v>0.45</v>
      </c>
      <c r="BG523" s="3">
        <f t="shared" si="473"/>
        <v>0.55000000000000004</v>
      </c>
      <c r="BH523" s="2">
        <f t="shared" si="474"/>
        <v>4.6749182721970341E-3</v>
      </c>
      <c r="BI523" s="5">
        <f t="shared" si="475"/>
        <v>1717.5665213255525</v>
      </c>
      <c r="BJ523" s="2">
        <f>(BI523/BI$5)^(12/COUNT(BI$6:BI523))-1</f>
        <v>6.8090460600911396E-2</v>
      </c>
      <c r="BL523" s="3">
        <f t="shared" si="476"/>
        <v>1</v>
      </c>
      <c r="BM523" s="3">
        <f t="shared" si="477"/>
        <v>0</v>
      </c>
      <c r="BN523" s="2">
        <f t="shared" si="478"/>
        <v>2.0833333333333335E-4</v>
      </c>
      <c r="BO523" s="5">
        <f t="shared" si="479"/>
        <v>824.73463047511848</v>
      </c>
      <c r="BP523" s="2">
        <f>(BO523/BO$5)^(12/COUNT(BO$6:BO523))-1</f>
        <v>5.0092016510958848E-2</v>
      </c>
      <c r="BR523" s="3">
        <f t="shared" si="480"/>
        <v>0</v>
      </c>
      <c r="BS523" s="3">
        <f t="shared" si="481"/>
        <v>1</v>
      </c>
      <c r="BT523" s="2">
        <f t="shared" si="482"/>
        <v>8.3293968585400613E-3</v>
      </c>
      <c r="BU523" s="5">
        <f t="shared" si="483"/>
        <v>1498.6692719504651</v>
      </c>
      <c r="BV523" s="2">
        <f>(BU523/BU$5)^(12/COUNT(BU$6:BU523))-1</f>
        <v>6.4722490373517516E-2</v>
      </c>
      <c r="BX523" s="3">
        <f t="shared" si="484"/>
        <v>0</v>
      </c>
      <c r="BY523" s="3">
        <f t="shared" si="485"/>
        <v>1</v>
      </c>
      <c r="BZ523" s="2">
        <f t="shared" si="486"/>
        <v>8.3293968585400613E-3</v>
      </c>
      <c r="CA523" s="5">
        <f t="shared" si="487"/>
        <v>1550.7918186394159</v>
      </c>
      <c r="CB523" s="2">
        <f>(CA523/CA$5)^(12/COUNT(CA$6:CA523))-1</f>
        <v>6.5566086799691004E-2</v>
      </c>
      <c r="CD523" s="3">
        <f t="shared" si="494"/>
        <v>0.1</v>
      </c>
      <c r="CE523" s="3">
        <f t="shared" si="488"/>
        <v>0.9</v>
      </c>
      <c r="CF523" s="2">
        <f t="shared" si="489"/>
        <v>7.517290506019389E-3</v>
      </c>
      <c r="CG523" s="5">
        <f t="shared" si="490"/>
        <v>1888.5937638133096</v>
      </c>
      <c r="CH523" s="2">
        <f>(CG523/CG$5)^(12/COUNT(CG$6:CG523))-1</f>
        <v>7.0441789138462552E-2</v>
      </c>
    </row>
    <row r="524" spans="1:86">
      <c r="A524" s="1">
        <v>41759</v>
      </c>
      <c r="B524" s="2">
        <f>data!M525/1200</f>
        <v>2.0833333333333335E-4</v>
      </c>
      <c r="C524" s="2">
        <f>data!K525/data!K524-1</f>
        <v>7.4846606382681369E-3</v>
      </c>
      <c r="D524" s="1">
        <f t="shared" si="441"/>
        <v>41640</v>
      </c>
      <c r="E524">
        <f>VLOOKUP(D524,'FRED Graph'!$A$13:$B$1993,2,FALSE)</f>
        <v>0</v>
      </c>
      <c r="F524" s="4">
        <f t="shared" si="442"/>
        <v>7.2763273049348039E-3</v>
      </c>
      <c r="G524" s="20" t="str">
        <f t="shared" si="440"/>
        <v>20142</v>
      </c>
      <c r="H524" s="21">
        <f>IF(VLOOKUP(G524,Median_Level!$A$2:$H$206,8,FALSE)="#N/A",0,VLOOKUP(G524,Median_Level!$A$2:$H$206,8,FALSE))</f>
        <v>12</v>
      </c>
      <c r="I524" s="4"/>
      <c r="J524" s="3">
        <f t="shared" si="491"/>
        <v>0</v>
      </c>
      <c r="K524" s="3">
        <f t="shared" si="443"/>
        <v>1</v>
      </c>
      <c r="L524" s="2">
        <f t="shared" si="444"/>
        <v>7.4846606382681369E-3</v>
      </c>
      <c r="M524" s="5">
        <f t="shared" si="445"/>
        <v>1909.1352907311448</v>
      </c>
      <c r="N524" s="2">
        <f>(M524/M$5)^(12/COUNT(M$6:M524))-1</f>
        <v>7.0569142891487857E-2</v>
      </c>
      <c r="P524" s="3">
        <f t="shared" si="492"/>
        <v>1</v>
      </c>
      <c r="Q524" s="3">
        <f t="shared" si="446"/>
        <v>0</v>
      </c>
      <c r="R524" s="2">
        <f t="shared" si="447"/>
        <v>2.0833333333333335E-4</v>
      </c>
      <c r="S524" s="5">
        <f t="shared" si="448"/>
        <v>1146.4443729638417</v>
      </c>
      <c r="T524" s="2">
        <f>(S524/S$5)^(12/COUNT(S$6:S524))-1</f>
        <v>5.8019593974959927E-2</v>
      </c>
      <c r="V524" s="3">
        <f t="shared" si="449"/>
        <v>0</v>
      </c>
      <c r="W524" s="3">
        <f t="shared" si="450"/>
        <v>1</v>
      </c>
      <c r="X524" s="2">
        <f t="shared" si="451"/>
        <v>7.4846606382681369E-3</v>
      </c>
      <c r="Y524" s="5">
        <f t="shared" si="452"/>
        <v>8407760.4837807901</v>
      </c>
      <c r="Z524" s="2">
        <f>(Y524/Y$5)^(12/COUNT(Y$6:Y524))-1</f>
        <v>0.29976680483202811</v>
      </c>
      <c r="AB524" s="3">
        <f t="shared" si="453"/>
        <v>0</v>
      </c>
      <c r="AC524" s="3">
        <f t="shared" si="454"/>
        <v>1</v>
      </c>
      <c r="AD524" s="2">
        <f t="shared" si="455"/>
        <v>7.4846606382681369E-3</v>
      </c>
      <c r="AE524" s="5">
        <f t="shared" si="456"/>
        <v>2406.3859586388471</v>
      </c>
      <c r="AF524" s="2">
        <f>(AE524/AE$5)^(12/COUNT(AE$6:AE524))-1</f>
        <v>7.6314228979942333E-2</v>
      </c>
      <c r="AH524" s="3">
        <f t="shared" ca="1" si="457"/>
        <v>0</v>
      </c>
      <c r="AI524" s="3">
        <f t="shared" ca="1" si="458"/>
        <v>1</v>
      </c>
      <c r="AJ524" s="2">
        <f t="shared" ca="1" si="459"/>
        <v>7.4846606382681369E-3</v>
      </c>
      <c r="AK524" s="5">
        <f t="shared" ca="1" si="460"/>
        <v>8415.9146140916819</v>
      </c>
      <c r="AL524" s="2">
        <f ca="1">(AK524/AK$5)^(12/COUNT(AK$6:AK524))-1</f>
        <v>0.10792666072326695</v>
      </c>
      <c r="AN524" s="3">
        <f t="shared" ca="1" si="461"/>
        <v>0.17907562060182769</v>
      </c>
      <c r="AO524" s="3">
        <f t="shared" ca="1" si="462"/>
        <v>0.82092437939817231</v>
      </c>
      <c r="AP524" s="2">
        <f t="shared" ca="1" si="463"/>
        <v>6.1816478104349129E-3</v>
      </c>
      <c r="AQ524" s="5">
        <f t="shared" ca="1" si="464"/>
        <v>1590.8257539007755</v>
      </c>
      <c r="AR524" s="2">
        <f ca="1">(AQ524/AQ$5)^(12/COUNT(AQ$6:AQ524))-1</f>
        <v>6.6063764187475726E-2</v>
      </c>
      <c r="AT524" s="3">
        <f t="shared" si="465"/>
        <v>0</v>
      </c>
      <c r="AU524" s="3">
        <f t="shared" si="466"/>
        <v>1</v>
      </c>
      <c r="AV524" s="2">
        <f t="shared" si="467"/>
        <v>7.4846606382681369E-3</v>
      </c>
      <c r="AW524" s="5">
        <f t="shared" si="468"/>
        <v>3142.0064817846896</v>
      </c>
      <c r="AX524" s="2">
        <f>(AW524/AW$5)^(12/COUNT(AW$6:AW524))-1</f>
        <v>8.2972689437124547E-2</v>
      </c>
      <c r="AZ524" s="3">
        <f t="shared" ca="1" si="469"/>
        <v>0</v>
      </c>
      <c r="BA524" s="3">
        <f t="shared" ca="1" si="470"/>
        <v>1</v>
      </c>
      <c r="BB524" s="2">
        <f t="shared" ca="1" si="471"/>
        <v>7.4846606382681369E-3</v>
      </c>
      <c r="BC524" s="5">
        <f t="shared" ca="1" si="472"/>
        <v>6227.3873303597984</v>
      </c>
      <c r="BD524" s="2">
        <f ca="1">(BC524/BC$5)^(12/COUNT(BC$6:BC524))-1</f>
        <v>0.10023850819789049</v>
      </c>
      <c r="BF524" s="3">
        <f t="shared" si="493"/>
        <v>0.45</v>
      </c>
      <c r="BG524" s="3">
        <f t="shared" si="473"/>
        <v>0.55000000000000004</v>
      </c>
      <c r="BH524" s="2">
        <f t="shared" si="474"/>
        <v>4.2103133510474761E-3</v>
      </c>
      <c r="BI524" s="5">
        <f t="shared" si="475"/>
        <v>1724.7980145816014</v>
      </c>
      <c r="BJ524" s="2">
        <f>(BI524/BI$5)^(12/COUNT(BI$6:BI524))-1</f>
        <v>6.8058655562116099E-2</v>
      </c>
      <c r="BL524" s="3">
        <f t="shared" si="476"/>
        <v>1</v>
      </c>
      <c r="BM524" s="3">
        <f t="shared" si="477"/>
        <v>0</v>
      </c>
      <c r="BN524" s="2">
        <f t="shared" si="478"/>
        <v>2.0833333333333335E-4</v>
      </c>
      <c r="BO524" s="5">
        <f t="shared" si="479"/>
        <v>824.90645018980081</v>
      </c>
      <c r="BP524" s="2">
        <f>(BO524/BO$5)^(12/COUNT(BO$6:BO524))-1</f>
        <v>4.9998184044894201E-2</v>
      </c>
      <c r="BR524" s="3">
        <f t="shared" si="480"/>
        <v>1</v>
      </c>
      <c r="BS524" s="3">
        <f t="shared" si="481"/>
        <v>0</v>
      </c>
      <c r="BT524" s="2">
        <f t="shared" si="482"/>
        <v>2.0833333333333335E-4</v>
      </c>
      <c r="BU524" s="5">
        <f t="shared" si="483"/>
        <v>1498.9814947154548</v>
      </c>
      <c r="BV524" s="2">
        <f>(BU524/BU$5)^(12/COUNT(BU$6:BU524))-1</f>
        <v>6.4598968285745295E-2</v>
      </c>
      <c r="BX524" s="3">
        <f t="shared" si="484"/>
        <v>0</v>
      </c>
      <c r="BY524" s="3">
        <f t="shared" si="485"/>
        <v>1</v>
      </c>
      <c r="BZ524" s="2">
        <f t="shared" si="486"/>
        <v>7.4846606382681369E-3</v>
      </c>
      <c r="CA524" s="5">
        <f t="shared" si="487"/>
        <v>1562.3989691225345</v>
      </c>
      <c r="CB524" s="2">
        <f>(CA524/CA$5)^(12/COUNT(CA$6:CA524))-1</f>
        <v>6.5619418340815194E-2</v>
      </c>
      <c r="CD524" s="3">
        <f t="shared" si="494"/>
        <v>0.1</v>
      </c>
      <c r="CE524" s="3">
        <f t="shared" si="488"/>
        <v>0.9</v>
      </c>
      <c r="CF524" s="2">
        <f t="shared" si="489"/>
        <v>6.7570279077746572E-3</v>
      </c>
      <c r="CG524" s="5">
        <f t="shared" si="490"/>
        <v>1901.3550445818453</v>
      </c>
      <c r="CH524" s="2">
        <f>(CG524/CG$5)^(12/COUNT(CG$6:CG524))-1</f>
        <v>7.0468066162448384E-2</v>
      </c>
    </row>
    <row r="525" spans="1:86">
      <c r="A525" s="1">
        <v>41789</v>
      </c>
      <c r="B525" s="2">
        <f>data!M526/1200</f>
        <v>2.0833333333333335E-4</v>
      </c>
      <c r="C525" s="2">
        <f>data!K526/data!K525-1</f>
        <v>8.2221407359337473E-3</v>
      </c>
      <c r="D525" s="1">
        <f t="shared" si="441"/>
        <v>41640</v>
      </c>
      <c r="E525">
        <f>VLOOKUP(D525,'FRED Graph'!$A$13:$B$1993,2,FALSE)</f>
        <v>0</v>
      </c>
      <c r="F525" s="4">
        <f t="shared" si="442"/>
        <v>8.0138074026004143E-3</v>
      </c>
      <c r="G525" s="20" t="str">
        <f t="shared" si="440"/>
        <v>20142</v>
      </c>
      <c r="H525" s="21">
        <f>IF(VLOOKUP(G525,Median_Level!$A$2:$H$206,8,FALSE)="#N/A",0,VLOOKUP(G525,Median_Level!$A$2:$H$206,8,FALSE))</f>
        <v>12</v>
      </c>
      <c r="I525" s="4"/>
      <c r="J525" s="3">
        <f t="shared" si="491"/>
        <v>0</v>
      </c>
      <c r="K525" s="3">
        <f t="shared" si="443"/>
        <v>1</v>
      </c>
      <c r="L525" s="2">
        <f t="shared" si="444"/>
        <v>8.2221407359337473E-3</v>
      </c>
      <c r="M525" s="5">
        <f t="shared" si="445"/>
        <v>1924.832469775474</v>
      </c>
      <c r="N525" s="2">
        <f>(M525/M$5)^(12/COUNT(M$6:M525))-1</f>
        <v>7.0631056231971412E-2</v>
      </c>
      <c r="P525" s="3">
        <f t="shared" si="492"/>
        <v>1</v>
      </c>
      <c r="Q525" s="3">
        <f t="shared" si="446"/>
        <v>0</v>
      </c>
      <c r="R525" s="2">
        <f t="shared" si="447"/>
        <v>2.0833333333333335E-4</v>
      </c>
      <c r="S525" s="5">
        <f t="shared" si="448"/>
        <v>1146.6832155415425</v>
      </c>
      <c r="T525" s="2">
        <f>(S525/S$5)^(12/COUNT(S$6:S525))-1</f>
        <v>5.7909933661880242E-2</v>
      </c>
      <c r="V525" s="3">
        <f t="shared" si="449"/>
        <v>0</v>
      </c>
      <c r="W525" s="3">
        <f t="shared" si="450"/>
        <v>1</v>
      </c>
      <c r="X525" s="2">
        <f t="shared" si="451"/>
        <v>8.2221407359337473E-3</v>
      </c>
      <c r="Y525" s="5">
        <f t="shared" si="452"/>
        <v>8476890.2737524584</v>
      </c>
      <c r="Z525" s="2">
        <f>(Y525/Y$5)^(12/COUNT(Y$6:Y525))-1</f>
        <v>0.29935713644175377</v>
      </c>
      <c r="AB525" s="3">
        <f t="shared" si="453"/>
        <v>0</v>
      </c>
      <c r="AC525" s="3">
        <f t="shared" si="454"/>
        <v>1</v>
      </c>
      <c r="AD525" s="2">
        <f t="shared" si="455"/>
        <v>8.2221407359337473E-3</v>
      </c>
      <c r="AE525" s="5">
        <f t="shared" si="456"/>
        <v>2426.1716026557506</v>
      </c>
      <c r="AF525" s="2">
        <f>(AE525/AE$5)^(12/COUNT(AE$6:AE525))-1</f>
        <v>7.6365396153445841E-2</v>
      </c>
      <c r="AH525" s="3">
        <f t="shared" ca="1" si="457"/>
        <v>0</v>
      </c>
      <c r="AI525" s="3">
        <f t="shared" ca="1" si="458"/>
        <v>1</v>
      </c>
      <c r="AJ525" s="2">
        <f t="shared" ca="1" si="459"/>
        <v>8.2221407359337473E-3</v>
      </c>
      <c r="AK525" s="5">
        <f t="shared" ca="1" si="460"/>
        <v>8485.1114484703448</v>
      </c>
      <c r="AL525" s="2">
        <f ca="1">(AK525/AK$5)^(12/COUNT(AK$6:AK525))-1</f>
        <v>0.10791765221152416</v>
      </c>
      <c r="AN525" s="3">
        <f t="shared" ca="1" si="461"/>
        <v>0.17409776836477309</v>
      </c>
      <c r="AO525" s="3">
        <f t="shared" ca="1" si="462"/>
        <v>0.82590223163522691</v>
      </c>
      <c r="AP525" s="2">
        <f t="shared" ca="1" si="463"/>
        <v>6.8269547510359171E-3</v>
      </c>
      <c r="AQ525" s="5">
        <f t="shared" ca="1" si="464"/>
        <v>1601.6862493394387</v>
      </c>
      <c r="AR525" s="2">
        <f ca="1">(AQ525/AQ$5)^(12/COUNT(AQ$6:AQ525))-1</f>
        <v>6.6099994445341759E-2</v>
      </c>
      <c r="AT525" s="3">
        <f t="shared" si="465"/>
        <v>0</v>
      </c>
      <c r="AU525" s="3">
        <f t="shared" si="466"/>
        <v>1</v>
      </c>
      <c r="AV525" s="2">
        <f t="shared" si="467"/>
        <v>8.2221407359337473E-3</v>
      </c>
      <c r="AW525" s="5">
        <f t="shared" si="468"/>
        <v>3167.8405012711396</v>
      </c>
      <c r="AX525" s="2">
        <f>(AW525/AW$5)^(12/COUNT(AW$6:AW525))-1</f>
        <v>8.3011328356898728E-2</v>
      </c>
      <c r="AZ525" s="3">
        <f t="shared" ca="1" si="469"/>
        <v>0</v>
      </c>
      <c r="BA525" s="3">
        <f t="shared" ca="1" si="470"/>
        <v>1</v>
      </c>
      <c r="BB525" s="2">
        <f t="shared" ca="1" si="471"/>
        <v>8.2221407359337473E-3</v>
      </c>
      <c r="BC525" s="5">
        <f t="shared" ca="1" si="472"/>
        <v>6278.5897854071873</v>
      </c>
      <c r="BD525" s="2">
        <f ca="1">(BC525/BC$5)^(12/COUNT(BC$6:BC525))-1</f>
        <v>0.10024429566881854</v>
      </c>
      <c r="BF525" s="3">
        <f t="shared" si="493"/>
        <v>0.45</v>
      </c>
      <c r="BG525" s="3">
        <f t="shared" si="473"/>
        <v>0.55000000000000004</v>
      </c>
      <c r="BH525" s="2">
        <f t="shared" si="474"/>
        <v>4.6159274047635618E-3</v>
      </c>
      <c r="BI525" s="5">
        <f t="shared" si="475"/>
        <v>1732.7595570047902</v>
      </c>
      <c r="BJ525" s="2">
        <f>(BI525/BI$5)^(12/COUNT(BI$6:BI525))-1</f>
        <v>6.8036926992907976E-2</v>
      </c>
      <c r="BL525" s="3">
        <f t="shared" si="476"/>
        <v>1</v>
      </c>
      <c r="BM525" s="3">
        <f t="shared" si="477"/>
        <v>0</v>
      </c>
      <c r="BN525" s="2">
        <f t="shared" si="478"/>
        <v>2.0833333333333335E-4</v>
      </c>
      <c r="BO525" s="5">
        <f t="shared" si="479"/>
        <v>825.07830570025703</v>
      </c>
      <c r="BP525" s="2">
        <f>(BO525/BO$5)^(12/COUNT(BO$6:BO525))-1</f>
        <v>4.9904720809154091E-2</v>
      </c>
      <c r="BR525" s="3">
        <f t="shared" si="480"/>
        <v>1</v>
      </c>
      <c r="BS525" s="3">
        <f t="shared" si="481"/>
        <v>0</v>
      </c>
      <c r="BT525" s="2">
        <f t="shared" si="482"/>
        <v>2.0833333333333335E-4</v>
      </c>
      <c r="BU525" s="5">
        <f t="shared" si="483"/>
        <v>1499.2937825268539</v>
      </c>
      <c r="BV525" s="2">
        <f>(BU525/BU$5)^(12/COUNT(BU$6:BU525))-1</f>
        <v>6.4475935530578177E-2</v>
      </c>
      <c r="BX525" s="3">
        <f t="shared" si="484"/>
        <v>0</v>
      </c>
      <c r="BY525" s="3">
        <f t="shared" si="485"/>
        <v>1</v>
      </c>
      <c r="BZ525" s="2">
        <f t="shared" si="486"/>
        <v>8.2221407359337473E-3</v>
      </c>
      <c r="CA525" s="5">
        <f t="shared" si="487"/>
        <v>1575.2452333323379</v>
      </c>
      <c r="CB525" s="2">
        <f>(CA525/CA$5)^(12/COUNT(CA$6:CA525))-1</f>
        <v>6.5690542681942521E-2</v>
      </c>
      <c r="CD525" s="3">
        <f t="shared" si="494"/>
        <v>0.1</v>
      </c>
      <c r="CE525" s="3">
        <f t="shared" si="488"/>
        <v>0.9</v>
      </c>
      <c r="CF525" s="2">
        <f t="shared" si="489"/>
        <v>7.4207599956737065E-3</v>
      </c>
      <c r="CG525" s="5">
        <f t="shared" si="490"/>
        <v>1915.4645440342506</v>
      </c>
      <c r="CH525" s="2">
        <f>(CG525/CG$5)^(12/COUNT(CG$6:CG525))-1</f>
        <v>7.0510524117967766E-2</v>
      </c>
    </row>
    <row r="526" spans="1:86">
      <c r="A526" s="1">
        <v>41820</v>
      </c>
      <c r="B526" s="2">
        <f>data!M527/1200</f>
        <v>2.0833333333333335E-4</v>
      </c>
      <c r="C526" s="2">
        <f>data!K527/data!K526-1</f>
        <v>6.545964418618766E-3</v>
      </c>
      <c r="D526" s="1">
        <f t="shared" si="441"/>
        <v>41640</v>
      </c>
      <c r="E526">
        <f>VLOOKUP(D526,'FRED Graph'!$A$13:$B$1993,2,FALSE)</f>
        <v>0</v>
      </c>
      <c r="F526" s="4">
        <f t="shared" si="442"/>
        <v>6.337631085285433E-3</v>
      </c>
      <c r="G526" s="20" t="str">
        <f t="shared" si="440"/>
        <v>20142</v>
      </c>
      <c r="H526" s="21">
        <f>IF(VLOOKUP(G526,Median_Level!$A$2:$H$206,8,FALSE)="#N/A",0,VLOOKUP(G526,Median_Level!$A$2:$H$206,8,FALSE))</f>
        <v>12</v>
      </c>
      <c r="I526" s="4"/>
      <c r="J526" s="3">
        <f t="shared" si="491"/>
        <v>0</v>
      </c>
      <c r="K526" s="3">
        <f t="shared" si="443"/>
        <v>1</v>
      </c>
      <c r="L526" s="2">
        <f t="shared" si="444"/>
        <v>6.545964418618766E-3</v>
      </c>
      <c r="M526" s="5">
        <f t="shared" si="445"/>
        <v>1937.4323546344262</v>
      </c>
      <c r="N526" s="2">
        <f>(M526/M$5)^(12/COUNT(M$6:M526))-1</f>
        <v>7.0651703262884169E-2</v>
      </c>
      <c r="P526" s="3">
        <f t="shared" si="492"/>
        <v>1</v>
      </c>
      <c r="Q526" s="3">
        <f t="shared" si="446"/>
        <v>0</v>
      </c>
      <c r="R526" s="2">
        <f t="shared" si="447"/>
        <v>2.0833333333333335E-4</v>
      </c>
      <c r="S526" s="5">
        <f t="shared" si="448"/>
        <v>1146.9221078781136</v>
      </c>
      <c r="T526" s="2">
        <f>(S526/S$5)^(12/COUNT(S$6:S526))-1</f>
        <v>5.7800705610270731E-2</v>
      </c>
      <c r="V526" s="3">
        <f t="shared" si="449"/>
        <v>0</v>
      </c>
      <c r="W526" s="3">
        <f t="shared" si="450"/>
        <v>1</v>
      </c>
      <c r="X526" s="2">
        <f t="shared" si="451"/>
        <v>6.545964418618766E-3</v>
      </c>
      <c r="Y526" s="5">
        <f t="shared" si="452"/>
        <v>8532379.6958649773</v>
      </c>
      <c r="Z526" s="2">
        <f>(Y526/Y$5)^(12/COUNT(Y$6:Y526))-1</f>
        <v>0.29889938937575944</v>
      </c>
      <c r="AB526" s="3">
        <f t="shared" si="453"/>
        <v>0</v>
      </c>
      <c r="AC526" s="3">
        <f t="shared" si="454"/>
        <v>1</v>
      </c>
      <c r="AD526" s="2">
        <f t="shared" si="455"/>
        <v>6.545964418618766E-3</v>
      </c>
      <c r="AE526" s="5">
        <f t="shared" si="456"/>
        <v>2442.0532356401982</v>
      </c>
      <c r="AF526" s="2">
        <f>(AE526/AE$5)^(12/COUNT(AE$6:AE526))-1</f>
        <v>7.637511778088979E-2</v>
      </c>
      <c r="AH526" s="3">
        <f t="shared" ca="1" si="457"/>
        <v>0</v>
      </c>
      <c r="AI526" s="3">
        <f t="shared" ca="1" si="458"/>
        <v>1</v>
      </c>
      <c r="AJ526" s="2">
        <f t="shared" ca="1" si="459"/>
        <v>6.545964418618766E-3</v>
      </c>
      <c r="AK526" s="5">
        <f t="shared" ca="1" si="460"/>
        <v>8540.6546861000461</v>
      </c>
      <c r="AL526" s="2">
        <f ca="1">(AK526/AK$5)^(12/COUNT(AK$6:AK526))-1</f>
        <v>0.10786621992784329</v>
      </c>
      <c r="AN526" s="3">
        <f t="shared" ca="1" si="461"/>
        <v>0.24282704487079521</v>
      </c>
      <c r="AO526" s="3">
        <f t="shared" ca="1" si="462"/>
        <v>0.75717295512920479</v>
      </c>
      <c r="AP526" s="2">
        <f t="shared" ca="1" si="463"/>
        <v>5.0070161906976135E-3</v>
      </c>
      <c r="AQ526" s="5">
        <f t="shared" ca="1" si="464"/>
        <v>1609.7059183222991</v>
      </c>
      <c r="AR526" s="2">
        <f ca="1">(AQ526/AQ$5)^(12/COUNT(AQ$6:AQ526))-1</f>
        <v>6.6091660376237371E-2</v>
      </c>
      <c r="AT526" s="3">
        <f t="shared" si="465"/>
        <v>0</v>
      </c>
      <c r="AU526" s="3">
        <f t="shared" si="466"/>
        <v>1</v>
      </c>
      <c r="AV526" s="2">
        <f t="shared" si="467"/>
        <v>6.545964418618766E-3</v>
      </c>
      <c r="AW526" s="5">
        <f t="shared" si="468"/>
        <v>3188.5770724763197</v>
      </c>
      <c r="AX526" s="2">
        <f>(AW526/AW$5)^(12/COUNT(AW$6:AW526))-1</f>
        <v>8.3008314561916263E-2</v>
      </c>
      <c r="AZ526" s="3">
        <f t="shared" ca="1" si="469"/>
        <v>0</v>
      </c>
      <c r="BA526" s="3">
        <f t="shared" ca="1" si="470"/>
        <v>1</v>
      </c>
      <c r="BB526" s="2">
        <f t="shared" ca="1" si="471"/>
        <v>6.545964418618766E-3</v>
      </c>
      <c r="BC526" s="5">
        <f t="shared" ca="1" si="472"/>
        <v>6319.6892107415661</v>
      </c>
      <c r="BD526" s="2">
        <f ca="1">(BC526/BC$5)^(12/COUNT(BC$6:BC526))-1</f>
        <v>0.10020789602833791</v>
      </c>
      <c r="BF526" s="3">
        <f t="shared" si="493"/>
        <v>0.45</v>
      </c>
      <c r="BG526" s="3">
        <f t="shared" si="473"/>
        <v>0.55000000000000004</v>
      </c>
      <c r="BH526" s="2">
        <f t="shared" si="474"/>
        <v>3.6940304302403217E-3</v>
      </c>
      <c r="BI526" s="5">
        <f t="shared" si="475"/>
        <v>1739.1604235366558</v>
      </c>
      <c r="BJ526" s="2">
        <f>(BI526/BI$5)^(12/COUNT(BI$6:BI526))-1</f>
        <v>6.7992698419448772E-2</v>
      </c>
      <c r="BL526" s="3">
        <f t="shared" si="476"/>
        <v>1</v>
      </c>
      <c r="BM526" s="3">
        <f t="shared" si="477"/>
        <v>0</v>
      </c>
      <c r="BN526" s="2">
        <f t="shared" si="478"/>
        <v>2.0833333333333335E-4</v>
      </c>
      <c r="BO526" s="5">
        <f t="shared" si="479"/>
        <v>825.25019701394456</v>
      </c>
      <c r="BP526" s="2">
        <f>(BO526/BO$5)^(12/COUNT(BO$6:BO526))-1</f>
        <v>4.9811624629006568E-2</v>
      </c>
      <c r="BR526" s="3">
        <f t="shared" si="480"/>
        <v>1</v>
      </c>
      <c r="BS526" s="3">
        <f t="shared" si="481"/>
        <v>0</v>
      </c>
      <c r="BT526" s="2">
        <f t="shared" si="482"/>
        <v>2.0833333333333335E-4</v>
      </c>
      <c r="BU526" s="5">
        <f t="shared" si="483"/>
        <v>1499.6061353982136</v>
      </c>
      <c r="BV526" s="2">
        <f>(BU526/BU$5)^(12/COUNT(BU$6:BU526))-1</f>
        <v>6.4353389206845968E-2</v>
      </c>
      <c r="BX526" s="3">
        <f t="shared" si="484"/>
        <v>0</v>
      </c>
      <c r="BY526" s="3">
        <f t="shared" si="485"/>
        <v>1</v>
      </c>
      <c r="BZ526" s="2">
        <f t="shared" si="486"/>
        <v>6.545964418618766E-3</v>
      </c>
      <c r="CA526" s="5">
        <f t="shared" si="487"/>
        <v>1585.5567325803302</v>
      </c>
      <c r="CB526" s="2">
        <f>(CA526/CA$5)^(12/COUNT(CA$6:CA526))-1</f>
        <v>6.5720555498250732E-2</v>
      </c>
      <c r="CD526" s="3">
        <f t="shared" si="494"/>
        <v>0.1</v>
      </c>
      <c r="CE526" s="3">
        <f t="shared" si="488"/>
        <v>0.9</v>
      </c>
      <c r="CF526" s="2">
        <f t="shared" si="489"/>
        <v>5.9122013100902232E-3</v>
      </c>
      <c r="CG526" s="5">
        <f t="shared" si="490"/>
        <v>1926.7891560209214</v>
      </c>
      <c r="CH526" s="2">
        <f>(CG526/CG$5)^(12/COUNT(CG$6:CG526))-1</f>
        <v>7.0515870219616916E-2</v>
      </c>
    </row>
    <row r="527" spans="1:86">
      <c r="A527" s="1">
        <v>41851</v>
      </c>
      <c r="B527" s="2">
        <f>data!M528/1200</f>
        <v>2.0833333333333335E-4</v>
      </c>
      <c r="C527" s="2">
        <f>data!K528/data!K527-1</f>
        <v>-1.5647843295734098E-2</v>
      </c>
      <c r="D527" s="1">
        <f t="shared" si="441"/>
        <v>41640</v>
      </c>
      <c r="E527">
        <f>VLOOKUP(D527,'FRED Graph'!$A$13:$B$1993,2,FALSE)</f>
        <v>0</v>
      </c>
      <c r="F527" s="4">
        <f t="shared" si="442"/>
        <v>-1.5856176629067433E-2</v>
      </c>
      <c r="G527" s="20" t="str">
        <f t="shared" si="440"/>
        <v>20143</v>
      </c>
      <c r="H527" s="21">
        <f>IF(VLOOKUP(G527,Median_Level!$A$2:$H$206,8,FALSE)="#N/A",0,VLOOKUP(G527,Median_Level!$A$2:$H$206,8,FALSE))</f>
        <v>14</v>
      </c>
      <c r="I527" s="4"/>
      <c r="J527" s="3">
        <f t="shared" si="491"/>
        <v>0</v>
      </c>
      <c r="K527" s="3">
        <f t="shared" si="443"/>
        <v>1</v>
      </c>
      <c r="L527" s="2">
        <f t="shared" si="444"/>
        <v>-1.5647843295734098E-2</v>
      </c>
      <c r="M527" s="5">
        <f t="shared" si="445"/>
        <v>1907.1157167530216</v>
      </c>
      <c r="N527" s="2">
        <f>(M527/M$5)^(12/COUNT(M$6:M527))-1</f>
        <v>7.0123632461454699E-2</v>
      </c>
      <c r="P527" s="3">
        <f t="shared" si="492"/>
        <v>1</v>
      </c>
      <c r="Q527" s="3">
        <f t="shared" si="446"/>
        <v>0</v>
      </c>
      <c r="R527" s="2">
        <f t="shared" si="447"/>
        <v>2.0833333333333335E-4</v>
      </c>
      <c r="S527" s="5">
        <f t="shared" si="448"/>
        <v>1147.1610499839217</v>
      </c>
      <c r="T527" s="2">
        <f>(S527/S$5)^(12/COUNT(S$6:S527))-1</f>
        <v>5.769190726989093E-2</v>
      </c>
      <c r="V527" s="3">
        <f t="shared" si="449"/>
        <v>1</v>
      </c>
      <c r="W527" s="3">
        <f t="shared" si="450"/>
        <v>0</v>
      </c>
      <c r="X527" s="2">
        <f t="shared" si="451"/>
        <v>2.0833333333333335E-4</v>
      </c>
      <c r="Y527" s="5">
        <f t="shared" si="452"/>
        <v>8534157.2749682833</v>
      </c>
      <c r="Z527" s="2">
        <f>(Y527/Y$5)^(12/COUNT(Y$6:Y527))-1</f>
        <v>0.29825503253420771</v>
      </c>
      <c r="AB527" s="3">
        <f t="shared" si="453"/>
        <v>0</v>
      </c>
      <c r="AC527" s="3">
        <f t="shared" si="454"/>
        <v>1</v>
      </c>
      <c r="AD527" s="2">
        <f t="shared" si="455"/>
        <v>-1.5647843295734098E-2</v>
      </c>
      <c r="AE527" s="5">
        <f t="shared" si="456"/>
        <v>2403.8403692890602</v>
      </c>
      <c r="AF527" s="2">
        <f>(AE527/AE$5)^(12/COUNT(AE$6:AE527))-1</f>
        <v>7.583323588428792E-2</v>
      </c>
      <c r="AH527" s="3">
        <f t="shared" ca="1" si="457"/>
        <v>0</v>
      </c>
      <c r="AI527" s="3">
        <f t="shared" ca="1" si="458"/>
        <v>1</v>
      </c>
      <c r="AJ527" s="2">
        <f t="shared" ca="1" si="459"/>
        <v>-1.5647843295734098E-2</v>
      </c>
      <c r="AK527" s="5">
        <f t="shared" ca="1" si="460"/>
        <v>8407.0118599289763</v>
      </c>
      <c r="AL527" s="2">
        <f ca="1">(AK527/AK$5)^(12/COUNT(AK$6:AK527))-1</f>
        <v>0.10724731510389951</v>
      </c>
      <c r="AN527" s="3">
        <f t="shared" ca="1" si="461"/>
        <v>0.42678572265714709</v>
      </c>
      <c r="AO527" s="3">
        <f t="shared" ca="1" si="462"/>
        <v>0.57321427734285291</v>
      </c>
      <c r="AP527" s="2">
        <f t="shared" ca="1" si="463"/>
        <v>-8.8806534945181873E-3</v>
      </c>
      <c r="AQ527" s="5">
        <f t="shared" ca="1" si="464"/>
        <v>1595.4106778336036</v>
      </c>
      <c r="AR527" s="2">
        <f ca="1">(AQ527/AQ$5)^(12/COUNT(AQ$6:AQ527))-1</f>
        <v>6.5742392520052428E-2</v>
      </c>
      <c r="AT527" s="3">
        <f t="shared" si="465"/>
        <v>0</v>
      </c>
      <c r="AU527" s="3">
        <f t="shared" si="466"/>
        <v>1</v>
      </c>
      <c r="AV527" s="2">
        <f t="shared" si="467"/>
        <v>-1.5647843295734098E-2</v>
      </c>
      <c r="AW527" s="5">
        <f t="shared" si="468"/>
        <v>3138.6827181098397</v>
      </c>
      <c r="AX527" s="2">
        <f>(AW527/AW$5)^(12/COUNT(AW$6:AW527))-1</f>
        <v>8.2450353444502023E-2</v>
      </c>
      <c r="AZ527" s="3">
        <f t="shared" ca="1" si="469"/>
        <v>0</v>
      </c>
      <c r="BA527" s="3">
        <f t="shared" ca="1" si="470"/>
        <v>1</v>
      </c>
      <c r="BB527" s="2">
        <f t="shared" ca="1" si="471"/>
        <v>-1.5647843295734098E-2</v>
      </c>
      <c r="BC527" s="5">
        <f t="shared" ca="1" si="472"/>
        <v>6220.7997042941406</v>
      </c>
      <c r="BD527" s="2">
        <f ca="1">(BC527/BC$5)^(12/COUNT(BC$6:BC527))-1</f>
        <v>9.9607881717453495E-2</v>
      </c>
      <c r="BF527" s="3">
        <f t="shared" si="493"/>
        <v>0.45</v>
      </c>
      <c r="BG527" s="3">
        <f t="shared" si="473"/>
        <v>0.55000000000000004</v>
      </c>
      <c r="BH527" s="2">
        <f t="shared" si="474"/>
        <v>-8.5125638126537541E-3</v>
      </c>
      <c r="BI527" s="5">
        <f t="shared" si="475"/>
        <v>1724.3557094508581</v>
      </c>
      <c r="BJ527" s="2">
        <f>(BI527/BI$5)^(12/COUNT(BI$6:BI527))-1</f>
        <v>6.7648277352235775E-2</v>
      </c>
      <c r="BL527" s="3">
        <f t="shared" si="476"/>
        <v>1</v>
      </c>
      <c r="BM527" s="3">
        <f t="shared" si="477"/>
        <v>0</v>
      </c>
      <c r="BN527" s="2">
        <f t="shared" si="478"/>
        <v>2.0833333333333335E-4</v>
      </c>
      <c r="BO527" s="5">
        <f t="shared" si="479"/>
        <v>825.42212413832249</v>
      </c>
      <c r="BP527" s="2">
        <f>(BO527/BO$5)^(12/COUNT(BO$6:BO527))-1</f>
        <v>4.971889334676205E-2</v>
      </c>
      <c r="BR527" s="3">
        <f t="shared" si="480"/>
        <v>1</v>
      </c>
      <c r="BS527" s="3">
        <f t="shared" si="481"/>
        <v>0</v>
      </c>
      <c r="BT527" s="2">
        <f t="shared" si="482"/>
        <v>2.0833333333333335E-4</v>
      </c>
      <c r="BU527" s="5">
        <f t="shared" si="483"/>
        <v>1499.9185533430882</v>
      </c>
      <c r="BV527" s="2">
        <f>(BU527/BU$5)^(12/COUNT(BU$6:BU527))-1</f>
        <v>6.423132643625995E-2</v>
      </c>
      <c r="BX527" s="3">
        <f t="shared" si="484"/>
        <v>0</v>
      </c>
      <c r="BY527" s="3">
        <f t="shared" si="485"/>
        <v>1</v>
      </c>
      <c r="BZ527" s="2">
        <f t="shared" si="486"/>
        <v>-1.5647843295734098E-2</v>
      </c>
      <c r="CA527" s="5">
        <f t="shared" si="487"/>
        <v>1560.7461892924171</v>
      </c>
      <c r="CB527" s="2">
        <f>(CA527/CA$5)^(12/COUNT(CA$6:CA527))-1</f>
        <v>6.520433710423279E-2</v>
      </c>
      <c r="CD527" s="3">
        <f t="shared" si="494"/>
        <v>0.1</v>
      </c>
      <c r="CE527" s="3">
        <f t="shared" si="488"/>
        <v>0.9</v>
      </c>
      <c r="CF527" s="2">
        <f t="shared" si="489"/>
        <v>-1.4062225632827356E-2</v>
      </c>
      <c r="CG527" s="5">
        <f t="shared" si="490"/>
        <v>1899.6942121620702</v>
      </c>
      <c r="CH527" s="2">
        <f>(CG527/CG$5)^(12/COUNT(CG$6:CG527))-1</f>
        <v>7.0027717457849636E-2</v>
      </c>
    </row>
    <row r="528" spans="1:86">
      <c r="A528" s="1">
        <v>41880</v>
      </c>
      <c r="B528" s="2">
        <f>data!M529/1200</f>
        <v>2.0833333333333335E-4</v>
      </c>
      <c r="C528" s="2">
        <f>data!K529/data!K528-1</f>
        <v>3.2309382792076624E-2</v>
      </c>
      <c r="D528" s="1">
        <f t="shared" si="441"/>
        <v>41640</v>
      </c>
      <c r="E528">
        <f>VLOOKUP(D528,'FRED Graph'!$A$13:$B$1993,2,FALSE)</f>
        <v>0</v>
      </c>
      <c r="F528" s="4">
        <f t="shared" si="442"/>
        <v>3.2101049458743293E-2</v>
      </c>
      <c r="G528" s="20" t="str">
        <f t="shared" si="440"/>
        <v>20143</v>
      </c>
      <c r="H528" s="21">
        <f>IF(VLOOKUP(G528,Median_Level!$A$2:$H$206,8,FALSE)="#N/A",0,VLOOKUP(G528,Median_Level!$A$2:$H$206,8,FALSE))</f>
        <v>14</v>
      </c>
      <c r="I528" s="4"/>
      <c r="J528" s="3">
        <f t="shared" si="491"/>
        <v>0</v>
      </c>
      <c r="K528" s="3">
        <f t="shared" si="443"/>
        <v>1</v>
      </c>
      <c r="L528" s="2">
        <f t="shared" si="444"/>
        <v>3.2309382792076624E-2</v>
      </c>
      <c r="M528" s="5">
        <f t="shared" si="445"/>
        <v>1968.7334484743806</v>
      </c>
      <c r="N528" s="2">
        <f>(M528/M$5)^(12/COUNT(M$6:M528))-1</f>
        <v>7.0765913129026803E-2</v>
      </c>
      <c r="P528" s="3">
        <f t="shared" si="492"/>
        <v>1</v>
      </c>
      <c r="Q528" s="3">
        <f t="shared" si="446"/>
        <v>0</v>
      </c>
      <c r="R528" s="2">
        <f t="shared" si="447"/>
        <v>2.0833333333333335E-4</v>
      </c>
      <c r="S528" s="5">
        <f t="shared" si="448"/>
        <v>1147.4000418693349</v>
      </c>
      <c r="T528" s="2">
        <f>(S528/S$5)^(12/COUNT(S$6:S528))-1</f>
        <v>5.7583536110517697E-2</v>
      </c>
      <c r="V528" s="3">
        <f t="shared" si="449"/>
        <v>0</v>
      </c>
      <c r="W528" s="3">
        <f t="shared" si="450"/>
        <v>1</v>
      </c>
      <c r="X528" s="2">
        <f t="shared" si="451"/>
        <v>3.2309382792076624E-2</v>
      </c>
      <c r="Y528" s="5">
        <f t="shared" si="452"/>
        <v>8809890.6291730199</v>
      </c>
      <c r="Z528" s="2">
        <f>(Y528/Y$5)^(12/COUNT(Y$6:Y528))-1</f>
        <v>0.29855433556660138</v>
      </c>
      <c r="AB528" s="3">
        <f t="shared" si="453"/>
        <v>0</v>
      </c>
      <c r="AC528" s="3">
        <f t="shared" si="454"/>
        <v>1</v>
      </c>
      <c r="AD528" s="2">
        <f t="shared" si="455"/>
        <v>3.2309382792076624E-2</v>
      </c>
      <c r="AE528" s="5">
        <f t="shared" si="456"/>
        <v>2481.5069679514672</v>
      </c>
      <c r="AF528" s="2">
        <f>(AE528/AE$5)^(12/COUNT(AE$6:AE528))-1</f>
        <v>7.6467990805797692E-2</v>
      </c>
      <c r="AH528" s="3">
        <f t="shared" ca="1" si="457"/>
        <v>0</v>
      </c>
      <c r="AI528" s="3">
        <f t="shared" ca="1" si="458"/>
        <v>1</v>
      </c>
      <c r="AJ528" s="2">
        <f t="shared" ca="1" si="459"/>
        <v>3.2309382792076624E-2</v>
      </c>
      <c r="AK528" s="5">
        <f t="shared" ca="1" si="460"/>
        <v>8678.6372242489488</v>
      </c>
      <c r="AL528" s="2">
        <f ca="1">(AK528/AK$5)^(12/COUNT(AK$6:AK528))-1</f>
        <v>0.10783963675451291</v>
      </c>
      <c r="AN528" s="3">
        <f t="shared" ca="1" si="461"/>
        <v>8.4423446719167461E-2</v>
      </c>
      <c r="AO528" s="3">
        <f t="shared" ca="1" si="462"/>
        <v>0.91557655328083254</v>
      </c>
      <c r="AP528" s="2">
        <f t="shared" ca="1" si="463"/>
        <v>2.9599301553467051E-2</v>
      </c>
      <c r="AQ528" s="5">
        <f t="shared" ca="1" si="464"/>
        <v>1642.6337195884216</v>
      </c>
      <c r="AR528" s="2">
        <f ca="1">(AQ528/AQ$5)^(12/COUNT(AQ$6:AQ528))-1</f>
        <v>6.6326091602668003E-2</v>
      </c>
      <c r="AT528" s="3">
        <f t="shared" si="465"/>
        <v>0</v>
      </c>
      <c r="AU528" s="3">
        <f t="shared" si="466"/>
        <v>1</v>
      </c>
      <c r="AV528" s="2">
        <f t="shared" si="467"/>
        <v>3.2309382792076624E-2</v>
      </c>
      <c r="AW528" s="5">
        <f t="shared" si="468"/>
        <v>3240.0916195121258</v>
      </c>
      <c r="AX528" s="2">
        <f>(AW528/AW$5)^(12/COUNT(AW$6:AW528))-1</f>
        <v>8.3076314070925861E-2</v>
      </c>
      <c r="AZ528" s="3">
        <f t="shared" ca="1" si="469"/>
        <v>0</v>
      </c>
      <c r="BA528" s="3">
        <f t="shared" ca="1" si="470"/>
        <v>1</v>
      </c>
      <c r="BB528" s="2">
        <f t="shared" ca="1" si="471"/>
        <v>3.2309382792076624E-2</v>
      </c>
      <c r="BC528" s="5">
        <f t="shared" ca="1" si="472"/>
        <v>6421.7899032130172</v>
      </c>
      <c r="BD528" s="2">
        <f ca="1">(BC528/BC$5)^(12/COUNT(BC$6:BC528))-1</f>
        <v>0.10021068097933838</v>
      </c>
      <c r="BF528" s="3">
        <f t="shared" si="493"/>
        <v>0.45</v>
      </c>
      <c r="BG528" s="3">
        <f t="shared" si="473"/>
        <v>0.55000000000000004</v>
      </c>
      <c r="BH528" s="2">
        <f t="shared" si="474"/>
        <v>1.7863910535642145E-2</v>
      </c>
      <c r="BI528" s="5">
        <f t="shared" si="475"/>
        <v>1755.1594455761119</v>
      </c>
      <c r="BJ528" s="2">
        <f>(BI528/BI$5)^(12/COUNT(BI$6:BI528))-1</f>
        <v>6.794843762113123E-2</v>
      </c>
      <c r="BL528" s="3">
        <f t="shared" si="476"/>
        <v>1</v>
      </c>
      <c r="BM528" s="3">
        <f t="shared" si="477"/>
        <v>0</v>
      </c>
      <c r="BN528" s="2">
        <f t="shared" si="478"/>
        <v>2.0833333333333335E-4</v>
      </c>
      <c r="BO528" s="5">
        <f t="shared" si="479"/>
        <v>825.5940870808513</v>
      </c>
      <c r="BP528" s="2">
        <f>(BO528/BO$5)^(12/COUNT(BO$6:BO528))-1</f>
        <v>4.962652482160701E-2</v>
      </c>
      <c r="BR528" s="3">
        <f t="shared" si="480"/>
        <v>1</v>
      </c>
      <c r="BS528" s="3">
        <f t="shared" si="481"/>
        <v>0</v>
      </c>
      <c r="BT528" s="2">
        <f t="shared" si="482"/>
        <v>2.0833333333333335E-4</v>
      </c>
      <c r="BU528" s="5">
        <f t="shared" si="483"/>
        <v>1500.2310363750348</v>
      </c>
      <c r="BV528" s="2">
        <f>(BU528/BU$5)^(12/COUNT(BU$6:BU528))-1</f>
        <v>6.4109744363189503E-2</v>
      </c>
      <c r="BX528" s="3">
        <f t="shared" si="484"/>
        <v>0</v>
      </c>
      <c r="BY528" s="3">
        <f t="shared" si="485"/>
        <v>1</v>
      </c>
      <c r="BZ528" s="2">
        <f t="shared" si="486"/>
        <v>3.2309382792076624E-2</v>
      </c>
      <c r="CA528" s="5">
        <f t="shared" si="487"/>
        <v>1611.1729353635405</v>
      </c>
      <c r="CB528" s="2">
        <f>(CA528/CA$5)^(12/COUNT(CA$6:CA528))-1</f>
        <v>6.5853055185143283E-2</v>
      </c>
      <c r="CD528" s="3">
        <f t="shared" si="494"/>
        <v>0.1</v>
      </c>
      <c r="CE528" s="3">
        <f t="shared" si="488"/>
        <v>0.9</v>
      </c>
      <c r="CF528" s="2">
        <f t="shared" si="489"/>
        <v>2.9099277846202296E-2</v>
      </c>
      <c r="CG528" s="5">
        <f t="shared" si="490"/>
        <v>1954.9739418645966</v>
      </c>
      <c r="CH528" s="2">
        <f>(CG528/CG$5)^(12/COUNT(CG$6:CG528))-1</f>
        <v>7.0593616343261889E-2</v>
      </c>
    </row>
    <row r="529" spans="1:86">
      <c r="A529" s="1">
        <v>41912</v>
      </c>
      <c r="B529" s="2">
        <f>data!M530/1200</f>
        <v>2.0833333333333335E-4</v>
      </c>
      <c r="C529" s="2">
        <f>data!K530/data!K529-1</f>
        <v>-3.2488324965127546E-3</v>
      </c>
      <c r="D529" s="1">
        <f t="shared" si="441"/>
        <v>41640</v>
      </c>
      <c r="E529">
        <f>VLOOKUP(D529,'FRED Graph'!$A$13:$B$1993,2,FALSE)</f>
        <v>0</v>
      </c>
      <c r="F529" s="4">
        <f t="shared" si="442"/>
        <v>-3.457165829846088E-3</v>
      </c>
      <c r="G529" s="20" t="str">
        <f t="shared" si="440"/>
        <v>20143</v>
      </c>
      <c r="H529" s="21">
        <f>IF(VLOOKUP(G529,Median_Level!$A$2:$H$206,8,FALSE)="#N/A",0,VLOOKUP(G529,Median_Level!$A$2:$H$206,8,FALSE))</f>
        <v>14</v>
      </c>
      <c r="I529" s="4"/>
      <c r="J529" s="3">
        <f t="shared" si="491"/>
        <v>0</v>
      </c>
      <c r="K529" s="3">
        <f t="shared" si="443"/>
        <v>1</v>
      </c>
      <c r="L529" s="2">
        <f t="shared" si="444"/>
        <v>-3.2488324965127546E-3</v>
      </c>
      <c r="M529" s="5">
        <f t="shared" si="445"/>
        <v>1962.3373632700054</v>
      </c>
      <c r="N529" s="2">
        <f>(M529/M$5)^(12/COUNT(M$6:M529))-1</f>
        <v>7.0546421145453175E-2</v>
      </c>
      <c r="P529" s="3">
        <f t="shared" si="492"/>
        <v>1</v>
      </c>
      <c r="Q529" s="3">
        <f t="shared" si="446"/>
        <v>0</v>
      </c>
      <c r="R529" s="2">
        <f t="shared" si="447"/>
        <v>2.0833333333333335E-4</v>
      </c>
      <c r="S529" s="5">
        <f t="shared" si="448"/>
        <v>1147.6390835447244</v>
      </c>
      <c r="T529" s="2">
        <f>(S529/S$5)^(12/COUNT(S$6:S529))-1</f>
        <v>5.7475589621748924E-2</v>
      </c>
      <c r="V529" s="3">
        <f t="shared" si="449"/>
        <v>1</v>
      </c>
      <c r="W529" s="3">
        <f t="shared" si="450"/>
        <v>0</v>
      </c>
      <c r="X529" s="2">
        <f t="shared" si="451"/>
        <v>2.0833333333333335E-4</v>
      </c>
      <c r="Y529" s="5">
        <f t="shared" si="452"/>
        <v>8811726.0230540987</v>
      </c>
      <c r="Z529" s="2">
        <f>(Y529/Y$5)^(12/COUNT(Y$6:Y529))-1</f>
        <v>0.29791326610227231</v>
      </c>
      <c r="AB529" s="3">
        <f t="shared" si="453"/>
        <v>0</v>
      </c>
      <c r="AC529" s="3">
        <f t="shared" si="454"/>
        <v>1</v>
      </c>
      <c r="AD529" s="2">
        <f t="shared" si="455"/>
        <v>-3.2488324965127546E-3</v>
      </c>
      <c r="AE529" s="5">
        <f t="shared" si="456"/>
        <v>2473.4449674736638</v>
      </c>
      <c r="AF529" s="2">
        <f>(AE529/AE$5)^(12/COUNT(AE$6:AE529))-1</f>
        <v>7.6236421517699382E-2</v>
      </c>
      <c r="AH529" s="3">
        <f t="shared" ca="1" si="457"/>
        <v>0</v>
      </c>
      <c r="AI529" s="3">
        <f t="shared" ca="1" si="458"/>
        <v>1</v>
      </c>
      <c r="AJ529" s="2">
        <f t="shared" ca="1" si="459"/>
        <v>-3.2488324965127546E-3</v>
      </c>
      <c r="AK529" s="5">
        <f t="shared" ca="1" si="460"/>
        <v>8650.4417856093642</v>
      </c>
      <c r="AL529" s="2">
        <f ca="1">(AK529/AK$5)^(12/COUNT(AK$6:AK529))-1</f>
        <v>0.10754059994901377</v>
      </c>
      <c r="AN529" s="3">
        <f t="shared" ca="1" si="461"/>
        <v>0.15492581149240925</v>
      </c>
      <c r="AO529" s="3">
        <f t="shared" ca="1" si="462"/>
        <v>0.84507418850759075</v>
      </c>
      <c r="AP529" s="2">
        <f t="shared" ca="1" si="463"/>
        <v>-2.7132282748600208E-3</v>
      </c>
      <c r="AQ529" s="5">
        <f t="shared" ca="1" si="464"/>
        <v>1638.176879335196</v>
      </c>
      <c r="AR529" s="2">
        <f ca="1">(AQ529/AQ$5)^(12/COUNT(AQ$6:AQ529))-1</f>
        <v>6.6129079258627321E-2</v>
      </c>
      <c r="AT529" s="3">
        <f t="shared" si="465"/>
        <v>0</v>
      </c>
      <c r="AU529" s="3">
        <f t="shared" si="466"/>
        <v>1</v>
      </c>
      <c r="AV529" s="2">
        <f t="shared" si="467"/>
        <v>-3.2488324965127546E-3</v>
      </c>
      <c r="AW529" s="5">
        <f t="shared" si="468"/>
        <v>3229.5651045669761</v>
      </c>
      <c r="AX529" s="2">
        <f>(AW529/AW$5)^(12/COUNT(AW$6:AW529))-1</f>
        <v>8.2830676063835984E-2</v>
      </c>
      <c r="AZ529" s="3">
        <f t="shared" ca="1" si="469"/>
        <v>0</v>
      </c>
      <c r="BA529" s="3">
        <f t="shared" ca="1" si="470"/>
        <v>1</v>
      </c>
      <c r="BB529" s="2">
        <f t="shared" ca="1" si="471"/>
        <v>-3.2488324965127546E-3</v>
      </c>
      <c r="BC529" s="5">
        <f t="shared" ca="1" si="472"/>
        <v>6400.9265834896814</v>
      </c>
      <c r="BD529" s="2">
        <f ca="1">(BC529/BC$5)^(12/COUNT(BC$6:BC529))-1</f>
        <v>9.9928208452104483E-2</v>
      </c>
      <c r="BF529" s="3">
        <f t="shared" si="493"/>
        <v>0.45</v>
      </c>
      <c r="BG529" s="3">
        <f t="shared" si="473"/>
        <v>0.55000000000000004</v>
      </c>
      <c r="BH529" s="2">
        <f t="shared" si="474"/>
        <v>-1.693107873082015E-3</v>
      </c>
      <c r="BI529" s="5">
        <f t="shared" si="475"/>
        <v>1752.1877713002928</v>
      </c>
      <c r="BJ529" s="2">
        <f>(BI529/BI$5)^(12/COUNT(BI$6:BI529))-1</f>
        <v>6.7773027284720566E-2</v>
      </c>
      <c r="BL529" s="3">
        <f t="shared" si="476"/>
        <v>1</v>
      </c>
      <c r="BM529" s="3">
        <f t="shared" si="477"/>
        <v>0</v>
      </c>
      <c r="BN529" s="2">
        <f t="shared" si="478"/>
        <v>2.0833333333333335E-4</v>
      </c>
      <c r="BO529" s="5">
        <f t="shared" si="479"/>
        <v>825.76608584899316</v>
      </c>
      <c r="BP529" s="2">
        <f>(BO529/BO$5)^(12/COUNT(BO$6:BO529))-1</f>
        <v>4.9534516929438777E-2</v>
      </c>
      <c r="BR529" s="3">
        <f t="shared" si="480"/>
        <v>1</v>
      </c>
      <c r="BS529" s="3">
        <f t="shared" si="481"/>
        <v>0</v>
      </c>
      <c r="BT529" s="2">
        <f t="shared" si="482"/>
        <v>2.0833333333333335E-4</v>
      </c>
      <c r="BU529" s="5">
        <f t="shared" si="483"/>
        <v>1500.5435845076131</v>
      </c>
      <c r="BV529" s="2">
        <f>(BU529/BU$5)^(12/COUNT(BU$6:BU529))-1</f>
        <v>6.3988640154438947E-2</v>
      </c>
      <c r="BX529" s="3">
        <f t="shared" si="484"/>
        <v>0</v>
      </c>
      <c r="BY529" s="3">
        <f t="shared" si="485"/>
        <v>1</v>
      </c>
      <c r="BZ529" s="2">
        <f t="shared" si="486"/>
        <v>-3.2488324965127546E-3</v>
      </c>
      <c r="CA529" s="5">
        <f t="shared" si="487"/>
        <v>1605.9385043736297</v>
      </c>
      <c r="CB529" s="2">
        <f>(CA529/CA$5)^(12/COUNT(CA$6:CA529))-1</f>
        <v>6.5643922533571208E-2</v>
      </c>
      <c r="CD529" s="3">
        <f t="shared" si="494"/>
        <v>0.1</v>
      </c>
      <c r="CE529" s="3">
        <f t="shared" si="488"/>
        <v>0.9</v>
      </c>
      <c r="CF529" s="2">
        <f t="shared" si="489"/>
        <v>-2.9031159135281459E-3</v>
      </c>
      <c r="CG529" s="5">
        <f t="shared" si="490"/>
        <v>1949.2984259034367</v>
      </c>
      <c r="CH529" s="2">
        <f>(CG529/CG$5)^(12/COUNT(CG$6:CG529))-1</f>
        <v>7.0382988916791955E-2</v>
      </c>
    </row>
    <row r="530" spans="1:86">
      <c r="A530" s="1">
        <v>41943</v>
      </c>
      <c r="B530" s="2">
        <f>data!M531/1200</f>
        <v>2.0833333333333335E-4</v>
      </c>
      <c r="C530" s="2">
        <f>data!K531/data!K530-1</f>
        <v>2.039676346161734E-2</v>
      </c>
      <c r="D530" s="1">
        <f t="shared" si="441"/>
        <v>41640</v>
      </c>
      <c r="E530">
        <f>VLOOKUP(D530,'FRED Graph'!$A$13:$B$1993,2,FALSE)</f>
        <v>0</v>
      </c>
      <c r="F530" s="4">
        <f t="shared" si="442"/>
        <v>2.0188430128284005E-2</v>
      </c>
      <c r="G530" s="20" t="str">
        <f t="shared" si="440"/>
        <v>20144</v>
      </c>
      <c r="H530" s="21">
        <f>IF(VLOOKUP(G530,Median_Level!$A$2:$H$206,8,FALSE)="#N/A",0,VLOOKUP(G530,Median_Level!$A$2:$H$206,8,FALSE))</f>
        <v>11</v>
      </c>
      <c r="I530" s="4"/>
      <c r="J530" s="3">
        <f t="shared" si="491"/>
        <v>0</v>
      </c>
      <c r="K530" s="3">
        <f t="shared" si="443"/>
        <v>1</v>
      </c>
      <c r="L530" s="2">
        <f t="shared" si="444"/>
        <v>2.039676346161734E-2</v>
      </c>
      <c r="M530" s="5">
        <f t="shared" si="445"/>
        <v>2002.3626943005177</v>
      </c>
      <c r="N530" s="2">
        <f>(M530/M$5)^(12/COUNT(M$6:M530))-1</f>
        <v>7.0901553231609959E-2</v>
      </c>
      <c r="P530" s="3">
        <f t="shared" si="492"/>
        <v>1</v>
      </c>
      <c r="Q530" s="3">
        <f t="shared" si="446"/>
        <v>0</v>
      </c>
      <c r="R530" s="2">
        <f t="shared" si="447"/>
        <v>2.0833333333333335E-4</v>
      </c>
      <c r="S530" s="5">
        <f t="shared" si="448"/>
        <v>1147.878175020463</v>
      </c>
      <c r="T530" s="2">
        <f>(S530/S$5)^(12/COUNT(S$6:S530))-1</f>
        <v>5.7368065312810357E-2</v>
      </c>
      <c r="V530" s="3">
        <f t="shared" si="449"/>
        <v>0</v>
      </c>
      <c r="W530" s="3">
        <f t="shared" si="450"/>
        <v>1</v>
      </c>
      <c r="X530" s="2">
        <f t="shared" si="451"/>
        <v>2.039676346161734E-2</v>
      </c>
      <c r="Y530" s="5">
        <f t="shared" si="452"/>
        <v>8991456.7144349106</v>
      </c>
      <c r="Z530" s="2">
        <f>(Y530/Y$5)^(12/COUNT(Y$6:Y530))-1</f>
        <v>0.29786763136064542</v>
      </c>
      <c r="AB530" s="3">
        <f t="shared" si="453"/>
        <v>0</v>
      </c>
      <c r="AC530" s="3">
        <f t="shared" si="454"/>
        <v>1</v>
      </c>
      <c r="AD530" s="2">
        <f t="shared" si="455"/>
        <v>2.039676346161734E-2</v>
      </c>
      <c r="AE530" s="5">
        <f t="shared" si="456"/>
        <v>2523.8952394105518</v>
      </c>
      <c r="AF530" s="2">
        <f>(AE530/AE$5)^(12/COUNT(AE$6:AE530))-1</f>
        <v>7.6582570748697787E-2</v>
      </c>
      <c r="AH530" s="3">
        <f t="shared" ca="1" si="457"/>
        <v>0</v>
      </c>
      <c r="AI530" s="3">
        <f t="shared" ca="1" si="458"/>
        <v>1</v>
      </c>
      <c r="AJ530" s="2">
        <f t="shared" ca="1" si="459"/>
        <v>2.039676346161734E-2</v>
      </c>
      <c r="AK530" s="5">
        <f t="shared" ca="1" si="460"/>
        <v>8826.8828005489286</v>
      </c>
      <c r="AL530" s="2">
        <f ca="1">(AK530/AK$5)^(12/COUNT(AK$6:AK530))-1</f>
        <v>0.10783631382526782</v>
      </c>
      <c r="AN530" s="3">
        <f t="shared" ca="1" si="461"/>
        <v>0.30595768421508374</v>
      </c>
      <c r="AO530" s="3">
        <f t="shared" ca="1" si="462"/>
        <v>0.69404231578491626</v>
      </c>
      <c r="AP530" s="2">
        <f t="shared" ca="1" si="463"/>
        <v>1.4219958131629538E-2</v>
      </c>
      <c r="AQ530" s="5">
        <f t="shared" ca="1" si="464"/>
        <v>1661.4716859715461</v>
      </c>
      <c r="AR530" s="2">
        <f ca="1">(AQ530/AQ$5)^(12/COUNT(AQ$6:AQ530))-1</f>
        <v>6.6343145407903537E-2</v>
      </c>
      <c r="AT530" s="3">
        <f t="shared" si="465"/>
        <v>0</v>
      </c>
      <c r="AU530" s="3">
        <f t="shared" si="466"/>
        <v>1</v>
      </c>
      <c r="AV530" s="2">
        <f t="shared" si="467"/>
        <v>2.039676346161734E-2</v>
      </c>
      <c r="AW530" s="5">
        <f t="shared" si="468"/>
        <v>3295.4377800887223</v>
      </c>
      <c r="AX530" s="2">
        <f>(AW530/AW$5)^(12/COUNT(AW$6:AW530))-1</f>
        <v>8.316634333540418E-2</v>
      </c>
      <c r="AZ530" s="3">
        <f t="shared" ca="1" si="469"/>
        <v>0</v>
      </c>
      <c r="BA530" s="3">
        <f t="shared" ca="1" si="470"/>
        <v>1</v>
      </c>
      <c r="BB530" s="2">
        <f t="shared" ca="1" si="471"/>
        <v>2.039676346161734E-2</v>
      </c>
      <c r="BC530" s="5">
        <f t="shared" ca="1" si="472"/>
        <v>6531.4847689482986</v>
      </c>
      <c r="BD530" s="2">
        <f ca="1">(BC530/BC$5)^(12/COUNT(BC$6:BC530))-1</f>
        <v>0.1002363436176954</v>
      </c>
      <c r="BF530" s="3">
        <f t="shared" si="493"/>
        <v>0.45</v>
      </c>
      <c r="BG530" s="3">
        <f t="shared" si="473"/>
        <v>0.55000000000000004</v>
      </c>
      <c r="BH530" s="2">
        <f t="shared" si="474"/>
        <v>1.1311969903889538E-2</v>
      </c>
      <c r="BI530" s="5">
        <f t="shared" si="475"/>
        <v>1772.008466635205</v>
      </c>
      <c r="BJ530" s="2">
        <f>(BI530/BI$5)^(12/COUNT(BI$6:BI530))-1</f>
        <v>6.7914199097327099E-2</v>
      </c>
      <c r="BL530" s="3">
        <f t="shared" si="476"/>
        <v>1</v>
      </c>
      <c r="BM530" s="3">
        <f t="shared" si="477"/>
        <v>0</v>
      </c>
      <c r="BN530" s="2">
        <f t="shared" si="478"/>
        <v>2.0833333333333335E-4</v>
      </c>
      <c r="BO530" s="5">
        <f t="shared" si="479"/>
        <v>825.93812045021173</v>
      </c>
      <c r="BP530" s="2">
        <f>(BO530/BO$5)^(12/COUNT(BO$6:BO530))-1</f>
        <v>4.9442867562703219E-2</v>
      </c>
      <c r="BR530" s="3">
        <f t="shared" si="480"/>
        <v>1</v>
      </c>
      <c r="BS530" s="3">
        <f t="shared" si="481"/>
        <v>0</v>
      </c>
      <c r="BT530" s="2">
        <f t="shared" si="482"/>
        <v>2.0833333333333335E-4</v>
      </c>
      <c r="BU530" s="5">
        <f t="shared" si="483"/>
        <v>1500.8561977543857</v>
      </c>
      <c r="BV530" s="2">
        <f>(BU530/BU$5)^(12/COUNT(BU$6:BU530))-1</f>
        <v>6.3868010999027724E-2</v>
      </c>
      <c r="BX530" s="3">
        <f t="shared" si="484"/>
        <v>0</v>
      </c>
      <c r="BY530" s="3">
        <f t="shared" si="485"/>
        <v>1</v>
      </c>
      <c r="BZ530" s="2">
        <f t="shared" si="486"/>
        <v>2.039676346161734E-2</v>
      </c>
      <c r="CA530" s="5">
        <f t="shared" si="487"/>
        <v>1638.6944521812422</v>
      </c>
      <c r="CB530" s="2">
        <f>(CA530/CA$5)^(12/COUNT(CA$6:CA530))-1</f>
        <v>6.6006748124779691E-2</v>
      </c>
      <c r="CD530" s="3">
        <f t="shared" si="494"/>
        <v>0.1</v>
      </c>
      <c r="CE530" s="3">
        <f t="shared" si="488"/>
        <v>0.9</v>
      </c>
      <c r="CF530" s="2">
        <f t="shared" si="489"/>
        <v>1.8377920448788942E-2</v>
      </c>
      <c r="CG530" s="5">
        <f t="shared" si="490"/>
        <v>1985.1224773056394</v>
      </c>
      <c r="CH530" s="2">
        <f>(CG530/CG$5)^(12/COUNT(CG$6:CG530))-1</f>
        <v>7.0689909738363754E-2</v>
      </c>
    </row>
    <row r="531" spans="1:86">
      <c r="A531" s="1">
        <v>41971</v>
      </c>
      <c r="B531" s="2">
        <f>data!M532/1200</f>
        <v>2.0833333333333335E-4</v>
      </c>
      <c r="C531" s="2">
        <f>data!K532/data!K531-1</f>
        <v>2.517003516858618E-2</v>
      </c>
      <c r="D531" s="1">
        <f t="shared" si="441"/>
        <v>41640</v>
      </c>
      <c r="E531">
        <f>VLOOKUP(D531,'FRED Graph'!$A$13:$B$1993,2,FALSE)</f>
        <v>0</v>
      </c>
      <c r="F531" s="4">
        <f t="shared" si="442"/>
        <v>2.4961701835252845E-2</v>
      </c>
      <c r="G531" s="20" t="str">
        <f t="shared" si="440"/>
        <v>20144</v>
      </c>
      <c r="H531" s="21">
        <f>IF(VLOOKUP(G531,Median_Level!$A$2:$H$206,8,FALSE)="#N/A",0,VLOOKUP(G531,Median_Level!$A$2:$H$206,8,FALSE))</f>
        <v>11</v>
      </c>
      <c r="I531" s="4"/>
      <c r="J531" s="3">
        <f t="shared" si="491"/>
        <v>0</v>
      </c>
      <c r="K531" s="3">
        <f t="shared" si="443"/>
        <v>1</v>
      </c>
      <c r="L531" s="2">
        <f t="shared" si="444"/>
        <v>2.517003516858618E-2</v>
      </c>
      <c r="M531" s="5">
        <f t="shared" si="445"/>
        <v>2052.7622337363268</v>
      </c>
      <c r="N531" s="2">
        <f>(M531/M$5)^(12/COUNT(M$6:M531))-1</f>
        <v>7.1369515182158505E-2</v>
      </c>
      <c r="P531" s="3">
        <f t="shared" si="492"/>
        <v>1</v>
      </c>
      <c r="Q531" s="3">
        <f t="shared" si="446"/>
        <v>0</v>
      </c>
      <c r="R531" s="2">
        <f t="shared" si="447"/>
        <v>2.0833333333333335E-4</v>
      </c>
      <c r="S531" s="5">
        <f t="shared" si="448"/>
        <v>1148.1173163069257</v>
      </c>
      <c r="T531" s="2">
        <f>(S531/S$5)^(12/COUNT(S$6:S531))-1</f>
        <v>5.7260960712363751E-2</v>
      </c>
      <c r="V531" s="3">
        <f t="shared" si="449"/>
        <v>0</v>
      </c>
      <c r="W531" s="3">
        <f t="shared" si="450"/>
        <v>1</v>
      </c>
      <c r="X531" s="2">
        <f t="shared" si="451"/>
        <v>2.517003516858618E-2</v>
      </c>
      <c r="Y531" s="5">
        <f t="shared" si="452"/>
        <v>9217771.9961540569</v>
      </c>
      <c r="Z531" s="2">
        <f>(Y531/Y$5)^(12/COUNT(Y$6:Y531))-1</f>
        <v>0.29796035869765181</v>
      </c>
      <c r="AB531" s="3">
        <f t="shared" si="453"/>
        <v>0</v>
      </c>
      <c r="AC531" s="3">
        <f t="shared" si="454"/>
        <v>1</v>
      </c>
      <c r="AD531" s="2">
        <f t="shared" si="455"/>
        <v>2.517003516858618E-2</v>
      </c>
      <c r="AE531" s="5">
        <f t="shared" si="456"/>
        <v>2587.4217713483426</v>
      </c>
      <c r="AF531" s="2">
        <f>(AE531/AE$5)^(12/COUNT(AE$6:AE531))-1</f>
        <v>7.7042181498952589E-2</v>
      </c>
      <c r="AH531" s="3">
        <f t="shared" ca="1" si="457"/>
        <v>0</v>
      </c>
      <c r="AI531" s="3">
        <f t="shared" ca="1" si="458"/>
        <v>1</v>
      </c>
      <c r="AJ531" s="2">
        <f t="shared" ca="1" si="459"/>
        <v>2.517003516858618E-2</v>
      </c>
      <c r="AK531" s="5">
        <f t="shared" ca="1" si="460"/>
        <v>9049.0557510677336</v>
      </c>
      <c r="AL531" s="2">
        <f ca="1">(AK531/AK$5)^(12/COUNT(AK$6:AK531))-1</f>
        <v>0.10824897122029165</v>
      </c>
      <c r="AN531" s="3">
        <f t="shared" ca="1" si="461"/>
        <v>0.120285303043836</v>
      </c>
      <c r="AO531" s="3">
        <f t="shared" ca="1" si="462"/>
        <v>0.879714696956164</v>
      </c>
      <c r="AP531" s="2">
        <f t="shared" ca="1" si="463"/>
        <v>2.2167509298842914E-2</v>
      </c>
      <c r="AQ531" s="5">
        <f t="shared" ca="1" si="464"/>
        <v>1698.3023750200846</v>
      </c>
      <c r="AR531" s="2">
        <f ca="1">(AQ531/AQ$5)^(12/COUNT(AQ$6:AQ531))-1</f>
        <v>6.674638328368343E-2</v>
      </c>
      <c r="AT531" s="3">
        <f t="shared" si="465"/>
        <v>0</v>
      </c>
      <c r="AU531" s="3">
        <f t="shared" si="466"/>
        <v>1</v>
      </c>
      <c r="AV531" s="2">
        <f t="shared" si="467"/>
        <v>2.517003516858618E-2</v>
      </c>
      <c r="AW531" s="5">
        <f t="shared" si="468"/>
        <v>3378.3840649094432</v>
      </c>
      <c r="AX531" s="2">
        <f>(AW531/AW$5)^(12/COUNT(AW$6:AW531))-1</f>
        <v>8.3616204646412173E-2</v>
      </c>
      <c r="AZ531" s="3">
        <f t="shared" ca="1" si="469"/>
        <v>0</v>
      </c>
      <c r="BA531" s="3">
        <f t="shared" ca="1" si="470"/>
        <v>1</v>
      </c>
      <c r="BB531" s="2">
        <f t="shared" ca="1" si="471"/>
        <v>2.517003516858618E-2</v>
      </c>
      <c r="BC531" s="5">
        <f t="shared" ca="1" si="472"/>
        <v>6695.8824702858119</v>
      </c>
      <c r="BD531" s="2">
        <f ca="1">(BC531/BC$5)^(12/COUNT(BC$6:BC531))-1</f>
        <v>0.1006605745000333</v>
      </c>
      <c r="BF531" s="3">
        <f t="shared" si="493"/>
        <v>0.45</v>
      </c>
      <c r="BG531" s="3">
        <f t="shared" si="473"/>
        <v>0.55000000000000004</v>
      </c>
      <c r="BH531" s="2">
        <f t="shared" si="474"/>
        <v>1.3937269342722399E-2</v>
      </c>
      <c r="BI531" s="5">
        <f t="shared" si="475"/>
        <v>1796.7054259122845</v>
      </c>
      <c r="BJ531" s="2">
        <f>(BI531/BI$5)^(12/COUNT(BI$6:BI531))-1</f>
        <v>6.811802583987947E-2</v>
      </c>
      <c r="BL531" s="3">
        <f t="shared" si="476"/>
        <v>1</v>
      </c>
      <c r="BM531" s="3">
        <f t="shared" si="477"/>
        <v>0</v>
      </c>
      <c r="BN531" s="2">
        <f t="shared" si="478"/>
        <v>2.0833333333333335E-4</v>
      </c>
      <c r="BO531" s="5">
        <f t="shared" si="479"/>
        <v>826.11019089197225</v>
      </c>
      <c r="BP531" s="2">
        <f>(BO531/BO$5)^(12/COUNT(BO$6:BO531))-1</f>
        <v>4.9351574630233319E-2</v>
      </c>
      <c r="BR531" s="3">
        <f t="shared" si="480"/>
        <v>1</v>
      </c>
      <c r="BS531" s="3">
        <f t="shared" si="481"/>
        <v>0</v>
      </c>
      <c r="BT531" s="2">
        <f t="shared" si="482"/>
        <v>2.0833333333333335E-4</v>
      </c>
      <c r="BU531" s="5">
        <f t="shared" si="483"/>
        <v>1501.1688761289179</v>
      </c>
      <c r="BV531" s="2">
        <f>(BU531/BU$5)^(12/COUNT(BU$6:BU531))-1</f>
        <v>6.3747854107973456E-2</v>
      </c>
      <c r="BX531" s="3">
        <f t="shared" si="484"/>
        <v>0</v>
      </c>
      <c r="BY531" s="3">
        <f t="shared" si="485"/>
        <v>1</v>
      </c>
      <c r="BZ531" s="2">
        <f t="shared" si="486"/>
        <v>2.517003516858618E-2</v>
      </c>
      <c r="CA531" s="5">
        <f t="shared" si="487"/>
        <v>1679.9404491732112</v>
      </c>
      <c r="CB531" s="2">
        <f>(CA531/CA$5)^(12/COUNT(CA$6:CA531))-1</f>
        <v>6.6481859657418152E-2</v>
      </c>
      <c r="CD531" s="3">
        <f t="shared" si="494"/>
        <v>0.1</v>
      </c>
      <c r="CE531" s="3">
        <f t="shared" si="488"/>
        <v>0.9</v>
      </c>
      <c r="CF531" s="2">
        <f t="shared" si="489"/>
        <v>2.2673864985060896E-2</v>
      </c>
      <c r="CG531" s="5">
        <f t="shared" si="490"/>
        <v>2030.132876334877</v>
      </c>
      <c r="CH531" s="2">
        <f>(CG531/CG$5)^(12/COUNT(CG$6:CG531))-1</f>
        <v>7.109860937510537E-2</v>
      </c>
    </row>
    <row r="532" spans="1:86">
      <c r="A532" s="1">
        <v>42004</v>
      </c>
      <c r="B532" s="2">
        <f>data!M533/1200</f>
        <v>2.0833333333333335E-4</v>
      </c>
      <c r="C532" s="2">
        <f>data!K533/data!K532-1</f>
        <v>-2.8998936518698226E-4</v>
      </c>
      <c r="D532" s="1">
        <f t="shared" si="441"/>
        <v>41640</v>
      </c>
      <c r="E532">
        <f>VLOOKUP(D532,'FRED Graph'!$A$13:$B$1993,2,FALSE)</f>
        <v>0</v>
      </c>
      <c r="F532" s="4">
        <f t="shared" si="442"/>
        <v>-4.9832269852031564E-4</v>
      </c>
      <c r="G532" s="20" t="str">
        <f t="shared" si="440"/>
        <v>20144</v>
      </c>
      <c r="H532" s="21">
        <f>IF(VLOOKUP(G532,Median_Level!$A$2:$H$206,8,FALSE)="#N/A",0,VLOOKUP(G532,Median_Level!$A$2:$H$206,8,FALSE))</f>
        <v>11</v>
      </c>
      <c r="I532" s="4"/>
      <c r="J532" s="3">
        <f t="shared" si="491"/>
        <v>0</v>
      </c>
      <c r="K532" s="3">
        <f t="shared" si="443"/>
        <v>1</v>
      </c>
      <c r="L532" s="2">
        <f t="shared" si="444"/>
        <v>-2.8998936518698226E-4</v>
      </c>
      <c r="M532" s="5">
        <f t="shared" si="445"/>
        <v>2052.1669545192858</v>
      </c>
      <c r="N532" s="2">
        <f>(M532/M$5)^(12/COUNT(M$6:M532))-1</f>
        <v>7.1222302195525389E-2</v>
      </c>
      <c r="P532" s="3">
        <f t="shared" si="492"/>
        <v>1</v>
      </c>
      <c r="Q532" s="3">
        <f t="shared" si="446"/>
        <v>0</v>
      </c>
      <c r="R532" s="2">
        <f t="shared" si="447"/>
        <v>2.0833333333333335E-4</v>
      </c>
      <c r="S532" s="5">
        <f t="shared" si="448"/>
        <v>1148.3565074144897</v>
      </c>
      <c r="T532" s="2">
        <f>(S532/S$5)^(12/COUNT(S$6:S532))-1</f>
        <v>5.7154273368318353E-2</v>
      </c>
      <c r="V532" s="3">
        <f t="shared" si="449"/>
        <v>1</v>
      </c>
      <c r="W532" s="3">
        <f t="shared" si="450"/>
        <v>0</v>
      </c>
      <c r="X532" s="2">
        <f t="shared" si="451"/>
        <v>2.0833333333333335E-4</v>
      </c>
      <c r="Y532" s="5">
        <f t="shared" si="452"/>
        <v>9219692.3653199226</v>
      </c>
      <c r="Z532" s="2">
        <f>(Y532/Y$5)^(12/COUNT(Y$6:Y532))-1</f>
        <v>0.29732435553492942</v>
      </c>
      <c r="AB532" s="3">
        <f t="shared" si="453"/>
        <v>0</v>
      </c>
      <c r="AC532" s="3">
        <f t="shared" si="454"/>
        <v>1</v>
      </c>
      <c r="AD532" s="2">
        <f t="shared" si="455"/>
        <v>-2.8998936518698226E-4</v>
      </c>
      <c r="AE532" s="5">
        <f t="shared" si="456"/>
        <v>2586.6714465513983</v>
      </c>
      <c r="AF532" s="2">
        <f>(AE532/AE$5)^(12/COUNT(AE$6:AE532))-1</f>
        <v>7.6883398069662601E-2</v>
      </c>
      <c r="AH532" s="3">
        <f t="shared" ca="1" si="457"/>
        <v>0</v>
      </c>
      <c r="AI532" s="3">
        <f t="shared" ca="1" si="458"/>
        <v>1</v>
      </c>
      <c r="AJ532" s="2">
        <f t="shared" ca="1" si="459"/>
        <v>-2.8998936518698226E-4</v>
      </c>
      <c r="AK532" s="5">
        <f t="shared" ca="1" si="460"/>
        <v>9046.4316211349396</v>
      </c>
      <c r="AL532" s="2">
        <f ca="1">(AK532/AK$5)^(12/COUNT(AK$6:AK532))-1</f>
        <v>0.10802553196970166</v>
      </c>
      <c r="AN532" s="3">
        <f t="shared" ca="1" si="461"/>
        <v>0.83748900000374071</v>
      </c>
      <c r="AO532" s="3">
        <f t="shared" ca="1" si="462"/>
        <v>0.16251099999625929</v>
      </c>
      <c r="AP532" s="2">
        <f t="shared" ca="1" si="463"/>
        <v>1.2735041327596242E-4</v>
      </c>
      <c r="AQ532" s="5">
        <f t="shared" ca="1" si="464"/>
        <v>1698.5186545294109</v>
      </c>
      <c r="AR532" s="2">
        <f ca="1">(AQ532/AQ$5)^(12/COUNT(AQ$6:AQ532))-1</f>
        <v>6.661869481578897E-2</v>
      </c>
      <c r="AT532" s="3">
        <f t="shared" si="465"/>
        <v>0</v>
      </c>
      <c r="AU532" s="3">
        <f t="shared" si="466"/>
        <v>1</v>
      </c>
      <c r="AV532" s="2">
        <f t="shared" si="467"/>
        <v>-2.8998936518698226E-4</v>
      </c>
      <c r="AW532" s="5">
        <f t="shared" si="468"/>
        <v>3377.4043694591023</v>
      </c>
      <c r="AX532" s="2">
        <f>(AW532/AW$5)^(12/COUNT(AW$6:AW532))-1</f>
        <v>8.3443941535122468E-2</v>
      </c>
      <c r="AZ532" s="3">
        <f t="shared" ca="1" si="469"/>
        <v>0</v>
      </c>
      <c r="BA532" s="3">
        <f t="shared" ca="1" si="470"/>
        <v>1</v>
      </c>
      <c r="BB532" s="2">
        <f t="shared" ca="1" si="471"/>
        <v>-2.8998936518698226E-4</v>
      </c>
      <c r="BC532" s="5">
        <f t="shared" ca="1" si="472"/>
        <v>6693.9407355788871</v>
      </c>
      <c r="BD532" s="2">
        <f ca="1">(BC532/BC$5)^(12/COUNT(BC$6:BC532))-1</f>
        <v>0.10045301220661007</v>
      </c>
      <c r="BF532" s="3">
        <f t="shared" si="493"/>
        <v>0.45</v>
      </c>
      <c r="BG532" s="3">
        <f t="shared" si="473"/>
        <v>0.55000000000000004</v>
      </c>
      <c r="BH532" s="2">
        <f t="shared" si="474"/>
        <v>-6.5744150852840242E-5</v>
      </c>
      <c r="BI532" s="5">
        <f t="shared" si="475"/>
        <v>1796.5873030397252</v>
      </c>
      <c r="BJ532" s="2">
        <f>(BI532/BI$5)^(12/COUNT(BI$6:BI532))-1</f>
        <v>6.7982873477069772E-2</v>
      </c>
      <c r="BL532" s="3">
        <f t="shared" si="476"/>
        <v>1</v>
      </c>
      <c r="BM532" s="3">
        <f t="shared" si="477"/>
        <v>0</v>
      </c>
      <c r="BN532" s="2">
        <f t="shared" si="478"/>
        <v>2.0833333333333335E-4</v>
      </c>
      <c r="BO532" s="5">
        <f t="shared" si="479"/>
        <v>826.28229718174146</v>
      </c>
      <c r="BP532" s="2">
        <f>(BO532/BO$5)^(12/COUNT(BO$6:BO532))-1</f>
        <v>4.9260636057091745E-2</v>
      </c>
      <c r="BR532" s="3">
        <f t="shared" si="480"/>
        <v>1</v>
      </c>
      <c r="BS532" s="3">
        <f t="shared" si="481"/>
        <v>0</v>
      </c>
      <c r="BT532" s="2">
        <f t="shared" si="482"/>
        <v>2.0833333333333335E-4</v>
      </c>
      <c r="BU532" s="5">
        <f t="shared" si="483"/>
        <v>1501.4816196447782</v>
      </c>
      <c r="BV532" s="2">
        <f>(BU532/BU$5)^(12/COUNT(BU$6:BU532))-1</f>
        <v>6.3628166714076562E-2</v>
      </c>
      <c r="BX532" s="3">
        <f t="shared" si="484"/>
        <v>0</v>
      </c>
      <c r="BY532" s="3">
        <f t="shared" si="485"/>
        <v>1</v>
      </c>
      <c r="BZ532" s="2">
        <f t="shared" si="486"/>
        <v>-2.8998936518698226E-4</v>
      </c>
      <c r="CA532" s="5">
        <f t="shared" si="487"/>
        <v>1679.4532843088034</v>
      </c>
      <c r="CB532" s="2">
        <f>(CA532/CA$5)^(12/COUNT(CA$6:CA532))-1</f>
        <v>6.634457033543617E-2</v>
      </c>
      <c r="CD532" s="3">
        <f t="shared" si="494"/>
        <v>0.1</v>
      </c>
      <c r="CE532" s="3">
        <f t="shared" si="488"/>
        <v>0.9</v>
      </c>
      <c r="CF532" s="2">
        <f t="shared" si="489"/>
        <v>-2.4015709533495069E-4</v>
      </c>
      <c r="CG532" s="5">
        <f t="shared" si="490"/>
        <v>2029.6453255201523</v>
      </c>
      <c r="CH532" s="2">
        <f>(CG532/CG$5)^(12/COUNT(CG$6:CG532))-1</f>
        <v>7.0953163062676738E-2</v>
      </c>
    </row>
    <row r="533" spans="1:86">
      <c r="A533" s="1">
        <v>42034</v>
      </c>
      <c r="B533" s="2">
        <f>data!M534/1200</f>
        <v>2.0833333333333335E-4</v>
      </c>
      <c r="C533" s="2">
        <f>data!K534/data!K533-1</f>
        <v>-3.6925176190184872E-2</v>
      </c>
      <c r="D533" s="1">
        <f t="shared" si="441"/>
        <v>42005</v>
      </c>
      <c r="E533">
        <f>VLOOKUP(D533,'FRED Graph'!$A$13:$B$1993,2,FALSE)</f>
        <v>0</v>
      </c>
      <c r="F533" s="4">
        <f t="shared" si="442"/>
        <v>-3.7133509523518203E-2</v>
      </c>
      <c r="G533" s="20" t="str">
        <f t="shared" si="440"/>
        <v>20151</v>
      </c>
      <c r="H533" s="21">
        <f>IF(VLOOKUP(G533,Median_Level!$A$2:$H$206,8,FALSE)="#N/A",0,VLOOKUP(G533,Median_Level!$A$2:$H$206,8,FALSE))</f>
        <v>12</v>
      </c>
      <c r="I533" s="4"/>
      <c r="J533" s="3">
        <f t="shared" si="491"/>
        <v>0</v>
      </c>
      <c r="K533" s="3">
        <f t="shared" si="443"/>
        <v>1</v>
      </c>
      <c r="L533" s="2">
        <f t="shared" si="444"/>
        <v>-3.6925176190184872E-2</v>
      </c>
      <c r="M533" s="5">
        <f t="shared" si="445"/>
        <v>1976.3903281519861</v>
      </c>
      <c r="N533" s="2">
        <f>(M533/M$5)^(12/COUNT(M$6:M533))-1</f>
        <v>7.0167241288253468E-2</v>
      </c>
      <c r="P533" s="3">
        <f t="shared" si="492"/>
        <v>1</v>
      </c>
      <c r="Q533" s="3">
        <f t="shared" si="446"/>
        <v>0</v>
      </c>
      <c r="R533" s="2">
        <f t="shared" si="447"/>
        <v>2.0833333333333335E-4</v>
      </c>
      <c r="S533" s="5">
        <f t="shared" si="448"/>
        <v>1148.5957483535344</v>
      </c>
      <c r="T533" s="2">
        <f>(S533/S$5)^(12/COUNT(S$6:S533))-1</f>
        <v>5.7048000847643277E-2</v>
      </c>
      <c r="V533" s="3">
        <f t="shared" si="449"/>
        <v>1</v>
      </c>
      <c r="W533" s="3">
        <f t="shared" si="450"/>
        <v>0</v>
      </c>
      <c r="X533" s="2">
        <f t="shared" si="451"/>
        <v>2.0833333333333335E-4</v>
      </c>
      <c r="Y533" s="5">
        <f t="shared" si="452"/>
        <v>9221613.1345626973</v>
      </c>
      <c r="Z533" s="2">
        <f>(Y533/Y$5)^(12/COUNT(Y$6:Y533))-1</f>
        <v>0.29669107134964334</v>
      </c>
      <c r="AB533" s="3">
        <f t="shared" si="453"/>
        <v>0</v>
      </c>
      <c r="AC533" s="3">
        <f t="shared" si="454"/>
        <v>1</v>
      </c>
      <c r="AD533" s="2">
        <f t="shared" si="455"/>
        <v>-3.6925176190184872E-2</v>
      </c>
      <c r="AE533" s="5">
        <f t="shared" si="456"/>
        <v>2491.1581476413676</v>
      </c>
      <c r="AF533" s="2">
        <f>(AE533/AE$5)^(12/COUNT(AE$6:AE533))-1</f>
        <v>7.5812022062797357E-2</v>
      </c>
      <c r="AH533" s="3">
        <f t="shared" ca="1" si="457"/>
        <v>0</v>
      </c>
      <c r="AI533" s="3">
        <f t="shared" ca="1" si="458"/>
        <v>1</v>
      </c>
      <c r="AJ533" s="2">
        <f t="shared" ca="1" si="459"/>
        <v>-3.6925176190184872E-2</v>
      </c>
      <c r="AK533" s="5">
        <f t="shared" ca="1" si="460"/>
        <v>8712.3905396320715</v>
      </c>
      <c r="AL533" s="2">
        <f ca="1">(AK533/AK$5)^(12/COUNT(AK$6:AK533))-1</f>
        <v>0.10686340818605577</v>
      </c>
      <c r="AN533" s="3">
        <f t="shared" ca="1" si="461"/>
        <v>0.86439169160578966</v>
      </c>
      <c r="AO533" s="3">
        <f t="shared" ca="1" si="462"/>
        <v>0.13560830839421034</v>
      </c>
      <c r="AP533" s="2">
        <f t="shared" ca="1" si="463"/>
        <v>-4.8272790778912701E-3</v>
      </c>
      <c r="AQ533" s="5">
        <f t="shared" ca="1" si="464"/>
        <v>1690.319430964993</v>
      </c>
      <c r="AR533" s="2">
        <f ca="1">(AQ533/AQ$5)^(12/COUNT(AQ$6:AQ533))-1</f>
        <v>6.6371136375701356E-2</v>
      </c>
      <c r="AT533" s="3">
        <f t="shared" si="465"/>
        <v>0</v>
      </c>
      <c r="AU533" s="3">
        <f t="shared" si="466"/>
        <v>1</v>
      </c>
      <c r="AV533" s="2">
        <f t="shared" si="467"/>
        <v>-3.6925176190184872E-2</v>
      </c>
      <c r="AW533" s="5">
        <f t="shared" si="468"/>
        <v>3252.6931180513247</v>
      </c>
      <c r="AX533" s="2">
        <f>(AW533/AW$5)^(12/COUNT(AW$6:AW533))-1</f>
        <v>8.235358796415726E-2</v>
      </c>
      <c r="AZ533" s="3">
        <f t="shared" ca="1" si="469"/>
        <v>0</v>
      </c>
      <c r="BA533" s="3">
        <f t="shared" ca="1" si="470"/>
        <v>1</v>
      </c>
      <c r="BB533" s="2">
        <f t="shared" ca="1" si="471"/>
        <v>-3.6925176190184872E-2</v>
      </c>
      <c r="BC533" s="5">
        <f t="shared" ca="1" si="472"/>
        <v>6446.7657945109813</v>
      </c>
      <c r="BD533" s="2">
        <f ca="1">(BC533/BC$5)^(12/COUNT(BC$6:BC533))-1</f>
        <v>9.9313108539083261E-2</v>
      </c>
      <c r="BF533" s="3">
        <f t="shared" si="493"/>
        <v>0.45</v>
      </c>
      <c r="BG533" s="3">
        <f t="shared" si="473"/>
        <v>0.55000000000000004</v>
      </c>
      <c r="BH533" s="2">
        <f t="shared" si="474"/>
        <v>-2.021509690460168E-2</v>
      </c>
      <c r="BI533" s="5">
        <f t="shared" si="475"/>
        <v>1760.2691166112002</v>
      </c>
      <c r="BJ533" s="2">
        <f>(BI533/BI$5)^(12/COUNT(BI$6:BI533))-1</f>
        <v>6.7354327444029582E-2</v>
      </c>
      <c r="BL533" s="3">
        <f t="shared" si="476"/>
        <v>1</v>
      </c>
      <c r="BM533" s="3">
        <f t="shared" si="477"/>
        <v>0</v>
      </c>
      <c r="BN533" s="2">
        <f t="shared" si="478"/>
        <v>2.0833333333333335E-4</v>
      </c>
      <c r="BO533" s="5">
        <f t="shared" si="479"/>
        <v>826.45443932698765</v>
      </c>
      <c r="BP533" s="2">
        <f>(BO533/BO$5)^(12/COUNT(BO$6:BO533))-1</f>
        <v>4.917004978441164E-2</v>
      </c>
      <c r="BR533" s="3">
        <f t="shared" si="480"/>
        <v>1</v>
      </c>
      <c r="BS533" s="3">
        <f t="shared" si="481"/>
        <v>0</v>
      </c>
      <c r="BT533" s="2">
        <f t="shared" si="482"/>
        <v>2.0833333333333335E-4</v>
      </c>
      <c r="BU533" s="5">
        <f t="shared" si="483"/>
        <v>1501.7944283155375</v>
      </c>
      <c r="BV533" s="2">
        <f>(BU533/BU$5)^(12/COUNT(BU$6:BU533))-1</f>
        <v>6.3508946071709094E-2</v>
      </c>
      <c r="BX533" s="3">
        <f t="shared" si="484"/>
        <v>0</v>
      </c>
      <c r="BY533" s="3">
        <f t="shared" si="485"/>
        <v>1</v>
      </c>
      <c r="BZ533" s="2">
        <f t="shared" si="486"/>
        <v>-3.6925176190184872E-2</v>
      </c>
      <c r="CA533" s="5">
        <f t="shared" si="487"/>
        <v>1617.4391758825161</v>
      </c>
      <c r="CB533" s="2">
        <f>(CA533/CA$5)^(12/COUNT(CA$6:CA533))-1</f>
        <v>6.5303521596048242E-2</v>
      </c>
      <c r="CD533" s="3">
        <f t="shared" si="494"/>
        <v>0.1</v>
      </c>
      <c r="CE533" s="3">
        <f t="shared" si="488"/>
        <v>0.9</v>
      </c>
      <c r="CF533" s="2">
        <f t="shared" si="489"/>
        <v>-3.3211825237833052E-2</v>
      </c>
      <c r="CG533" s="5">
        <f t="shared" si="490"/>
        <v>1962.2370996741922</v>
      </c>
      <c r="CH533" s="2">
        <f>(CG533/CG$5)^(12/COUNT(CG$6:CG533))-1</f>
        <v>6.9992455551376898E-2</v>
      </c>
    </row>
    <row r="534" spans="1:86">
      <c r="A534" s="1">
        <v>42062</v>
      </c>
      <c r="B534" s="2">
        <f>data!M535/1200</f>
        <v>2.0833333333333335E-4</v>
      </c>
      <c r="C534" s="2">
        <f>data!K535/data!K534-1</f>
        <v>5.6379424350202045E-2</v>
      </c>
      <c r="D534" s="1">
        <f t="shared" si="441"/>
        <v>42005</v>
      </c>
      <c r="E534">
        <f>VLOOKUP(D534,'FRED Graph'!$A$13:$B$1993,2,FALSE)</f>
        <v>0</v>
      </c>
      <c r="F534" s="4">
        <f t="shared" si="442"/>
        <v>5.6171091016868714E-2</v>
      </c>
      <c r="G534" s="20" t="str">
        <f t="shared" si="440"/>
        <v>20151</v>
      </c>
      <c r="H534" s="21">
        <f>IF(VLOOKUP(G534,Median_Level!$A$2:$H$206,8,FALSE)="#N/A",0,VLOOKUP(G534,Median_Level!$A$2:$H$206,8,FALSE))</f>
        <v>12</v>
      </c>
      <c r="I534" s="4"/>
      <c r="J534" s="3">
        <f t="shared" si="491"/>
        <v>0</v>
      </c>
      <c r="K534" s="3">
        <f t="shared" si="443"/>
        <v>1</v>
      </c>
      <c r="L534" s="2">
        <f t="shared" si="444"/>
        <v>5.6379424350202045E-2</v>
      </c>
      <c r="M534" s="5">
        <f t="shared" si="445"/>
        <v>2087.8180771445018</v>
      </c>
      <c r="N534" s="2">
        <f>(M534/M$5)^(12/COUNT(M$6:M534))-1</f>
        <v>7.1362194657510925E-2</v>
      </c>
      <c r="P534" s="3">
        <f t="shared" si="492"/>
        <v>1</v>
      </c>
      <c r="Q534" s="3">
        <f t="shared" si="446"/>
        <v>0</v>
      </c>
      <c r="R534" s="2">
        <f t="shared" si="447"/>
        <v>2.0833333333333335E-4</v>
      </c>
      <c r="S534" s="5">
        <f t="shared" si="448"/>
        <v>1148.8350391344413</v>
      </c>
      <c r="T534" s="2">
        <f>(S534/S$5)^(12/COUNT(S$6:S534))-1</f>
        <v>5.6942140736182978E-2</v>
      </c>
      <c r="V534" s="3">
        <f t="shared" si="449"/>
        <v>0</v>
      </c>
      <c r="W534" s="3">
        <f t="shared" si="450"/>
        <v>1</v>
      </c>
      <c r="X534" s="2">
        <f t="shared" si="451"/>
        <v>5.6379424350202045E-2</v>
      </c>
      <c r="Y534" s="5">
        <f t="shared" si="452"/>
        <v>9741522.374669604</v>
      </c>
      <c r="Z534" s="2">
        <f>(Y534/Y$5)^(12/COUNT(Y$6:Y534))-1</f>
        <v>0.29766788766526164</v>
      </c>
      <c r="AB534" s="3">
        <f t="shared" si="453"/>
        <v>0</v>
      </c>
      <c r="AC534" s="3">
        <f t="shared" si="454"/>
        <v>1</v>
      </c>
      <c r="AD534" s="2">
        <f t="shared" si="455"/>
        <v>5.6379424350202045E-2</v>
      </c>
      <c r="AE534" s="5">
        <f t="shared" si="456"/>
        <v>2631.6082099707037</v>
      </c>
      <c r="AF534" s="2">
        <f>(AE534/AE$5)^(12/COUNT(AE$6:AE534))-1</f>
        <v>7.7002567769796082E-2</v>
      </c>
      <c r="AH534" s="3">
        <f t="shared" ca="1" si="457"/>
        <v>0</v>
      </c>
      <c r="AI534" s="3">
        <f t="shared" ca="1" si="458"/>
        <v>1</v>
      </c>
      <c r="AJ534" s="2">
        <f t="shared" ca="1" si="459"/>
        <v>5.6379424350202045E-2</v>
      </c>
      <c r="AK534" s="5">
        <f t="shared" ca="1" si="460"/>
        <v>9203.5901029706747</v>
      </c>
      <c r="AL534" s="2">
        <f ca="1">(AK534/AK$5)^(12/COUNT(AK$6:AK534))-1</f>
        <v>0.10802871522926871</v>
      </c>
      <c r="AN534" s="3">
        <f t="shared" ca="1" si="461"/>
        <v>0.9579003560359044</v>
      </c>
      <c r="AO534" s="3">
        <f t="shared" ca="1" si="462"/>
        <v>4.2099643964095601E-2</v>
      </c>
      <c r="AP534" s="2">
        <f t="shared" ca="1" si="463"/>
        <v>2.573116266218315E-3</v>
      </c>
      <c r="AQ534" s="5">
        <f t="shared" ca="1" si="464"/>
        <v>1694.668819387914</v>
      </c>
      <c r="AR534" s="2">
        <f ca="1">(AQ534/AQ$5)^(12/COUNT(AQ$6:AQ534))-1</f>
        <v>6.6303762221667117E-2</v>
      </c>
      <c r="AT534" s="3">
        <f t="shared" si="465"/>
        <v>0</v>
      </c>
      <c r="AU534" s="3">
        <f t="shared" si="466"/>
        <v>1</v>
      </c>
      <c r="AV534" s="2">
        <f t="shared" si="467"/>
        <v>5.6379424350202045E-2</v>
      </c>
      <c r="AW534" s="5">
        <f t="shared" si="468"/>
        <v>3436.0780836349222</v>
      </c>
      <c r="AX534" s="2">
        <f>(AW534/AW$5)^(12/COUNT(AW$6:AW534))-1</f>
        <v>8.3538955800752657E-2</v>
      </c>
      <c r="AZ534" s="3">
        <f t="shared" ca="1" si="469"/>
        <v>0</v>
      </c>
      <c r="BA534" s="3">
        <f t="shared" ca="1" si="470"/>
        <v>1</v>
      </c>
      <c r="BB534" s="2">
        <f t="shared" ca="1" si="471"/>
        <v>5.6379424350202045E-2</v>
      </c>
      <c r="BC534" s="5">
        <f t="shared" ca="1" si="472"/>
        <v>6810.2307389260832</v>
      </c>
      <c r="BD534" s="2">
        <f ca="1">(BC534/BC$5)^(12/COUNT(BC$6:BC534))-1</f>
        <v>0.10048470567277645</v>
      </c>
      <c r="BF534" s="3">
        <f t="shared" si="493"/>
        <v>0.45</v>
      </c>
      <c r="BG534" s="3">
        <f t="shared" si="473"/>
        <v>0.55000000000000004</v>
      </c>
      <c r="BH534" s="2">
        <f t="shared" si="474"/>
        <v>3.1102433392611126E-2</v>
      </c>
      <c r="BI534" s="5">
        <f t="shared" si="475"/>
        <v>1815.0177695636703</v>
      </c>
      <c r="BJ534" s="2">
        <f>(BI534/BI$5)^(12/COUNT(BI$6:BI534))-1</f>
        <v>6.7964567755818273E-2</v>
      </c>
      <c r="BL534" s="3">
        <f t="shared" si="476"/>
        <v>1</v>
      </c>
      <c r="BM534" s="3">
        <f t="shared" si="477"/>
        <v>0</v>
      </c>
      <c r="BN534" s="2">
        <f t="shared" si="478"/>
        <v>2.0833333333333335E-4</v>
      </c>
      <c r="BO534" s="5">
        <f t="shared" si="479"/>
        <v>826.62661733518075</v>
      </c>
      <c r="BP534" s="2">
        <f>(BO534/BO$5)^(12/COUNT(BO$6:BO534))-1</f>
        <v>4.9079813769242753E-2</v>
      </c>
      <c r="BR534" s="3">
        <f t="shared" si="480"/>
        <v>1</v>
      </c>
      <c r="BS534" s="3">
        <f t="shared" si="481"/>
        <v>0</v>
      </c>
      <c r="BT534" s="2">
        <f t="shared" si="482"/>
        <v>2.0833333333333335E-4</v>
      </c>
      <c r="BU534" s="5">
        <f t="shared" si="483"/>
        <v>1502.10730215477</v>
      </c>
      <c r="BV534" s="2">
        <f>(BU534/BU$5)^(12/COUNT(BU$6:BU534))-1</f>
        <v>6.3390189456604018E-2</v>
      </c>
      <c r="BX534" s="3">
        <f t="shared" si="484"/>
        <v>0</v>
      </c>
      <c r="BY534" s="3">
        <f t="shared" si="485"/>
        <v>1</v>
      </c>
      <c r="BZ534" s="2">
        <f t="shared" si="486"/>
        <v>5.6379424350202045E-2</v>
      </c>
      <c r="CA534" s="5">
        <f t="shared" si="487"/>
        <v>1708.6294655402376</v>
      </c>
      <c r="CB534" s="2">
        <f>(CA534/CA$5)^(12/COUNT(CA$6:CA534))-1</f>
        <v>6.6502227649737122E-2</v>
      </c>
      <c r="CD534" s="3">
        <f t="shared" si="494"/>
        <v>0.1</v>
      </c>
      <c r="CE534" s="3">
        <f t="shared" si="488"/>
        <v>0.9</v>
      </c>
      <c r="CF534" s="2">
        <f t="shared" si="489"/>
        <v>5.0762315248515176E-2</v>
      </c>
      <c r="CG534" s="5">
        <f t="shared" si="490"/>
        <v>2061.844797920186</v>
      </c>
      <c r="CH534" s="2">
        <f>(CG534/CG$5)^(12/COUNT(CG$6:CG534))-1</f>
        <v>7.1058001202747523E-2</v>
      </c>
    </row>
    <row r="535" spans="1:86">
      <c r="A535" s="1">
        <v>42094</v>
      </c>
      <c r="B535" s="2">
        <f>data!M536/1200</f>
        <v>2.0833333333333335E-4</v>
      </c>
      <c r="C535" s="2">
        <f>data!K536/data!K535-1</f>
        <v>-1.9665025065213726E-2</v>
      </c>
      <c r="D535" s="1">
        <f t="shared" si="441"/>
        <v>42005</v>
      </c>
      <c r="E535">
        <f>VLOOKUP(D535,'FRED Graph'!$A$13:$B$1993,2,FALSE)</f>
        <v>0</v>
      </c>
      <c r="F535" s="4">
        <f t="shared" si="442"/>
        <v>-1.9873358398547061E-2</v>
      </c>
      <c r="G535" s="20" t="str">
        <f t="shared" si="440"/>
        <v>20151</v>
      </c>
      <c r="H535" s="21">
        <f>IF(VLOOKUP(G535,Median_Level!$A$2:$H$206,8,FALSE)="#N/A",0,VLOOKUP(G535,Median_Level!$A$2:$H$206,8,FALSE))</f>
        <v>12</v>
      </c>
      <c r="I535" s="4"/>
      <c r="J535" s="3">
        <f t="shared" si="491"/>
        <v>0</v>
      </c>
      <c r="K535" s="3">
        <f t="shared" si="443"/>
        <v>1</v>
      </c>
      <c r="L535" s="2">
        <f t="shared" si="444"/>
        <v>-1.9665025065213726E-2</v>
      </c>
      <c r="M535" s="5">
        <f t="shared" si="445"/>
        <v>2046.7610823258487</v>
      </c>
      <c r="N535" s="2">
        <f>(M535/M$5)^(12/COUNT(M$6:M535))-1</f>
        <v>7.0741262796730542E-2</v>
      </c>
      <c r="P535" s="3">
        <f t="shared" si="492"/>
        <v>1</v>
      </c>
      <c r="Q535" s="3">
        <f t="shared" si="446"/>
        <v>0</v>
      </c>
      <c r="R535" s="2">
        <f t="shared" si="447"/>
        <v>2.0833333333333335E-4</v>
      </c>
      <c r="S535" s="5">
        <f t="shared" si="448"/>
        <v>1149.0743797675943</v>
      </c>
      <c r="T535" s="2">
        <f>(S535/S$5)^(12/COUNT(S$6:S535))-1</f>
        <v>5.6836690638474296E-2</v>
      </c>
      <c r="V535" s="3">
        <f t="shared" si="449"/>
        <v>1</v>
      </c>
      <c r="W535" s="3">
        <f t="shared" si="450"/>
        <v>0</v>
      </c>
      <c r="X535" s="2">
        <f t="shared" si="451"/>
        <v>2.0833333333333335E-4</v>
      </c>
      <c r="Y535" s="5">
        <f t="shared" si="452"/>
        <v>9743551.8584976606</v>
      </c>
      <c r="Z535" s="2">
        <f>(Y535/Y$5)^(12/COUNT(Y$6:Y535))-1</f>
        <v>0.29703617764490997</v>
      </c>
      <c r="AB535" s="3">
        <f t="shared" si="453"/>
        <v>0</v>
      </c>
      <c r="AC535" s="3">
        <f t="shared" si="454"/>
        <v>1</v>
      </c>
      <c r="AD535" s="2">
        <f t="shared" si="455"/>
        <v>-1.9665025065213726E-2</v>
      </c>
      <c r="AE535" s="5">
        <f t="shared" si="456"/>
        <v>2579.8575685598075</v>
      </c>
      <c r="AF535" s="2">
        <f>(AE535/AE$5)^(12/COUNT(AE$6:AE535))-1</f>
        <v>7.6367702963632045E-2</v>
      </c>
      <c r="AH535" s="3">
        <f t="shared" ca="1" si="457"/>
        <v>0</v>
      </c>
      <c r="AI535" s="3">
        <f t="shared" ca="1" si="458"/>
        <v>1</v>
      </c>
      <c r="AJ535" s="2">
        <f t="shared" ca="1" si="459"/>
        <v>-1.9665025065213726E-2</v>
      </c>
      <c r="AK535" s="5">
        <f t="shared" ca="1" si="460"/>
        <v>9022.6012729058039</v>
      </c>
      <c r="AL535" s="2">
        <f ca="1">(AK535/AK$5)^(12/COUNT(AK$6:AK535))-1</f>
        <v>0.10731622278833775</v>
      </c>
      <c r="AN535" s="3">
        <f t="shared" ca="1" si="461"/>
        <v>0.52807191063100989</v>
      </c>
      <c r="AO535" s="3">
        <f t="shared" ca="1" si="462"/>
        <v>0.47192808936899011</v>
      </c>
      <c r="AP535" s="2">
        <f t="shared" ca="1" si="463"/>
        <v>-9.1704627250381535E-3</v>
      </c>
      <c r="AQ535" s="5">
        <f t="shared" ca="1" si="464"/>
        <v>1679.1279221484326</v>
      </c>
      <c r="AR535" s="2">
        <f ca="1">(AQ535/AQ$5)^(12/COUNT(AQ$6:AQ535))-1</f>
        <v>6.5952238734733992E-2</v>
      </c>
      <c r="AT535" s="3">
        <f t="shared" si="465"/>
        <v>0</v>
      </c>
      <c r="AU535" s="3">
        <f t="shared" si="466"/>
        <v>1</v>
      </c>
      <c r="AV535" s="2">
        <f t="shared" si="467"/>
        <v>-1.9665025065213726E-2</v>
      </c>
      <c r="AW535" s="5">
        <f t="shared" si="468"/>
        <v>3368.50752199421</v>
      </c>
      <c r="AX535" s="2">
        <f>(AW535/AW$5)^(12/COUNT(AW$6:AW535))-1</f>
        <v>8.2887875171120839E-2</v>
      </c>
      <c r="AZ535" s="3">
        <f t="shared" ca="1" si="469"/>
        <v>0</v>
      </c>
      <c r="BA535" s="3">
        <f t="shared" ca="1" si="470"/>
        <v>1</v>
      </c>
      <c r="BB535" s="2">
        <f t="shared" ca="1" si="471"/>
        <v>-1.9665025065213726E-2</v>
      </c>
      <c r="BC535" s="5">
        <f t="shared" ca="1" si="472"/>
        <v>6676.3073807452129</v>
      </c>
      <c r="BD535" s="2">
        <f ca="1">(BC535/BC$5)^(12/COUNT(BC$6:BC535))-1</f>
        <v>9.9791240617798316E-2</v>
      </c>
      <c r="BF535" s="3">
        <f t="shared" si="493"/>
        <v>0.45</v>
      </c>
      <c r="BG535" s="3">
        <f t="shared" si="473"/>
        <v>0.55000000000000004</v>
      </c>
      <c r="BH535" s="2">
        <f t="shared" si="474"/>
        <v>-1.0722013785867551E-2</v>
      </c>
      <c r="BI535" s="5">
        <f t="shared" si="475"/>
        <v>1795.557124016814</v>
      </c>
      <c r="BJ535" s="2">
        <f>(BI535/BI$5)^(12/COUNT(BI$6:BI535))-1</f>
        <v>6.7571481112240317E-2</v>
      </c>
      <c r="BL535" s="3">
        <f t="shared" si="476"/>
        <v>1</v>
      </c>
      <c r="BM535" s="3">
        <f t="shared" si="477"/>
        <v>0</v>
      </c>
      <c r="BN535" s="2">
        <f t="shared" si="478"/>
        <v>2.0833333333333335E-4</v>
      </c>
      <c r="BO535" s="5">
        <f t="shared" si="479"/>
        <v>826.79883121379225</v>
      </c>
      <c r="BP535" s="2">
        <f>(BO535/BO$5)^(12/COUNT(BO$6:BO535))-1</f>
        <v>4.8989925984398219E-2</v>
      </c>
      <c r="BR535" s="3">
        <f t="shared" si="480"/>
        <v>1</v>
      </c>
      <c r="BS535" s="3">
        <f t="shared" si="481"/>
        <v>0</v>
      </c>
      <c r="BT535" s="2">
        <f t="shared" si="482"/>
        <v>2.0833333333333335E-4</v>
      </c>
      <c r="BU535" s="5">
        <f t="shared" si="483"/>
        <v>1502.4202411760523</v>
      </c>
      <c r="BV535" s="2">
        <f>(BU535/BU$5)^(12/COUNT(BU$6:BU535))-1</f>
        <v>6.327189416564849E-2</v>
      </c>
      <c r="BX535" s="3">
        <f t="shared" si="484"/>
        <v>0</v>
      </c>
      <c r="BY535" s="3">
        <f t="shared" si="485"/>
        <v>1</v>
      </c>
      <c r="BZ535" s="2">
        <f t="shared" si="486"/>
        <v>-1.9665025065213726E-2</v>
      </c>
      <c r="CA535" s="5">
        <f t="shared" si="487"/>
        <v>1675.029224273226</v>
      </c>
      <c r="CB535" s="2">
        <f>(CA535/CA$5)^(12/COUNT(CA$6:CA535))-1</f>
        <v>6.5893256147428136E-2</v>
      </c>
      <c r="CD535" s="3">
        <f t="shared" si="494"/>
        <v>0.1</v>
      </c>
      <c r="CE535" s="3">
        <f t="shared" si="488"/>
        <v>0.9</v>
      </c>
      <c r="CF535" s="2">
        <f t="shared" si="489"/>
        <v>-1.767768922535902E-2</v>
      </c>
      <c r="CG535" s="5">
        <f t="shared" si="490"/>
        <v>2025.3961463516298</v>
      </c>
      <c r="CH535" s="2">
        <f>(CG535/CG$5)^(12/COUNT(CG$6:CG535))-1</f>
        <v>7.0486902475755731E-2</v>
      </c>
    </row>
    <row r="536" spans="1:86">
      <c r="A536" s="1">
        <v>42124</v>
      </c>
      <c r="B536" s="2">
        <f>data!M537/1200</f>
        <v>2.0833333333333335E-4</v>
      </c>
      <c r="C536" s="2">
        <f>data!K537/data!K536-1</f>
        <v>3.6228378296276897E-3</v>
      </c>
      <c r="D536" s="1">
        <f t="shared" si="441"/>
        <v>42005</v>
      </c>
      <c r="E536">
        <f>VLOOKUP(D536,'FRED Graph'!$A$13:$B$1993,2,FALSE)</f>
        <v>0</v>
      </c>
      <c r="F536" s="4">
        <f t="shared" si="442"/>
        <v>3.4145044962943564E-3</v>
      </c>
      <c r="G536" s="20" t="str">
        <f t="shared" si="440"/>
        <v>20152</v>
      </c>
      <c r="H536" s="21">
        <f>IF(VLOOKUP(G536,Median_Level!$A$2:$H$206,8,FALSE)="#N/A",0,VLOOKUP(G536,Median_Level!$A$2:$H$206,8,FALSE))</f>
        <v>12.5</v>
      </c>
      <c r="I536" s="4"/>
      <c r="J536" s="3">
        <f t="shared" si="491"/>
        <v>0</v>
      </c>
      <c r="K536" s="3">
        <f t="shared" si="443"/>
        <v>1</v>
      </c>
      <c r="L536" s="2">
        <f t="shared" si="444"/>
        <v>3.6228378296276897E-3</v>
      </c>
      <c r="M536" s="5">
        <f t="shared" si="445"/>
        <v>2054.1761658031087</v>
      </c>
      <c r="N536" s="2">
        <f>(M536/M$5)^(12/COUNT(M$6:M536))-1</f>
        <v>7.0690941794190332E-2</v>
      </c>
      <c r="P536" s="3">
        <f t="shared" si="492"/>
        <v>1</v>
      </c>
      <c r="Q536" s="3">
        <f t="shared" si="446"/>
        <v>0</v>
      </c>
      <c r="R536" s="2">
        <f t="shared" si="447"/>
        <v>2.0833333333333335E-4</v>
      </c>
      <c r="S536" s="5">
        <f t="shared" si="448"/>
        <v>1149.3137702633792</v>
      </c>
      <c r="T536" s="2">
        <f>(S536/S$5)^(12/COUNT(S$6:S536))-1</f>
        <v>5.6731648177566596E-2</v>
      </c>
      <c r="V536" s="3">
        <f t="shared" si="449"/>
        <v>0</v>
      </c>
      <c r="W536" s="3">
        <f t="shared" si="450"/>
        <v>1</v>
      </c>
      <c r="X536" s="2">
        <f t="shared" si="451"/>
        <v>3.6228378296276897E-3</v>
      </c>
      <c r="Y536" s="5">
        <f t="shared" si="452"/>
        <v>9778851.1667655651</v>
      </c>
      <c r="Z536" s="2">
        <f>(Y536/Y$5)^(12/COUNT(Y$6:Y536))-1</f>
        <v>0.29650700129948837</v>
      </c>
      <c r="AB536" s="3">
        <f t="shared" si="453"/>
        <v>0</v>
      </c>
      <c r="AC536" s="3">
        <f t="shared" si="454"/>
        <v>1</v>
      </c>
      <c r="AD536" s="2">
        <f t="shared" si="455"/>
        <v>3.6228378296276897E-3</v>
      </c>
      <c r="AE536" s="5">
        <f t="shared" si="456"/>
        <v>2589.2039741542371</v>
      </c>
      <c r="AF536" s="2">
        <f>(AE536/AE$5)^(12/COUNT(AE$6:AE536))-1</f>
        <v>7.6306494367082145E-2</v>
      </c>
      <c r="AH536" s="3">
        <f t="shared" ca="1" si="457"/>
        <v>0</v>
      </c>
      <c r="AI536" s="3">
        <f t="shared" ca="1" si="458"/>
        <v>1</v>
      </c>
      <c r="AJ536" s="2">
        <f t="shared" ca="1" si="459"/>
        <v>3.6228378296276897E-3</v>
      </c>
      <c r="AK536" s="5">
        <f t="shared" ca="1" si="460"/>
        <v>9055.2886941189336</v>
      </c>
      <c r="AL536" s="2">
        <f ca="1">(AK536/AK$5)^(12/COUNT(AK$6:AK536))-1</f>
        <v>0.10719414576399089</v>
      </c>
      <c r="AN536" s="3">
        <f t="shared" ca="1" si="461"/>
        <v>0.44872379742600454</v>
      </c>
      <c r="AO536" s="3">
        <f t="shared" ca="1" si="462"/>
        <v>0.55127620257399546</v>
      </c>
      <c r="AP536" s="2">
        <f t="shared" ca="1" si="463"/>
        <v>2.0906684057223194E-3</v>
      </c>
      <c r="AQ536" s="5">
        <f t="shared" ca="1" si="464"/>
        <v>1682.6384218444343</v>
      </c>
      <c r="AR536" s="2">
        <f ca="1">(AQ536/AQ$5)^(12/COUNT(AQ$6:AQ536))-1</f>
        <v>6.587433936559095E-2</v>
      </c>
      <c r="AT536" s="3">
        <f t="shared" si="465"/>
        <v>0</v>
      </c>
      <c r="AU536" s="3">
        <f t="shared" si="466"/>
        <v>1</v>
      </c>
      <c r="AV536" s="2">
        <f t="shared" si="467"/>
        <v>3.6228378296276897E-3</v>
      </c>
      <c r="AW536" s="5">
        <f t="shared" si="468"/>
        <v>3380.7110784742763</v>
      </c>
      <c r="AX536" s="2">
        <f>(AW536/AW$5)^(12/COUNT(AW$6:AW536))-1</f>
        <v>8.2813980410227028E-2</v>
      </c>
      <c r="AZ536" s="3">
        <f t="shared" ca="1" si="469"/>
        <v>0</v>
      </c>
      <c r="BA536" s="3">
        <f t="shared" ca="1" si="470"/>
        <v>1</v>
      </c>
      <c r="BB536" s="2">
        <f t="shared" ca="1" si="471"/>
        <v>3.6228378296276897E-3</v>
      </c>
      <c r="BC536" s="5">
        <f t="shared" ca="1" si="472"/>
        <v>6700.494559686399</v>
      </c>
      <c r="BD536" s="2">
        <f ca="1">(BC536/BC$5)^(12/COUNT(BC$6:BC536))-1</f>
        <v>9.9684114804900359E-2</v>
      </c>
      <c r="BF536" s="3">
        <f t="shared" si="493"/>
        <v>0.45</v>
      </c>
      <c r="BG536" s="3">
        <f t="shared" si="473"/>
        <v>0.55000000000000004</v>
      </c>
      <c r="BH536" s="2">
        <f t="shared" si="474"/>
        <v>2.0863108062952294E-3</v>
      </c>
      <c r="BI536" s="5">
        <f t="shared" si="475"/>
        <v>1799.3032142479706</v>
      </c>
      <c r="BJ536" s="2">
        <f>(BI536/BI$5)^(12/COUNT(BI$6:BI536))-1</f>
        <v>6.7490306997292082E-2</v>
      </c>
      <c r="BL536" s="3">
        <f t="shared" si="476"/>
        <v>1</v>
      </c>
      <c r="BM536" s="3">
        <f t="shared" si="477"/>
        <v>0</v>
      </c>
      <c r="BN536" s="2">
        <f t="shared" si="478"/>
        <v>2.0833333333333335E-4</v>
      </c>
      <c r="BO536" s="5">
        <f t="shared" si="479"/>
        <v>826.97108097029513</v>
      </c>
      <c r="BP536" s="2">
        <f>(BO536/BO$5)^(12/COUNT(BO$6:BO536))-1</f>
        <v>4.8900384418301135E-2</v>
      </c>
      <c r="BR536" s="3">
        <f t="shared" si="480"/>
        <v>1</v>
      </c>
      <c r="BS536" s="3">
        <f t="shared" si="481"/>
        <v>0</v>
      </c>
      <c r="BT536" s="2">
        <f t="shared" si="482"/>
        <v>2.0833333333333335E-4</v>
      </c>
      <c r="BU536" s="5">
        <f t="shared" si="483"/>
        <v>1502.7332453929639</v>
      </c>
      <c r="BV536" s="2">
        <f>(BU536/BU$5)^(12/COUNT(BU$6:BU536))-1</f>
        <v>6.3154057516678686E-2</v>
      </c>
      <c r="BX536" s="3">
        <f t="shared" si="484"/>
        <v>0</v>
      </c>
      <c r="BY536" s="3">
        <f t="shared" si="485"/>
        <v>1</v>
      </c>
      <c r="BZ536" s="2">
        <f t="shared" si="486"/>
        <v>3.6228378296276897E-3</v>
      </c>
      <c r="CA536" s="5">
        <f t="shared" si="487"/>
        <v>1681.0975835126549</v>
      </c>
      <c r="CB536" s="2">
        <f>(CA536/CA$5)^(12/COUNT(CA$6:CA536))-1</f>
        <v>6.5852271850509236E-2</v>
      </c>
      <c r="CD536" s="3">
        <f t="shared" si="494"/>
        <v>0.1</v>
      </c>
      <c r="CE536" s="3">
        <f t="shared" si="488"/>
        <v>0.9</v>
      </c>
      <c r="CF536" s="2">
        <f t="shared" si="489"/>
        <v>3.281387379998254E-3</v>
      </c>
      <c r="CG536" s="5">
        <f t="shared" si="490"/>
        <v>2032.042255705765</v>
      </c>
      <c r="CH536" s="2">
        <f>(CG536/CG$5)^(12/COUNT(CG$6:CG536))-1</f>
        <v>7.0428840902316381E-2</v>
      </c>
    </row>
    <row r="537" spans="1:86">
      <c r="A537" s="1">
        <v>42153</v>
      </c>
      <c r="B537" s="2">
        <f>data!M538/1200</f>
        <v>2.0833333333333335E-4</v>
      </c>
      <c r="C537" s="2">
        <f>data!K538/data!K537-1</f>
        <v>9.537838583180358E-3</v>
      </c>
      <c r="D537" s="1">
        <f t="shared" si="441"/>
        <v>42005</v>
      </c>
      <c r="E537">
        <f>VLOOKUP(D537,'FRED Graph'!$A$13:$B$1993,2,FALSE)</f>
        <v>0</v>
      </c>
      <c r="F537" s="4">
        <f t="shared" si="442"/>
        <v>9.3295052498470251E-3</v>
      </c>
      <c r="G537" s="20" t="str">
        <f t="shared" si="440"/>
        <v>20152</v>
      </c>
      <c r="H537" s="21">
        <f>IF(VLOOKUP(G537,Median_Level!$A$2:$H$206,8,FALSE)="#N/A",0,VLOOKUP(G537,Median_Level!$A$2:$H$206,8,FALSE))</f>
        <v>12.5</v>
      </c>
      <c r="I537" s="4"/>
      <c r="J537" s="3">
        <f t="shared" si="491"/>
        <v>0</v>
      </c>
      <c r="K537" s="3">
        <f t="shared" si="443"/>
        <v>1</v>
      </c>
      <c r="L537" s="2">
        <f t="shared" si="444"/>
        <v>9.537838583180358E-3</v>
      </c>
      <c r="M537" s="5">
        <f t="shared" si="445"/>
        <v>2073.7685664939549</v>
      </c>
      <c r="N537" s="2">
        <f>(M537/M$5)^(12/COUNT(M$6:M537))-1</f>
        <v>7.0782734345946619E-2</v>
      </c>
      <c r="P537" s="3">
        <f t="shared" si="492"/>
        <v>1</v>
      </c>
      <c r="Q537" s="3">
        <f t="shared" si="446"/>
        <v>0</v>
      </c>
      <c r="R537" s="2">
        <f t="shared" si="447"/>
        <v>2.0833333333333335E-4</v>
      </c>
      <c r="S537" s="5">
        <f t="shared" si="448"/>
        <v>1149.5532106321841</v>
      </c>
      <c r="T537" s="2">
        <f>(S537/S$5)^(12/COUNT(S$6:S537))-1</f>
        <v>5.6627010994842797E-2</v>
      </c>
      <c r="V537" s="3">
        <f t="shared" si="449"/>
        <v>0</v>
      </c>
      <c r="W537" s="3">
        <f t="shared" si="450"/>
        <v>1</v>
      </c>
      <c r="X537" s="2">
        <f t="shared" si="451"/>
        <v>9.537838583180358E-3</v>
      </c>
      <c r="Y537" s="5">
        <f t="shared" si="452"/>
        <v>9872120.2707231194</v>
      </c>
      <c r="Z537" s="2">
        <f>(Y537/Y$5)^(12/COUNT(Y$6:Y537))-1</f>
        <v>0.29615182156741549</v>
      </c>
      <c r="AB537" s="3">
        <f t="shared" si="453"/>
        <v>0</v>
      </c>
      <c r="AC537" s="3">
        <f t="shared" si="454"/>
        <v>1</v>
      </c>
      <c r="AD537" s="2">
        <f t="shared" si="455"/>
        <v>9.537838583180358E-3</v>
      </c>
      <c r="AE537" s="5">
        <f t="shared" si="456"/>
        <v>2613.8993837186495</v>
      </c>
      <c r="AF537" s="2">
        <f>(AE537/AE$5)^(12/COUNT(AE$6:AE537))-1</f>
        <v>7.6388184313987084E-2</v>
      </c>
      <c r="AH537" s="3">
        <f t="shared" ca="1" si="457"/>
        <v>0</v>
      </c>
      <c r="AI537" s="3">
        <f t="shared" ca="1" si="458"/>
        <v>1</v>
      </c>
      <c r="AJ537" s="2">
        <f t="shared" ca="1" si="459"/>
        <v>9.537838583180358E-3</v>
      </c>
      <c r="AK537" s="5">
        <f t="shared" ca="1" si="460"/>
        <v>9141.6565760075373</v>
      </c>
      <c r="AL537" s="2">
        <f ca="1">(AK537/AK$5)^(12/COUNT(AK$6:AK537))-1</f>
        <v>0.10721929240234207</v>
      </c>
      <c r="AN537" s="3">
        <f t="shared" ca="1" si="461"/>
        <v>0.85011226801918893</v>
      </c>
      <c r="AO537" s="3">
        <f t="shared" ca="1" si="462"/>
        <v>0.14988773198081107</v>
      </c>
      <c r="AP537" s="2">
        <f t="shared" ca="1" si="463"/>
        <v>1.6067117157359738E-3</v>
      </c>
      <c r="AQ537" s="5">
        <f t="shared" ca="1" si="464"/>
        <v>1685.3419367101592</v>
      </c>
      <c r="AR537" s="2">
        <f ca="1">(AQ537/AQ$5)^(12/COUNT(AQ$6:AQ537))-1</f>
        <v>6.5785125469762562E-2</v>
      </c>
      <c r="AT537" s="3">
        <f t="shared" si="465"/>
        <v>0</v>
      </c>
      <c r="AU537" s="3">
        <f t="shared" si="466"/>
        <v>1</v>
      </c>
      <c r="AV537" s="2">
        <f t="shared" si="467"/>
        <v>9.537838583180358E-3</v>
      </c>
      <c r="AW537" s="5">
        <f t="shared" si="468"/>
        <v>3412.9557550371337</v>
      </c>
      <c r="AX537" s="2">
        <f>(AW537/AW$5)^(12/COUNT(AW$6:AW537))-1</f>
        <v>8.2883894382473233E-2</v>
      </c>
      <c r="AZ537" s="3">
        <f t="shared" ca="1" si="469"/>
        <v>0</v>
      </c>
      <c r="BA537" s="3">
        <f t="shared" ca="1" si="470"/>
        <v>1</v>
      </c>
      <c r="BB537" s="2">
        <f t="shared" ca="1" si="471"/>
        <v>9.537838583180358E-3</v>
      </c>
      <c r="BC537" s="5">
        <f t="shared" ca="1" si="472"/>
        <v>6764.4027952241659</v>
      </c>
      <c r="BD537" s="2">
        <f ca="1">(BC537/BC$5)^(12/COUNT(BC$6:BC537))-1</f>
        <v>9.9723159899556491E-2</v>
      </c>
      <c r="BF537" s="3">
        <f t="shared" si="493"/>
        <v>0.45</v>
      </c>
      <c r="BG537" s="3">
        <f t="shared" si="473"/>
        <v>0.55000000000000004</v>
      </c>
      <c r="BH537" s="2">
        <f t="shared" si="474"/>
        <v>5.3395612207491972E-3</v>
      </c>
      <c r="BI537" s="5">
        <f t="shared" si="475"/>
        <v>1808.9107039151384</v>
      </c>
      <c r="BJ537" s="2">
        <f>(BI537/BI$5)^(12/COUNT(BI$6:BI537))-1</f>
        <v>6.7487485555307147E-2</v>
      </c>
      <c r="BL537" s="3">
        <f t="shared" si="476"/>
        <v>1</v>
      </c>
      <c r="BM537" s="3">
        <f t="shared" si="477"/>
        <v>0</v>
      </c>
      <c r="BN537" s="2">
        <f t="shared" si="478"/>
        <v>2.0833333333333335E-4</v>
      </c>
      <c r="BO537" s="5">
        <f t="shared" si="479"/>
        <v>827.14336661216396</v>
      </c>
      <c r="BP537" s="2">
        <f>(BO537/BO$5)^(12/COUNT(BO$6:BO537))-1</f>
        <v>4.8811187074836893E-2</v>
      </c>
      <c r="BR537" s="3">
        <f t="shared" si="480"/>
        <v>1</v>
      </c>
      <c r="BS537" s="3">
        <f t="shared" si="481"/>
        <v>0</v>
      </c>
      <c r="BT537" s="2">
        <f t="shared" si="482"/>
        <v>2.0833333333333335E-4</v>
      </c>
      <c r="BU537" s="5">
        <f t="shared" si="483"/>
        <v>1503.0463148190875</v>
      </c>
      <c r="BV537" s="2">
        <f>(BU537/BU$5)^(12/COUNT(BU$6:BU537))-1</f>
        <v>6.3036676848277517E-2</v>
      </c>
      <c r="BX537" s="3">
        <f t="shared" si="484"/>
        <v>0</v>
      </c>
      <c r="BY537" s="3">
        <f t="shared" si="485"/>
        <v>1</v>
      </c>
      <c r="BZ537" s="2">
        <f t="shared" si="486"/>
        <v>9.537838583180358E-3</v>
      </c>
      <c r="CA537" s="5">
        <f t="shared" si="487"/>
        <v>1697.1316209067732</v>
      </c>
      <c r="CB537" s="2">
        <f>(CA537/CA$5)^(12/COUNT(CA$6:CA537))-1</f>
        <v>6.5952725051291683E-2</v>
      </c>
      <c r="CD537" s="3">
        <f t="shared" si="494"/>
        <v>0.1</v>
      </c>
      <c r="CE537" s="3">
        <f t="shared" si="488"/>
        <v>0.9</v>
      </c>
      <c r="CF537" s="2">
        <f t="shared" si="489"/>
        <v>8.6048880581956547E-3</v>
      </c>
      <c r="CG537" s="5">
        <f t="shared" si="490"/>
        <v>2049.5277518456364</v>
      </c>
      <c r="CH537" s="2">
        <f>(CG537/CG$5)^(12/COUNT(CG$6:CG537))-1</f>
        <v>7.0498778347931834E-2</v>
      </c>
    </row>
    <row r="538" spans="1:86">
      <c r="A538" s="1">
        <v>42185</v>
      </c>
      <c r="B538" s="2">
        <f>data!M539/1200</f>
        <v>2.0833333333333335E-4</v>
      </c>
      <c r="C538" s="2">
        <f>data!K539/data!K538-1</f>
        <v>-2.1718780190420506E-2</v>
      </c>
      <c r="D538" s="1">
        <f t="shared" si="441"/>
        <v>42005</v>
      </c>
      <c r="E538">
        <f>VLOOKUP(D538,'FRED Graph'!$A$13:$B$1993,2,FALSE)</f>
        <v>0</v>
      </c>
      <c r="F538" s="4">
        <f t="shared" si="442"/>
        <v>-2.192711352375384E-2</v>
      </c>
      <c r="G538" s="20" t="str">
        <f t="shared" si="440"/>
        <v>20152</v>
      </c>
      <c r="H538" s="21">
        <f>IF(VLOOKUP(G538,Median_Level!$A$2:$H$206,8,FALSE)="#N/A",0,VLOOKUP(G538,Median_Level!$A$2:$H$206,8,FALSE))</f>
        <v>12.5</v>
      </c>
      <c r="I538" s="4"/>
      <c r="J538" s="3">
        <f t="shared" si="491"/>
        <v>0</v>
      </c>
      <c r="K538" s="3">
        <f t="shared" si="443"/>
        <v>1</v>
      </c>
      <c r="L538" s="2">
        <f t="shared" si="444"/>
        <v>-2.1718780190420506E-2</v>
      </c>
      <c r="M538" s="5">
        <f t="shared" si="445"/>
        <v>2028.7288428324694</v>
      </c>
      <c r="N538" s="2">
        <f>(M538/M$5)^(12/COUNT(M$6:M538))-1</f>
        <v>7.0116189463169443E-2</v>
      </c>
      <c r="P538" s="3">
        <f t="shared" si="492"/>
        <v>1</v>
      </c>
      <c r="Q538" s="3">
        <f t="shared" si="446"/>
        <v>0</v>
      </c>
      <c r="R538" s="2">
        <f t="shared" si="447"/>
        <v>2.0833333333333335E-4</v>
      </c>
      <c r="S538" s="5">
        <f t="shared" si="448"/>
        <v>1149.7927008843992</v>
      </c>
      <c r="T538" s="2">
        <f>(S538/S$5)^(12/COUNT(S$6:S538))-1</f>
        <v>5.6522776749843073E-2</v>
      </c>
      <c r="V538" s="3">
        <f t="shared" si="449"/>
        <v>1</v>
      </c>
      <c r="W538" s="3">
        <f t="shared" si="450"/>
        <v>0</v>
      </c>
      <c r="X538" s="2">
        <f t="shared" si="451"/>
        <v>2.0833333333333335E-4</v>
      </c>
      <c r="Y538" s="5">
        <f t="shared" si="452"/>
        <v>9874176.9624461867</v>
      </c>
      <c r="Z538" s="2">
        <f>(Y538/Y$5)^(12/COUNT(Y$6:Y538))-1</f>
        <v>0.29552724151815668</v>
      </c>
      <c r="AB538" s="3">
        <f t="shared" si="453"/>
        <v>0</v>
      </c>
      <c r="AC538" s="3">
        <f t="shared" si="454"/>
        <v>1</v>
      </c>
      <c r="AD538" s="2">
        <f t="shared" si="455"/>
        <v>-2.1718780190420506E-2</v>
      </c>
      <c r="AE538" s="5">
        <f t="shared" si="456"/>
        <v>2557.1286775637886</v>
      </c>
      <c r="AF538" s="2">
        <f>(AE538/AE$5)^(12/COUNT(AE$6:AE538))-1</f>
        <v>7.5707612473784103E-2</v>
      </c>
      <c r="AH538" s="3">
        <f t="shared" ca="1" si="457"/>
        <v>0</v>
      </c>
      <c r="AI538" s="3">
        <f t="shared" ca="1" si="458"/>
        <v>1</v>
      </c>
      <c r="AJ538" s="2">
        <f t="shared" ca="1" si="459"/>
        <v>-2.1718780190420506E-2</v>
      </c>
      <c r="AK538" s="5">
        <f t="shared" ca="1" si="460"/>
        <v>8943.1109462569166</v>
      </c>
      <c r="AL538" s="2">
        <f ca="1">(AK538/AK$5)^(12/COUNT(AK$6:AK538))-1</f>
        <v>0.10646060040647654</v>
      </c>
      <c r="AN538" s="3">
        <f t="shared" ca="1" si="461"/>
        <v>0.47779452500548059</v>
      </c>
      <c r="AO538" s="3">
        <f t="shared" ca="1" si="462"/>
        <v>0.52220547499451941</v>
      </c>
      <c r="AP538" s="2">
        <f t="shared" ca="1" si="463"/>
        <v>-1.124212539959729E-2</v>
      </c>
      <c r="AQ538" s="5">
        <f t="shared" ca="1" si="464"/>
        <v>1666.3951113164635</v>
      </c>
      <c r="AR538" s="2">
        <f ca="1">(AQ538/AQ$5)^(12/COUNT(AQ$6:AQ538))-1</f>
        <v>6.5386517840869463E-2</v>
      </c>
      <c r="AT538" s="3">
        <f t="shared" si="465"/>
        <v>0</v>
      </c>
      <c r="AU538" s="3">
        <f t="shared" si="466"/>
        <v>1</v>
      </c>
      <c r="AV538" s="2">
        <f t="shared" si="467"/>
        <v>-2.1718780190420506E-2</v>
      </c>
      <c r="AW538" s="5">
        <f t="shared" si="468"/>
        <v>3338.8305191938516</v>
      </c>
      <c r="AX538" s="2">
        <f>(AW538/AW$5)^(12/COUNT(AW$6:AW538))-1</f>
        <v>8.2186999501562275E-2</v>
      </c>
      <c r="AZ538" s="3">
        <f t="shared" ca="1" si="469"/>
        <v>0</v>
      </c>
      <c r="BA538" s="3">
        <f t="shared" ca="1" si="470"/>
        <v>1</v>
      </c>
      <c r="BB538" s="2">
        <f t="shared" ca="1" si="471"/>
        <v>-2.1718780190420506E-2</v>
      </c>
      <c r="BC538" s="5">
        <f t="shared" ca="1" si="472"/>
        <v>6617.4882177952259</v>
      </c>
      <c r="BD538" s="2">
        <f ca="1">(BC538/BC$5)^(12/COUNT(BC$6:BC538))-1</f>
        <v>9.8983611232426494E-2</v>
      </c>
      <c r="BF538" s="3">
        <f t="shared" si="493"/>
        <v>0.45</v>
      </c>
      <c r="BG538" s="3">
        <f t="shared" si="473"/>
        <v>0.55000000000000004</v>
      </c>
      <c r="BH538" s="2">
        <f t="shared" si="474"/>
        <v>-1.1851579104731278E-2</v>
      </c>
      <c r="BI538" s="5">
        <f t="shared" si="475"/>
        <v>1787.4722556142931</v>
      </c>
      <c r="BJ538" s="2">
        <f>(BI538/BI$5)^(12/COUNT(BI$6:BI538))-1</f>
        <v>6.7070233250608124E-2</v>
      </c>
      <c r="BL538" s="3">
        <f t="shared" si="476"/>
        <v>1</v>
      </c>
      <c r="BM538" s="3">
        <f t="shared" si="477"/>
        <v>0</v>
      </c>
      <c r="BN538" s="2">
        <f t="shared" si="478"/>
        <v>2.0833333333333335E-4</v>
      </c>
      <c r="BO538" s="5">
        <f t="shared" si="479"/>
        <v>827.31568814687489</v>
      </c>
      <c r="BP538" s="2">
        <f>(BO538/BO$5)^(12/COUNT(BO$6:BO538))-1</f>
        <v>4.8722331973202637E-2</v>
      </c>
      <c r="BR538" s="3">
        <f t="shared" si="480"/>
        <v>1</v>
      </c>
      <c r="BS538" s="3">
        <f t="shared" si="481"/>
        <v>0</v>
      </c>
      <c r="BT538" s="2">
        <f t="shared" si="482"/>
        <v>2.0833333333333335E-4</v>
      </c>
      <c r="BU538" s="5">
        <f t="shared" si="483"/>
        <v>1503.3594494680081</v>
      </c>
      <c r="BV538" s="2">
        <f>(BU538/BU$5)^(12/COUNT(BU$6:BU538))-1</f>
        <v>6.2919749519574575E-2</v>
      </c>
      <c r="BX538" s="3">
        <f t="shared" si="484"/>
        <v>0</v>
      </c>
      <c r="BY538" s="3">
        <f t="shared" si="485"/>
        <v>1</v>
      </c>
      <c r="BZ538" s="2">
        <f t="shared" si="486"/>
        <v>-2.1718780190420506E-2</v>
      </c>
      <c r="CA538" s="5">
        <f t="shared" si="487"/>
        <v>1660.2719922780868</v>
      </c>
      <c r="CB538" s="2">
        <f>(CA538/CA$5)^(12/COUNT(CA$6:CA538))-1</f>
        <v>6.5298222643493053E-2</v>
      </c>
      <c r="CD538" s="3">
        <f t="shared" si="494"/>
        <v>0.1</v>
      </c>
      <c r="CE538" s="3">
        <f t="shared" si="488"/>
        <v>0.9</v>
      </c>
      <c r="CF538" s="2">
        <f t="shared" si="489"/>
        <v>-1.952606883804512E-2</v>
      </c>
      <c r="CG538" s="5">
        <f t="shared" si="490"/>
        <v>2009.5085318776148</v>
      </c>
      <c r="CH538" s="2">
        <f>(CG538/CG$5)^(12/COUNT(CG$6:CG538))-1</f>
        <v>6.9886870338803586E-2</v>
      </c>
    </row>
    <row r="539" spans="1:86">
      <c r="A539" s="1">
        <v>42216</v>
      </c>
      <c r="B539" s="2">
        <f>data!M540/1200</f>
        <v>2.0833333333333335E-4</v>
      </c>
      <c r="C539" s="2">
        <f>data!K540/data!K539-1</f>
        <v>3.9927330555731277E-3</v>
      </c>
      <c r="D539" s="1">
        <f t="shared" si="441"/>
        <v>42005</v>
      </c>
      <c r="E539">
        <f>VLOOKUP(D539,'FRED Graph'!$A$13:$B$1993,2,FALSE)</f>
        <v>0</v>
      </c>
      <c r="F539" s="4">
        <f t="shared" si="442"/>
        <v>3.7843997222397944E-3</v>
      </c>
      <c r="G539" s="20" t="str">
        <f t="shared" si="440"/>
        <v>20153</v>
      </c>
      <c r="H539" s="21">
        <f>IF(VLOOKUP(G539,Median_Level!$A$2:$H$206,8,FALSE)="#N/A",0,VLOOKUP(G539,Median_Level!$A$2:$H$206,8,FALSE))</f>
        <v>13</v>
      </c>
      <c r="I539" s="4"/>
      <c r="J539" s="3">
        <f t="shared" si="491"/>
        <v>0</v>
      </c>
      <c r="K539" s="3">
        <f t="shared" si="443"/>
        <v>1</v>
      </c>
      <c r="L539" s="2">
        <f t="shared" si="444"/>
        <v>3.9927330555731277E-3</v>
      </c>
      <c r="M539" s="5">
        <f t="shared" si="445"/>
        <v>2036.8290155440411</v>
      </c>
      <c r="N539" s="2">
        <f>(M539/M$5)^(12/COUNT(M$6:M539))-1</f>
        <v>7.0076211487024143E-2</v>
      </c>
      <c r="P539" s="3">
        <f t="shared" si="492"/>
        <v>1</v>
      </c>
      <c r="Q539" s="3">
        <f t="shared" si="446"/>
        <v>0</v>
      </c>
      <c r="R539" s="2">
        <f t="shared" si="447"/>
        <v>2.0833333333333335E-4</v>
      </c>
      <c r="S539" s="5">
        <f t="shared" si="448"/>
        <v>1150.0322410304168</v>
      </c>
      <c r="T539" s="2">
        <f>(S539/S$5)^(12/COUNT(S$6:S539))-1</f>
        <v>5.6418943120090548E-2</v>
      </c>
      <c r="V539" s="3">
        <f t="shared" si="449"/>
        <v>0</v>
      </c>
      <c r="W539" s="3">
        <f t="shared" si="450"/>
        <v>1</v>
      </c>
      <c r="X539" s="2">
        <f t="shared" si="451"/>
        <v>3.9927330555731277E-3</v>
      </c>
      <c r="Y539" s="5">
        <f t="shared" si="452"/>
        <v>9913601.9152007233</v>
      </c>
      <c r="Z539" s="2">
        <f>(Y539/Y$5)^(12/COUNT(Y$6:Y539))-1</f>
        <v>0.29501519619314842</v>
      </c>
      <c r="AB539" s="3">
        <f t="shared" si="453"/>
        <v>0</v>
      </c>
      <c r="AC539" s="3">
        <f t="shared" si="454"/>
        <v>1</v>
      </c>
      <c r="AD539" s="2">
        <f t="shared" si="455"/>
        <v>3.9927330555731277E-3</v>
      </c>
      <c r="AE539" s="5">
        <f t="shared" si="456"/>
        <v>2567.3386097620514</v>
      </c>
      <c r="AF539" s="2">
        <f>(AE539/AE$5)^(12/COUNT(AE$6:AE539))-1</f>
        <v>7.5656927916218475E-2</v>
      </c>
      <c r="AH539" s="3">
        <f t="shared" ca="1" si="457"/>
        <v>0</v>
      </c>
      <c r="AI539" s="3">
        <f t="shared" ca="1" si="458"/>
        <v>1</v>
      </c>
      <c r="AJ539" s="2">
        <f t="shared" ca="1" si="459"/>
        <v>3.9927330555731277E-3</v>
      </c>
      <c r="AK539" s="5">
        <f t="shared" ca="1" si="460"/>
        <v>8978.8184009516935</v>
      </c>
      <c r="AL539" s="2">
        <f ca="1">(AK539/AK$5)^(12/COUNT(AK$6:AK539))-1</f>
        <v>0.10635006580336492</v>
      </c>
      <c r="AN539" s="3">
        <f t="shared" ca="1" si="461"/>
        <v>7.5036758965255634E-3</v>
      </c>
      <c r="AO539" s="3">
        <f t="shared" ca="1" si="462"/>
        <v>0.99249632410347444</v>
      </c>
      <c r="AP539" s="2">
        <f t="shared" ca="1" si="463"/>
        <v>3.9643361465945383E-3</v>
      </c>
      <c r="AQ539" s="5">
        <f t="shared" ca="1" si="464"/>
        <v>1673.0012616907638</v>
      </c>
      <c r="AR539" s="2">
        <f ca="1">(AQ539/AQ$5)^(12/COUNT(AQ$6:AQ539))-1</f>
        <v>6.535487658174266E-2</v>
      </c>
      <c r="AT539" s="3">
        <f t="shared" si="465"/>
        <v>0</v>
      </c>
      <c r="AU539" s="3">
        <f t="shared" si="466"/>
        <v>1</v>
      </c>
      <c r="AV539" s="2">
        <f t="shared" si="467"/>
        <v>3.9927330555731277E-3</v>
      </c>
      <c r="AW539" s="5">
        <f t="shared" si="468"/>
        <v>3352.1615781747932</v>
      </c>
      <c r="AX539" s="2">
        <f>(AW539/AW$5)^(12/COUNT(AW$6:AW539))-1</f>
        <v>8.2123840140643667E-2</v>
      </c>
      <c r="AZ539" s="3">
        <f t="shared" ca="1" si="469"/>
        <v>0</v>
      </c>
      <c r="BA539" s="3">
        <f t="shared" ca="1" si="470"/>
        <v>1</v>
      </c>
      <c r="BB539" s="2">
        <f t="shared" ca="1" si="471"/>
        <v>3.9927330555731277E-3</v>
      </c>
      <c r="BC539" s="5">
        <f t="shared" ca="1" si="472"/>
        <v>6643.9100817472827</v>
      </c>
      <c r="BD539" s="2">
        <f ca="1">(BC539/BC$5)^(12/COUNT(BC$6:BC539))-1</f>
        <v>9.8887776705784969E-2</v>
      </c>
      <c r="BF539" s="3">
        <f t="shared" si="493"/>
        <v>0.45</v>
      </c>
      <c r="BG539" s="3">
        <f t="shared" si="473"/>
        <v>0.55000000000000004</v>
      </c>
      <c r="BH539" s="2">
        <f t="shared" si="474"/>
        <v>2.2897531805652206E-3</v>
      </c>
      <c r="BI539" s="5">
        <f t="shared" si="475"/>
        <v>1791.565125896758</v>
      </c>
      <c r="BJ539" s="2">
        <f>(BI539/BI$5)^(12/COUNT(BI$6:BI539))-1</f>
        <v>6.6995358790101545E-2</v>
      </c>
      <c r="BL539" s="3">
        <f t="shared" si="476"/>
        <v>1</v>
      </c>
      <c r="BM539" s="3">
        <f t="shared" si="477"/>
        <v>0</v>
      </c>
      <c r="BN539" s="2">
        <f t="shared" si="478"/>
        <v>2.0833333333333335E-4</v>
      </c>
      <c r="BO539" s="5">
        <f t="shared" si="479"/>
        <v>827.48804558190557</v>
      </c>
      <c r="BP539" s="2">
        <f>(BO539/BO$5)^(12/COUNT(BO$6:BO539))-1</f>
        <v>4.8633817147762715E-2</v>
      </c>
      <c r="BR539" s="3">
        <f t="shared" si="480"/>
        <v>1</v>
      </c>
      <c r="BS539" s="3">
        <f t="shared" si="481"/>
        <v>0</v>
      </c>
      <c r="BT539" s="2">
        <f t="shared" si="482"/>
        <v>2.0833333333333335E-4</v>
      </c>
      <c r="BU539" s="5">
        <f t="shared" si="483"/>
        <v>1503.672649353314</v>
      </c>
      <c r="BV539" s="2">
        <f>(BU539/BU$5)^(12/COUNT(BU$6:BU539))-1</f>
        <v>6.2803272910048058E-2</v>
      </c>
      <c r="BX539" s="3">
        <f t="shared" si="484"/>
        <v>0</v>
      </c>
      <c r="BY539" s="3">
        <f t="shared" si="485"/>
        <v>1</v>
      </c>
      <c r="BZ539" s="2">
        <f t="shared" si="486"/>
        <v>3.9927330555731277E-3</v>
      </c>
      <c r="CA539" s="5">
        <f t="shared" si="487"/>
        <v>1666.9010151428979</v>
      </c>
      <c r="CB539" s="2">
        <f>(CA539/CA$5)^(12/COUNT(CA$6:CA539))-1</f>
        <v>6.5267426429772346E-2</v>
      </c>
      <c r="CD539" s="3">
        <f t="shared" si="494"/>
        <v>0.1</v>
      </c>
      <c r="CE539" s="3">
        <f t="shared" si="488"/>
        <v>0.9</v>
      </c>
      <c r="CF539" s="2">
        <f t="shared" si="489"/>
        <v>3.6142930833491481E-3</v>
      </c>
      <c r="CG539" s="5">
        <f t="shared" si="490"/>
        <v>2016.7714846653112</v>
      </c>
      <c r="CH539" s="2">
        <f>(CG539/CG$5)^(12/COUNT(CG$6:CG539))-1</f>
        <v>6.9838266547300076E-2</v>
      </c>
    </row>
    <row r="540" spans="1:86">
      <c r="A540" s="1">
        <v>42247</v>
      </c>
      <c r="B540" s="2">
        <f>data!M541/1200</f>
        <v>2.0833333333333335E-4</v>
      </c>
      <c r="C540" s="2">
        <f>data!K541/data!K540-1</f>
        <v>-6.5677738546263353E-2</v>
      </c>
      <c r="D540" s="1">
        <f t="shared" si="441"/>
        <v>42005</v>
      </c>
      <c r="E540">
        <f>VLOOKUP(D540,'FRED Graph'!$A$13:$B$1993,2,FALSE)</f>
        <v>0</v>
      </c>
      <c r="F540" s="4">
        <f t="shared" si="442"/>
        <v>-6.5886071879596692E-2</v>
      </c>
      <c r="G540" s="20" t="str">
        <f t="shared" si="440"/>
        <v>20153</v>
      </c>
      <c r="H540" s="21">
        <f>IF(VLOOKUP(G540,Median_Level!$A$2:$H$206,8,FALSE)="#N/A",0,VLOOKUP(G540,Median_Level!$A$2:$H$206,8,FALSE))</f>
        <v>13</v>
      </c>
      <c r="I540" s="4"/>
      <c r="J540" s="3">
        <f t="shared" si="491"/>
        <v>0</v>
      </c>
      <c r="K540" s="3">
        <f t="shared" si="443"/>
        <v>1</v>
      </c>
      <c r="L540" s="2">
        <f t="shared" si="444"/>
        <v>-6.5677738546263353E-2</v>
      </c>
      <c r="M540" s="5">
        <f t="shared" si="445"/>
        <v>1903.0546919976966</v>
      </c>
      <c r="N540" s="2">
        <f>(M540/M$5)^(12/COUNT(M$6:M540))-1</f>
        <v>6.8311669624902649E-2</v>
      </c>
      <c r="P540" s="3">
        <f t="shared" si="492"/>
        <v>1</v>
      </c>
      <c r="Q540" s="3">
        <f t="shared" si="446"/>
        <v>0</v>
      </c>
      <c r="R540" s="2">
        <f t="shared" si="447"/>
        <v>2.0833333333333335E-4</v>
      </c>
      <c r="S540" s="5">
        <f t="shared" si="448"/>
        <v>1150.2718310806315</v>
      </c>
      <c r="T540" s="2">
        <f>(S540/S$5)^(12/COUNT(S$6:S540))-1</f>
        <v>5.6315507800918985E-2</v>
      </c>
      <c r="V540" s="3">
        <f t="shared" si="449"/>
        <v>1</v>
      </c>
      <c r="W540" s="3">
        <f t="shared" si="450"/>
        <v>0</v>
      </c>
      <c r="X540" s="2">
        <f t="shared" si="451"/>
        <v>2.0833333333333335E-4</v>
      </c>
      <c r="Y540" s="5">
        <f t="shared" si="452"/>
        <v>9915667.2489330564</v>
      </c>
      <c r="Z540" s="2">
        <f>(Y540/Y$5)^(12/COUNT(Y$6:Y540))-1</f>
        <v>0.29439561870751274</v>
      </c>
      <c r="AB540" s="3">
        <f t="shared" si="453"/>
        <v>0</v>
      </c>
      <c r="AC540" s="3">
        <f t="shared" si="454"/>
        <v>1</v>
      </c>
      <c r="AD540" s="2">
        <f t="shared" si="455"/>
        <v>-6.5677738546263353E-2</v>
      </c>
      <c r="AE540" s="5">
        <f t="shared" si="456"/>
        <v>2398.7216157903722</v>
      </c>
      <c r="AF540" s="2">
        <f>(AE540/AE$5)^(12/COUNT(AE$6:AE540))-1</f>
        <v>7.3872742421972282E-2</v>
      </c>
      <c r="AH540" s="3">
        <f t="shared" ca="1" si="457"/>
        <v>0</v>
      </c>
      <c r="AI540" s="3">
        <f t="shared" ca="1" si="458"/>
        <v>1</v>
      </c>
      <c r="AJ540" s="2">
        <f t="shared" ca="1" si="459"/>
        <v>-6.5677738546263353E-2</v>
      </c>
      <c r="AK540" s="5">
        <f t="shared" ca="1" si="460"/>
        <v>8389.1099135596105</v>
      </c>
      <c r="AL540" s="2">
        <f ca="1">(AK540/AK$5)^(12/COUNT(AK$6:AK540))-1</f>
        <v>0.10445688663603603</v>
      </c>
      <c r="AN540" s="3">
        <f t="shared" ca="1" si="461"/>
        <v>0.73049438293558089</v>
      </c>
      <c r="AO540" s="3">
        <f t="shared" ca="1" si="462"/>
        <v>0.26950561706441911</v>
      </c>
      <c r="AP540" s="2">
        <f t="shared" ca="1" si="463"/>
        <v>-1.7548333124528043E-2</v>
      </c>
      <c r="AQ540" s="5">
        <f t="shared" ca="1" si="464"/>
        <v>1643.6428782328585</v>
      </c>
      <c r="AR540" s="2">
        <f ca="1">(AQ540/AQ$5)^(12/COUNT(AQ$6:AQ540))-1</f>
        <v>6.4805897279379243E-2</v>
      </c>
      <c r="AT540" s="3">
        <f t="shared" si="465"/>
        <v>0</v>
      </c>
      <c r="AU540" s="3">
        <f t="shared" si="466"/>
        <v>1</v>
      </c>
      <c r="AV540" s="2">
        <f t="shared" si="467"/>
        <v>-6.5677738546263353E-2</v>
      </c>
      <c r="AW540" s="5">
        <f t="shared" si="468"/>
        <v>3131.9991864785998</v>
      </c>
      <c r="AX540" s="2">
        <f>(AW540/AW$5)^(12/COUNT(AW$6:AW540))-1</f>
        <v>8.031682424706954E-2</v>
      </c>
      <c r="AZ540" s="3">
        <f t="shared" ca="1" si="469"/>
        <v>0</v>
      </c>
      <c r="BA540" s="3">
        <f t="shared" ca="1" si="470"/>
        <v>1</v>
      </c>
      <c r="BB540" s="2">
        <f t="shared" ca="1" si="471"/>
        <v>-6.5677738546263353E-2</v>
      </c>
      <c r="BC540" s="5">
        <f t="shared" ca="1" si="472"/>
        <v>6207.5530924734012</v>
      </c>
      <c r="BD540" s="2">
        <f ca="1">(BC540/BC$5)^(12/COUNT(BC$6:BC540))-1</f>
        <v>9.7021244318027611E-2</v>
      </c>
      <c r="BF540" s="3">
        <f t="shared" si="493"/>
        <v>0.45</v>
      </c>
      <c r="BG540" s="3">
        <f t="shared" si="473"/>
        <v>0.55000000000000004</v>
      </c>
      <c r="BH540" s="2">
        <f t="shared" si="474"/>
        <v>-3.6029006200444851E-2</v>
      </c>
      <c r="BI540" s="5">
        <f t="shared" si="475"/>
        <v>1727.0168148673231</v>
      </c>
      <c r="BJ540" s="2">
        <f>(BI540/BI$5)^(12/COUNT(BI$6:BI540))-1</f>
        <v>6.5988320430014902E-2</v>
      </c>
      <c r="BL540" s="3">
        <f t="shared" si="476"/>
        <v>1</v>
      </c>
      <c r="BM540" s="3">
        <f t="shared" si="477"/>
        <v>0</v>
      </c>
      <c r="BN540" s="2">
        <f t="shared" si="478"/>
        <v>2.0833333333333335E-4</v>
      </c>
      <c r="BO540" s="5">
        <f t="shared" si="479"/>
        <v>827.6604389247351</v>
      </c>
      <c r="BP540" s="2">
        <f>(BO540/BO$5)^(12/COUNT(BO$6:BO540))-1</f>
        <v>4.8545640647902566E-2</v>
      </c>
      <c r="BR540" s="3">
        <f t="shared" si="480"/>
        <v>1</v>
      </c>
      <c r="BS540" s="3">
        <f t="shared" si="481"/>
        <v>0</v>
      </c>
      <c r="BT540" s="2">
        <f t="shared" si="482"/>
        <v>2.0833333333333335E-4</v>
      </c>
      <c r="BU540" s="5">
        <f t="shared" si="483"/>
        <v>1503.9859144885959</v>
      </c>
      <c r="BV540" s="2">
        <f>(BU540/BU$5)^(12/COUNT(BU$6:BU540))-1</f>
        <v>6.2687244419328936E-2</v>
      </c>
      <c r="BX540" s="3">
        <f t="shared" si="484"/>
        <v>0</v>
      </c>
      <c r="BY540" s="3">
        <f t="shared" si="485"/>
        <v>1</v>
      </c>
      <c r="BZ540" s="2">
        <f t="shared" si="486"/>
        <v>-6.5677738546263353E-2</v>
      </c>
      <c r="CA540" s="5">
        <f t="shared" si="487"/>
        <v>1557.4227260878417</v>
      </c>
      <c r="CB540" s="2">
        <f>(CA540/CA$5)^(12/COUNT(CA$6:CA540))-1</f>
        <v>6.3519767598103849E-2</v>
      </c>
      <c r="CD540" s="3">
        <f t="shared" si="494"/>
        <v>0.1</v>
      </c>
      <c r="CE540" s="3">
        <f t="shared" si="488"/>
        <v>0.9</v>
      </c>
      <c r="CF540" s="2">
        <f t="shared" si="489"/>
        <v>-5.9089131358303688E-2</v>
      </c>
      <c r="CG540" s="5">
        <f t="shared" si="490"/>
        <v>1897.6022094882414</v>
      </c>
      <c r="CH540" s="2">
        <f>(CG540/CG$5)^(12/COUNT(CG$6:CG540))-1</f>
        <v>6.824291888597922E-2</v>
      </c>
    </row>
    <row r="541" spans="1:86">
      <c r="A541" s="1">
        <v>42277</v>
      </c>
      <c r="B541" s="2">
        <f>data!M542/1200</f>
        <v>2.0833333333333335E-4</v>
      </c>
      <c r="C541" s="2">
        <f>data!K542/data!K541-1</f>
        <v>-1.4722262725805679E-2</v>
      </c>
      <c r="D541" s="1">
        <f t="shared" si="441"/>
        <v>42005</v>
      </c>
      <c r="E541">
        <f>VLOOKUP(D541,'FRED Graph'!$A$13:$B$1993,2,FALSE)</f>
        <v>0</v>
      </c>
      <c r="F541" s="4">
        <f t="shared" si="442"/>
        <v>-1.4930596059139012E-2</v>
      </c>
      <c r="G541" s="20" t="str">
        <f t="shared" si="440"/>
        <v>20153</v>
      </c>
      <c r="H541" s="21">
        <f>IF(VLOOKUP(G541,Median_Level!$A$2:$H$206,8,FALSE)="#N/A",0,VLOOKUP(G541,Median_Level!$A$2:$H$206,8,FALSE))</f>
        <v>13</v>
      </c>
      <c r="I541" s="4"/>
      <c r="J541" s="3">
        <f t="shared" si="491"/>
        <v>0</v>
      </c>
      <c r="K541" s="3">
        <f t="shared" si="443"/>
        <v>1</v>
      </c>
      <c r="L541" s="2">
        <f t="shared" si="444"/>
        <v>-1.4722262725805679E-2</v>
      </c>
      <c r="M541" s="5">
        <f t="shared" si="445"/>
        <v>1875.0374208405294</v>
      </c>
      <c r="N541" s="2">
        <f>(M541/M$5)^(12/COUNT(M$6:M541))-1</f>
        <v>6.782533967873583E-2</v>
      </c>
      <c r="P541" s="3">
        <f t="shared" si="492"/>
        <v>1</v>
      </c>
      <c r="Q541" s="3">
        <f t="shared" si="446"/>
        <v>0</v>
      </c>
      <c r="R541" s="2">
        <f t="shared" si="447"/>
        <v>2.0833333333333335E-4</v>
      </c>
      <c r="S541" s="5">
        <f t="shared" si="448"/>
        <v>1150.51147104544</v>
      </c>
      <c r="T541" s="2">
        <f>(S541/S$5)^(12/COUNT(S$6:S541))-1</f>
        <v>5.6212468505302482E-2</v>
      </c>
      <c r="V541" s="3">
        <f t="shared" si="449"/>
        <v>1</v>
      </c>
      <c r="W541" s="3">
        <f t="shared" si="450"/>
        <v>0</v>
      </c>
      <c r="X541" s="2">
        <f t="shared" si="451"/>
        <v>2.0833333333333335E-4</v>
      </c>
      <c r="Y541" s="5">
        <f t="shared" si="452"/>
        <v>9917733.0129432511</v>
      </c>
      <c r="Z541" s="2">
        <f>(Y541/Y$5)^(12/COUNT(Y$6:Y541))-1</f>
        <v>0.29377864784737118</v>
      </c>
      <c r="AB541" s="3">
        <f t="shared" si="453"/>
        <v>0</v>
      </c>
      <c r="AC541" s="3">
        <f t="shared" si="454"/>
        <v>1</v>
      </c>
      <c r="AD541" s="2">
        <f t="shared" si="455"/>
        <v>-1.4722262725805679E-2</v>
      </c>
      <c r="AE541" s="5">
        <f t="shared" si="456"/>
        <v>2363.407005956637</v>
      </c>
      <c r="AF541" s="2">
        <f>(AE541/AE$5)^(12/COUNT(AE$6:AE541))-1</f>
        <v>7.3373483588887733E-2</v>
      </c>
      <c r="AH541" s="3">
        <f t="shared" ca="1" si="457"/>
        <v>0</v>
      </c>
      <c r="AI541" s="3">
        <f t="shared" ca="1" si="458"/>
        <v>1</v>
      </c>
      <c r="AJ541" s="2">
        <f t="shared" ca="1" si="459"/>
        <v>-1.4722262725805679E-2</v>
      </c>
      <c r="AK541" s="5">
        <f t="shared" ca="1" si="460"/>
        <v>8265.6032333765252</v>
      </c>
      <c r="AL541" s="2">
        <f ca="1">(AK541/AK$5)^(12/COUNT(AK$6:AK541))-1</f>
        <v>0.10388557230782336</v>
      </c>
      <c r="AN541" s="3">
        <f t="shared" ca="1" si="461"/>
        <v>0.24937192424577126</v>
      </c>
      <c r="AO541" s="3">
        <f t="shared" ca="1" si="462"/>
        <v>0.75062807575422874</v>
      </c>
      <c r="AP541" s="2">
        <f t="shared" ca="1" si="463"/>
        <v>-1.0998991256401854E-2</v>
      </c>
      <c r="AQ541" s="5">
        <f t="shared" ca="1" si="464"/>
        <v>1625.5644645865282</v>
      </c>
      <c r="AR541" s="2">
        <f ca="1">(AQ541/AQ$5)^(12/COUNT(AQ$6:AQ541))-1</f>
        <v>6.441756892151651E-2</v>
      </c>
      <c r="AT541" s="3">
        <f t="shared" si="465"/>
        <v>0</v>
      </c>
      <c r="AU541" s="3">
        <f t="shared" si="466"/>
        <v>1</v>
      </c>
      <c r="AV541" s="2">
        <f t="shared" si="467"/>
        <v>-1.4722262725805679E-2</v>
      </c>
      <c r="AW541" s="5">
        <f t="shared" si="468"/>
        <v>3085.889071598252</v>
      </c>
      <c r="AX541" s="2">
        <f>(AW541/AW$5)^(12/COUNT(AW$6:AW541))-1</f>
        <v>7.9802516600283369E-2</v>
      </c>
      <c r="AZ541" s="3">
        <f t="shared" ca="1" si="469"/>
        <v>0</v>
      </c>
      <c r="BA541" s="3">
        <f t="shared" ca="1" si="470"/>
        <v>1</v>
      </c>
      <c r="BB541" s="2">
        <f t="shared" ca="1" si="471"/>
        <v>-1.4722262725805679E-2</v>
      </c>
      <c r="BC541" s="5">
        <f t="shared" ca="1" si="472"/>
        <v>6116.1638649616207</v>
      </c>
      <c r="BD541" s="2">
        <f ca="1">(BC541/BC$5)^(12/COUNT(BC$6:BC541))-1</f>
        <v>9.6467594904439791E-2</v>
      </c>
      <c r="BF541" s="3">
        <f t="shared" si="493"/>
        <v>0.45</v>
      </c>
      <c r="BG541" s="3">
        <f t="shared" si="473"/>
        <v>0.55000000000000004</v>
      </c>
      <c r="BH541" s="2">
        <f t="shared" si="474"/>
        <v>-8.0034944991931242E-3</v>
      </c>
      <c r="BI541" s="5">
        <f t="shared" si="475"/>
        <v>1713.1946452895183</v>
      </c>
      <c r="BJ541" s="2">
        <f>(BI541/BI$5)^(12/COUNT(BI$6:BI541))-1</f>
        <v>6.5669504951754165E-2</v>
      </c>
      <c r="BL541" s="3">
        <f t="shared" si="476"/>
        <v>1</v>
      </c>
      <c r="BM541" s="3">
        <f t="shared" si="477"/>
        <v>0</v>
      </c>
      <c r="BN541" s="2">
        <f t="shared" si="478"/>
        <v>2.0833333333333335E-4</v>
      </c>
      <c r="BO541" s="5">
        <f t="shared" si="479"/>
        <v>827.83286818284444</v>
      </c>
      <c r="BP541" s="2">
        <f>(BO541/BO$5)^(12/COUNT(BO$6:BO541))-1</f>
        <v>4.8457800537885953E-2</v>
      </c>
      <c r="BR541" s="3">
        <f t="shared" si="480"/>
        <v>1</v>
      </c>
      <c r="BS541" s="3">
        <f t="shared" si="481"/>
        <v>0</v>
      </c>
      <c r="BT541" s="2">
        <f t="shared" si="482"/>
        <v>2.0833333333333335E-4</v>
      </c>
      <c r="BU541" s="5">
        <f t="shared" si="483"/>
        <v>1504.2992448874477</v>
      </c>
      <c r="BV541" s="2">
        <f>(BU541/BU$5)^(12/COUNT(BU$6:BU541))-1</f>
        <v>6.2571661467007988E-2</v>
      </c>
      <c r="BX541" s="3">
        <f t="shared" si="484"/>
        <v>0</v>
      </c>
      <c r="BY541" s="3">
        <f t="shared" si="485"/>
        <v>1</v>
      </c>
      <c r="BZ541" s="2">
        <f t="shared" si="486"/>
        <v>-1.4722262725805679E-2</v>
      </c>
      <c r="CA541" s="5">
        <f t="shared" si="487"/>
        <v>1534.493939539236</v>
      </c>
      <c r="CB541" s="2">
        <f>(CA541/CA$5)^(12/COUNT(CA$6:CA541))-1</f>
        <v>6.3044535092348308E-2</v>
      </c>
      <c r="CD541" s="3">
        <f t="shared" si="494"/>
        <v>0.1</v>
      </c>
      <c r="CE541" s="3">
        <f t="shared" si="488"/>
        <v>0.9</v>
      </c>
      <c r="CF541" s="2">
        <f t="shared" si="489"/>
        <v>-1.3229203119891779E-2</v>
      </c>
      <c r="CG541" s="5">
        <f t="shared" si="490"/>
        <v>1872.4984444181662</v>
      </c>
      <c r="CH541" s="2">
        <f>(CG541/CG$5)^(12/COUNT(CG$6:CG541))-1</f>
        <v>6.7792946540552901E-2</v>
      </c>
    </row>
    <row r="542" spans="1:86">
      <c r="A542" s="1">
        <v>42307</v>
      </c>
      <c r="B542" s="2">
        <f>data!M543/1200</f>
        <v>2.0833333333333335E-4</v>
      </c>
      <c r="C542" s="2">
        <f>data!K543/data!K542-1</f>
        <v>8.467088739737294E-2</v>
      </c>
      <c r="D542" s="1">
        <f t="shared" si="441"/>
        <v>42005</v>
      </c>
      <c r="E542">
        <f>VLOOKUP(D542,'FRED Graph'!$A$13:$B$1993,2,FALSE)</f>
        <v>0</v>
      </c>
      <c r="F542" s="4">
        <f t="shared" si="442"/>
        <v>8.4462554064039602E-2</v>
      </c>
      <c r="G542" s="20" t="str">
        <f t="shared" si="440"/>
        <v>20154</v>
      </c>
      <c r="H542" s="21">
        <f>IF(VLOOKUP(G542,Median_Level!$A$2:$H$206,8,FALSE)="#N/A",0,VLOOKUP(G542,Median_Level!$A$2:$H$206,8,FALSE))</f>
        <v>15</v>
      </c>
      <c r="I542" s="4"/>
      <c r="J542" s="3">
        <f t="shared" si="491"/>
        <v>0</v>
      </c>
      <c r="K542" s="3">
        <f t="shared" si="443"/>
        <v>1</v>
      </c>
      <c r="L542" s="2">
        <f t="shared" si="444"/>
        <v>8.467088739737294E-2</v>
      </c>
      <c r="M542" s="5">
        <f t="shared" si="445"/>
        <v>2033.7985031663784</v>
      </c>
      <c r="N542" s="2">
        <f>(M542/M$5)^(12/COUNT(M$6:M542))-1</f>
        <v>6.9635802963620375E-2</v>
      </c>
      <c r="P542" s="3">
        <f t="shared" si="492"/>
        <v>1</v>
      </c>
      <c r="Q542" s="3">
        <f t="shared" si="446"/>
        <v>0</v>
      </c>
      <c r="R542" s="2">
        <f t="shared" si="447"/>
        <v>2.0833333333333335E-4</v>
      </c>
      <c r="S542" s="5">
        <f t="shared" si="448"/>
        <v>1150.7511609352412</v>
      </c>
      <c r="T542" s="2">
        <f>(S542/S$5)^(12/COUNT(S$6:S542))-1</f>
        <v>5.6109822963686273E-2</v>
      </c>
      <c r="V542" s="3">
        <f t="shared" si="449"/>
        <v>0</v>
      </c>
      <c r="W542" s="3">
        <f t="shared" si="450"/>
        <v>1</v>
      </c>
      <c r="X542" s="2">
        <f t="shared" si="451"/>
        <v>8.467088739737294E-2</v>
      </c>
      <c r="Y542" s="5">
        <f t="shared" si="452"/>
        <v>10757476.268119378</v>
      </c>
      <c r="Z542" s="2">
        <f>(Y542/Y$5)^(12/COUNT(Y$6:Y542))-1</f>
        <v>0.29550906378338659</v>
      </c>
      <c r="AB542" s="3">
        <f t="shared" si="453"/>
        <v>0</v>
      </c>
      <c r="AC542" s="3">
        <f t="shared" si="454"/>
        <v>1</v>
      </c>
      <c r="AD542" s="2">
        <f t="shared" si="455"/>
        <v>8.467088739737294E-2</v>
      </c>
      <c r="AE542" s="5">
        <f t="shared" si="456"/>
        <v>2563.5187744321538</v>
      </c>
      <c r="AF542" s="2">
        <f>(AE542/AE$5)^(12/COUNT(AE$6:AE542))-1</f>
        <v>7.5182977526339512E-2</v>
      </c>
      <c r="AH542" s="3">
        <f t="shared" ca="1" si="457"/>
        <v>0</v>
      </c>
      <c r="AI542" s="3">
        <f t="shared" ca="1" si="458"/>
        <v>1</v>
      </c>
      <c r="AJ542" s="2">
        <f t="shared" ca="1" si="459"/>
        <v>8.467088739737294E-2</v>
      </c>
      <c r="AK542" s="5">
        <f t="shared" ca="1" si="460"/>
        <v>8965.4591940211103</v>
      </c>
      <c r="AL542" s="2">
        <f ca="1">(AK542/AK$5)^(12/COUNT(AK$6:AK542))-1</f>
        <v>0.10568878834904827</v>
      </c>
      <c r="AN542" s="3">
        <f t="shared" ca="1" si="461"/>
        <v>4.6787798205443765E-2</v>
      </c>
      <c r="AO542" s="3">
        <f t="shared" ca="1" si="462"/>
        <v>0.95321220179455624</v>
      </c>
      <c r="AP542" s="2">
        <f t="shared" ca="1" si="463"/>
        <v>8.0719070461908266E-2</v>
      </c>
      <c r="AQ542" s="5">
        <f t="shared" ca="1" si="464"/>
        <v>1756.7785171438625</v>
      </c>
      <c r="AR542" s="2">
        <f ca="1">(AQ542/AQ$5)^(12/COUNT(AQ$6:AQ542))-1</f>
        <v>6.6141638760188526E-2</v>
      </c>
      <c r="AT542" s="3">
        <f t="shared" si="465"/>
        <v>0</v>
      </c>
      <c r="AU542" s="3">
        <f t="shared" si="466"/>
        <v>1</v>
      </c>
      <c r="AV542" s="2">
        <f t="shared" si="467"/>
        <v>8.467088739737294E-2</v>
      </c>
      <c r="AW542" s="5">
        <f t="shared" si="468"/>
        <v>3347.1740377003312</v>
      </c>
      <c r="AX542" s="2">
        <f>(AW542/AW$5)^(12/COUNT(AW$6:AW542))-1</f>
        <v>8.1610820519997462E-2</v>
      </c>
      <c r="AZ542" s="3">
        <f t="shared" ca="1" si="469"/>
        <v>0</v>
      </c>
      <c r="BA542" s="3">
        <f t="shared" ca="1" si="470"/>
        <v>1</v>
      </c>
      <c r="BB542" s="2">
        <f t="shared" ca="1" si="471"/>
        <v>8.467088739737294E-2</v>
      </c>
      <c r="BC542" s="5">
        <f t="shared" ca="1" si="472"/>
        <v>6634.0248868756671</v>
      </c>
      <c r="BD542" s="2">
        <f ca="1">(BC542/BC$5)^(12/COUNT(BC$6:BC542))-1</f>
        <v>9.8272483348280648E-2</v>
      </c>
      <c r="BF542" s="3">
        <f t="shared" si="493"/>
        <v>0.45</v>
      </c>
      <c r="BG542" s="3">
        <f t="shared" si="473"/>
        <v>0.55000000000000004</v>
      </c>
      <c r="BH542" s="2">
        <f t="shared" si="474"/>
        <v>4.6662738068555115E-2</v>
      </c>
      <c r="BI542" s="5">
        <f t="shared" si="475"/>
        <v>1793.1369982831143</v>
      </c>
      <c r="BJ542" s="2">
        <f>(BI542/BI$5)^(12/COUNT(BI$6:BI542))-1</f>
        <v>6.6629789743494205E-2</v>
      </c>
      <c r="BL542" s="3">
        <f t="shared" si="476"/>
        <v>1</v>
      </c>
      <c r="BM542" s="3">
        <f t="shared" si="477"/>
        <v>0</v>
      </c>
      <c r="BN542" s="2">
        <f t="shared" si="478"/>
        <v>2.0833333333333335E-4</v>
      </c>
      <c r="BO542" s="5">
        <f t="shared" si="479"/>
        <v>828.00533336371586</v>
      </c>
      <c r="BP542" s="2">
        <f>(BO542/BO$5)^(12/COUNT(BO$6:BO542))-1</f>
        <v>4.8370294896713295E-2</v>
      </c>
      <c r="BR542" s="3">
        <f t="shared" si="480"/>
        <v>1</v>
      </c>
      <c r="BS542" s="3">
        <f t="shared" si="481"/>
        <v>0</v>
      </c>
      <c r="BT542" s="2">
        <f t="shared" si="482"/>
        <v>2.0833333333333335E-4</v>
      </c>
      <c r="BU542" s="5">
        <f t="shared" si="483"/>
        <v>1504.6126405634659</v>
      </c>
      <c r="BV542" s="2">
        <f>(BU542/BU$5)^(12/COUNT(BU$6:BU542))-1</f>
        <v>6.2456521492445294E-2</v>
      </c>
      <c r="BX542" s="3">
        <f t="shared" si="484"/>
        <v>0</v>
      </c>
      <c r="BY542" s="3">
        <f t="shared" si="485"/>
        <v>1</v>
      </c>
      <c r="BZ542" s="2">
        <f t="shared" si="486"/>
        <v>8.467088739737294E-2</v>
      </c>
      <c r="CA542" s="5">
        <f t="shared" si="487"/>
        <v>1664.4209031059138</v>
      </c>
      <c r="CB542" s="2">
        <f>(CA542/CA$5)^(12/COUNT(CA$6:CA542))-1</f>
        <v>6.4855790618095321E-2</v>
      </c>
      <c r="CD542" s="3">
        <f t="shared" si="494"/>
        <v>0.1</v>
      </c>
      <c r="CE542" s="3">
        <f t="shared" si="488"/>
        <v>0.9</v>
      </c>
      <c r="CF542" s="2">
        <f t="shared" si="489"/>
        <v>7.6224631990968975E-2</v>
      </c>
      <c r="CG542" s="5">
        <f t="shared" si="490"/>
        <v>2015.2289492476027</v>
      </c>
      <c r="CH542" s="2">
        <f>(CG542/CG$5)^(12/COUNT(CG$6:CG542))-1</f>
        <v>6.9416581953755996E-2</v>
      </c>
    </row>
    <row r="543" spans="1:86">
      <c r="A543" s="1">
        <v>42338</v>
      </c>
      <c r="B543" s="2">
        <f>data!M544/1200</f>
        <v>2.0833333333333335E-4</v>
      </c>
      <c r="C543" s="2">
        <f>data!K544/data!K543-1</f>
        <v>3.1918856582540123E-3</v>
      </c>
      <c r="D543" s="1">
        <f t="shared" si="441"/>
        <v>42005</v>
      </c>
      <c r="E543">
        <f>VLOOKUP(D543,'FRED Graph'!$A$13:$B$1993,2,FALSE)</f>
        <v>0</v>
      </c>
      <c r="F543" s="4">
        <f t="shared" si="442"/>
        <v>2.9835523249206789E-3</v>
      </c>
      <c r="G543" s="20" t="str">
        <f t="shared" si="440"/>
        <v>20154</v>
      </c>
      <c r="H543" s="21">
        <f>IF(VLOOKUP(G543,Median_Level!$A$2:$H$206,8,FALSE)="#N/A",0,VLOOKUP(G543,Median_Level!$A$2:$H$206,8,FALSE))</f>
        <v>15</v>
      </c>
      <c r="I543" s="4"/>
      <c r="J543" s="3">
        <f t="shared" si="491"/>
        <v>0</v>
      </c>
      <c r="K543" s="3">
        <f t="shared" si="443"/>
        <v>1</v>
      </c>
      <c r="L543" s="2">
        <f t="shared" si="444"/>
        <v>3.1918856582540123E-3</v>
      </c>
      <c r="M543" s="5">
        <f t="shared" si="445"/>
        <v>2040.2901554404136</v>
      </c>
      <c r="N543" s="2">
        <f>(M543/M$5)^(12/COUNT(M$6:M543))-1</f>
        <v>6.9577995302071871E-2</v>
      </c>
      <c r="P543" s="3">
        <f t="shared" si="492"/>
        <v>1</v>
      </c>
      <c r="Q543" s="3">
        <f t="shared" si="446"/>
        <v>0</v>
      </c>
      <c r="R543" s="2">
        <f t="shared" si="447"/>
        <v>2.0833333333333335E-4</v>
      </c>
      <c r="S543" s="5">
        <f t="shared" si="448"/>
        <v>1150.990900760436</v>
      </c>
      <c r="T543" s="2">
        <f>(S543/S$5)^(12/COUNT(S$6:S543))-1</f>
        <v>5.6007568923821971E-2</v>
      </c>
      <c r="V543" s="3">
        <f t="shared" si="449"/>
        <v>0</v>
      </c>
      <c r="W543" s="3">
        <f t="shared" si="450"/>
        <v>1</v>
      </c>
      <c r="X543" s="2">
        <f t="shared" si="451"/>
        <v>3.1918856582540123E-3</v>
      </c>
      <c r="Y543" s="5">
        <f t="shared" si="452"/>
        <v>10791812.902338596</v>
      </c>
      <c r="Z543" s="2">
        <f>(Y543/Y$5)^(12/COUNT(Y$6:Y543))-1</f>
        <v>0.29497781635107123</v>
      </c>
      <c r="AB543" s="3">
        <f t="shared" si="453"/>
        <v>0</v>
      </c>
      <c r="AC543" s="3">
        <f t="shared" si="454"/>
        <v>1</v>
      </c>
      <c r="AD543" s="2">
        <f t="shared" si="455"/>
        <v>3.1918856582540123E-3</v>
      </c>
      <c r="AE543" s="5">
        <f t="shared" si="456"/>
        <v>2571.7012332429285</v>
      </c>
      <c r="AF543" s="2">
        <f>(AE543/AE$5)^(12/COUNT(AE$6:AE543))-1</f>
        <v>7.5114533257059302E-2</v>
      </c>
      <c r="AH543" s="3">
        <f t="shared" ca="1" si="457"/>
        <v>0</v>
      </c>
      <c r="AI543" s="3">
        <f t="shared" ca="1" si="458"/>
        <v>1</v>
      </c>
      <c r="AJ543" s="2">
        <f t="shared" ca="1" si="459"/>
        <v>3.1918856582540123E-3</v>
      </c>
      <c r="AK543" s="5">
        <f t="shared" ca="1" si="460"/>
        <v>8994.0759146421678</v>
      </c>
      <c r="AL543" s="2">
        <f ca="1">(AK543/AK$5)^(12/COUNT(AK$6:AK543))-1</f>
        <v>0.1055609081422173</v>
      </c>
      <c r="AN543" s="3">
        <f t="shared" ca="1" si="461"/>
        <v>6.0852159039453624E-2</v>
      </c>
      <c r="AO543" s="3">
        <f t="shared" ca="1" si="462"/>
        <v>0.93914784096054638</v>
      </c>
      <c r="AP543" s="2">
        <f t="shared" ca="1" si="463"/>
        <v>3.0103300576754073E-3</v>
      </c>
      <c r="AQ543" s="5">
        <f t="shared" ca="1" si="464"/>
        <v>1762.067000318699</v>
      </c>
      <c r="AR543" s="2">
        <f ca="1">(AQ543/AQ$5)^(12/COUNT(AQ$6:AQ543))-1</f>
        <v>6.608619986687736E-2</v>
      </c>
      <c r="AT543" s="3">
        <f t="shared" si="465"/>
        <v>0</v>
      </c>
      <c r="AU543" s="3">
        <f t="shared" si="466"/>
        <v>1</v>
      </c>
      <c r="AV543" s="2">
        <f t="shared" si="467"/>
        <v>3.1918856582540123E-3</v>
      </c>
      <c r="AW543" s="5">
        <f t="shared" si="468"/>
        <v>3357.8578345069468</v>
      </c>
      <c r="AX543" s="2">
        <f>(AW543/AW$5)^(12/COUNT(AW$6:AW543))-1</f>
        <v>8.1529984588297078E-2</v>
      </c>
      <c r="AZ543" s="3">
        <f t="shared" ca="1" si="469"/>
        <v>0</v>
      </c>
      <c r="BA543" s="3">
        <f t="shared" ca="1" si="470"/>
        <v>1</v>
      </c>
      <c r="BB543" s="2">
        <f t="shared" ca="1" si="471"/>
        <v>3.1918856582540123E-3</v>
      </c>
      <c r="BC543" s="5">
        <f t="shared" ca="1" si="472"/>
        <v>6655.1999357685854</v>
      </c>
      <c r="BD543" s="2">
        <f ca="1">(BC543/BC$5)^(12/COUNT(BC$6:BC543))-1</f>
        <v>9.815919800220918E-2</v>
      </c>
      <c r="BF543" s="3">
        <f t="shared" si="493"/>
        <v>0.45</v>
      </c>
      <c r="BG543" s="3">
        <f t="shared" si="473"/>
        <v>0.55000000000000004</v>
      </c>
      <c r="BH543" s="2">
        <f t="shared" si="474"/>
        <v>1.849287112039707E-3</v>
      </c>
      <c r="BI543" s="5">
        <f t="shared" si="475"/>
        <v>1796.4530234241608</v>
      </c>
      <c r="BJ543" s="2">
        <f>(BI543/BI$5)^(12/COUNT(BI$6:BI543))-1</f>
        <v>6.654586435454668E-2</v>
      </c>
      <c r="BL543" s="3">
        <f t="shared" si="476"/>
        <v>1</v>
      </c>
      <c r="BM543" s="3">
        <f t="shared" si="477"/>
        <v>0</v>
      </c>
      <c r="BN543" s="2">
        <f t="shared" si="478"/>
        <v>2.0833333333333335E-4</v>
      </c>
      <c r="BO543" s="5">
        <f t="shared" si="479"/>
        <v>828.17783447483328</v>
      </c>
      <c r="BP543" s="2">
        <f>(BO543/BO$5)^(12/COUNT(BO$6:BO543))-1</f>
        <v>4.8283121817982222E-2</v>
      </c>
      <c r="BR543" s="3">
        <f t="shared" si="480"/>
        <v>1</v>
      </c>
      <c r="BS543" s="3">
        <f t="shared" si="481"/>
        <v>0</v>
      </c>
      <c r="BT543" s="2">
        <f t="shared" si="482"/>
        <v>2.0833333333333335E-4</v>
      </c>
      <c r="BU543" s="5">
        <f t="shared" si="483"/>
        <v>1504.92610153025</v>
      </c>
      <c r="BV543" s="2">
        <f>(BU543/BU$5)^(12/COUNT(BU$6:BU543))-1</f>
        <v>6.2341821954579935E-2</v>
      </c>
      <c r="BX543" s="3">
        <f t="shared" si="484"/>
        <v>0</v>
      </c>
      <c r="BY543" s="3">
        <f t="shared" si="485"/>
        <v>1</v>
      </c>
      <c r="BZ543" s="2">
        <f t="shared" si="486"/>
        <v>3.1918856582540123E-3</v>
      </c>
      <c r="CA543" s="5">
        <f t="shared" si="487"/>
        <v>1669.7335443158358</v>
      </c>
      <c r="CB543" s="2">
        <f>(CA543/CA$5)^(12/COUNT(CA$6:CA543))-1</f>
        <v>6.4807105745934734E-2</v>
      </c>
      <c r="CD543" s="3">
        <f t="shared" si="494"/>
        <v>0.1</v>
      </c>
      <c r="CE543" s="3">
        <f t="shared" si="488"/>
        <v>0.9</v>
      </c>
      <c r="CF543" s="2">
        <f t="shared" si="489"/>
        <v>2.8935304257619444E-3</v>
      </c>
      <c r="CG543" s="5">
        <f t="shared" si="490"/>
        <v>2021.0600755271271</v>
      </c>
      <c r="CH543" s="2">
        <f>(CG543/CG$5)^(12/COUNT(CG$6:CG543))-1</f>
        <v>6.935209882827631E-2</v>
      </c>
    </row>
    <row r="544" spans="1:86">
      <c r="A544" s="1">
        <v>42369</v>
      </c>
      <c r="B544" s="2">
        <f>data!M545/1200</f>
        <v>3.1666666666666665E-4</v>
      </c>
      <c r="C544" s="2">
        <f>data!K545/data!K544-1</f>
        <v>-1.6641722987462693E-2</v>
      </c>
      <c r="D544" s="1">
        <f t="shared" si="441"/>
        <v>42005</v>
      </c>
      <c r="E544">
        <f>VLOOKUP(D544,'FRED Graph'!$A$13:$B$1993,2,FALSE)</f>
        <v>0</v>
      </c>
      <c r="F544" s="4">
        <f t="shared" si="442"/>
        <v>-1.6958389654129359E-2</v>
      </c>
      <c r="G544" s="20" t="str">
        <f t="shared" si="440"/>
        <v>20154</v>
      </c>
      <c r="H544" s="21">
        <f>IF(VLOOKUP(G544,Median_Level!$A$2:$H$206,8,FALSE)="#N/A",0,VLOOKUP(G544,Median_Level!$A$2:$H$206,8,FALSE))</f>
        <v>15</v>
      </c>
      <c r="I544" s="4"/>
      <c r="J544" s="3">
        <f t="shared" si="491"/>
        <v>0</v>
      </c>
      <c r="K544" s="3">
        <f t="shared" si="443"/>
        <v>1</v>
      </c>
      <c r="L544" s="2">
        <f t="shared" si="444"/>
        <v>-1.6641722987462693E-2</v>
      </c>
      <c r="M544" s="5">
        <f t="shared" si="445"/>
        <v>2006.3362118595271</v>
      </c>
      <c r="N544" s="2">
        <f>(M544/M$5)^(12/COUNT(M$6:M544))-1</f>
        <v>6.9045035376406494E-2</v>
      </c>
      <c r="P544" s="3">
        <f t="shared" si="492"/>
        <v>1</v>
      </c>
      <c r="Q544" s="3">
        <f t="shared" si="446"/>
        <v>0</v>
      </c>
      <c r="R544" s="2">
        <f t="shared" si="447"/>
        <v>3.1666666666666665E-4</v>
      </c>
      <c r="S544" s="5">
        <f t="shared" si="448"/>
        <v>1151.3553812123437</v>
      </c>
      <c r="T544" s="2">
        <f>(S544/S$5)^(12/COUNT(S$6:S544))-1</f>
        <v>5.5908250196682552E-2</v>
      </c>
      <c r="V544" s="3">
        <f t="shared" si="449"/>
        <v>1</v>
      </c>
      <c r="W544" s="3">
        <f t="shared" si="450"/>
        <v>0</v>
      </c>
      <c r="X544" s="2">
        <f t="shared" si="451"/>
        <v>3.1666666666666665E-4</v>
      </c>
      <c r="Y544" s="5">
        <f t="shared" si="452"/>
        <v>10795230.30975767</v>
      </c>
      <c r="Z544" s="2">
        <f>(Y544/Y$5)^(12/COUNT(Y$6:Y544))-1</f>
        <v>0.29436604384318588</v>
      </c>
      <c r="AB544" s="3">
        <f t="shared" si="453"/>
        <v>0</v>
      </c>
      <c r="AC544" s="3">
        <f t="shared" si="454"/>
        <v>1</v>
      </c>
      <c r="AD544" s="2">
        <f t="shared" si="455"/>
        <v>-1.6641722987462693E-2</v>
      </c>
      <c r="AE544" s="5">
        <f t="shared" si="456"/>
        <v>2528.9036937127835</v>
      </c>
      <c r="AF544" s="2">
        <f>(AE544/AE$5)^(12/COUNT(AE$6:AE544))-1</f>
        <v>7.4568521301449975E-2</v>
      </c>
      <c r="AH544" s="3">
        <f t="shared" ca="1" si="457"/>
        <v>0</v>
      </c>
      <c r="AI544" s="3">
        <f t="shared" ca="1" si="458"/>
        <v>1</v>
      </c>
      <c r="AJ544" s="2">
        <f t="shared" ca="1" si="459"/>
        <v>-1.6641722987462693E-2</v>
      </c>
      <c r="AK544" s="5">
        <f t="shared" ca="1" si="460"/>
        <v>8844.3989947424834</v>
      </c>
      <c r="AL544" s="2">
        <f ca="1">(AK544/AK$5)^(12/COUNT(AK$6:AK544))-1</f>
        <v>0.10494218497646557</v>
      </c>
      <c r="AN544" s="3">
        <f t="shared" ca="1" si="461"/>
        <v>0.37020437431102127</v>
      </c>
      <c r="AO544" s="3">
        <f t="shared" ca="1" si="462"/>
        <v>0.62979562568897873</v>
      </c>
      <c r="AP544" s="2">
        <f t="shared" ca="1" si="463"/>
        <v>-1.0363652956233238E-2</v>
      </c>
      <c r="AQ544" s="5">
        <f t="shared" ca="1" si="464"/>
        <v>1743.8055494417652</v>
      </c>
      <c r="AR544" s="2">
        <f ca="1">(AQ544/AQ$5)^(12/COUNT(AQ$6:AQ544))-1</f>
        <v>6.5712429243962811E-2</v>
      </c>
      <c r="AT544" s="3">
        <f t="shared" si="465"/>
        <v>0</v>
      </c>
      <c r="AU544" s="3">
        <f t="shared" si="466"/>
        <v>1</v>
      </c>
      <c r="AV544" s="2">
        <f t="shared" si="467"/>
        <v>-1.6641722987462693E-2</v>
      </c>
      <c r="AW544" s="5">
        <f t="shared" si="468"/>
        <v>3301.9772945938007</v>
      </c>
      <c r="AX544" s="2">
        <f>(AW544/AW$5)^(12/COUNT(AW$6:AW544))-1</f>
        <v>8.0968782635533643E-2</v>
      </c>
      <c r="AZ544" s="3">
        <f t="shared" ca="1" si="469"/>
        <v>0</v>
      </c>
      <c r="BA544" s="3">
        <f t="shared" ca="1" si="470"/>
        <v>1</v>
      </c>
      <c r="BB544" s="2">
        <f t="shared" ca="1" si="471"/>
        <v>-1.6641722987462693E-2</v>
      </c>
      <c r="BC544" s="5">
        <f t="shared" ca="1" si="472"/>
        <v>6544.4459420113453</v>
      </c>
      <c r="BD544" s="2">
        <f ca="1">(BC544/BC$5)^(12/COUNT(BC$6:BC544))-1</f>
        <v>9.7558295831702724E-2</v>
      </c>
      <c r="BF544" s="3">
        <f t="shared" si="493"/>
        <v>0.45</v>
      </c>
      <c r="BG544" s="3">
        <f t="shared" si="473"/>
        <v>0.55000000000000004</v>
      </c>
      <c r="BH544" s="2">
        <f t="shared" si="474"/>
        <v>-9.0104476431044807E-3</v>
      </c>
      <c r="BI544" s="5">
        <f t="shared" si="475"/>
        <v>1780.2661775133008</v>
      </c>
      <c r="BJ544" s="2">
        <f>(BI544/BI$5)^(12/COUNT(BI$6:BI544))-1</f>
        <v>6.6203515131594948E-2</v>
      </c>
      <c r="BL544" s="3">
        <f t="shared" si="476"/>
        <v>1</v>
      </c>
      <c r="BM544" s="3">
        <f t="shared" si="477"/>
        <v>0</v>
      </c>
      <c r="BN544" s="2">
        <f t="shared" si="478"/>
        <v>3.1666666666666665E-4</v>
      </c>
      <c r="BO544" s="5">
        <f t="shared" si="479"/>
        <v>828.44009078908368</v>
      </c>
      <c r="BP544" s="2">
        <f>(BO544/BO$5)^(12/COUNT(BO$6:BO544))-1</f>
        <v>4.8198806866527111E-2</v>
      </c>
      <c r="BR544" s="3">
        <f t="shared" si="480"/>
        <v>1</v>
      </c>
      <c r="BS544" s="3">
        <f t="shared" si="481"/>
        <v>0</v>
      </c>
      <c r="BT544" s="2">
        <f t="shared" si="482"/>
        <v>3.1666666666666665E-4</v>
      </c>
      <c r="BU544" s="5">
        <f t="shared" si="483"/>
        <v>1505.4026614624013</v>
      </c>
      <c r="BV544" s="2">
        <f>(BU544/BU$5)^(12/COUNT(BU$6:BU544))-1</f>
        <v>6.2230121621362766E-2</v>
      </c>
      <c r="BX544" s="3">
        <f t="shared" si="484"/>
        <v>0</v>
      </c>
      <c r="BY544" s="3">
        <f t="shared" si="485"/>
        <v>1</v>
      </c>
      <c r="BZ544" s="2">
        <f t="shared" si="486"/>
        <v>-1.6641722987462693E-2</v>
      </c>
      <c r="CA544" s="5">
        <f t="shared" si="487"/>
        <v>1641.9463012084575</v>
      </c>
      <c r="CB544" s="2">
        <f>(CA544/CA$5)^(12/COUNT(CA$6:CA544))-1</f>
        <v>6.4285350344064129E-2</v>
      </c>
      <c r="CD544" s="3">
        <f t="shared" si="494"/>
        <v>0.1</v>
      </c>
      <c r="CE544" s="3">
        <f t="shared" si="488"/>
        <v>0.9</v>
      </c>
      <c r="CF544" s="2">
        <f t="shared" si="489"/>
        <v>-1.4945884022049757E-2</v>
      </c>
      <c r="CG544" s="5">
        <f t="shared" si="490"/>
        <v>1990.8535460367034</v>
      </c>
      <c r="CH544" s="2">
        <f>(CG544/CG$5)^(12/COUNT(CG$6:CG544))-1</f>
        <v>6.8860672203991724E-2</v>
      </c>
    </row>
    <row r="545" spans="1:86">
      <c r="A545" s="1">
        <v>42398</v>
      </c>
      <c r="B545" s="2">
        <f>data!M546/1200</f>
        <v>4.1666666666666669E-4</v>
      </c>
      <c r="C545" s="2">
        <f>data!K546/data!K545-1</f>
        <v>-5.5020278300812131E-2</v>
      </c>
      <c r="D545" s="1">
        <f t="shared" si="441"/>
        <v>42370</v>
      </c>
      <c r="E545">
        <f>VLOOKUP(D545,'FRED Graph'!$A$13:$B$1993,2,FALSE)</f>
        <v>0</v>
      </c>
      <c r="F545" s="4">
        <f t="shared" si="442"/>
        <v>-5.54369449674788E-2</v>
      </c>
      <c r="G545" s="20" t="str">
        <f t="shared" ref="G545:G592" si="495">YEAR(A545)&amp;INT((MONTH(A545)-1)/3)+1</f>
        <v>20161</v>
      </c>
      <c r="H545" s="21">
        <f>IF(VLOOKUP(G545,Median_Level!$A$2:$H$206,8,FALSE)="#N/A",0,VLOOKUP(G545,Median_Level!$A$2:$H$206,8,FALSE))</f>
        <v>16</v>
      </c>
      <c r="I545" s="4"/>
      <c r="J545" s="3">
        <f t="shared" si="491"/>
        <v>0</v>
      </c>
      <c r="K545" s="3">
        <f t="shared" si="443"/>
        <v>1</v>
      </c>
      <c r="L545" s="2">
        <f t="shared" si="444"/>
        <v>-5.5020278300812131E-2</v>
      </c>
      <c r="M545" s="5">
        <f t="shared" si="445"/>
        <v>1895.9470351180187</v>
      </c>
      <c r="N545" s="2">
        <f>(M545/M$5)^(12/COUNT(M$6:M545))-1</f>
        <v>6.7569451103456579E-2</v>
      </c>
      <c r="P545" s="3">
        <f t="shared" si="492"/>
        <v>1</v>
      </c>
      <c r="Q545" s="3">
        <f t="shared" si="446"/>
        <v>0</v>
      </c>
      <c r="R545" s="2">
        <f t="shared" si="447"/>
        <v>4.1666666666666669E-4</v>
      </c>
      <c r="S545" s="5">
        <f t="shared" si="448"/>
        <v>1151.8351126211821</v>
      </c>
      <c r="T545" s="2">
        <f>(S545/S$5)^(12/COUNT(S$6:S545))-1</f>
        <v>5.5811653991433063E-2</v>
      </c>
      <c r="V545" s="3">
        <f t="shared" si="449"/>
        <v>1</v>
      </c>
      <c r="W545" s="3">
        <f t="shared" si="450"/>
        <v>0</v>
      </c>
      <c r="X545" s="2">
        <f t="shared" si="451"/>
        <v>4.1666666666666669E-4</v>
      </c>
      <c r="Y545" s="5">
        <f t="shared" si="452"/>
        <v>10799728.322386736</v>
      </c>
      <c r="Z545" s="2">
        <f>(Y545/Y$5)^(12/COUNT(Y$6:Y545))-1</f>
        <v>0.29375969853363704</v>
      </c>
      <c r="AB545" s="3">
        <f t="shared" si="453"/>
        <v>0</v>
      </c>
      <c r="AC545" s="3">
        <f t="shared" si="454"/>
        <v>1</v>
      </c>
      <c r="AD545" s="2">
        <f t="shared" si="455"/>
        <v>-5.5020278300812131E-2</v>
      </c>
      <c r="AE545" s="5">
        <f t="shared" si="456"/>
        <v>2389.7627086887542</v>
      </c>
      <c r="AF545" s="2">
        <f>(AE545/AE$5)^(12/COUNT(AE$6:AE545))-1</f>
        <v>7.307507220392262E-2</v>
      </c>
      <c r="AH545" s="3">
        <f t="shared" ca="1" si="457"/>
        <v>0</v>
      </c>
      <c r="AI545" s="3">
        <f t="shared" ca="1" si="458"/>
        <v>1</v>
      </c>
      <c r="AJ545" s="2">
        <f t="shared" ca="1" si="459"/>
        <v>-5.5020278300812131E-2</v>
      </c>
      <c r="AK545" s="5">
        <f t="shared" ca="1" si="460"/>
        <v>8357.7777006483284</v>
      </c>
      <c r="AL545" s="2">
        <f ca="1">(AK545/AK$5)^(12/COUNT(AK$6:AK545))-1</f>
        <v>0.10334956782668425</v>
      </c>
      <c r="AN545" s="3">
        <f t="shared" ca="1" si="461"/>
        <v>0.16091676919343734</v>
      </c>
      <c r="AO545" s="3">
        <f t="shared" ca="1" si="462"/>
        <v>0.83908323080656266</v>
      </c>
      <c r="AP545" s="2">
        <f t="shared" ca="1" si="463"/>
        <v>-4.6099544222691059E-2</v>
      </c>
      <c r="AQ545" s="5">
        <f t="shared" ca="1" si="464"/>
        <v>1663.4169083995005</v>
      </c>
      <c r="AR545" s="2">
        <f ca="1">(AQ545/AQ$5)^(12/COUNT(AQ$6:AQ545))-1</f>
        <v>6.4469832912500191E-2</v>
      </c>
      <c r="AT545" s="3">
        <f t="shared" si="465"/>
        <v>0</v>
      </c>
      <c r="AU545" s="3">
        <f t="shared" si="466"/>
        <v>1</v>
      </c>
      <c r="AV545" s="2">
        <f t="shared" si="467"/>
        <v>-5.5020278300812131E-2</v>
      </c>
      <c r="AW545" s="5">
        <f t="shared" si="468"/>
        <v>3120.3015849022872</v>
      </c>
      <c r="AX545" s="2">
        <f>(AW545/AW$5)^(12/COUNT(AW$6:AW545))-1</f>
        <v>7.9454567396655351E-2</v>
      </c>
      <c r="AZ545" s="3">
        <f t="shared" ca="1" si="469"/>
        <v>0</v>
      </c>
      <c r="BA545" s="3">
        <f t="shared" ca="1" si="470"/>
        <v>1</v>
      </c>
      <c r="BB545" s="2">
        <f t="shared" ca="1" si="471"/>
        <v>-5.5020278300812131E-2</v>
      </c>
      <c r="BC545" s="5">
        <f t="shared" ca="1" si="472"/>
        <v>6184.3687049572609</v>
      </c>
      <c r="BD545" s="2">
        <f ca="1">(BC545/BC$5)^(12/COUNT(BC$6:BC545))-1</f>
        <v>9.5989930028596682E-2</v>
      </c>
      <c r="BF545" s="3">
        <f t="shared" si="493"/>
        <v>0.45</v>
      </c>
      <c r="BG545" s="3">
        <f t="shared" si="473"/>
        <v>0.55000000000000004</v>
      </c>
      <c r="BH545" s="2">
        <f t="shared" si="474"/>
        <v>-3.0073653065446675E-2</v>
      </c>
      <c r="BI545" s="5">
        <f t="shared" si="475"/>
        <v>1726.727070126617</v>
      </c>
      <c r="BJ545" s="2">
        <f>(BI545/BI$5)^(12/COUNT(BI$6:BI545))-1</f>
        <v>6.5353801591508054E-2</v>
      </c>
      <c r="BL545" s="3">
        <f t="shared" si="476"/>
        <v>1</v>
      </c>
      <c r="BM545" s="3">
        <f t="shared" si="477"/>
        <v>0</v>
      </c>
      <c r="BN545" s="2">
        <f t="shared" si="478"/>
        <v>4.1666666666666669E-4</v>
      </c>
      <c r="BO545" s="5">
        <f t="shared" si="479"/>
        <v>828.78527416024588</v>
      </c>
      <c r="BP545" s="2">
        <f>(BO545/BO$5)^(12/COUNT(BO$6:BO545))-1</f>
        <v>4.8117139229522987E-2</v>
      </c>
      <c r="BR545" s="3">
        <f t="shared" si="480"/>
        <v>1</v>
      </c>
      <c r="BS545" s="3">
        <f t="shared" si="481"/>
        <v>0</v>
      </c>
      <c r="BT545" s="2">
        <f t="shared" si="482"/>
        <v>4.1666666666666669E-4</v>
      </c>
      <c r="BU545" s="5">
        <f t="shared" si="483"/>
        <v>1506.0299125713441</v>
      </c>
      <c r="BV545" s="2">
        <f>(BU545/BU$5)^(12/COUNT(BU$6:BU545))-1</f>
        <v>6.2121206074303936E-2</v>
      </c>
      <c r="BX545" s="3">
        <f t="shared" si="484"/>
        <v>0</v>
      </c>
      <c r="BY545" s="3">
        <f t="shared" si="485"/>
        <v>1</v>
      </c>
      <c r="BZ545" s="2">
        <f t="shared" si="486"/>
        <v>-5.5020278300812131E-2</v>
      </c>
      <c r="CA545" s="5">
        <f t="shared" si="487"/>
        <v>1551.6059587609791</v>
      </c>
      <c r="CB545" s="2">
        <f>(CA545/CA$5)^(12/COUNT(CA$6:CA545))-1</f>
        <v>6.2825118259532964E-2</v>
      </c>
      <c r="CD545" s="3">
        <f t="shared" si="494"/>
        <v>0.1</v>
      </c>
      <c r="CE545" s="3">
        <f t="shared" si="488"/>
        <v>0.9</v>
      </c>
      <c r="CF545" s="2">
        <f t="shared" si="489"/>
        <v>-4.947658380406425E-2</v>
      </c>
      <c r="CG545" s="5">
        <f t="shared" si="490"/>
        <v>1892.3529137245998</v>
      </c>
      <c r="CH545" s="2">
        <f>(CG545/CG$5)^(12/COUNT(CG$6:CG545))-1</f>
        <v>6.7524436546804401E-2</v>
      </c>
    </row>
    <row r="546" spans="1:86">
      <c r="A546" s="1">
        <v>42429</v>
      </c>
      <c r="B546" s="2">
        <f>data!M547/1200</f>
        <v>4.1666666666666669E-4</v>
      </c>
      <c r="C546" s="2">
        <f>data!K547/data!K546-1</f>
        <v>3.0486508808900137E-3</v>
      </c>
      <c r="D546" s="1">
        <f t="shared" si="441"/>
        <v>42370</v>
      </c>
      <c r="E546">
        <f>VLOOKUP(D546,'FRED Graph'!$A$13:$B$1993,2,FALSE)</f>
        <v>0</v>
      </c>
      <c r="F546" s="4">
        <f t="shared" si="442"/>
        <v>2.6319842142233469E-3</v>
      </c>
      <c r="G546" s="20" t="str">
        <f t="shared" si="495"/>
        <v>20161</v>
      </c>
      <c r="H546" s="21">
        <f>IF(VLOOKUP(G546,Median_Level!$A$2:$H$206,8,FALSE)="#N/A",0,VLOOKUP(G546,Median_Level!$A$2:$H$206,8,FALSE))</f>
        <v>16</v>
      </c>
      <c r="I546" s="4"/>
      <c r="J546" s="3">
        <f t="shared" si="491"/>
        <v>0</v>
      </c>
      <c r="K546" s="3">
        <f t="shared" si="443"/>
        <v>1</v>
      </c>
      <c r="L546" s="2">
        <f t="shared" si="444"/>
        <v>3.0486508808900137E-3</v>
      </c>
      <c r="M546" s="5">
        <f t="shared" si="445"/>
        <v>1901.727115716752</v>
      </c>
      <c r="N546" s="2">
        <f>(M546/M$5)^(12/COUNT(M$6:M546))-1</f>
        <v>6.7512509601091342E-2</v>
      </c>
      <c r="P546" s="3">
        <f t="shared" si="492"/>
        <v>1</v>
      </c>
      <c r="Q546" s="3">
        <f t="shared" si="446"/>
        <v>0</v>
      </c>
      <c r="R546" s="2">
        <f t="shared" si="447"/>
        <v>4.1666666666666669E-4</v>
      </c>
      <c r="S546" s="5">
        <f t="shared" si="448"/>
        <v>1152.3150439181077</v>
      </c>
      <c r="T546" s="2">
        <f>(S546/S$5)^(12/COUNT(S$6:S546))-1</f>
        <v>5.5715423676442999E-2</v>
      </c>
      <c r="V546" s="3">
        <f t="shared" si="449"/>
        <v>0</v>
      </c>
      <c r="W546" s="3">
        <f t="shared" si="450"/>
        <v>1</v>
      </c>
      <c r="X546" s="2">
        <f t="shared" si="451"/>
        <v>3.0486508808900137E-3</v>
      </c>
      <c r="Y546" s="5">
        <f t="shared" si="452"/>
        <v>10832652.923650153</v>
      </c>
      <c r="Z546" s="2">
        <f>(Y546/Y$5)^(12/COUNT(Y$6:Y546))-1</f>
        <v>0.29323124391559019</v>
      </c>
      <c r="AB546" s="3">
        <f t="shared" si="453"/>
        <v>0</v>
      </c>
      <c r="AC546" s="3">
        <f t="shared" si="454"/>
        <v>1</v>
      </c>
      <c r="AD546" s="2">
        <f t="shared" si="455"/>
        <v>3.0486508808900137E-3</v>
      </c>
      <c r="AE546" s="5">
        <f t="shared" si="456"/>
        <v>2397.0482608757161</v>
      </c>
      <c r="AF546" s="2">
        <f>(AE546/AE$5)^(12/COUNT(AE$6:AE546))-1</f>
        <v>7.3007634692767942E-2</v>
      </c>
      <c r="AH546" s="3">
        <f t="shared" ca="1" si="457"/>
        <v>0</v>
      </c>
      <c r="AI546" s="3">
        <f t="shared" ca="1" si="458"/>
        <v>1</v>
      </c>
      <c r="AJ546" s="2">
        <f t="shared" ca="1" si="459"/>
        <v>3.0486508808900137E-3</v>
      </c>
      <c r="AK546" s="5">
        <f t="shared" ca="1" si="460"/>
        <v>8383.2576469976921</v>
      </c>
      <c r="AL546" s="2">
        <f ca="1">(AK546/AK$5)^(12/COUNT(AK$6:AK546))-1</f>
        <v>0.10322349040796119</v>
      </c>
      <c r="AN546" s="3">
        <f t="shared" ca="1" si="461"/>
        <v>0.64736677752753125</v>
      </c>
      <c r="AO546" s="3">
        <f t="shared" ca="1" si="462"/>
        <v>0.35263322247246875</v>
      </c>
      <c r="AP546" s="2">
        <f t="shared" ca="1" si="463"/>
        <v>1.344791741624914E-3</v>
      </c>
      <c r="AQ546" s="5">
        <f t="shared" ca="1" si="464"/>
        <v>1665.6538577207955</v>
      </c>
      <c r="AR546" s="2">
        <f ca="1">(AQ546/AQ$5)^(12/COUNT(AQ$6:AQ546))-1</f>
        <v>6.4378638305349511E-2</v>
      </c>
      <c r="AT546" s="3">
        <f t="shared" si="465"/>
        <v>0</v>
      </c>
      <c r="AU546" s="3">
        <f t="shared" si="466"/>
        <v>1</v>
      </c>
      <c r="AV546" s="2">
        <f t="shared" si="467"/>
        <v>3.0486508808900137E-3</v>
      </c>
      <c r="AW546" s="5">
        <f t="shared" si="468"/>
        <v>3129.8142950777419</v>
      </c>
      <c r="AX546" s="2">
        <f>(AW546/AW$5)^(12/COUNT(AW$6:AW546))-1</f>
        <v>7.9374902747727516E-2</v>
      </c>
      <c r="AZ546" s="3">
        <f t="shared" ca="1" si="469"/>
        <v>0</v>
      </c>
      <c r="BA546" s="3">
        <f t="shared" ca="1" si="470"/>
        <v>1</v>
      </c>
      <c r="BB546" s="2">
        <f t="shared" ca="1" si="471"/>
        <v>3.0486508808900137E-3</v>
      </c>
      <c r="BC546" s="5">
        <f t="shared" ca="1" si="472"/>
        <v>6203.2226860573774</v>
      </c>
      <c r="BD546" s="2">
        <f ca="1">(BC546/BC$5)^(12/COUNT(BC$6:BC546))-1</f>
        <v>9.5878250409798582E-2</v>
      </c>
      <c r="BF546" s="3">
        <f t="shared" si="493"/>
        <v>0.45</v>
      </c>
      <c r="BG546" s="3">
        <f t="shared" si="473"/>
        <v>0.55000000000000004</v>
      </c>
      <c r="BH546" s="2">
        <f t="shared" si="474"/>
        <v>1.8642579844895075E-3</v>
      </c>
      <c r="BI546" s="5">
        <f t="shared" si="475"/>
        <v>1729.9461348541347</v>
      </c>
      <c r="BJ546" s="2">
        <f>(BI546/BI$5)^(12/COUNT(BI$6:BI546))-1</f>
        <v>6.5273151487158509E-2</v>
      </c>
      <c r="BL546" s="3">
        <f t="shared" si="476"/>
        <v>1</v>
      </c>
      <c r="BM546" s="3">
        <f t="shared" si="477"/>
        <v>0</v>
      </c>
      <c r="BN546" s="2">
        <f t="shared" si="478"/>
        <v>4.1666666666666669E-4</v>
      </c>
      <c r="BO546" s="5">
        <f t="shared" si="479"/>
        <v>829.13060135781268</v>
      </c>
      <c r="BP546" s="2">
        <f>(BO546/BO$5)^(12/COUNT(BO$6:BO546))-1</f>
        <v>4.8035779833826897E-2</v>
      </c>
      <c r="BR546" s="3">
        <f t="shared" si="480"/>
        <v>1</v>
      </c>
      <c r="BS546" s="3">
        <f t="shared" si="481"/>
        <v>0</v>
      </c>
      <c r="BT546" s="2">
        <f t="shared" si="482"/>
        <v>4.1666666666666669E-4</v>
      </c>
      <c r="BU546" s="5">
        <f t="shared" si="483"/>
        <v>1506.6574250349156</v>
      </c>
      <c r="BV546" s="2">
        <f>(BU546/BU$5)^(12/COUNT(BU$6:BU546))-1</f>
        <v>6.2012704278303854E-2</v>
      </c>
      <c r="BX546" s="3">
        <f t="shared" si="484"/>
        <v>0</v>
      </c>
      <c r="BY546" s="3">
        <f t="shared" si="485"/>
        <v>1</v>
      </c>
      <c r="BZ546" s="2">
        <f t="shared" si="486"/>
        <v>3.0486508808900137E-3</v>
      </c>
      <c r="CA546" s="5">
        <f t="shared" si="487"/>
        <v>1556.33626363395</v>
      </c>
      <c r="CB546" s="2">
        <f>(CA546/CA$5)^(12/COUNT(CA$6:CA546))-1</f>
        <v>6.2777179423921803E-2</v>
      </c>
      <c r="CD546" s="3">
        <f t="shared" si="494"/>
        <v>0.1</v>
      </c>
      <c r="CE546" s="3">
        <f t="shared" si="488"/>
        <v>0.9</v>
      </c>
      <c r="CF546" s="2">
        <f t="shared" si="489"/>
        <v>2.7854524594676791E-3</v>
      </c>
      <c r="CG546" s="5">
        <f t="shared" si="490"/>
        <v>1897.6239728023149</v>
      </c>
      <c r="CH546" s="2">
        <f>(CG546/CG$5)^(12/COUNT(CG$6:CG546))-1</f>
        <v>6.7461366868200257E-2</v>
      </c>
    </row>
    <row r="547" spans="1:86">
      <c r="A547" s="1">
        <v>42460</v>
      </c>
      <c r="B547" s="2">
        <f>data!M548/1200</f>
        <v>4.1666666666666669E-4</v>
      </c>
      <c r="C547" s="2">
        <f>data!K548/data!K547-1</f>
        <v>7.0752883480156292E-2</v>
      </c>
      <c r="D547" s="1">
        <f t="shared" si="441"/>
        <v>42370</v>
      </c>
      <c r="E547">
        <f>VLOOKUP(D547,'FRED Graph'!$A$13:$B$1993,2,FALSE)</f>
        <v>0</v>
      </c>
      <c r="F547" s="4">
        <f t="shared" si="442"/>
        <v>7.033621681348963E-2</v>
      </c>
      <c r="G547" s="20" t="str">
        <f t="shared" si="495"/>
        <v>20161</v>
      </c>
      <c r="H547" s="21">
        <f>IF(VLOOKUP(G547,Median_Level!$A$2:$H$206,8,FALSE)="#N/A",0,VLOOKUP(G547,Median_Level!$A$2:$H$206,8,FALSE))</f>
        <v>16</v>
      </c>
      <c r="I547" s="4"/>
      <c r="J547" s="3">
        <f t="shared" si="491"/>
        <v>0</v>
      </c>
      <c r="K547" s="3">
        <f t="shared" si="443"/>
        <v>1</v>
      </c>
      <c r="L547" s="2">
        <f t="shared" si="444"/>
        <v>7.0752883480156292E-2</v>
      </c>
      <c r="M547" s="5">
        <f t="shared" si="445"/>
        <v>2036.2797927461131</v>
      </c>
      <c r="N547" s="2">
        <f>(M547/M$5)^(12/COUNT(M$6:M547))-1</f>
        <v>6.9000604897946571E-2</v>
      </c>
      <c r="P547" s="3">
        <f t="shared" si="492"/>
        <v>1</v>
      </c>
      <c r="Q547" s="3">
        <f t="shared" si="446"/>
        <v>0</v>
      </c>
      <c r="R547" s="2">
        <f t="shared" si="447"/>
        <v>4.1666666666666669E-4</v>
      </c>
      <c r="S547" s="5">
        <f t="shared" si="448"/>
        <v>1152.7951751864071</v>
      </c>
      <c r="T547" s="2">
        <f>(S547/S$5)^(12/COUNT(S$6:S547))-1</f>
        <v>5.5619557177142953E-2</v>
      </c>
      <c r="V547" s="3">
        <f t="shared" si="449"/>
        <v>0</v>
      </c>
      <c r="W547" s="3">
        <f t="shared" si="450"/>
        <v>1</v>
      </c>
      <c r="X547" s="2">
        <f t="shared" si="451"/>
        <v>7.0752883480156292E-2</v>
      </c>
      <c r="Y547" s="5">
        <f t="shared" si="452"/>
        <v>11599094.353738146</v>
      </c>
      <c r="Z547" s="2">
        <f>(Y547/Y$5)^(12/COUNT(Y$6:Y547))-1</f>
        <v>0.29457575859111329</v>
      </c>
      <c r="AB547" s="3">
        <f t="shared" si="453"/>
        <v>0</v>
      </c>
      <c r="AC547" s="3">
        <f t="shared" si="454"/>
        <v>1</v>
      </c>
      <c r="AD547" s="2">
        <f t="shared" si="455"/>
        <v>7.0752883480156292E-2</v>
      </c>
      <c r="AE547" s="5">
        <f t="shared" si="456"/>
        <v>2566.6463371737668</v>
      </c>
      <c r="AF547" s="2">
        <f>(AE547/AE$5)^(12/COUNT(AE$6:AE547))-1</f>
        <v>7.4493211327350206E-2</v>
      </c>
      <c r="AH547" s="3">
        <f t="shared" ca="1" si="457"/>
        <v>0</v>
      </c>
      <c r="AI547" s="3">
        <f t="shared" ca="1" si="458"/>
        <v>1</v>
      </c>
      <c r="AJ547" s="2">
        <f t="shared" ca="1" si="459"/>
        <v>7.0752883480156292E-2</v>
      </c>
      <c r="AK547" s="5">
        <f t="shared" ca="1" si="460"/>
        <v>8976.3972984798493</v>
      </c>
      <c r="AL547" s="2">
        <f ca="1">(AK547/AK$5)^(12/COUNT(AK$6:AK547))-1</f>
        <v>0.10469429752795567</v>
      </c>
      <c r="AN547" s="3">
        <f t="shared" ca="1" si="461"/>
        <v>0.39944213629853598</v>
      </c>
      <c r="AO547" s="3">
        <f t="shared" ca="1" si="462"/>
        <v>0.60055786370146402</v>
      </c>
      <c r="AP547" s="2">
        <f t="shared" ca="1" si="463"/>
        <v>4.2657634777018991E-2</v>
      </c>
      <c r="AQ547" s="5">
        <f t="shared" ca="1" si="464"/>
        <v>1736.7067116483818</v>
      </c>
      <c r="AR547" s="2">
        <f ca="1">(AQ547/AQ$5)^(12/COUNT(AQ$6:AQ547))-1</f>
        <v>6.5240865537355752E-2</v>
      </c>
      <c r="AT547" s="3">
        <f t="shared" si="465"/>
        <v>0</v>
      </c>
      <c r="AU547" s="3">
        <f t="shared" si="466"/>
        <v>1</v>
      </c>
      <c r="AV547" s="2">
        <f t="shared" si="467"/>
        <v>7.0752883480156292E-2</v>
      </c>
      <c r="AW547" s="5">
        <f t="shared" si="468"/>
        <v>3351.257681211905</v>
      </c>
      <c r="AX547" s="2">
        <f>(AW547/AW$5)^(12/COUNT(AW$6:AW547))-1</f>
        <v>8.0857496087986203E-2</v>
      </c>
      <c r="AZ547" s="3">
        <f t="shared" ca="1" si="469"/>
        <v>0</v>
      </c>
      <c r="BA547" s="3">
        <f t="shared" ca="1" si="470"/>
        <v>1</v>
      </c>
      <c r="BB547" s="2">
        <f t="shared" ca="1" si="471"/>
        <v>7.0752883480156292E-2</v>
      </c>
      <c r="BC547" s="5">
        <f t="shared" ca="1" si="472"/>
        <v>6642.118577965457</v>
      </c>
      <c r="BD547" s="2">
        <f ca="1">(BC547/BC$5)^(12/COUNT(BC$6:BC547))-1</f>
        <v>9.7352789903965231E-2</v>
      </c>
      <c r="BF547" s="3">
        <f t="shared" si="493"/>
        <v>0.45</v>
      </c>
      <c r="BG547" s="3">
        <f t="shared" si="473"/>
        <v>0.55000000000000004</v>
      </c>
      <c r="BH547" s="2">
        <f t="shared" si="474"/>
        <v>3.9101585914085961E-2</v>
      </c>
      <c r="BI547" s="5">
        <f t="shared" si="475"/>
        <v>1797.5897722728746</v>
      </c>
      <c r="BJ547" s="2">
        <f>(BI547/BI$5)^(12/COUNT(BI$6:BI547))-1</f>
        <v>6.6053811916041427E-2</v>
      </c>
      <c r="BL547" s="3">
        <f t="shared" si="476"/>
        <v>1</v>
      </c>
      <c r="BM547" s="3">
        <f t="shared" si="477"/>
        <v>0</v>
      </c>
      <c r="BN547" s="2">
        <f t="shared" si="478"/>
        <v>4.1666666666666669E-4</v>
      </c>
      <c r="BO547" s="5">
        <f t="shared" si="479"/>
        <v>829.47607244171184</v>
      </c>
      <c r="BP547" s="2">
        <f>(BO547/BO$5)^(12/COUNT(BO$6:BO547))-1</f>
        <v>4.7954726937859293E-2</v>
      </c>
      <c r="BR547" s="3">
        <f t="shared" si="480"/>
        <v>1</v>
      </c>
      <c r="BS547" s="3">
        <f t="shared" si="481"/>
        <v>0</v>
      </c>
      <c r="BT547" s="2">
        <f t="shared" si="482"/>
        <v>4.1666666666666669E-4</v>
      </c>
      <c r="BU547" s="5">
        <f t="shared" si="483"/>
        <v>1507.2851989620135</v>
      </c>
      <c r="BV547" s="2">
        <f>(BU547/BU$5)^(12/COUNT(BU$6:BU547))-1</f>
        <v>6.1904613880743753E-2</v>
      </c>
      <c r="BX547" s="3">
        <f t="shared" si="484"/>
        <v>0</v>
      </c>
      <c r="BY547" s="3">
        <f t="shared" si="485"/>
        <v>1</v>
      </c>
      <c r="BZ547" s="2">
        <f t="shared" si="486"/>
        <v>7.0752883480156292E-2</v>
      </c>
      <c r="CA547" s="5">
        <f t="shared" si="487"/>
        <v>1666.4515419507848</v>
      </c>
      <c r="CB547" s="2">
        <f>(CA547/CA$5)^(12/COUNT(CA$6:CA547))-1</f>
        <v>6.426740329952163E-2</v>
      </c>
      <c r="CD547" s="3">
        <f t="shared" si="494"/>
        <v>0.1</v>
      </c>
      <c r="CE547" s="3">
        <f t="shared" si="488"/>
        <v>0.9</v>
      </c>
      <c r="CF547" s="2">
        <f t="shared" si="489"/>
        <v>6.3719261798807325E-2</v>
      </c>
      <c r="CG547" s="5">
        <f t="shared" si="490"/>
        <v>2018.5391715209985</v>
      </c>
      <c r="CH547" s="2">
        <f>(CG547/CG$5)^(12/COUNT(CG$6:CG547))-1</f>
        <v>6.8793520221853033E-2</v>
      </c>
    </row>
    <row r="548" spans="1:86">
      <c r="A548" s="1">
        <v>42489</v>
      </c>
      <c r="B548" s="2">
        <f>data!M549/1200</f>
        <v>4.1666666666666669E-4</v>
      </c>
      <c r="C548" s="2">
        <f>data!K549/data!K548-1</f>
        <v>5.0070426557060621E-3</v>
      </c>
      <c r="D548" s="1">
        <f t="shared" si="441"/>
        <v>42370</v>
      </c>
      <c r="E548">
        <f>VLOOKUP(D548,'FRED Graph'!$A$13:$B$1993,2,FALSE)</f>
        <v>0</v>
      </c>
      <c r="F548" s="4">
        <f t="shared" si="442"/>
        <v>4.5903759890393954E-3</v>
      </c>
      <c r="G548" s="20" t="str">
        <f t="shared" si="495"/>
        <v>20162</v>
      </c>
      <c r="H548" s="21">
        <f>IF(VLOOKUP(G548,Median_Level!$A$2:$H$206,8,FALSE)="#N/A",0,VLOOKUP(G548,Median_Level!$A$2:$H$206,8,FALSE))</f>
        <v>20</v>
      </c>
      <c r="I548" s="4"/>
      <c r="J548" s="3">
        <f t="shared" si="491"/>
        <v>0</v>
      </c>
      <c r="K548" s="3">
        <f t="shared" si="443"/>
        <v>1</v>
      </c>
      <c r="L548" s="2">
        <f t="shared" si="444"/>
        <v>5.0070426557060621E-3</v>
      </c>
      <c r="M548" s="5">
        <f t="shared" si="445"/>
        <v>2046.4755325273452</v>
      </c>
      <c r="N548" s="2">
        <f>(M548/M$5)^(12/COUNT(M$6:M548))-1</f>
        <v>6.8987238322671951E-2</v>
      </c>
      <c r="P548" s="3">
        <f t="shared" si="492"/>
        <v>1</v>
      </c>
      <c r="Q548" s="3">
        <f t="shared" si="446"/>
        <v>0</v>
      </c>
      <c r="R548" s="2">
        <f t="shared" si="447"/>
        <v>4.1666666666666669E-4</v>
      </c>
      <c r="S548" s="5">
        <f t="shared" si="448"/>
        <v>1153.2755065094016</v>
      </c>
      <c r="T548" s="2">
        <f>(S548/S$5)^(12/COUNT(S$6:S548))-1</f>
        <v>5.5524052434614557E-2</v>
      </c>
      <c r="V548" s="3">
        <f t="shared" si="449"/>
        <v>0</v>
      </c>
      <c r="W548" s="3">
        <f t="shared" si="450"/>
        <v>1</v>
      </c>
      <c r="X548" s="2">
        <f t="shared" si="451"/>
        <v>5.0070426557060621E-3</v>
      </c>
      <c r="Y548" s="5">
        <f t="shared" si="452"/>
        <v>11657171.513934873</v>
      </c>
      <c r="Z548" s="2">
        <f>(Y548/Y$5)^(12/COUNT(Y$6:Y548))-1</f>
        <v>0.2941031972726964</v>
      </c>
      <c r="AB548" s="3">
        <f t="shared" si="453"/>
        <v>0</v>
      </c>
      <c r="AC548" s="3">
        <f t="shared" si="454"/>
        <v>1</v>
      </c>
      <c r="AD548" s="2">
        <f t="shared" si="455"/>
        <v>5.0070426557060621E-3</v>
      </c>
      <c r="AE548" s="5">
        <f t="shared" si="456"/>
        <v>2579.4976448661077</v>
      </c>
      <c r="AF548" s="2">
        <f>(AE548/AE$5)^(12/COUNT(AE$6:AE548))-1</f>
        <v>7.4469635008773238E-2</v>
      </c>
      <c r="AH548" s="3">
        <f t="shared" ca="1" si="457"/>
        <v>0</v>
      </c>
      <c r="AI548" s="3">
        <f t="shared" ca="1" si="458"/>
        <v>1</v>
      </c>
      <c r="AJ548" s="2">
        <f t="shared" ca="1" si="459"/>
        <v>5.0070426557060621E-3</v>
      </c>
      <c r="AK548" s="5">
        <f t="shared" ca="1" si="460"/>
        <v>9021.3425026479017</v>
      </c>
      <c r="AL548" s="2">
        <f ca="1">(AK548/AK$5)^(12/COUNT(AK$6:AK548))-1</f>
        <v>0.10461366784993298</v>
      </c>
      <c r="AN548" s="3">
        <f t="shared" ca="1" si="461"/>
        <v>0.56214681774012076</v>
      </c>
      <c r="AO548" s="3">
        <f t="shared" ca="1" si="462"/>
        <v>0.43785318225987924</v>
      </c>
      <c r="AP548" s="2">
        <f t="shared" ca="1" si="463"/>
        <v>2.4265774012369066E-3</v>
      </c>
      <c r="AQ548" s="5">
        <f t="shared" ca="1" si="464"/>
        <v>1740.9209649074442</v>
      </c>
      <c r="AR548" s="2">
        <f ca="1">(AQ548/AQ$5)^(12/COUNT(AQ$6:AQ548))-1</f>
        <v>6.5173937394587655E-2</v>
      </c>
      <c r="AT548" s="3">
        <f t="shared" si="465"/>
        <v>0</v>
      </c>
      <c r="AU548" s="3">
        <f t="shared" si="466"/>
        <v>1</v>
      </c>
      <c r="AV548" s="2">
        <f t="shared" si="467"/>
        <v>5.0070426557060621E-3</v>
      </c>
      <c r="AW548" s="5">
        <f t="shared" si="468"/>
        <v>3368.0375713719955</v>
      </c>
      <c r="AX548" s="2">
        <f>(AW548/AW$5)^(12/COUNT(AW$6:AW548))-1</f>
        <v>8.0822025206735981E-2</v>
      </c>
      <c r="AZ548" s="3">
        <f t="shared" ca="1" si="469"/>
        <v>0</v>
      </c>
      <c r="BA548" s="3">
        <f t="shared" ca="1" si="470"/>
        <v>1</v>
      </c>
      <c r="BB548" s="2">
        <f t="shared" ca="1" si="471"/>
        <v>5.0070426557060621E-3</v>
      </c>
      <c r="BC548" s="5">
        <f t="shared" ca="1" si="472"/>
        <v>6675.3759490095881</v>
      </c>
      <c r="BD548" s="2">
        <f ca="1">(BC548/BC$5)^(12/COUNT(BC$6:BC548))-1</f>
        <v>9.7286170414691675E-2</v>
      </c>
      <c r="BF548" s="3">
        <f t="shared" si="493"/>
        <v>0.45</v>
      </c>
      <c r="BG548" s="3">
        <f t="shared" si="473"/>
        <v>0.55000000000000004</v>
      </c>
      <c r="BH548" s="2">
        <f t="shared" si="474"/>
        <v>2.9413734606383345E-3</v>
      </c>
      <c r="BI548" s="5">
        <f t="shared" si="475"/>
        <v>1802.8771551221528</v>
      </c>
      <c r="BJ548" s="2">
        <f>(BI548/BI$5)^(12/COUNT(BI$6:BI548))-1</f>
        <v>6.5997430092544551E-2</v>
      </c>
      <c r="BL548" s="3">
        <f t="shared" si="476"/>
        <v>1</v>
      </c>
      <c r="BM548" s="3">
        <f t="shared" si="477"/>
        <v>0</v>
      </c>
      <c r="BN548" s="2">
        <f t="shared" si="478"/>
        <v>4.1666666666666669E-4</v>
      </c>
      <c r="BO548" s="5">
        <f t="shared" si="479"/>
        <v>829.82168747189598</v>
      </c>
      <c r="BP548" s="2">
        <f>(BO548/BO$5)^(12/COUNT(BO$6:BO548))-1</f>
        <v>4.7873978813133933E-2</v>
      </c>
      <c r="BR548" s="3">
        <f t="shared" si="480"/>
        <v>1</v>
      </c>
      <c r="BS548" s="3">
        <f t="shared" si="481"/>
        <v>0</v>
      </c>
      <c r="BT548" s="2">
        <f t="shared" si="482"/>
        <v>4.1666666666666669E-4</v>
      </c>
      <c r="BU548" s="5">
        <f t="shared" si="483"/>
        <v>1507.9132344615812</v>
      </c>
      <c r="BV548" s="2">
        <f>(BU548/BU$5)^(12/COUNT(BU$6:BU548))-1</f>
        <v>6.1796932546803074E-2</v>
      </c>
      <c r="BX548" s="3">
        <f t="shared" si="484"/>
        <v>0</v>
      </c>
      <c r="BY548" s="3">
        <f t="shared" si="485"/>
        <v>1</v>
      </c>
      <c r="BZ548" s="2">
        <f t="shared" si="486"/>
        <v>5.0070426557060621E-3</v>
      </c>
      <c r="CA548" s="5">
        <f t="shared" si="487"/>
        <v>1674.7955359049995</v>
      </c>
      <c r="CB548" s="2">
        <f>(CA548/CA$5)^(12/COUNT(CA$6:CA548))-1</f>
        <v>6.4262793269659113E-2</v>
      </c>
      <c r="CD548" s="3">
        <f t="shared" si="494"/>
        <v>0.1</v>
      </c>
      <c r="CE548" s="3">
        <f t="shared" si="488"/>
        <v>0.9</v>
      </c>
      <c r="CF548" s="2">
        <f t="shared" si="489"/>
        <v>4.5480050568021228E-3</v>
      </c>
      <c r="CG548" s="5">
        <f t="shared" si="490"/>
        <v>2027.7194978804291</v>
      </c>
      <c r="CH548" s="2">
        <f>(CG548/CG$5)^(12/COUNT(CG$6:CG548))-1</f>
        <v>6.8769746952721311E-2</v>
      </c>
    </row>
    <row r="549" spans="1:86">
      <c r="A549" s="1">
        <v>42521</v>
      </c>
      <c r="B549" s="2">
        <f>data!M550/1200</f>
        <v>4.1666666666666669E-4</v>
      </c>
      <c r="C549" s="2">
        <f>data!K550/data!K549-1</f>
        <v>7.6292757139229117E-4</v>
      </c>
      <c r="D549" s="1">
        <f t="shared" si="441"/>
        <v>42370</v>
      </c>
      <c r="E549">
        <f>VLOOKUP(D549,'FRED Graph'!$A$13:$B$1993,2,FALSE)</f>
        <v>0</v>
      </c>
      <c r="F549" s="4">
        <f t="shared" si="442"/>
        <v>3.4626090472562448E-4</v>
      </c>
      <c r="G549" s="20" t="str">
        <f t="shared" si="495"/>
        <v>20162</v>
      </c>
      <c r="H549" s="21">
        <f>IF(VLOOKUP(G549,Median_Level!$A$2:$H$206,8,FALSE)="#N/A",0,VLOOKUP(G549,Median_Level!$A$2:$H$206,8,FALSE))</f>
        <v>20</v>
      </c>
      <c r="I549" s="4"/>
      <c r="J549" s="3">
        <f t="shared" si="491"/>
        <v>0</v>
      </c>
      <c r="K549" s="3">
        <f t="shared" si="443"/>
        <v>1</v>
      </c>
      <c r="L549" s="2">
        <f t="shared" si="444"/>
        <v>7.6292757139229117E-4</v>
      </c>
      <c r="M549" s="5">
        <f t="shared" si="445"/>
        <v>2048.0368451352902</v>
      </c>
      <c r="N549" s="2">
        <f>(M549/M$5)^(12/COUNT(M$6:M549))-1</f>
        <v>6.8874135918757462E-2</v>
      </c>
      <c r="P549" s="3">
        <f t="shared" si="492"/>
        <v>1</v>
      </c>
      <c r="Q549" s="3">
        <f t="shared" si="446"/>
        <v>0</v>
      </c>
      <c r="R549" s="2">
        <f t="shared" si="447"/>
        <v>4.1666666666666669E-4</v>
      </c>
      <c r="S549" s="5">
        <f t="shared" si="448"/>
        <v>1153.7560379704473</v>
      </c>
      <c r="T549" s="2">
        <f>(S549/S$5)^(12/COUNT(S$6:S549))-1</f>
        <v>5.5428907405443484E-2</v>
      </c>
      <c r="V549" s="3">
        <f t="shared" si="449"/>
        <v>0</v>
      </c>
      <c r="W549" s="3">
        <f t="shared" si="450"/>
        <v>1</v>
      </c>
      <c r="X549" s="2">
        <f t="shared" si="451"/>
        <v>7.6292757139229117E-4</v>
      </c>
      <c r="Y549" s="5">
        <f t="shared" si="452"/>
        <v>11666065.091487303</v>
      </c>
      <c r="Z549" s="2">
        <f>(Y549/Y$5)^(12/COUNT(Y$6:Y549))-1</f>
        <v>0.29351178859487015</v>
      </c>
      <c r="AB549" s="3">
        <f t="shared" si="453"/>
        <v>0</v>
      </c>
      <c r="AC549" s="3">
        <f t="shared" si="454"/>
        <v>1</v>
      </c>
      <c r="AD549" s="2">
        <f t="shared" si="455"/>
        <v>7.6292757139229117E-4</v>
      </c>
      <c r="AE549" s="5">
        <f t="shared" si="456"/>
        <v>2581.4656147397177</v>
      </c>
      <c r="AF549" s="2">
        <f>(AE549/AE$5)^(12/COUNT(AE$6:AE549))-1</f>
        <v>7.434584993175597E-2</v>
      </c>
      <c r="AH549" s="3">
        <f t="shared" ca="1" si="457"/>
        <v>0</v>
      </c>
      <c r="AI549" s="3">
        <f t="shared" ca="1" si="458"/>
        <v>1</v>
      </c>
      <c r="AJ549" s="2">
        <f t="shared" ca="1" si="459"/>
        <v>7.6292757139229117E-4</v>
      </c>
      <c r="AK549" s="5">
        <f t="shared" ca="1" si="460"/>
        <v>9028.2251335741457</v>
      </c>
      <c r="AL549" s="2">
        <f ca="1">(AK549/AK$5)^(12/COUNT(AK$6:AK549))-1</f>
        <v>0.10443023596773005</v>
      </c>
      <c r="AN549" s="3">
        <f t="shared" ca="1" si="461"/>
        <v>6.1931988507327729E-3</v>
      </c>
      <c r="AO549" s="3">
        <f t="shared" ca="1" si="462"/>
        <v>0.99380680114926723</v>
      </c>
      <c r="AP549" s="2">
        <f t="shared" ca="1" si="463"/>
        <v>7.6078310875509066E-4</v>
      </c>
      <c r="AQ549" s="5">
        <f t="shared" ca="1" si="464"/>
        <v>1742.2454281712232</v>
      </c>
      <c r="AR549" s="2">
        <f ca="1">(AQ549/AQ$5)^(12/COUNT(AQ$6:AQ549))-1</f>
        <v>6.5068184616112745E-2</v>
      </c>
      <c r="AT549" s="3">
        <f t="shared" si="465"/>
        <v>0</v>
      </c>
      <c r="AU549" s="3">
        <f t="shared" si="466"/>
        <v>1</v>
      </c>
      <c r="AV549" s="2">
        <f t="shared" si="467"/>
        <v>7.6292757139229117E-4</v>
      </c>
      <c r="AW549" s="5">
        <f t="shared" si="468"/>
        <v>3370.6071400966803</v>
      </c>
      <c r="AX549" s="2">
        <f>(AW549/AW$5)^(12/COUNT(AW$6:AW549))-1</f>
        <v>8.0685798072064552E-2</v>
      </c>
      <c r="AZ549" s="3">
        <f t="shared" ca="1" si="469"/>
        <v>0</v>
      </c>
      <c r="BA549" s="3">
        <f t="shared" ca="1" si="470"/>
        <v>1</v>
      </c>
      <c r="BB549" s="2">
        <f t="shared" ca="1" si="471"/>
        <v>7.6292757139229117E-4</v>
      </c>
      <c r="BC549" s="5">
        <f t="shared" ca="1" si="472"/>
        <v>6680.4687773704964</v>
      </c>
      <c r="BD549" s="2">
        <f ca="1">(BC549/BC$5)^(12/COUNT(BC$6:BC549))-1</f>
        <v>9.7117378077260508E-2</v>
      </c>
      <c r="BF549" s="3">
        <f t="shared" si="493"/>
        <v>0.45</v>
      </c>
      <c r="BG549" s="3">
        <f t="shared" si="473"/>
        <v>0.55000000000000004</v>
      </c>
      <c r="BH549" s="2">
        <f t="shared" si="474"/>
        <v>6.0711016426576018E-4</v>
      </c>
      <c r="BI549" s="5">
        <f t="shared" si="475"/>
        <v>1803.9717001679498</v>
      </c>
      <c r="BJ549" s="2">
        <f>(BI549/BI$5)^(12/COUNT(BI$6:BI549))-1</f>
        <v>6.5886470623180315E-2</v>
      </c>
      <c r="BL549" s="3">
        <f t="shared" si="476"/>
        <v>1</v>
      </c>
      <c r="BM549" s="3">
        <f t="shared" si="477"/>
        <v>0</v>
      </c>
      <c r="BN549" s="2">
        <f t="shared" si="478"/>
        <v>4.1666666666666669E-4</v>
      </c>
      <c r="BO549" s="5">
        <f t="shared" si="479"/>
        <v>830.16744650834266</v>
      </c>
      <c r="BP549" s="2">
        <f>(BO549/BO$5)^(12/COUNT(BO$6:BO549))-1</f>
        <v>4.779353374413553E-2</v>
      </c>
      <c r="BR549" s="3">
        <f t="shared" si="480"/>
        <v>1</v>
      </c>
      <c r="BS549" s="3">
        <f t="shared" si="481"/>
        <v>0</v>
      </c>
      <c r="BT549" s="2">
        <f t="shared" si="482"/>
        <v>4.1666666666666669E-4</v>
      </c>
      <c r="BU549" s="5">
        <f t="shared" si="483"/>
        <v>1508.541531642607</v>
      </c>
      <c r="BV549" s="2">
        <f>(BU549/BU$5)^(12/COUNT(BU$6:BU549))-1</f>
        <v>6.1689657959291599E-2</v>
      </c>
      <c r="BX549" s="3">
        <f t="shared" si="484"/>
        <v>0</v>
      </c>
      <c r="BY549" s="3">
        <f t="shared" si="485"/>
        <v>1</v>
      </c>
      <c r="BZ549" s="2">
        <f t="shared" si="486"/>
        <v>7.6292757139229117E-4</v>
      </c>
      <c r="CA549" s="5">
        <f t="shared" si="487"/>
        <v>1676.0732835957861</v>
      </c>
      <c r="CB549" s="2">
        <f>(CA549/CA$5)^(12/COUNT(CA$6:CA549))-1</f>
        <v>6.4158855268375392E-2</v>
      </c>
      <c r="CD549" s="3">
        <f t="shared" si="494"/>
        <v>0.1</v>
      </c>
      <c r="CE549" s="3">
        <f t="shared" si="488"/>
        <v>0.9</v>
      </c>
      <c r="CF549" s="2">
        <f t="shared" si="489"/>
        <v>7.2830148091972873E-4</v>
      </c>
      <c r="CG549" s="5">
        <f t="shared" si="490"/>
        <v>2029.1962889936251</v>
      </c>
      <c r="CH549" s="2">
        <f>(CG549/CG$5)^(12/COUNT(CG$6:CG549))-1</f>
        <v>6.865625163417155E-2</v>
      </c>
    </row>
    <row r="550" spans="1:86">
      <c r="A550" s="1">
        <v>42551</v>
      </c>
      <c r="B550" s="2">
        <f>data!M551/1200</f>
        <v>4.1666666666666669E-4</v>
      </c>
      <c r="C550" s="2">
        <f>data!K551/data!K550-1</f>
        <v>8.0276828281011792E-3</v>
      </c>
      <c r="D550" s="1">
        <f t="shared" si="441"/>
        <v>42370</v>
      </c>
      <c r="E550">
        <f>VLOOKUP(D550,'FRED Graph'!$A$13:$B$1993,2,FALSE)</f>
        <v>0</v>
      </c>
      <c r="F550" s="4">
        <f t="shared" si="442"/>
        <v>7.6110161614345124E-3</v>
      </c>
      <c r="G550" s="20" t="str">
        <f t="shared" si="495"/>
        <v>20162</v>
      </c>
      <c r="H550" s="21">
        <f>IF(VLOOKUP(G550,Median_Level!$A$2:$H$206,8,FALSE)="#N/A",0,VLOOKUP(G550,Median_Level!$A$2:$H$206,8,FALSE))</f>
        <v>20</v>
      </c>
      <c r="I550" s="4"/>
      <c r="J550" s="3">
        <f t="shared" si="491"/>
        <v>0</v>
      </c>
      <c r="K550" s="3">
        <f t="shared" si="443"/>
        <v>1</v>
      </c>
      <c r="L550" s="2">
        <f t="shared" si="444"/>
        <v>8.0276828281011792E-3</v>
      </c>
      <c r="M550" s="5">
        <f t="shared" si="445"/>
        <v>2064.4778353483011</v>
      </c>
      <c r="N550" s="2">
        <f>(M550/M$5)^(12/COUNT(M$6:M550))-1</f>
        <v>6.8931683501144647E-2</v>
      </c>
      <c r="P550" s="3">
        <f t="shared" si="492"/>
        <v>1</v>
      </c>
      <c r="Q550" s="3">
        <f t="shared" si="446"/>
        <v>0</v>
      </c>
      <c r="R550" s="2">
        <f t="shared" si="447"/>
        <v>4.1666666666666669E-4</v>
      </c>
      <c r="S550" s="5">
        <f t="shared" si="448"/>
        <v>1154.236769652935</v>
      </c>
      <c r="T550" s="2">
        <f>(S550/S$5)^(12/COUNT(S$6:S550))-1</f>
        <v>5.53341200615729E-2</v>
      </c>
      <c r="V550" s="3">
        <f t="shared" si="449"/>
        <v>0</v>
      </c>
      <c r="W550" s="3">
        <f t="shared" si="450"/>
        <v>1</v>
      </c>
      <c r="X550" s="2">
        <f t="shared" si="451"/>
        <v>8.0276828281011792E-3</v>
      </c>
      <c r="Y550" s="5">
        <f t="shared" si="452"/>
        <v>11759716.561893746</v>
      </c>
      <c r="Z550" s="2">
        <f>(Y550/Y$5)^(12/COUNT(Y$6:Y550))-1</f>
        <v>0.29312874451623161</v>
      </c>
      <c r="AB550" s="3">
        <f t="shared" si="453"/>
        <v>0</v>
      </c>
      <c r="AC550" s="3">
        <f t="shared" si="454"/>
        <v>1</v>
      </c>
      <c r="AD550" s="2">
        <f t="shared" si="455"/>
        <v>8.0276828281011792E-3</v>
      </c>
      <c r="AE550" s="5">
        <f t="shared" si="456"/>
        <v>2602.1888019264975</v>
      </c>
      <c r="AF550" s="2">
        <f>(AE550/AE$5)^(12/COUNT(AE$6:AE550))-1</f>
        <v>7.4393626117225997E-2</v>
      </c>
      <c r="AH550" s="3">
        <f t="shared" ca="1" si="457"/>
        <v>0</v>
      </c>
      <c r="AI550" s="3">
        <f t="shared" ca="1" si="458"/>
        <v>1</v>
      </c>
      <c r="AJ550" s="2">
        <f t="shared" ca="1" si="459"/>
        <v>8.0276828281011792E-3</v>
      </c>
      <c r="AK550" s="5">
        <f t="shared" ca="1" si="460"/>
        <v>9100.7008614471706</v>
      </c>
      <c r="AL550" s="2">
        <f ca="1">(AK550/AK$5)^(12/COUNT(AK$6:AK550))-1</f>
        <v>0.10442338246299365</v>
      </c>
      <c r="AN550" s="3">
        <f t="shared" ca="1" si="461"/>
        <v>0.81799252893023089</v>
      </c>
      <c r="AO550" s="3">
        <f t="shared" ca="1" si="462"/>
        <v>0.18200747106976911</v>
      </c>
      <c r="AP550" s="2">
        <f t="shared" ca="1" si="463"/>
        <v>1.8019284704805039E-3</v>
      </c>
      <c r="AQ550" s="5">
        <f t="shared" ca="1" si="464"/>
        <v>1745.3848298108094</v>
      </c>
      <c r="AR550" s="2">
        <f ca="1">(AQ550/AQ$5)^(12/COUNT(AQ$6:AQ550))-1</f>
        <v>6.4987212930856852E-2</v>
      </c>
      <c r="AT550" s="3">
        <f t="shared" si="465"/>
        <v>0</v>
      </c>
      <c r="AU550" s="3">
        <f t="shared" si="466"/>
        <v>1</v>
      </c>
      <c r="AV550" s="2">
        <f t="shared" si="467"/>
        <v>8.0276828281011792E-3</v>
      </c>
      <c r="AW550" s="5">
        <f t="shared" si="468"/>
        <v>3397.6653051555095</v>
      </c>
      <c r="AX550" s="2">
        <f>(AW550/AW$5)^(12/COUNT(AW$6:AW550))-1</f>
        <v>8.0722188550043983E-2</v>
      </c>
      <c r="AZ550" s="3">
        <f t="shared" ca="1" si="469"/>
        <v>0</v>
      </c>
      <c r="BA550" s="3">
        <f t="shared" ca="1" si="470"/>
        <v>1</v>
      </c>
      <c r="BB550" s="2">
        <f t="shared" ca="1" si="471"/>
        <v>8.0276828281011792E-3</v>
      </c>
      <c r="BC550" s="5">
        <f t="shared" ca="1" si="472"/>
        <v>6734.0974618582595</v>
      </c>
      <c r="BD550" s="2">
        <f ca="1">(BC550/BC$5)^(12/COUNT(BC$6:BC550))-1</f>
        <v>9.7123943517074318E-2</v>
      </c>
      <c r="BF550" s="3">
        <f t="shared" si="493"/>
        <v>0.45</v>
      </c>
      <c r="BG550" s="3">
        <f t="shared" si="473"/>
        <v>0.55000000000000004</v>
      </c>
      <c r="BH550" s="2">
        <f t="shared" si="474"/>
        <v>4.6027255554556487E-3</v>
      </c>
      <c r="BI550" s="5">
        <f t="shared" si="475"/>
        <v>1812.2748868136318</v>
      </c>
      <c r="BJ550" s="2">
        <f>(BI550/BI$5)^(12/COUNT(BI$6:BI550))-1</f>
        <v>6.5869454057815302E-2</v>
      </c>
      <c r="BL550" s="3">
        <f t="shared" si="476"/>
        <v>1</v>
      </c>
      <c r="BM550" s="3">
        <f t="shared" si="477"/>
        <v>0</v>
      </c>
      <c r="BN550" s="2">
        <f t="shared" si="478"/>
        <v>4.1666666666666669E-4</v>
      </c>
      <c r="BO550" s="5">
        <f t="shared" si="479"/>
        <v>830.51334961105454</v>
      </c>
      <c r="BP550" s="2">
        <f>(BO550/BO$5)^(12/COUNT(BO$6:BO550))-1</f>
        <v>4.7713390028197855E-2</v>
      </c>
      <c r="BR550" s="3">
        <f t="shared" si="480"/>
        <v>1</v>
      </c>
      <c r="BS550" s="3">
        <f t="shared" si="481"/>
        <v>0</v>
      </c>
      <c r="BT550" s="2">
        <f t="shared" si="482"/>
        <v>4.1666666666666669E-4</v>
      </c>
      <c r="BU550" s="5">
        <f t="shared" si="483"/>
        <v>1509.1700906141248</v>
      </c>
      <c r="BV550" s="2">
        <f>(BU550/BU$5)^(12/COUNT(BU$6:BU550))-1</f>
        <v>6.1582787818483586E-2</v>
      </c>
      <c r="BX550" s="3">
        <f t="shared" si="484"/>
        <v>0</v>
      </c>
      <c r="BY550" s="3">
        <f t="shared" si="485"/>
        <v>1</v>
      </c>
      <c r="BZ550" s="2">
        <f t="shared" si="486"/>
        <v>8.0276828281011792E-3</v>
      </c>
      <c r="CA550" s="5">
        <f t="shared" si="487"/>
        <v>1689.528268313147</v>
      </c>
      <c r="CB550" s="2">
        <f>(CA550/CA$5)^(12/COUNT(CA$6:CA550))-1</f>
        <v>6.4224782261807389E-2</v>
      </c>
      <c r="CD550" s="3">
        <f t="shared" si="494"/>
        <v>0.1</v>
      </c>
      <c r="CE550" s="3">
        <f t="shared" si="488"/>
        <v>0.9</v>
      </c>
      <c r="CF550" s="2">
        <f t="shared" si="489"/>
        <v>7.2665812119577277E-3</v>
      </c>
      <c r="CG550" s="5">
        <f t="shared" si="490"/>
        <v>2043.9416086226004</v>
      </c>
      <c r="CH550" s="2">
        <f>(CG550/CG$5)^(12/COUNT(CG$6:CG550))-1</f>
        <v>6.8696413593061667E-2</v>
      </c>
    </row>
    <row r="551" spans="1:86">
      <c r="A551" s="1">
        <v>42580</v>
      </c>
      <c r="B551" s="2">
        <f>data!M552/1200</f>
        <v>4.1666666666666669E-4</v>
      </c>
      <c r="C551" s="2">
        <f>data!K552/data!K551-1</f>
        <v>2.8011727836992684E-2</v>
      </c>
      <c r="D551" s="1">
        <f t="shared" si="441"/>
        <v>42370</v>
      </c>
      <c r="E551">
        <f>VLOOKUP(D551,'FRED Graph'!$A$13:$B$1993,2,FALSE)</f>
        <v>0</v>
      </c>
      <c r="F551" s="4">
        <f t="shared" si="442"/>
        <v>2.7595061170326018E-2</v>
      </c>
      <c r="G551" s="20" t="str">
        <f t="shared" si="495"/>
        <v>20163</v>
      </c>
      <c r="H551" s="21">
        <f>IF(VLOOKUP(G551,Median_Level!$A$2:$H$206,8,FALSE)="#N/A",0,VLOOKUP(G551,Median_Level!$A$2:$H$206,8,FALSE))</f>
        <v>20</v>
      </c>
      <c r="I551" s="4"/>
      <c r="J551" s="3">
        <f t="shared" si="491"/>
        <v>0</v>
      </c>
      <c r="K551" s="3">
        <f t="shared" si="443"/>
        <v>1</v>
      </c>
      <c r="L551" s="2">
        <f t="shared" si="444"/>
        <v>2.8011727836992684E-2</v>
      </c>
      <c r="M551" s="5">
        <f t="shared" si="445"/>
        <v>2122.3074265975815</v>
      </c>
      <c r="N551" s="2">
        <f>(M551/M$5)^(12/COUNT(M$6:M551))-1</f>
        <v>6.9450337439227905E-2</v>
      </c>
      <c r="P551" s="3">
        <f t="shared" si="492"/>
        <v>1</v>
      </c>
      <c r="Q551" s="3">
        <f t="shared" si="446"/>
        <v>0</v>
      </c>
      <c r="R551" s="2">
        <f t="shared" si="447"/>
        <v>4.1666666666666669E-4</v>
      </c>
      <c r="S551" s="5">
        <f t="shared" si="448"/>
        <v>1154.7177016402904</v>
      </c>
      <c r="T551" s="2">
        <f>(S551/S$5)^(12/COUNT(S$6:S551))-1</f>
        <v>5.5239688390160913E-2</v>
      </c>
      <c r="V551" s="3">
        <f t="shared" si="449"/>
        <v>0</v>
      </c>
      <c r="W551" s="3">
        <f t="shared" si="450"/>
        <v>1</v>
      </c>
      <c r="X551" s="2">
        <f t="shared" si="451"/>
        <v>2.8011727836992684E-2</v>
      </c>
      <c r="Y551" s="5">
        <f t="shared" si="452"/>
        <v>12089126.54166569</v>
      </c>
      <c r="Z551" s="2">
        <f>(Y551/Y$5)^(12/COUNT(Y$6:Y551))-1</f>
        <v>0.29330509155216222</v>
      </c>
      <c r="AB551" s="3">
        <f t="shared" si="453"/>
        <v>0</v>
      </c>
      <c r="AC551" s="3">
        <f t="shared" si="454"/>
        <v>1</v>
      </c>
      <c r="AD551" s="2">
        <f t="shared" si="455"/>
        <v>2.8011727836992684E-2</v>
      </c>
      <c r="AE551" s="5">
        <f t="shared" si="456"/>
        <v>2675.0806064265325</v>
      </c>
      <c r="AF551" s="2">
        <f>(AE551/AE$5)^(12/COUNT(AE$6:AE551))-1</f>
        <v>7.4904896340670213E-2</v>
      </c>
      <c r="AH551" s="3">
        <f t="shared" ca="1" si="457"/>
        <v>0</v>
      </c>
      <c r="AI551" s="3">
        <f t="shared" ca="1" si="458"/>
        <v>1</v>
      </c>
      <c r="AJ551" s="2">
        <f t="shared" ca="1" si="459"/>
        <v>2.8011727836992684E-2</v>
      </c>
      <c r="AK551" s="5">
        <f t="shared" ca="1" si="460"/>
        <v>9355.6272171039145</v>
      </c>
      <c r="AL551" s="2">
        <f ca="1">(AK551/AK$5)^(12/COUNT(AK$6:AK551))-1</f>
        <v>0.10489315665740673</v>
      </c>
      <c r="AN551" s="3">
        <f t="shared" ca="1" si="461"/>
        <v>0.98227491347841811</v>
      </c>
      <c r="AO551" s="3">
        <f t="shared" ca="1" si="462"/>
        <v>1.772508652158189E-2</v>
      </c>
      <c r="AP551" s="2">
        <f t="shared" ca="1" si="463"/>
        <v>9.0579151347904008E-4</v>
      </c>
      <c r="AQ551" s="5">
        <f t="shared" ca="1" si="464"/>
        <v>1746.9657845774072</v>
      </c>
      <c r="AR551" s="2">
        <f ca="1">(AQ551/AQ$5)^(12/COUNT(AQ$6:AQ551))-1</f>
        <v>6.4885598856128102E-2</v>
      </c>
      <c r="AT551" s="3">
        <f t="shared" si="465"/>
        <v>0</v>
      </c>
      <c r="AU551" s="3">
        <f t="shared" si="466"/>
        <v>1</v>
      </c>
      <c r="AV551" s="2">
        <f t="shared" si="467"/>
        <v>2.8011727836992684E-2</v>
      </c>
      <c r="AW551" s="5">
        <f t="shared" si="468"/>
        <v>3492.8397809647181</v>
      </c>
      <c r="AX551" s="2">
        <f>(AW551/AW$5)^(12/COUNT(AW$6:AW551))-1</f>
        <v>8.1224840024721745E-2</v>
      </c>
      <c r="AZ551" s="3">
        <f t="shared" ca="1" si="469"/>
        <v>0</v>
      </c>
      <c r="BA551" s="3">
        <f t="shared" ca="1" si="470"/>
        <v>1</v>
      </c>
      <c r="BB551" s="2">
        <f t="shared" ca="1" si="471"/>
        <v>2.8011727836992684E-2</v>
      </c>
      <c r="BC551" s="5">
        <f t="shared" ca="1" si="472"/>
        <v>6922.7311671876159</v>
      </c>
      <c r="BD551" s="2">
        <f ca="1">(BC551/BC$5)^(12/COUNT(BC$6:BC551))-1</f>
        <v>9.7603943251519443E-2</v>
      </c>
      <c r="BF551" s="3">
        <f t="shared" si="493"/>
        <v>0.45</v>
      </c>
      <c r="BG551" s="3">
        <f t="shared" si="473"/>
        <v>0.55000000000000004</v>
      </c>
      <c r="BH551" s="2">
        <f t="shared" si="474"/>
        <v>1.5593950310345977E-2</v>
      </c>
      <c r="BI551" s="5">
        <f t="shared" si="475"/>
        <v>1840.5354113472915</v>
      </c>
      <c r="BJ551" s="2">
        <f>(BI551/BI$5)^(12/COUNT(BI$6:BI551))-1</f>
        <v>6.61074320991899E-2</v>
      </c>
      <c r="BL551" s="3">
        <f t="shared" si="476"/>
        <v>1</v>
      </c>
      <c r="BM551" s="3">
        <f t="shared" si="477"/>
        <v>0</v>
      </c>
      <c r="BN551" s="2">
        <f t="shared" si="478"/>
        <v>4.1666666666666669E-4</v>
      </c>
      <c r="BO551" s="5">
        <f t="shared" si="479"/>
        <v>830.85939684005916</v>
      </c>
      <c r="BP551" s="2">
        <f>(BO551/BO$5)^(12/COUNT(BO$6:BO551))-1</f>
        <v>4.7633545975384717E-2</v>
      </c>
      <c r="BR551" s="3">
        <f t="shared" si="480"/>
        <v>1</v>
      </c>
      <c r="BS551" s="3">
        <f t="shared" si="481"/>
        <v>0</v>
      </c>
      <c r="BT551" s="2">
        <f t="shared" si="482"/>
        <v>4.1666666666666669E-4</v>
      </c>
      <c r="BU551" s="5">
        <f t="shared" si="483"/>
        <v>1509.7989114852141</v>
      </c>
      <c r="BV551" s="2">
        <f>(BU551/BU$5)^(12/COUNT(BU$6:BU551))-1</f>
        <v>6.1476319841953231E-2</v>
      </c>
      <c r="BX551" s="3">
        <f t="shared" si="484"/>
        <v>0</v>
      </c>
      <c r="BY551" s="3">
        <f t="shared" si="485"/>
        <v>1</v>
      </c>
      <c r="BZ551" s="2">
        <f t="shared" si="486"/>
        <v>2.8011727836992684E-2</v>
      </c>
      <c r="CA551" s="5">
        <f t="shared" si="487"/>
        <v>1736.8548743380404</v>
      </c>
      <c r="CB551" s="2">
        <f>(CA551/CA$5)^(12/COUNT(CA$6:CA551))-1</f>
        <v>6.4749758273572322E-2</v>
      </c>
      <c r="CD551" s="3">
        <f t="shared" si="494"/>
        <v>0.1</v>
      </c>
      <c r="CE551" s="3">
        <f t="shared" si="488"/>
        <v>0.9</v>
      </c>
      <c r="CF551" s="2">
        <f t="shared" si="489"/>
        <v>2.5252221719960083E-2</v>
      </c>
      <c r="CG551" s="5">
        <f t="shared" si="490"/>
        <v>2095.5556753061901</v>
      </c>
      <c r="CH551" s="2">
        <f>(CG551/CG$5)^(12/COUNT(CG$6:CG551))-1</f>
        <v>6.915222215359651E-2</v>
      </c>
    </row>
    <row r="552" spans="1:86">
      <c r="A552" s="1">
        <v>42613</v>
      </c>
      <c r="B552" s="2">
        <f>data!M553/1200</f>
        <v>4.1666666666666669E-4</v>
      </c>
      <c r="C552" s="2">
        <f>data!K553/data!K552-1</f>
        <v>-1.7013667356762241E-3</v>
      </c>
      <c r="D552" s="1">
        <f t="shared" si="441"/>
        <v>42370</v>
      </c>
      <c r="E552">
        <f>VLOOKUP(D552,'FRED Graph'!$A$13:$B$1993,2,FALSE)</f>
        <v>0</v>
      </c>
      <c r="F552" s="4">
        <f t="shared" si="442"/>
        <v>-2.1180334023428908E-3</v>
      </c>
      <c r="G552" s="20" t="str">
        <f t="shared" si="495"/>
        <v>20163</v>
      </c>
      <c r="H552" s="21">
        <f>IF(VLOOKUP(G552,Median_Level!$A$2:$H$206,8,FALSE)="#N/A",0,VLOOKUP(G552,Median_Level!$A$2:$H$206,8,FALSE))</f>
        <v>20</v>
      </c>
      <c r="I552" s="4"/>
      <c r="J552" s="3">
        <f t="shared" si="491"/>
        <v>0</v>
      </c>
      <c r="K552" s="3">
        <f t="shared" si="443"/>
        <v>1</v>
      </c>
      <c r="L552" s="2">
        <f t="shared" si="444"/>
        <v>-1.7013667356762241E-3</v>
      </c>
      <c r="M552" s="5">
        <f t="shared" si="445"/>
        <v>2118.69660333909</v>
      </c>
      <c r="N552" s="2">
        <f>(M552/M$5)^(12/COUNT(M$6:M552))-1</f>
        <v>6.9279124518679458E-2</v>
      </c>
      <c r="P552" s="3">
        <f t="shared" si="492"/>
        <v>1</v>
      </c>
      <c r="Q552" s="3">
        <f t="shared" si="446"/>
        <v>0</v>
      </c>
      <c r="R552" s="2">
        <f t="shared" si="447"/>
        <v>4.1666666666666669E-4</v>
      </c>
      <c r="S552" s="5">
        <f t="shared" si="448"/>
        <v>1155.1988340159739</v>
      </c>
      <c r="T552" s="2">
        <f>(S552/S$5)^(12/COUNT(S$6:S552))-1</f>
        <v>5.5145610393436906E-2</v>
      </c>
      <c r="V552" s="3">
        <f t="shared" si="449"/>
        <v>1</v>
      </c>
      <c r="W552" s="3">
        <f t="shared" si="450"/>
        <v>0</v>
      </c>
      <c r="X552" s="2">
        <f t="shared" si="451"/>
        <v>4.1666666666666669E-4</v>
      </c>
      <c r="Y552" s="5">
        <f t="shared" si="452"/>
        <v>12094163.677724719</v>
      </c>
      <c r="Z552" s="2">
        <f>(Y552/Y$5)^(12/COUNT(Y$6:Y552))-1</f>
        <v>0.29270893243195228</v>
      </c>
      <c r="AB552" s="3">
        <f t="shared" si="453"/>
        <v>0</v>
      </c>
      <c r="AC552" s="3">
        <f t="shared" si="454"/>
        <v>1</v>
      </c>
      <c r="AD552" s="2">
        <f t="shared" si="455"/>
        <v>-1.7013667356762241E-3</v>
      </c>
      <c r="AE552" s="5">
        <f t="shared" si="456"/>
        <v>2670.529313267506</v>
      </c>
      <c r="AF552" s="2">
        <f>(AE552/AE$5)^(12/COUNT(AE$6:AE552))-1</f>
        <v>7.4722814665331372E-2</v>
      </c>
      <c r="AH552" s="3">
        <f t="shared" ca="1" si="457"/>
        <v>0</v>
      </c>
      <c r="AI552" s="3">
        <f t="shared" ca="1" si="458"/>
        <v>1</v>
      </c>
      <c r="AJ552" s="2">
        <f t="shared" ca="1" si="459"/>
        <v>-1.7013667356762241E-3</v>
      </c>
      <c r="AK552" s="5">
        <f t="shared" ca="1" si="460"/>
        <v>9339.7098641653465</v>
      </c>
      <c r="AL552" s="2">
        <f ca="1">(AK552/AK$5)^(12/COUNT(AK$6:AK552))-1</f>
        <v>0.10465042511150968</v>
      </c>
      <c r="AN552" s="3">
        <f t="shared" ca="1" si="461"/>
        <v>0.66913878602789778</v>
      </c>
      <c r="AO552" s="3">
        <f t="shared" ca="1" si="462"/>
        <v>0.33086121397210222</v>
      </c>
      <c r="AP552" s="2">
        <f t="shared" ca="1" si="463"/>
        <v>-2.8410843606596414E-4</v>
      </c>
      <c r="AQ552" s="5">
        <f t="shared" ca="1" si="464"/>
        <v>1746.4694568604903</v>
      </c>
      <c r="AR552" s="2">
        <f ca="1">(AQ552/AQ$5)^(12/COUNT(AQ$6:AQ552))-1</f>
        <v>6.4756579993709318E-2</v>
      </c>
      <c r="AT552" s="3">
        <f t="shared" si="465"/>
        <v>0</v>
      </c>
      <c r="AU552" s="3">
        <f t="shared" si="466"/>
        <v>1</v>
      </c>
      <c r="AV552" s="2">
        <f t="shared" si="467"/>
        <v>-1.7013667356762241E-3</v>
      </c>
      <c r="AW552" s="5">
        <f t="shared" si="468"/>
        <v>3486.897179548338</v>
      </c>
      <c r="AX552" s="2">
        <f>(AW552/AW$5)^(12/COUNT(AW$6:AW552))-1</f>
        <v>8.1030102091519618E-2</v>
      </c>
      <c r="AZ552" s="3">
        <f t="shared" ca="1" si="469"/>
        <v>0</v>
      </c>
      <c r="BA552" s="3">
        <f t="shared" ca="1" si="470"/>
        <v>1</v>
      </c>
      <c r="BB552" s="2">
        <f t="shared" ca="1" si="471"/>
        <v>-1.7013667356762241E-3</v>
      </c>
      <c r="BC552" s="5">
        <f t="shared" ca="1" si="472"/>
        <v>6910.9530626597343</v>
      </c>
      <c r="BD552" s="2">
        <f ca="1">(BC552/BC$5)^(12/COUNT(BC$6:BC552))-1</f>
        <v>9.737609196730368E-2</v>
      </c>
      <c r="BF552" s="3">
        <f t="shared" si="493"/>
        <v>0.45</v>
      </c>
      <c r="BG552" s="3">
        <f t="shared" si="473"/>
        <v>0.55000000000000004</v>
      </c>
      <c r="BH552" s="2">
        <f t="shared" si="474"/>
        <v>-7.4825170462192322E-4</v>
      </c>
      <c r="BI552" s="5">
        <f t="shared" si="475"/>
        <v>1839.1582275883341</v>
      </c>
      <c r="BJ552" s="2">
        <f>(BI552/BI$5)^(12/COUNT(BI$6:BI552))-1</f>
        <v>6.5965170855528665E-2</v>
      </c>
      <c r="BL552" s="3">
        <f t="shared" si="476"/>
        <v>1</v>
      </c>
      <c r="BM552" s="3">
        <f t="shared" si="477"/>
        <v>0</v>
      </c>
      <c r="BN552" s="2">
        <f t="shared" si="478"/>
        <v>4.1666666666666669E-4</v>
      </c>
      <c r="BO552" s="5">
        <f t="shared" si="479"/>
        <v>831.20558825540922</v>
      </c>
      <c r="BP552" s="2">
        <f>(BO552/BO$5)^(12/COUNT(BO$6:BO552))-1</f>
        <v>4.7553999908369393E-2</v>
      </c>
      <c r="BR552" s="3">
        <f t="shared" si="480"/>
        <v>1</v>
      </c>
      <c r="BS552" s="3">
        <f t="shared" si="481"/>
        <v>0</v>
      </c>
      <c r="BT552" s="2">
        <f t="shared" si="482"/>
        <v>4.1666666666666669E-4</v>
      </c>
      <c r="BU552" s="5">
        <f t="shared" si="483"/>
        <v>1510.4279943649997</v>
      </c>
      <c r="BV552" s="2">
        <f>(BU552/BU$5)^(12/COUNT(BU$6:BU552))-1</f>
        <v>6.1370251764412798E-2</v>
      </c>
      <c r="BX552" s="3">
        <f t="shared" si="484"/>
        <v>0</v>
      </c>
      <c r="BY552" s="3">
        <f t="shared" si="485"/>
        <v>1</v>
      </c>
      <c r="BZ552" s="2">
        <f t="shared" si="486"/>
        <v>-1.7013667356762241E-3</v>
      </c>
      <c r="CA552" s="5">
        <f t="shared" si="487"/>
        <v>1733.8998472301446</v>
      </c>
      <c r="CB552" s="2">
        <f>(CA552/CA$5)^(12/COUNT(CA$6:CA552))-1</f>
        <v>6.4587871018316756E-2</v>
      </c>
      <c r="CD552" s="3">
        <f t="shared" si="494"/>
        <v>0.1</v>
      </c>
      <c r="CE552" s="3">
        <f t="shared" si="488"/>
        <v>0.9</v>
      </c>
      <c r="CF552" s="2">
        <f t="shared" si="489"/>
        <v>-1.489563395441935E-3</v>
      </c>
      <c r="CG552" s="5">
        <f t="shared" si="490"/>
        <v>2092.4342122791436</v>
      </c>
      <c r="CH552" s="2">
        <f>(CG552/CG$5)^(12/COUNT(CG$6:CG552))-1</f>
        <v>6.8986576778018227E-2</v>
      </c>
    </row>
    <row r="553" spans="1:86">
      <c r="A553" s="1">
        <v>42643</v>
      </c>
      <c r="B553" s="2">
        <f>data!M554/1200</f>
        <v>4.1666666666666669E-4</v>
      </c>
      <c r="C553" s="2">
        <f>data!K554/data!K553-1</f>
        <v>-5.0394328966875124E-3</v>
      </c>
      <c r="D553" s="1">
        <f t="shared" si="441"/>
        <v>42370</v>
      </c>
      <c r="E553">
        <f>VLOOKUP(D553,'FRED Graph'!$A$13:$B$1993,2,FALSE)</f>
        <v>0</v>
      </c>
      <c r="F553" s="4">
        <f t="shared" si="442"/>
        <v>-5.4560995633541791E-3</v>
      </c>
      <c r="G553" s="20" t="str">
        <f t="shared" si="495"/>
        <v>20163</v>
      </c>
      <c r="H553" s="21">
        <f>IF(VLOOKUP(G553,Median_Level!$A$2:$H$206,8,FALSE)="#N/A",0,VLOOKUP(G553,Median_Level!$A$2:$H$206,8,FALSE))</f>
        <v>20</v>
      </c>
      <c r="I553" s="4"/>
      <c r="J553" s="3">
        <f t="shared" si="491"/>
        <v>0</v>
      </c>
      <c r="K553" s="3">
        <f t="shared" si="443"/>
        <v>1</v>
      </c>
      <c r="L553" s="2">
        <f t="shared" si="444"/>
        <v>-5.0394328966875124E-3</v>
      </c>
      <c r="M553" s="5">
        <f t="shared" si="445"/>
        <v>2108.0195739781229</v>
      </c>
      <c r="N553" s="2">
        <f>(M553/M$5)^(12/COUNT(M$6:M553))-1</f>
        <v>6.9030154322509363E-2</v>
      </c>
      <c r="P553" s="3">
        <f t="shared" si="492"/>
        <v>1</v>
      </c>
      <c r="Q553" s="3">
        <f t="shared" si="446"/>
        <v>0</v>
      </c>
      <c r="R553" s="2">
        <f t="shared" si="447"/>
        <v>4.1666666666666669E-4</v>
      </c>
      <c r="S553" s="5">
        <f t="shared" si="448"/>
        <v>1155.6801668634807</v>
      </c>
      <c r="T553" s="2">
        <f>(S553/S$5)^(12/COUNT(S$6:S553))-1</f>
        <v>5.5051884088560987E-2</v>
      </c>
      <c r="V553" s="3">
        <f t="shared" si="449"/>
        <v>1</v>
      </c>
      <c r="W553" s="3">
        <f t="shared" si="450"/>
        <v>0</v>
      </c>
      <c r="X553" s="2">
        <f t="shared" si="451"/>
        <v>4.1666666666666669E-4</v>
      </c>
      <c r="Y553" s="5">
        <f t="shared" si="452"/>
        <v>12099202.912590439</v>
      </c>
      <c r="Z553" s="2">
        <f>(Y553/Y$5)^(12/COUNT(Y$6:Y553))-1</f>
        <v>0.29211522237675536</v>
      </c>
      <c r="AB553" s="3">
        <f t="shared" si="453"/>
        <v>0</v>
      </c>
      <c r="AC553" s="3">
        <f t="shared" si="454"/>
        <v>1</v>
      </c>
      <c r="AD553" s="2">
        <f t="shared" si="455"/>
        <v>-5.0394328966875124E-3</v>
      </c>
      <c r="AE553" s="5">
        <f t="shared" si="456"/>
        <v>2657.0713599946575</v>
      </c>
      <c r="AF553" s="2">
        <f>(AE553/AE$5)^(12/COUNT(AE$6:AE553))-1</f>
        <v>7.4462620344533104E-2</v>
      </c>
      <c r="AH553" s="3">
        <f t="shared" ca="1" si="457"/>
        <v>0</v>
      </c>
      <c r="AI553" s="3">
        <f t="shared" ca="1" si="458"/>
        <v>1</v>
      </c>
      <c r="AJ553" s="2">
        <f t="shared" ca="1" si="459"/>
        <v>-5.0394328966875124E-3</v>
      </c>
      <c r="AK553" s="5">
        <f t="shared" ca="1" si="460"/>
        <v>9292.643023030354</v>
      </c>
      <c r="AL553" s="2">
        <f ca="1">(AK553/AK$5)^(12/COUNT(AK$6:AK553))-1</f>
        <v>0.10432763414077351</v>
      </c>
      <c r="AN553" s="3">
        <f t="shared" ca="1" si="461"/>
        <v>0.39220826877901127</v>
      </c>
      <c r="AO553" s="3">
        <f t="shared" ca="1" si="462"/>
        <v>0.60779173122098873</v>
      </c>
      <c r="AP553" s="2">
        <f t="shared" ca="1" si="463"/>
        <v>-2.8995055326584505E-3</v>
      </c>
      <c r="AQ553" s="5">
        <f t="shared" ca="1" si="464"/>
        <v>1741.4055590077041</v>
      </c>
      <c r="AR553" s="2">
        <f ca="1">(AQ553/AQ$5)^(12/COUNT(AQ$6:AQ553))-1</f>
        <v>6.4566979241604594E-2</v>
      </c>
      <c r="AT553" s="3">
        <f t="shared" si="465"/>
        <v>0</v>
      </c>
      <c r="AU553" s="3">
        <f t="shared" si="466"/>
        <v>1</v>
      </c>
      <c r="AV553" s="2">
        <f t="shared" si="467"/>
        <v>-5.0394328966875124E-3</v>
      </c>
      <c r="AW553" s="5">
        <f t="shared" si="468"/>
        <v>3469.3251951943553</v>
      </c>
      <c r="AX553" s="2">
        <f>(AW553/AW$5)^(12/COUNT(AW$6:AW553))-1</f>
        <v>8.0756840253312312E-2</v>
      </c>
      <c r="AZ553" s="3">
        <f t="shared" ca="1" si="469"/>
        <v>0</v>
      </c>
      <c r="BA553" s="3">
        <f t="shared" ca="1" si="470"/>
        <v>1</v>
      </c>
      <c r="BB553" s="2">
        <f t="shared" ca="1" si="471"/>
        <v>-5.0394328966875124E-3</v>
      </c>
      <c r="BC553" s="5">
        <f t="shared" ca="1" si="472"/>
        <v>6876.1257784483032</v>
      </c>
      <c r="BD553" s="2">
        <f ca="1">(BC553/BC$5)^(12/COUNT(BC$6:BC553))-1</f>
        <v>9.7068653377433423E-2</v>
      </c>
      <c r="BF553" s="3">
        <f t="shared" si="493"/>
        <v>0.45</v>
      </c>
      <c r="BG553" s="3">
        <f t="shared" si="473"/>
        <v>0.55000000000000004</v>
      </c>
      <c r="BH553" s="2">
        <f t="shared" si="474"/>
        <v>-2.5841880931781317E-3</v>
      </c>
      <c r="BI553" s="5">
        <f t="shared" si="475"/>
        <v>1834.4054967951297</v>
      </c>
      <c r="BJ553" s="2">
        <f>(BI553/BI$5)^(12/COUNT(BI$6:BI553))-1</f>
        <v>6.5780527743830142E-2</v>
      </c>
      <c r="BL553" s="3">
        <f t="shared" si="476"/>
        <v>1</v>
      </c>
      <c r="BM553" s="3">
        <f t="shared" si="477"/>
        <v>0</v>
      </c>
      <c r="BN553" s="2">
        <f t="shared" si="478"/>
        <v>4.1666666666666669E-4</v>
      </c>
      <c r="BO553" s="5">
        <f t="shared" si="479"/>
        <v>831.55192391718242</v>
      </c>
      <c r="BP553" s="2">
        <f>(BO553/BO$5)^(12/COUNT(BO$6:BO553))-1</f>
        <v>4.7474750162318946E-2</v>
      </c>
      <c r="BR553" s="3">
        <f t="shared" si="480"/>
        <v>1</v>
      </c>
      <c r="BS553" s="3">
        <f t="shared" si="481"/>
        <v>0</v>
      </c>
      <c r="BT553" s="2">
        <f t="shared" si="482"/>
        <v>4.1666666666666669E-4</v>
      </c>
      <c r="BU553" s="5">
        <f t="shared" si="483"/>
        <v>1511.0573393626519</v>
      </c>
      <c r="BV553" s="2">
        <f>(BU553/BU$5)^(12/COUNT(BU$6:BU553))-1</f>
        <v>6.1264581337551416E-2</v>
      </c>
      <c r="BX553" s="3">
        <f t="shared" si="484"/>
        <v>0</v>
      </c>
      <c r="BY553" s="3">
        <f t="shared" si="485"/>
        <v>1</v>
      </c>
      <c r="BZ553" s="2">
        <f t="shared" si="486"/>
        <v>-5.0394328966875124E-3</v>
      </c>
      <c r="CA553" s="5">
        <f t="shared" si="487"/>
        <v>1725.1619753004516</v>
      </c>
      <c r="CB553" s="2">
        <f>(CA553/CA$5)^(12/COUNT(CA$6:CA553))-1</f>
        <v>6.4348533050561318E-2</v>
      </c>
      <c r="CD553" s="3">
        <f t="shared" si="494"/>
        <v>0.1</v>
      </c>
      <c r="CE553" s="3">
        <f t="shared" si="488"/>
        <v>0.9</v>
      </c>
      <c r="CF553" s="2">
        <f t="shared" si="489"/>
        <v>-4.4938229403520945E-3</v>
      </c>
      <c r="CG553" s="5">
        <f t="shared" si="490"/>
        <v>2083.031183414826</v>
      </c>
      <c r="CH553" s="2">
        <f>(CG553/CG$5)^(12/COUNT(CG$6:CG553))-1</f>
        <v>6.8751038505312723E-2</v>
      </c>
    </row>
    <row r="554" spans="1:86">
      <c r="A554" s="1">
        <v>42674</v>
      </c>
      <c r="B554" s="2">
        <f>data!M555/1200</f>
        <v>4.1666666666666669E-4</v>
      </c>
      <c r="C554" s="2">
        <f>data!K555/data!K554-1</f>
        <v>-9.0522526852796492E-3</v>
      </c>
      <c r="D554" s="1">
        <f t="shared" si="441"/>
        <v>42370</v>
      </c>
      <c r="E554">
        <f>VLOOKUP(D554,'FRED Graph'!$A$13:$B$1993,2,FALSE)</f>
        <v>0</v>
      </c>
      <c r="F554" s="4">
        <f t="shared" si="442"/>
        <v>-9.4689193519463151E-3</v>
      </c>
      <c r="G554" s="20" t="str">
        <f t="shared" si="495"/>
        <v>20164</v>
      </c>
      <c r="H554" s="21">
        <f>IF(VLOOKUP(G554,Median_Level!$A$2:$H$206,8,FALSE)="#N/A",0,VLOOKUP(G554,Median_Level!$A$2:$H$206,8,FALSE))</f>
        <v>20</v>
      </c>
      <c r="I554" s="4"/>
      <c r="J554" s="3">
        <f t="shared" si="491"/>
        <v>0</v>
      </c>
      <c r="K554" s="3">
        <f t="shared" si="443"/>
        <v>1</v>
      </c>
      <c r="L554" s="2">
        <f t="shared" si="444"/>
        <v>-9.0522526852796492E-3</v>
      </c>
      <c r="M554" s="5">
        <f t="shared" si="445"/>
        <v>2088.9372481289574</v>
      </c>
      <c r="N554" s="2">
        <f>(M554/M$5)^(12/COUNT(M$6:M554))-1</f>
        <v>6.8687742696165621E-2</v>
      </c>
      <c r="P554" s="3">
        <f t="shared" si="492"/>
        <v>1</v>
      </c>
      <c r="Q554" s="3">
        <f t="shared" si="446"/>
        <v>0</v>
      </c>
      <c r="R554" s="2">
        <f t="shared" si="447"/>
        <v>4.1666666666666669E-4</v>
      </c>
      <c r="S554" s="5">
        <f t="shared" si="448"/>
        <v>1156.1617002663406</v>
      </c>
      <c r="T554" s="2">
        <f>(S554/S$5)^(12/COUNT(S$6:S554))-1</f>
        <v>5.495850750748521E-2</v>
      </c>
      <c r="V554" s="3">
        <f t="shared" si="449"/>
        <v>1</v>
      </c>
      <c r="W554" s="3">
        <f t="shared" si="450"/>
        <v>0</v>
      </c>
      <c r="X554" s="2">
        <f t="shared" si="451"/>
        <v>4.1666666666666669E-4</v>
      </c>
      <c r="Y554" s="5">
        <f t="shared" si="452"/>
        <v>12104244.247137353</v>
      </c>
      <c r="Z554" s="2">
        <f>(Y554/Y$5)^(12/COUNT(Y$6:Y554))-1</f>
        <v>0.29152394638836188</v>
      </c>
      <c r="AB554" s="3">
        <f t="shared" si="453"/>
        <v>0</v>
      </c>
      <c r="AC554" s="3">
        <f t="shared" si="454"/>
        <v>1</v>
      </c>
      <c r="AD554" s="2">
        <f t="shared" si="455"/>
        <v>-9.0522526852796492E-3</v>
      </c>
      <c r="AE554" s="5">
        <f t="shared" si="456"/>
        <v>2633.0188786411663</v>
      </c>
      <c r="AF554" s="2">
        <f>(AE554/AE$5)^(12/COUNT(AE$6:AE554))-1</f>
        <v>7.4108551614288309E-2</v>
      </c>
      <c r="AH554" s="3">
        <f t="shared" ca="1" si="457"/>
        <v>0</v>
      </c>
      <c r="AI554" s="3">
        <f t="shared" ca="1" si="458"/>
        <v>1</v>
      </c>
      <c r="AJ554" s="2">
        <f t="shared" ca="1" si="459"/>
        <v>-9.0522526852796492E-3</v>
      </c>
      <c r="AK554" s="5">
        <f t="shared" ca="1" si="460"/>
        <v>9208.523670271783</v>
      </c>
      <c r="AL554" s="2">
        <f ca="1">(AK554/AK$5)^(12/COUNT(AK$6:AK554))-1</f>
        <v>0.1039085954716894</v>
      </c>
      <c r="AN554" s="3">
        <f t="shared" ca="1" si="461"/>
        <v>0.94452104070949761</v>
      </c>
      <c r="AO554" s="3">
        <f t="shared" ca="1" si="462"/>
        <v>5.5478959290502394E-2</v>
      </c>
      <c r="AP554" s="2">
        <f t="shared" ca="1" si="463"/>
        <v>-1.0865912458501325E-4</v>
      </c>
      <c r="AQ554" s="5">
        <f t="shared" ca="1" si="464"/>
        <v>1741.2163394041149</v>
      </c>
      <c r="AR554" s="2">
        <f ca="1">(AQ554/AQ$5)^(12/COUNT(AQ$6:AQ554))-1</f>
        <v>6.4443131922591768E-2</v>
      </c>
      <c r="AT554" s="3">
        <f t="shared" si="465"/>
        <v>0</v>
      </c>
      <c r="AU554" s="3">
        <f t="shared" si="466"/>
        <v>1</v>
      </c>
      <c r="AV554" s="2">
        <f t="shared" si="467"/>
        <v>-9.0522526852796492E-3</v>
      </c>
      <c r="AW554" s="5">
        <f t="shared" si="468"/>
        <v>3437.9199868800488</v>
      </c>
      <c r="AX554" s="2">
        <f>(AW554/AW$5)^(12/COUNT(AW$6:AW554))-1</f>
        <v>8.0389202835989604E-2</v>
      </c>
      <c r="AZ554" s="3">
        <f t="shared" ca="1" si="469"/>
        <v>0</v>
      </c>
      <c r="BA554" s="3">
        <f t="shared" ca="1" si="470"/>
        <v>1</v>
      </c>
      <c r="BB554" s="2">
        <f t="shared" ca="1" si="471"/>
        <v>-9.0522526852796492E-3</v>
      </c>
      <c r="BC554" s="5">
        <f t="shared" ca="1" si="472"/>
        <v>6813.8813504060236</v>
      </c>
      <c r="BD554" s="2">
        <f ca="1">(BC554/BC$5)^(12/COUNT(BC$6:BC554))-1</f>
        <v>9.6665542852777397E-2</v>
      </c>
      <c r="BF554" s="3">
        <f t="shared" si="493"/>
        <v>0.45</v>
      </c>
      <c r="BG554" s="3">
        <f t="shared" si="473"/>
        <v>0.55000000000000004</v>
      </c>
      <c r="BH554" s="2">
        <f t="shared" si="474"/>
        <v>-4.7912389769038076E-3</v>
      </c>
      <c r="BI554" s="5">
        <f t="shared" si="475"/>
        <v>1825.6164216794382</v>
      </c>
      <c r="BJ554" s="2">
        <f>(BI554/BI$5)^(12/COUNT(BI$6:BI554))-1</f>
        <v>6.5544994018559288E-2</v>
      </c>
      <c r="BL554" s="3">
        <f t="shared" si="476"/>
        <v>1</v>
      </c>
      <c r="BM554" s="3">
        <f t="shared" si="477"/>
        <v>0</v>
      </c>
      <c r="BN554" s="2">
        <f t="shared" si="478"/>
        <v>4.1666666666666669E-4</v>
      </c>
      <c r="BO554" s="5">
        <f t="shared" si="479"/>
        <v>831.89840388548134</v>
      </c>
      <c r="BP554" s="2">
        <f>(BO554/BO$5)^(12/COUNT(BO$6:BO554))-1</f>
        <v>4.739579508477787E-2</v>
      </c>
      <c r="BR554" s="3">
        <f t="shared" si="480"/>
        <v>1</v>
      </c>
      <c r="BS554" s="3">
        <f t="shared" si="481"/>
        <v>0</v>
      </c>
      <c r="BT554" s="2">
        <f t="shared" si="482"/>
        <v>4.1666666666666669E-4</v>
      </c>
      <c r="BU554" s="5">
        <f t="shared" si="483"/>
        <v>1511.6869465873865</v>
      </c>
      <c r="BV554" s="2">
        <f>(BU554/BU$5)^(12/COUNT(BU$6:BU554))-1</f>
        <v>6.1159306329877428E-2</v>
      </c>
      <c r="BX554" s="3">
        <f t="shared" si="484"/>
        <v>0</v>
      </c>
      <c r="BY554" s="3">
        <f t="shared" si="485"/>
        <v>1</v>
      </c>
      <c r="BZ554" s="2">
        <f t="shared" si="486"/>
        <v>-9.0522526852796492E-3</v>
      </c>
      <c r="CA554" s="5">
        <f t="shared" si="487"/>
        <v>1709.5453731769958</v>
      </c>
      <c r="CB554" s="2">
        <f>(CA554/CA$5)^(12/COUNT(CA$6:CA554))-1</f>
        <v>6.4016127105249732E-2</v>
      </c>
      <c r="CD554" s="3">
        <f t="shared" si="494"/>
        <v>0.1</v>
      </c>
      <c r="CE554" s="3">
        <f t="shared" si="488"/>
        <v>0.9</v>
      </c>
      <c r="CF554" s="2">
        <f t="shared" si="489"/>
        <v>-8.1053607500850174E-3</v>
      </c>
      <c r="CG554" s="5">
        <f t="shared" si="490"/>
        <v>2066.1474642195722</v>
      </c>
      <c r="CH554" s="2">
        <f>(CG554/CG$5)^(12/COUNT(CG$6:CG554))-1</f>
        <v>6.8431529001013347E-2</v>
      </c>
    </row>
    <row r="555" spans="1:86">
      <c r="A555" s="1">
        <v>42704</v>
      </c>
      <c r="B555" s="2">
        <f>data!M556/1200</f>
        <v>4.1666666666666669E-4</v>
      </c>
      <c r="C555" s="2">
        <f>data!K556/data!K555-1</f>
        <v>5.4080988093099025E-2</v>
      </c>
      <c r="D555" s="1">
        <f t="shared" si="441"/>
        <v>42370</v>
      </c>
      <c r="E555">
        <f>VLOOKUP(D555,'FRED Graph'!$A$13:$B$1993,2,FALSE)</f>
        <v>0</v>
      </c>
      <c r="F555" s="4">
        <f t="shared" si="442"/>
        <v>5.3664321426432356E-2</v>
      </c>
      <c r="G555" s="20" t="str">
        <f t="shared" si="495"/>
        <v>20164</v>
      </c>
      <c r="H555" s="21">
        <f>IF(VLOOKUP(G555,Median_Level!$A$2:$H$206,8,FALSE)="#N/A",0,VLOOKUP(G555,Median_Level!$A$2:$H$206,8,FALSE))</f>
        <v>20</v>
      </c>
      <c r="I555" s="4"/>
      <c r="J555" s="3">
        <f t="shared" si="491"/>
        <v>0</v>
      </c>
      <c r="K555" s="3">
        <f t="shared" si="443"/>
        <v>1</v>
      </c>
      <c r="L555" s="2">
        <f t="shared" si="444"/>
        <v>5.4080988093099025E-2</v>
      </c>
      <c r="M555" s="5">
        <f t="shared" si="445"/>
        <v>2201.9090385722507</v>
      </c>
      <c r="N555" s="2">
        <f>(M555/M$5)^(12/COUNT(M$6:M555))-1</f>
        <v>6.9787307480723815E-2</v>
      </c>
      <c r="P555" s="3">
        <f t="shared" si="492"/>
        <v>1</v>
      </c>
      <c r="Q555" s="3">
        <f t="shared" si="446"/>
        <v>0</v>
      </c>
      <c r="R555" s="2">
        <f t="shared" si="447"/>
        <v>4.1666666666666669E-4</v>
      </c>
      <c r="S555" s="5">
        <f t="shared" si="448"/>
        <v>1156.6434343081185</v>
      </c>
      <c r="T555" s="2">
        <f>(S555/S$5)^(12/COUNT(S$6:S555))-1</f>
        <v>5.486547869681635E-2</v>
      </c>
      <c r="V555" s="3">
        <f t="shared" si="449"/>
        <v>0</v>
      </c>
      <c r="W555" s="3">
        <f t="shared" si="450"/>
        <v>1</v>
      </c>
      <c r="X555" s="2">
        <f t="shared" si="451"/>
        <v>5.4080988093099025E-2</v>
      </c>
      <c r="Y555" s="5">
        <f t="shared" si="452"/>
        <v>12758853.736142751</v>
      </c>
      <c r="Z555" s="2">
        <f>(Y555/Y$5)^(12/COUNT(Y$6:Y555))-1</f>
        <v>0.29240767106693699</v>
      </c>
      <c r="AB555" s="3">
        <f t="shared" si="453"/>
        <v>0</v>
      </c>
      <c r="AC555" s="3">
        <f t="shared" si="454"/>
        <v>1</v>
      </c>
      <c r="AD555" s="2">
        <f t="shared" si="455"/>
        <v>5.4080988093099025E-2</v>
      </c>
      <c r="AE555" s="5">
        <f t="shared" si="456"/>
        <v>2775.4151412658643</v>
      </c>
      <c r="AF555" s="2">
        <f>(AE555/AE$5)^(12/COUNT(AE$6:AE555))-1</f>
        <v>7.5203802736557357E-2</v>
      </c>
      <c r="AH555" s="3">
        <f t="shared" ca="1" si="457"/>
        <v>0</v>
      </c>
      <c r="AI555" s="3">
        <f t="shared" ca="1" si="458"/>
        <v>1</v>
      </c>
      <c r="AJ555" s="2">
        <f t="shared" ca="1" si="459"/>
        <v>5.4080988093099025E-2</v>
      </c>
      <c r="AK555" s="5">
        <f t="shared" ca="1" si="460"/>
        <v>9706.5297292387713</v>
      </c>
      <c r="AL555" s="2">
        <f ca="1">(AK555/AK$5)^(12/COUNT(AK$6:AK555))-1</f>
        <v>0.10497925192429158</v>
      </c>
      <c r="AN555" s="3">
        <f t="shared" ca="1" si="461"/>
        <v>0.60502748638972181</v>
      </c>
      <c r="AO555" s="3">
        <f t="shared" ca="1" si="462"/>
        <v>0.39497251361027819</v>
      </c>
      <c r="AP555" s="2">
        <f t="shared" ca="1" si="463"/>
        <v>2.1612598591654566E-2</v>
      </c>
      <c r="AQ555" s="5">
        <f t="shared" ca="1" si="464"/>
        <v>1778.8485492088864</v>
      </c>
      <c r="AR555" s="2">
        <f ca="1">(AQ555/AQ$5)^(12/COUNT(AQ$6:AQ555))-1</f>
        <v>6.4818920564117866E-2</v>
      </c>
      <c r="AT555" s="3">
        <f t="shared" si="465"/>
        <v>0</v>
      </c>
      <c r="AU555" s="3">
        <f t="shared" si="466"/>
        <v>1</v>
      </c>
      <c r="AV555" s="2">
        <f t="shared" si="467"/>
        <v>5.4080988093099025E-2</v>
      </c>
      <c r="AW555" s="5">
        <f t="shared" si="468"/>
        <v>3623.8460967555357</v>
      </c>
      <c r="AX555" s="2">
        <f>(AW555/AW$5)^(12/COUNT(AW$6:AW555))-1</f>
        <v>8.147939393210879E-2</v>
      </c>
      <c r="AZ555" s="3">
        <f t="shared" ca="1" si="469"/>
        <v>0</v>
      </c>
      <c r="BA555" s="3">
        <f t="shared" ca="1" si="470"/>
        <v>1</v>
      </c>
      <c r="BB555" s="2">
        <f t="shared" ca="1" si="471"/>
        <v>5.4080988093099025E-2</v>
      </c>
      <c r="BC555" s="5">
        <f t="shared" ca="1" si="472"/>
        <v>7182.3827865851208</v>
      </c>
      <c r="BD555" s="2">
        <f ca="1">(BC555/BC$5)^(12/COUNT(BC$6:BC555))-1</f>
        <v>9.7742313126916391E-2</v>
      </c>
      <c r="BF555" s="3">
        <f t="shared" si="493"/>
        <v>0.45</v>
      </c>
      <c r="BG555" s="3">
        <f t="shared" si="473"/>
        <v>0.55000000000000004</v>
      </c>
      <c r="BH555" s="2">
        <f t="shared" si="474"/>
        <v>2.9932043451204465E-2</v>
      </c>
      <c r="BI555" s="5">
        <f t="shared" si="475"/>
        <v>1880.2608517383796</v>
      </c>
      <c r="BJ555" s="2">
        <f>(BI555/BI$5)^(12/COUNT(BI$6:BI555))-1</f>
        <v>6.6107803585474745E-2</v>
      </c>
      <c r="BL555" s="3">
        <f t="shared" si="476"/>
        <v>1</v>
      </c>
      <c r="BM555" s="3">
        <f t="shared" si="477"/>
        <v>0</v>
      </c>
      <c r="BN555" s="2">
        <f t="shared" si="478"/>
        <v>4.1666666666666669E-4</v>
      </c>
      <c r="BO555" s="5">
        <f t="shared" si="479"/>
        <v>832.24502822043371</v>
      </c>
      <c r="BP555" s="2">
        <f>(BO555/BO$5)^(12/COUNT(BO$6:BO555))-1</f>
        <v>4.7317133035552184E-2</v>
      </c>
      <c r="BR555" s="3">
        <f t="shared" si="480"/>
        <v>1</v>
      </c>
      <c r="BS555" s="3">
        <f t="shared" si="481"/>
        <v>0</v>
      </c>
      <c r="BT555" s="2">
        <f t="shared" si="482"/>
        <v>4.1666666666666669E-4</v>
      </c>
      <c r="BU555" s="5">
        <f t="shared" si="483"/>
        <v>1512.3168161484646</v>
      </c>
      <c r="BV555" s="2">
        <f>(BU555/BU$5)^(12/COUNT(BU$6:BU555))-1</f>
        <v>6.1054424526560291E-2</v>
      </c>
      <c r="BX555" s="3">
        <f t="shared" si="484"/>
        <v>0</v>
      </c>
      <c r="BY555" s="3">
        <f t="shared" si="485"/>
        <v>1</v>
      </c>
      <c r="BZ555" s="2">
        <f t="shared" si="486"/>
        <v>5.4080988093099025E-2</v>
      </c>
      <c r="CA555" s="5">
        <f t="shared" si="487"/>
        <v>1801.9992761483934</v>
      </c>
      <c r="CB555" s="2">
        <f>(CA555/CA$5)^(12/COUNT(CA$6:CA555))-1</f>
        <v>6.5119369308161312E-2</v>
      </c>
      <c r="CD555" s="3">
        <f t="shared" si="494"/>
        <v>0.1</v>
      </c>
      <c r="CE555" s="3">
        <f t="shared" si="488"/>
        <v>0.9</v>
      </c>
      <c r="CF555" s="2">
        <f t="shared" si="489"/>
        <v>4.871455595045579E-2</v>
      </c>
      <c r="CG555" s="5">
        <f t="shared" si="490"/>
        <v>2166.798920467189</v>
      </c>
      <c r="CH555" s="2">
        <f>(CG555/CG$5)^(12/COUNT(CG$6:CG555))-1</f>
        <v>6.9412197630585926E-2</v>
      </c>
    </row>
    <row r="556" spans="1:86">
      <c r="A556" s="1">
        <v>42734</v>
      </c>
      <c r="B556" s="2">
        <f>data!M557/1200</f>
        <v>5.4166666666666664E-4</v>
      </c>
      <c r="C556" s="2">
        <f>data!K557/data!K556-1</f>
        <v>3.3415291488309018E-2</v>
      </c>
      <c r="D556" s="1">
        <f t="shared" si="441"/>
        <v>42370</v>
      </c>
      <c r="E556">
        <f>VLOOKUP(D556,'FRED Graph'!$A$13:$B$1993,2,FALSE)</f>
        <v>0</v>
      </c>
      <c r="F556" s="4">
        <f t="shared" si="442"/>
        <v>3.2873624821642349E-2</v>
      </c>
      <c r="G556" s="20" t="str">
        <f t="shared" si="495"/>
        <v>20164</v>
      </c>
      <c r="H556" s="21">
        <f>IF(VLOOKUP(G556,Median_Level!$A$2:$H$206,8,FALSE)="#N/A",0,VLOOKUP(G556,Median_Level!$A$2:$H$206,8,FALSE))</f>
        <v>20</v>
      </c>
      <c r="I556" s="4"/>
      <c r="J556" s="3">
        <f t="shared" si="491"/>
        <v>0</v>
      </c>
      <c r="K556" s="3">
        <f t="shared" si="443"/>
        <v>1</v>
      </c>
      <c r="L556" s="2">
        <f t="shared" si="444"/>
        <v>3.3415291488309018E-2</v>
      </c>
      <c r="M556" s="5">
        <f t="shared" si="445"/>
        <v>2275.4864709268845</v>
      </c>
      <c r="N556" s="2">
        <f>(M556/M$5)^(12/COUNT(M$6:M556))-1</f>
        <v>7.0422320005741224E-2</v>
      </c>
      <c r="P556" s="3">
        <f t="shared" si="492"/>
        <v>1</v>
      </c>
      <c r="Q556" s="3">
        <f t="shared" si="446"/>
        <v>0</v>
      </c>
      <c r="R556" s="2">
        <f t="shared" si="447"/>
        <v>5.4166666666666664E-4</v>
      </c>
      <c r="S556" s="5">
        <f t="shared" si="448"/>
        <v>1157.2699495017021</v>
      </c>
      <c r="T556" s="2">
        <f>(S556/S$5)^(12/COUNT(S$6:S556))-1</f>
        <v>5.4775665778644012E-2</v>
      </c>
      <c r="V556" s="3">
        <f t="shared" si="449"/>
        <v>0</v>
      </c>
      <c r="W556" s="3">
        <f t="shared" si="450"/>
        <v>1</v>
      </c>
      <c r="X556" s="2">
        <f t="shared" si="451"/>
        <v>3.3415291488309018E-2</v>
      </c>
      <c r="Y556" s="5">
        <f t="shared" si="452"/>
        <v>13185194.552792661</v>
      </c>
      <c r="Z556" s="2">
        <f>(Y556/Y$5)^(12/COUNT(Y$6:Y556))-1</f>
        <v>0.29273121859838058</v>
      </c>
      <c r="AB556" s="3">
        <f t="shared" si="453"/>
        <v>0</v>
      </c>
      <c r="AC556" s="3">
        <f t="shared" si="454"/>
        <v>1</v>
      </c>
      <c r="AD556" s="2">
        <f t="shared" si="455"/>
        <v>3.3415291488309018E-2</v>
      </c>
      <c r="AE556" s="5">
        <f t="shared" si="456"/>
        <v>2868.1564472123296</v>
      </c>
      <c r="AF556" s="2">
        <f>(AE556/AE$5)^(12/COUNT(AE$6:AE556))-1</f>
        <v>7.5832169477346278E-2</v>
      </c>
      <c r="AH556" s="3">
        <f t="shared" ca="1" si="457"/>
        <v>0</v>
      </c>
      <c r="AI556" s="3">
        <f t="shared" ca="1" si="458"/>
        <v>1</v>
      </c>
      <c r="AJ556" s="2">
        <f t="shared" ca="1" si="459"/>
        <v>3.3415291488309018E-2</v>
      </c>
      <c r="AK556" s="5">
        <f t="shared" ca="1" si="460"/>
        <v>10030.876249481222</v>
      </c>
      <c r="AL556" s="2">
        <f ca="1">(AK556/AK$5)^(12/COUNT(AK$6:AK556))-1</f>
        <v>0.10557020890961488</v>
      </c>
      <c r="AN556" s="3">
        <f t="shared" ca="1" si="461"/>
        <v>7.8457693117767402E-2</v>
      </c>
      <c r="AO556" s="3">
        <f t="shared" ca="1" si="462"/>
        <v>0.9215423068822326</v>
      </c>
      <c r="AP556" s="2">
        <f t="shared" ca="1" si="463"/>
        <v>3.0836102720383979E-2</v>
      </c>
      <c r="AQ556" s="5">
        <f t="shared" ca="1" si="464"/>
        <v>1833.7013057962979</v>
      </c>
      <c r="AR556" s="2">
        <f ca="1">(AQ556/AQ$5)^(12/COUNT(AQ$6:AQ556))-1</f>
        <v>6.5402001683913635E-2</v>
      </c>
      <c r="AT556" s="3">
        <f t="shared" si="465"/>
        <v>0</v>
      </c>
      <c r="AU556" s="3">
        <f t="shared" si="466"/>
        <v>1</v>
      </c>
      <c r="AV556" s="2">
        <f t="shared" si="467"/>
        <v>3.3415291488309018E-2</v>
      </c>
      <c r="AW556" s="5">
        <f t="shared" si="468"/>
        <v>3744.9379703873929</v>
      </c>
      <c r="AX556" s="2">
        <f>(AW556/AW$5)^(12/COUNT(AW$6:AW556))-1</f>
        <v>8.2099998984745737E-2</v>
      </c>
      <c r="AZ556" s="3">
        <f t="shared" ca="1" si="469"/>
        <v>0</v>
      </c>
      <c r="BA556" s="3">
        <f t="shared" ca="1" si="470"/>
        <v>1</v>
      </c>
      <c r="BB556" s="2">
        <f t="shared" ca="1" si="471"/>
        <v>3.3415291488309018E-2</v>
      </c>
      <c r="BC556" s="5">
        <f t="shared" ca="1" si="472"/>
        <v>7422.3842009794762</v>
      </c>
      <c r="BD556" s="2">
        <f ca="1">(BC556/BC$5)^(12/COUNT(BC$6:BC556))-1</f>
        <v>9.8342497870055556E-2</v>
      </c>
      <c r="BF556" s="3">
        <f t="shared" si="493"/>
        <v>0.45</v>
      </c>
      <c r="BG556" s="3">
        <f t="shared" si="473"/>
        <v>0.55000000000000004</v>
      </c>
      <c r="BH556" s="2">
        <f t="shared" si="474"/>
        <v>1.8622160318569961E-2</v>
      </c>
      <c r="BI556" s="5">
        <f t="shared" si="475"/>
        <v>1915.2753707601826</v>
      </c>
      <c r="BJ556" s="2">
        <f>(BI556/BI$5)^(12/COUNT(BI$6:BI556))-1</f>
        <v>6.6412386761177222E-2</v>
      </c>
      <c r="BL556" s="3">
        <f t="shared" si="476"/>
        <v>1</v>
      </c>
      <c r="BM556" s="3">
        <f t="shared" si="477"/>
        <v>0</v>
      </c>
      <c r="BN556" s="2">
        <f t="shared" si="478"/>
        <v>5.4166666666666664E-4</v>
      </c>
      <c r="BO556" s="5">
        <f t="shared" si="479"/>
        <v>832.69582761071979</v>
      </c>
      <c r="BP556" s="2">
        <f>(BO556/BO$5)^(12/COUNT(BO$6:BO556))-1</f>
        <v>4.7241611947285822E-2</v>
      </c>
      <c r="BR556" s="3">
        <f t="shared" si="480"/>
        <v>1</v>
      </c>
      <c r="BS556" s="3">
        <f t="shared" si="481"/>
        <v>0</v>
      </c>
      <c r="BT556" s="2">
        <f t="shared" si="482"/>
        <v>5.4166666666666664E-4</v>
      </c>
      <c r="BU556" s="5">
        <f t="shared" si="483"/>
        <v>1513.1359877572118</v>
      </c>
      <c r="BV556" s="2">
        <f>(BU556/BU$5)^(12/COUNT(BU$6:BU556))-1</f>
        <v>6.0952820598376256E-2</v>
      </c>
      <c r="BX556" s="3">
        <f t="shared" si="484"/>
        <v>0</v>
      </c>
      <c r="BY556" s="3">
        <f t="shared" si="485"/>
        <v>1</v>
      </c>
      <c r="BZ556" s="2">
        <f t="shared" si="486"/>
        <v>3.3415291488309018E-2</v>
      </c>
      <c r="CA556" s="5">
        <f t="shared" si="487"/>
        <v>1862.2136072226137</v>
      </c>
      <c r="CB556" s="2">
        <f>(CA556/CA$5)^(12/COUNT(CA$6:CA556))-1</f>
        <v>6.57600693013074E-2</v>
      </c>
      <c r="CD556" s="3">
        <f t="shared" si="494"/>
        <v>0.1</v>
      </c>
      <c r="CE556" s="3">
        <f t="shared" si="488"/>
        <v>0.9</v>
      </c>
      <c r="CF556" s="2">
        <f t="shared" si="489"/>
        <v>3.0127929006144784E-2</v>
      </c>
      <c r="CG556" s="5">
        <f t="shared" si="490"/>
        <v>2232.0800845136155</v>
      </c>
      <c r="CH556" s="2">
        <f>(CG556/CG$5)^(12/COUNT(CG$6:CG556))-1</f>
        <v>6.9973421016018555E-2</v>
      </c>
    </row>
    <row r="557" spans="1:86">
      <c r="A557" s="1">
        <v>42766</v>
      </c>
      <c r="B557" s="2">
        <f>data!M558/1200</f>
        <v>6.2500000000000001E-4</v>
      </c>
      <c r="C557" s="2">
        <f>data!K558/data!K557-1</f>
        <v>5.135457885096173E-3</v>
      </c>
      <c r="D557" s="1">
        <f t="shared" si="441"/>
        <v>42736</v>
      </c>
      <c r="E557">
        <f>VLOOKUP(D557,'FRED Graph'!$A$13:$B$1993,2,FALSE)</f>
        <v>0</v>
      </c>
      <c r="F557" s="4">
        <f t="shared" si="442"/>
        <v>4.5104578850961733E-3</v>
      </c>
      <c r="G557" s="20" t="str">
        <f t="shared" si="495"/>
        <v>20171</v>
      </c>
      <c r="H557" s="21">
        <f>IF(VLOOKUP(G557,Median_Level!$A$2:$H$206,8,FALSE)="#N/A",0,VLOOKUP(G557,Median_Level!$A$2:$H$206,8,FALSE))</f>
        <v>15</v>
      </c>
      <c r="I557" s="4"/>
      <c r="J557" s="3">
        <f t="shared" si="491"/>
        <v>0</v>
      </c>
      <c r="K557" s="3">
        <f t="shared" si="443"/>
        <v>1</v>
      </c>
      <c r="L557" s="2">
        <f t="shared" si="444"/>
        <v>5.135457885096173E-3</v>
      </c>
      <c r="M557" s="5">
        <f t="shared" si="445"/>
        <v>2287.1721358664358</v>
      </c>
      <c r="N557" s="2">
        <f>(M557/M$5)^(12/COUNT(M$6:M557))-1</f>
        <v>7.04095497391104E-2</v>
      </c>
      <c r="P557" s="3">
        <f t="shared" si="492"/>
        <v>1</v>
      </c>
      <c r="Q557" s="3">
        <f t="shared" si="446"/>
        <v>0</v>
      </c>
      <c r="R557" s="2">
        <f t="shared" si="447"/>
        <v>6.2500000000000001E-4</v>
      </c>
      <c r="S557" s="5">
        <f t="shared" si="448"/>
        <v>1157.9932432201408</v>
      </c>
      <c r="T557" s="2">
        <f>(S557/S$5)^(12/COUNT(S$6:S557))-1</f>
        <v>5.4688095426108196E-2</v>
      </c>
      <c r="V557" s="3">
        <f t="shared" si="449"/>
        <v>0</v>
      </c>
      <c r="W557" s="3">
        <f t="shared" si="450"/>
        <v>1</v>
      </c>
      <c r="X557" s="2">
        <f t="shared" si="451"/>
        <v>5.135457885096173E-3</v>
      </c>
      <c r="Y557" s="5">
        <f t="shared" si="452"/>
        <v>13252906.564125327</v>
      </c>
      <c r="Z557" s="2">
        <f>(Y557/Y$5)^(12/COUNT(Y$6:Y557))-1</f>
        <v>0.29227395037210013</v>
      </c>
      <c r="AB557" s="3">
        <f t="shared" si="453"/>
        <v>0</v>
      </c>
      <c r="AC557" s="3">
        <f t="shared" si="454"/>
        <v>1</v>
      </c>
      <c r="AD557" s="2">
        <f t="shared" si="455"/>
        <v>5.135457885096173E-3</v>
      </c>
      <c r="AE557" s="5">
        <f t="shared" si="456"/>
        <v>2882.8857438548557</v>
      </c>
      <c r="AF557" s="2">
        <f>(AE557/AE$5)^(12/COUNT(AE$6:AE557))-1</f>
        <v>7.5809509656871832E-2</v>
      </c>
      <c r="AH557" s="3">
        <f t="shared" ca="1" si="457"/>
        <v>0</v>
      </c>
      <c r="AI557" s="3">
        <f t="shared" ca="1" si="458"/>
        <v>1</v>
      </c>
      <c r="AJ557" s="2">
        <f t="shared" ca="1" si="459"/>
        <v>5.135457885096173E-3</v>
      </c>
      <c r="AK557" s="5">
        <f t="shared" ca="1" si="460"/>
        <v>10082.389392011044</v>
      </c>
      <c r="AL557" s="2">
        <f ca="1">(AK557/AK$5)^(12/COUNT(AK$6:AK557))-1</f>
        <v>0.10549231415569249</v>
      </c>
      <c r="AN557" s="3">
        <f t="shared" ca="1" si="461"/>
        <v>0.2271364773677963</v>
      </c>
      <c r="AO557" s="3">
        <f t="shared" ca="1" si="462"/>
        <v>0.7728635226322037</v>
      </c>
      <c r="AP557" s="2">
        <f t="shared" ca="1" si="463"/>
        <v>4.1109683697596279E-3</v>
      </c>
      <c r="AQ557" s="5">
        <f t="shared" ca="1" si="464"/>
        <v>1841.2395938640132</v>
      </c>
      <c r="AR557" s="2">
        <f ca="1">(AQ557/AQ$5)^(12/COUNT(AQ$6:AQ557))-1</f>
        <v>6.5374746082457635E-2</v>
      </c>
      <c r="AT557" s="3">
        <f t="shared" si="465"/>
        <v>0</v>
      </c>
      <c r="AU557" s="3">
        <f t="shared" si="466"/>
        <v>1</v>
      </c>
      <c r="AV557" s="2">
        <f t="shared" si="467"/>
        <v>5.135457885096173E-3</v>
      </c>
      <c r="AW557" s="5">
        <f t="shared" si="468"/>
        <v>3764.1699416166148</v>
      </c>
      <c r="AX557" s="2">
        <f>(AW557/AW$5)^(12/COUNT(AW$6:AW557))-1</f>
        <v>8.2065819671131024E-2</v>
      </c>
      <c r="AZ557" s="3">
        <f t="shared" ca="1" si="469"/>
        <v>0</v>
      </c>
      <c r="BA557" s="3">
        <f t="shared" ca="1" si="470"/>
        <v>1</v>
      </c>
      <c r="BB557" s="2">
        <f t="shared" ca="1" si="471"/>
        <v>5.135457885096173E-3</v>
      </c>
      <c r="BC557" s="5">
        <f t="shared" ca="1" si="472"/>
        <v>7460.5015424506091</v>
      </c>
      <c r="BD557" s="2">
        <f ca="1">(BC557/BC$5)^(12/COUNT(BC$6:BC557))-1</f>
        <v>9.8278162299938687E-2</v>
      </c>
      <c r="BF557" s="3">
        <f t="shared" si="493"/>
        <v>0.45</v>
      </c>
      <c r="BG557" s="3">
        <f t="shared" si="473"/>
        <v>0.55000000000000004</v>
      </c>
      <c r="BH557" s="2">
        <f t="shared" si="474"/>
        <v>3.1057518368028956E-3</v>
      </c>
      <c r="BI557" s="5">
        <f t="shared" si="475"/>
        <v>1921.2237407609045</v>
      </c>
      <c r="BJ557" s="2">
        <f>(BI557/BI$5)^(12/COUNT(BI$6:BI557))-1</f>
        <v>6.6360054943331415E-2</v>
      </c>
      <c r="BL557" s="3">
        <f t="shared" si="476"/>
        <v>1</v>
      </c>
      <c r="BM557" s="3">
        <f t="shared" si="477"/>
        <v>0</v>
      </c>
      <c r="BN557" s="2">
        <f t="shared" si="478"/>
        <v>6.2500000000000001E-4</v>
      </c>
      <c r="BO557" s="5">
        <f t="shared" si="479"/>
        <v>833.21626250297652</v>
      </c>
      <c r="BP557" s="2">
        <f>(BO557/BO$5)^(12/COUNT(BO$6:BO557))-1</f>
        <v>4.716826583862832E-2</v>
      </c>
      <c r="BR557" s="3">
        <f t="shared" si="480"/>
        <v>1</v>
      </c>
      <c r="BS557" s="3">
        <f t="shared" si="481"/>
        <v>0</v>
      </c>
      <c r="BT557" s="2">
        <f t="shared" si="482"/>
        <v>6.2500000000000001E-4</v>
      </c>
      <c r="BU557" s="5">
        <f t="shared" si="483"/>
        <v>1514.0816977495601</v>
      </c>
      <c r="BV557" s="2">
        <f>(BU557/BU$5)^(12/COUNT(BU$6:BU557))-1</f>
        <v>6.0853515190817165E-2</v>
      </c>
      <c r="BX557" s="3">
        <f t="shared" si="484"/>
        <v>0</v>
      </c>
      <c r="BY557" s="3">
        <f t="shared" si="485"/>
        <v>1</v>
      </c>
      <c r="BZ557" s="2">
        <f t="shared" si="486"/>
        <v>5.135457885096173E-3</v>
      </c>
      <c r="CA557" s="5">
        <f t="shared" si="487"/>
        <v>1871.7769267755584</v>
      </c>
      <c r="CB557" s="2">
        <f>(CA557/CA$5)^(12/COUNT(CA$6:CA557))-1</f>
        <v>6.5755782274638408E-2</v>
      </c>
      <c r="CD557" s="3">
        <f t="shared" si="494"/>
        <v>0.1</v>
      </c>
      <c r="CE557" s="3">
        <f t="shared" si="488"/>
        <v>0.9</v>
      </c>
      <c r="CF557" s="2">
        <f t="shared" si="489"/>
        <v>4.6844120965865562E-3</v>
      </c>
      <c r="CG557" s="5">
        <f t="shared" si="490"/>
        <v>2242.5360674620611</v>
      </c>
      <c r="CH557" s="2">
        <f>(CG557/CG$5)^(12/COUNT(CG$6:CG557))-1</f>
        <v>6.9951029119103225E-2</v>
      </c>
    </row>
    <row r="558" spans="1:86">
      <c r="A558" s="1">
        <v>42794</v>
      </c>
      <c r="B558" s="2">
        <f>data!M559/1200</f>
        <v>6.2500000000000001E-4</v>
      </c>
      <c r="C558" s="2">
        <f>data!K559/data!K558-1</f>
        <v>4.7731861867319481E-2</v>
      </c>
      <c r="D558" s="1">
        <f t="shared" si="441"/>
        <v>42736</v>
      </c>
      <c r="E558">
        <f>VLOOKUP(D558,'FRED Graph'!$A$13:$B$1993,2,FALSE)</f>
        <v>0</v>
      </c>
      <c r="F558" s="4">
        <f t="shared" si="442"/>
        <v>4.710686186731948E-2</v>
      </c>
      <c r="G558" s="20" t="str">
        <f t="shared" si="495"/>
        <v>20171</v>
      </c>
      <c r="H558" s="21">
        <f>IF(VLOOKUP(G558,Median_Level!$A$2:$H$206,8,FALSE)="#N/A",0,VLOOKUP(G558,Median_Level!$A$2:$H$206,8,FALSE))</f>
        <v>15</v>
      </c>
      <c r="I558" s="4"/>
      <c r="J558" s="3">
        <f t="shared" si="491"/>
        <v>0</v>
      </c>
      <c r="K558" s="3">
        <f t="shared" si="443"/>
        <v>1</v>
      </c>
      <c r="L558" s="2">
        <f t="shared" si="444"/>
        <v>4.7731861867319481E-2</v>
      </c>
      <c r="M558" s="5">
        <f t="shared" si="445"/>
        <v>2396.3431203223945</v>
      </c>
      <c r="N558" s="2">
        <f>(M558/M$5)^(12/COUNT(M$6:M558))-1</f>
        <v>7.1361322872673272E-2</v>
      </c>
      <c r="P558" s="3">
        <f t="shared" si="492"/>
        <v>1</v>
      </c>
      <c r="Q558" s="3">
        <f t="shared" si="446"/>
        <v>0</v>
      </c>
      <c r="R558" s="2">
        <f t="shared" si="447"/>
        <v>6.2500000000000001E-4</v>
      </c>
      <c r="S558" s="5">
        <f t="shared" si="448"/>
        <v>1158.7169889971535</v>
      </c>
      <c r="T558" s="2">
        <f>(S558/S$5)^(12/COUNT(S$6:S558))-1</f>
        <v>5.4600849014644792E-2</v>
      </c>
      <c r="V558" s="3">
        <f t="shared" si="449"/>
        <v>0</v>
      </c>
      <c r="W558" s="3">
        <f t="shared" si="450"/>
        <v>1</v>
      </c>
      <c r="X558" s="2">
        <f t="shared" si="451"/>
        <v>4.7731861867319481E-2</v>
      </c>
      <c r="Y558" s="5">
        <f t="shared" si="452"/>
        <v>13885492.469584649</v>
      </c>
      <c r="Z558" s="2">
        <f>(Y558/Y$5)^(12/COUNT(Y$6:Y558))-1</f>
        <v>0.29298250915888691</v>
      </c>
      <c r="AB558" s="3">
        <f t="shared" si="453"/>
        <v>0</v>
      </c>
      <c r="AC558" s="3">
        <f t="shared" si="454"/>
        <v>1</v>
      </c>
      <c r="AD558" s="2">
        <f t="shared" si="455"/>
        <v>4.7731861867319481E-2</v>
      </c>
      <c r="AE558" s="5">
        <f t="shared" si="456"/>
        <v>3020.4912479598001</v>
      </c>
      <c r="AF558" s="2">
        <f>(AE558/AE$5)^(12/COUNT(AE$6:AE558))-1</f>
        <v>7.6756286162683596E-2</v>
      </c>
      <c r="AH558" s="3">
        <f t="shared" ca="1" si="457"/>
        <v>0</v>
      </c>
      <c r="AI558" s="3">
        <f t="shared" ca="1" si="458"/>
        <v>1</v>
      </c>
      <c r="AJ558" s="2">
        <f t="shared" ca="1" si="459"/>
        <v>4.7731861867319481E-2</v>
      </c>
      <c r="AK558" s="5">
        <f t="shared" ca="1" si="460"/>
        <v>10563.640609763042</v>
      </c>
      <c r="AL558" s="2">
        <f ca="1">(AK558/AK$5)^(12/COUNT(AK$6:AK558))-1</f>
        <v>0.10641075702551683</v>
      </c>
      <c r="AN558" s="3">
        <f t="shared" ca="1" si="461"/>
        <v>0.56162634541403866</v>
      </c>
      <c r="AO558" s="3">
        <f t="shared" ca="1" si="462"/>
        <v>0.43837365458596134</v>
      </c>
      <c r="AP558" s="2">
        <f t="shared" ca="1" si="463"/>
        <v>2.1275407192852903E-2</v>
      </c>
      <c r="AQ558" s="5">
        <f t="shared" ca="1" si="464"/>
        <v>1880.4127159630732</v>
      </c>
      <c r="AR558" s="2">
        <f ca="1">(AQ558/AQ$5)^(12/COUNT(AQ$6:AQ558))-1</f>
        <v>6.5739502532500271E-2</v>
      </c>
      <c r="AT558" s="3">
        <f t="shared" si="465"/>
        <v>0</v>
      </c>
      <c r="AU558" s="3">
        <f t="shared" si="466"/>
        <v>1</v>
      </c>
      <c r="AV558" s="2">
        <f t="shared" si="467"/>
        <v>4.7731861867319481E-2</v>
      </c>
      <c r="AW558" s="5">
        <f t="shared" si="468"/>
        <v>3943.8407813149752</v>
      </c>
      <c r="AX558" s="2">
        <f>(AW558/AW$5)^(12/COUNT(AW$6:AW558))-1</f>
        <v>8.3006745944618654E-2</v>
      </c>
      <c r="AZ558" s="3">
        <f t="shared" ca="1" si="469"/>
        <v>0</v>
      </c>
      <c r="BA558" s="3">
        <f t="shared" ca="1" si="470"/>
        <v>1</v>
      </c>
      <c r="BB558" s="2">
        <f t="shared" ca="1" si="471"/>
        <v>4.7731861867319481E-2</v>
      </c>
      <c r="BC558" s="5">
        <f t="shared" ca="1" si="472"/>
        <v>7816.6051715357853</v>
      </c>
      <c r="BD558" s="2">
        <f ca="1">(BC558/BC$5)^(12/COUNT(BC$6:BC558))-1</f>
        <v>9.9203625357100256E-2</v>
      </c>
      <c r="BF558" s="3">
        <f t="shared" si="493"/>
        <v>0.45</v>
      </c>
      <c r="BG558" s="3">
        <f t="shared" si="473"/>
        <v>0.55000000000000004</v>
      </c>
      <c r="BH558" s="2">
        <f t="shared" si="474"/>
        <v>2.6533774027025718E-2</v>
      </c>
      <c r="BI558" s="5">
        <f t="shared" si="475"/>
        <v>1972.2010573536115</v>
      </c>
      <c r="BJ558" s="2">
        <f>(BI558/BI$5)^(12/COUNT(BI$6:BI558))-1</f>
        <v>6.6842249842396839E-2</v>
      </c>
      <c r="BL558" s="3">
        <f t="shared" si="476"/>
        <v>1</v>
      </c>
      <c r="BM558" s="3">
        <f t="shared" si="477"/>
        <v>0</v>
      </c>
      <c r="BN558" s="2">
        <f t="shared" si="478"/>
        <v>6.2500000000000001E-4</v>
      </c>
      <c r="BO558" s="5">
        <f t="shared" si="479"/>
        <v>833.73702266704095</v>
      </c>
      <c r="BP558" s="2">
        <f>(BO558/BO$5)^(12/COUNT(BO$6:BO558))-1</f>
        <v>4.7095190105325591E-2</v>
      </c>
      <c r="BR558" s="3">
        <f t="shared" si="480"/>
        <v>1</v>
      </c>
      <c r="BS558" s="3">
        <f t="shared" si="481"/>
        <v>0</v>
      </c>
      <c r="BT558" s="2">
        <f t="shared" si="482"/>
        <v>6.2500000000000001E-4</v>
      </c>
      <c r="BU558" s="5">
        <f t="shared" si="483"/>
        <v>1515.0279988106538</v>
      </c>
      <c r="BV558" s="2">
        <f>(BU558/BU$5)^(12/COUNT(BU$6:BU558))-1</f>
        <v>6.0754578179466279E-2</v>
      </c>
      <c r="BX558" s="3">
        <f t="shared" si="484"/>
        <v>0</v>
      </c>
      <c r="BY558" s="3">
        <f t="shared" si="485"/>
        <v>1</v>
      </c>
      <c r="BZ558" s="2">
        <f t="shared" si="486"/>
        <v>4.7731861867319481E-2</v>
      </c>
      <c r="CA558" s="5">
        <f t="shared" si="487"/>
        <v>1961.1203244908452</v>
      </c>
      <c r="CB558" s="2">
        <f>(CA558/CA$5)^(12/COUNT(CA$6:CA558))-1</f>
        <v>6.6711822102425655E-2</v>
      </c>
      <c r="CD558" s="3">
        <f t="shared" si="494"/>
        <v>0.1</v>
      </c>
      <c r="CE558" s="3">
        <f t="shared" si="488"/>
        <v>0.9</v>
      </c>
      <c r="CF558" s="2">
        <f t="shared" si="489"/>
        <v>4.3021175680587533E-2</v>
      </c>
      <c r="CG558" s="5">
        <f t="shared" si="490"/>
        <v>2339.0126055904007</v>
      </c>
      <c r="CH558" s="2">
        <f>(CG558/CG$5)^(12/COUNT(CG$6:CG558))-1</f>
        <v>7.079851206429888E-2</v>
      </c>
    </row>
    <row r="559" spans="1:86">
      <c r="A559" s="1">
        <v>42825</v>
      </c>
      <c r="B559" s="2">
        <f>data!M560/1200</f>
        <v>7.4166666666666662E-4</v>
      </c>
      <c r="C559" s="2">
        <f>data!K560/data!K559-1</f>
        <v>-7.1602095689844436E-3</v>
      </c>
      <c r="D559" s="1">
        <f t="shared" si="441"/>
        <v>42736</v>
      </c>
      <c r="E559">
        <f>VLOOKUP(D559,'FRED Graph'!$A$13:$B$1993,2,FALSE)</f>
        <v>0</v>
      </c>
      <c r="F559" s="4">
        <f t="shared" si="442"/>
        <v>-7.9018762356511101E-3</v>
      </c>
      <c r="G559" s="20" t="str">
        <f t="shared" si="495"/>
        <v>20171</v>
      </c>
      <c r="H559" s="21">
        <f>IF(VLOOKUP(G559,Median_Level!$A$2:$H$206,8,FALSE)="#N/A",0,VLOOKUP(G559,Median_Level!$A$2:$H$206,8,FALSE))</f>
        <v>15</v>
      </c>
      <c r="I559" s="4"/>
      <c r="J559" s="3">
        <f t="shared" si="491"/>
        <v>0</v>
      </c>
      <c r="K559" s="3">
        <f t="shared" si="443"/>
        <v>1</v>
      </c>
      <c r="L559" s="2">
        <f t="shared" si="444"/>
        <v>-7.1602095689844436E-3</v>
      </c>
      <c r="M559" s="5">
        <f t="shared" si="445"/>
        <v>2379.1848013816921</v>
      </c>
      <c r="N559" s="2">
        <f>(M559/M$5)^(12/COUNT(M$6:M559))-1</f>
        <v>7.1061303062698533E-2</v>
      </c>
      <c r="P559" s="3">
        <f t="shared" si="492"/>
        <v>1</v>
      </c>
      <c r="Q559" s="3">
        <f t="shared" si="446"/>
        <v>0</v>
      </c>
      <c r="R559" s="2">
        <f t="shared" si="447"/>
        <v>7.4166666666666662E-4</v>
      </c>
      <c r="S559" s="5">
        <f t="shared" si="448"/>
        <v>1159.5763707639931</v>
      </c>
      <c r="T559" s="2">
        <f>(S559/S$5)^(12/COUNT(S$6:S559))-1</f>
        <v>5.4516587770650382E-2</v>
      </c>
      <c r="V559" s="3">
        <f t="shared" si="449"/>
        <v>1</v>
      </c>
      <c r="W559" s="3">
        <f t="shared" si="450"/>
        <v>0</v>
      </c>
      <c r="X559" s="2">
        <f t="shared" si="451"/>
        <v>7.4166666666666662E-4</v>
      </c>
      <c r="Y559" s="5">
        <f t="shared" si="452"/>
        <v>13895790.876499591</v>
      </c>
      <c r="Z559" s="2">
        <f>(Y559/Y$5)^(12/COUNT(Y$6:Y559))-1</f>
        <v>0.29240370263097404</v>
      </c>
      <c r="AB559" s="3">
        <f t="shared" si="453"/>
        <v>0</v>
      </c>
      <c r="AC559" s="3">
        <f t="shared" si="454"/>
        <v>1</v>
      </c>
      <c r="AD559" s="2">
        <f t="shared" si="455"/>
        <v>-7.1602095689844436E-3</v>
      </c>
      <c r="AE559" s="5">
        <f t="shared" si="456"/>
        <v>2998.8638976231246</v>
      </c>
      <c r="AF559" s="2">
        <f>(AE559/AE$5)^(12/COUNT(AE$6:AE559))-1</f>
        <v>7.6444995667813487E-2</v>
      </c>
      <c r="AH559" s="3">
        <f t="shared" ca="1" si="457"/>
        <v>0</v>
      </c>
      <c r="AI559" s="3">
        <f t="shared" ca="1" si="458"/>
        <v>1</v>
      </c>
      <c r="AJ559" s="2">
        <f t="shared" ca="1" si="459"/>
        <v>-7.1602095689844436E-3</v>
      </c>
      <c r="AK559" s="5">
        <f t="shared" ca="1" si="460"/>
        <v>10488.002729185704</v>
      </c>
      <c r="AL559" s="2">
        <f ca="1">(AK559/AK$5)^(12/COUNT(AK$6:AK559))-1</f>
        <v>0.10603665208700663</v>
      </c>
      <c r="AN559" s="3">
        <f t="shared" ca="1" si="461"/>
        <v>0.2696830027153968</v>
      </c>
      <c r="AO559" s="3">
        <f t="shared" ca="1" si="462"/>
        <v>0.7303169972846032</v>
      </c>
      <c r="AP559" s="2">
        <f t="shared" ca="1" si="463"/>
        <v>-5.0292078586686153E-3</v>
      </c>
      <c r="AQ559" s="5">
        <f t="shared" ca="1" si="464"/>
        <v>1870.9557295544114</v>
      </c>
      <c r="AR559" s="2">
        <f ca="1">(AQ559/AQ$5)^(12/COUNT(AQ$6:AQ559))-1</f>
        <v>6.5500658046789839E-2</v>
      </c>
      <c r="AT559" s="3">
        <f t="shared" si="465"/>
        <v>0</v>
      </c>
      <c r="AU559" s="3">
        <f t="shared" si="466"/>
        <v>1</v>
      </c>
      <c r="AV559" s="2">
        <f t="shared" si="467"/>
        <v>-7.1602095689844436E-3</v>
      </c>
      <c r="AW559" s="5">
        <f t="shared" si="468"/>
        <v>3915.6020548140527</v>
      </c>
      <c r="AX559" s="2">
        <f>(AW559/AW$5)^(12/COUNT(AW$6:AW559))-1</f>
        <v>8.2682336668810974E-2</v>
      </c>
      <c r="AZ559" s="3">
        <f t="shared" ca="1" si="469"/>
        <v>0</v>
      </c>
      <c r="BA559" s="3">
        <f t="shared" ca="1" si="470"/>
        <v>1</v>
      </c>
      <c r="BB559" s="2">
        <f t="shared" ca="1" si="471"/>
        <v>-7.1602095689844436E-3</v>
      </c>
      <c r="BC559" s="5">
        <f t="shared" ca="1" si="472"/>
        <v>7760.6366403895818</v>
      </c>
      <c r="BD559" s="2">
        <f ca="1">(BC559/BC$5)^(12/COUNT(BC$6:BC559))-1</f>
        <v>9.8844919820382904E-2</v>
      </c>
      <c r="BF559" s="3">
        <f t="shared" si="493"/>
        <v>0.45</v>
      </c>
      <c r="BG559" s="3">
        <f t="shared" si="473"/>
        <v>0.55000000000000004</v>
      </c>
      <c r="BH559" s="2">
        <f t="shared" si="474"/>
        <v>-3.6043652629414447E-3</v>
      </c>
      <c r="BI559" s="5">
        <f t="shared" si="475"/>
        <v>1965.0925243709498</v>
      </c>
      <c r="BJ559" s="2">
        <f>(BI559/BI$5)^(12/COUNT(BI$6:BI559))-1</f>
        <v>6.6634228884266733E-2</v>
      </c>
      <c r="BL559" s="3">
        <f t="shared" si="476"/>
        <v>1</v>
      </c>
      <c r="BM559" s="3">
        <f t="shared" si="477"/>
        <v>0</v>
      </c>
      <c r="BN559" s="2">
        <f t="shared" si="478"/>
        <v>7.4166666666666662E-4</v>
      </c>
      <c r="BO559" s="5">
        <f t="shared" si="479"/>
        <v>834.35537762551894</v>
      </c>
      <c r="BP559" s="2">
        <f>(BO559/BO$5)^(12/COUNT(BO$6:BO559))-1</f>
        <v>4.7025027356761173E-2</v>
      </c>
      <c r="BR559" s="3">
        <f t="shared" si="480"/>
        <v>1</v>
      </c>
      <c r="BS559" s="3">
        <f t="shared" si="481"/>
        <v>0</v>
      </c>
      <c r="BT559" s="2">
        <f t="shared" si="482"/>
        <v>7.4166666666666662E-4</v>
      </c>
      <c r="BU559" s="5">
        <f t="shared" si="483"/>
        <v>1516.1516445764382</v>
      </c>
      <c r="BV559" s="2">
        <f>(BU559/BU$5)^(12/COUNT(BU$6:BU559))-1</f>
        <v>6.0658686049771093E-2</v>
      </c>
      <c r="BX559" s="3">
        <f t="shared" si="484"/>
        <v>0</v>
      </c>
      <c r="BY559" s="3">
        <f t="shared" si="485"/>
        <v>1</v>
      </c>
      <c r="BZ559" s="2">
        <f t="shared" si="486"/>
        <v>-7.1602095689844436E-3</v>
      </c>
      <c r="CA559" s="5">
        <f t="shared" si="487"/>
        <v>1947.0782919774961</v>
      </c>
      <c r="CB559" s="2">
        <f>(CA559/CA$5)^(12/COUNT(CA$6:CA559))-1</f>
        <v>6.6421476371229415E-2</v>
      </c>
      <c r="CD559" s="3">
        <f t="shared" si="494"/>
        <v>0.1</v>
      </c>
      <c r="CE559" s="3">
        <f t="shared" si="488"/>
        <v>0.9</v>
      </c>
      <c r="CF559" s="2">
        <f t="shared" si="489"/>
        <v>-6.3700219454193322E-3</v>
      </c>
      <c r="CG559" s="5">
        <f t="shared" si="490"/>
        <v>2324.1130439621775</v>
      </c>
      <c r="CH559" s="2">
        <f>(CG559/CG$5)^(12/COUNT(CG$6:CG559))-1</f>
        <v>7.0518112821936541E-2</v>
      </c>
    </row>
    <row r="560" spans="1:86">
      <c r="A560" s="1">
        <v>42853</v>
      </c>
      <c r="B560" s="2">
        <f>data!M561/1200</f>
        <v>8.3333333333333339E-4</v>
      </c>
      <c r="C560" s="2">
        <f>data!K561/data!K560-1</f>
        <v>1.3419496090154359E-2</v>
      </c>
      <c r="D560" s="1">
        <f t="shared" si="441"/>
        <v>42736</v>
      </c>
      <c r="E560">
        <f>VLOOKUP(D560,'FRED Graph'!$A$13:$B$1993,2,FALSE)</f>
        <v>0</v>
      </c>
      <c r="F560" s="4">
        <f t="shared" si="442"/>
        <v>1.2586162756821026E-2</v>
      </c>
      <c r="G560" s="20" t="str">
        <f t="shared" si="495"/>
        <v>20172</v>
      </c>
      <c r="H560" s="21">
        <f>IF(VLOOKUP(G560,Median_Level!$A$2:$H$206,8,FALSE)="#N/A",0,VLOOKUP(G560,Median_Level!$A$2:$H$206,8,FALSE))</f>
        <v>15</v>
      </c>
      <c r="I560" s="4"/>
      <c r="J560" s="3">
        <f t="shared" si="491"/>
        <v>0</v>
      </c>
      <c r="K560" s="3">
        <f t="shared" si="443"/>
        <v>1</v>
      </c>
      <c r="L560" s="2">
        <f t="shared" si="444"/>
        <v>1.3419496090154359E-2</v>
      </c>
      <c r="M560" s="5">
        <f t="shared" si="445"/>
        <v>2411.1122625215885</v>
      </c>
      <c r="N560" s="2">
        <f>(M560/M$5)^(12/COUNT(M$6:M560))-1</f>
        <v>7.1237537051372479E-2</v>
      </c>
      <c r="P560" s="3">
        <f t="shared" si="492"/>
        <v>1</v>
      </c>
      <c r="Q560" s="3">
        <f t="shared" si="446"/>
        <v>0</v>
      </c>
      <c r="R560" s="2">
        <f t="shared" si="447"/>
        <v>8.3333333333333339E-4</v>
      </c>
      <c r="S560" s="5">
        <f t="shared" si="448"/>
        <v>1160.5426844062963</v>
      </c>
      <c r="T560" s="2">
        <f>(S560/S$5)^(12/COUNT(S$6:S560))-1</f>
        <v>5.44347250908781E-2</v>
      </c>
      <c r="V560" s="3">
        <f t="shared" si="449"/>
        <v>0</v>
      </c>
      <c r="W560" s="3">
        <f t="shared" si="450"/>
        <v>1</v>
      </c>
      <c r="X560" s="2">
        <f t="shared" si="451"/>
        <v>1.3419496090154359E-2</v>
      </c>
      <c r="Y560" s="5">
        <f t="shared" si="452"/>
        <v>14082265.38783638</v>
      </c>
      <c r="Z560" s="2">
        <f>(Y560/Y$5)^(12/COUNT(Y$6:Y560))-1</f>
        <v>0.29217891194925749</v>
      </c>
      <c r="AB560" s="3">
        <f t="shared" si="453"/>
        <v>0</v>
      </c>
      <c r="AC560" s="3">
        <f t="shared" si="454"/>
        <v>1</v>
      </c>
      <c r="AD560" s="2">
        <f t="shared" si="455"/>
        <v>1.3419496090154359E-2</v>
      </c>
      <c r="AE560" s="5">
        <f t="shared" si="456"/>
        <v>3039.1071399721832</v>
      </c>
      <c r="AF560" s="2">
        <f>(AE560/AE$5)^(12/COUNT(AE$6:AE560))-1</f>
        <v>7.6612389255237723E-2</v>
      </c>
      <c r="AH560" s="3">
        <f t="shared" ca="1" si="457"/>
        <v>0</v>
      </c>
      <c r="AI560" s="3">
        <f t="shared" ca="1" si="458"/>
        <v>1</v>
      </c>
      <c r="AJ560" s="2">
        <f t="shared" ca="1" si="459"/>
        <v>1.3419496090154359E-2</v>
      </c>
      <c r="AK560" s="5">
        <f t="shared" ca="1" si="460"/>
        <v>10628.746440803539</v>
      </c>
      <c r="AL560" s="2">
        <f ca="1">(AK560/AK$5)^(12/COUNT(AK$6:AK560))-1</f>
        <v>0.10615459572929908</v>
      </c>
      <c r="AN560" s="3">
        <f t="shared" ca="1" si="461"/>
        <v>0.14099605750245658</v>
      </c>
      <c r="AO560" s="3">
        <f t="shared" ca="1" si="462"/>
        <v>0.85900394249754342</v>
      </c>
      <c r="AP560" s="2">
        <f t="shared" ca="1" si="463"/>
        <v>1.1644896762358345E-2</v>
      </c>
      <c r="AQ560" s="5">
        <f t="shared" ca="1" si="464"/>
        <v>1892.7428158720154</v>
      </c>
      <c r="AR560" s="2">
        <f ca="1">(AQ560/AQ$5)^(12/COUNT(AQ$6:AQ560))-1</f>
        <v>6.5645588684102751E-2</v>
      </c>
      <c r="AT560" s="3">
        <f t="shared" si="465"/>
        <v>0</v>
      </c>
      <c r="AU560" s="3">
        <f t="shared" si="466"/>
        <v>1</v>
      </c>
      <c r="AV560" s="2">
        <f t="shared" si="467"/>
        <v>1.3419496090154359E-2</v>
      </c>
      <c r="AW560" s="5">
        <f t="shared" si="468"/>
        <v>3968.1474612792304</v>
      </c>
      <c r="AX560" s="2">
        <f>(AW560/AW$5)^(12/COUNT(AW$6:AW560))-1</f>
        <v>8.2839427556237188E-2</v>
      </c>
      <c r="AZ560" s="3">
        <f t="shared" ca="1" si="469"/>
        <v>0</v>
      </c>
      <c r="BA560" s="3">
        <f t="shared" ca="1" si="470"/>
        <v>1</v>
      </c>
      <c r="BB560" s="2">
        <f t="shared" ca="1" si="471"/>
        <v>1.3419496090154359E-2</v>
      </c>
      <c r="BC560" s="5">
        <f t="shared" ca="1" si="472"/>
        <v>7864.780473442398</v>
      </c>
      <c r="BD560" s="2">
        <f ca="1">(BC560/BC$5)^(12/COUNT(BC$6:BC560))-1</f>
        <v>9.8975013872451667E-2</v>
      </c>
      <c r="BF560" s="3">
        <f t="shared" si="493"/>
        <v>0.45</v>
      </c>
      <c r="BG560" s="3">
        <f t="shared" si="473"/>
        <v>0.55000000000000004</v>
      </c>
      <c r="BH560" s="2">
        <f t="shared" si="474"/>
        <v>7.7557228495848986E-3</v>
      </c>
      <c r="BI560" s="5">
        <f t="shared" si="475"/>
        <v>1980.333237363762</v>
      </c>
      <c r="BJ560" s="2">
        <f>(BI560/BI$5)^(12/COUNT(BI$6:BI560))-1</f>
        <v>6.6688429716798669E-2</v>
      </c>
      <c r="BL560" s="3">
        <f t="shared" si="476"/>
        <v>1</v>
      </c>
      <c r="BM560" s="3">
        <f t="shared" si="477"/>
        <v>0</v>
      </c>
      <c r="BN560" s="2">
        <f t="shared" si="478"/>
        <v>8.3333333333333339E-4</v>
      </c>
      <c r="BO560" s="5">
        <f t="shared" si="479"/>
        <v>835.0506737735401</v>
      </c>
      <c r="BP560" s="2">
        <f>(BO560/BO$5)^(12/COUNT(BO$6:BO560))-1</f>
        <v>4.6957195538375851E-2</v>
      </c>
      <c r="BR560" s="3">
        <f t="shared" si="480"/>
        <v>1</v>
      </c>
      <c r="BS560" s="3">
        <f t="shared" si="481"/>
        <v>0</v>
      </c>
      <c r="BT560" s="2">
        <f t="shared" si="482"/>
        <v>8.3333333333333339E-4</v>
      </c>
      <c r="BU560" s="5">
        <f t="shared" si="483"/>
        <v>1517.4151042802519</v>
      </c>
      <c r="BV560" s="2">
        <f>(BU560/BU$5)^(12/COUNT(BU$6:BU560))-1</f>
        <v>6.0565248464236277E-2</v>
      </c>
      <c r="BX560" s="3">
        <f t="shared" si="484"/>
        <v>0</v>
      </c>
      <c r="BY560" s="3">
        <f t="shared" si="485"/>
        <v>1</v>
      </c>
      <c r="BZ560" s="2">
        <f t="shared" si="486"/>
        <v>1.3419496090154359E-2</v>
      </c>
      <c r="CA560" s="5">
        <f t="shared" si="487"/>
        <v>1973.2071015039126</v>
      </c>
      <c r="CB560" s="2">
        <f>(CA560/CA$5)^(12/COUNT(CA$6:CA560))-1</f>
        <v>6.6605290235342895E-2</v>
      </c>
      <c r="CD560" s="3">
        <f t="shared" si="494"/>
        <v>0.1</v>
      </c>
      <c r="CE560" s="3">
        <f t="shared" si="488"/>
        <v>0.9</v>
      </c>
      <c r="CF560" s="2">
        <f t="shared" si="489"/>
        <v>1.2160879814472256E-2</v>
      </c>
      <c r="CG560" s="5">
        <f t="shared" si="490"/>
        <v>2352.3763033650489</v>
      </c>
      <c r="CH560" s="2">
        <f>(CG560/CG$5)^(12/COUNT(CG$6:CG560))-1</f>
        <v>7.0666467236822683E-2</v>
      </c>
    </row>
    <row r="561" spans="1:86">
      <c r="A561" s="1">
        <v>42886</v>
      </c>
      <c r="B561" s="2">
        <f>data!M562/1200</f>
        <v>8.3333333333333339E-4</v>
      </c>
      <c r="C561" s="2">
        <f>data!K562/data!K561-1</f>
        <v>3.2539799651489787E-3</v>
      </c>
      <c r="D561" s="1">
        <f t="shared" si="441"/>
        <v>42736</v>
      </c>
      <c r="E561">
        <f>VLOOKUP(D561,'FRED Graph'!$A$13:$B$1993,2,FALSE)</f>
        <v>0</v>
      </c>
      <c r="F561" s="4">
        <f t="shared" si="442"/>
        <v>2.4206466318156452E-3</v>
      </c>
      <c r="G561" s="20" t="str">
        <f t="shared" si="495"/>
        <v>20172</v>
      </c>
      <c r="H561" s="21">
        <f>IF(VLOOKUP(G561,Median_Level!$A$2:$H$206,8,FALSE)="#N/A",0,VLOOKUP(G561,Median_Level!$A$2:$H$206,8,FALSE))</f>
        <v>15</v>
      </c>
      <c r="I561" s="4"/>
      <c r="J561" s="3">
        <f t="shared" si="491"/>
        <v>0</v>
      </c>
      <c r="K561" s="3">
        <f t="shared" si="443"/>
        <v>1</v>
      </c>
      <c r="L561" s="2">
        <f t="shared" si="444"/>
        <v>3.2539799651489787E-3</v>
      </c>
      <c r="M561" s="5">
        <f t="shared" si="445"/>
        <v>2418.9579735175589</v>
      </c>
      <c r="N561" s="2">
        <f>(M561/M$5)^(12/COUNT(M$6:M561))-1</f>
        <v>7.1180065176996488E-2</v>
      </c>
      <c r="P561" s="3">
        <f t="shared" si="492"/>
        <v>1</v>
      </c>
      <c r="Q561" s="3">
        <f t="shared" si="446"/>
        <v>0</v>
      </c>
      <c r="R561" s="2">
        <f t="shared" si="447"/>
        <v>8.3333333333333339E-4</v>
      </c>
      <c r="S561" s="5">
        <f t="shared" si="448"/>
        <v>1161.5098033099682</v>
      </c>
      <c r="T561" s="2">
        <f>(S561/S$5)^(12/COUNT(S$6:S561))-1</f>
        <v>5.435316320197181E-2</v>
      </c>
      <c r="V561" s="3">
        <f t="shared" si="449"/>
        <v>0</v>
      </c>
      <c r="W561" s="3">
        <f t="shared" si="450"/>
        <v>1</v>
      </c>
      <c r="X561" s="2">
        <f t="shared" si="451"/>
        <v>3.2539799651489787E-3</v>
      </c>
      <c r="Y561" s="5">
        <f t="shared" si="452"/>
        <v>14128088.79727231</v>
      </c>
      <c r="Z561" s="2">
        <f>(Y561/Y$5)^(12/COUNT(Y$6:Y561))-1</f>
        <v>0.29167388606251965</v>
      </c>
      <c r="AB561" s="3">
        <f t="shared" si="453"/>
        <v>0</v>
      </c>
      <c r="AC561" s="3">
        <f t="shared" si="454"/>
        <v>1</v>
      </c>
      <c r="AD561" s="2">
        <f t="shared" si="455"/>
        <v>3.2539799651489787E-3</v>
      </c>
      <c r="AE561" s="5">
        <f t="shared" si="456"/>
        <v>3048.9963337175941</v>
      </c>
      <c r="AF561" s="2">
        <f>(AE561/AE$5)^(12/COUNT(AE$6:AE561))-1</f>
        <v>7.6544938372063331E-2</v>
      </c>
      <c r="AH561" s="3">
        <f t="shared" ca="1" si="457"/>
        <v>0</v>
      </c>
      <c r="AI561" s="3">
        <f t="shared" ca="1" si="458"/>
        <v>1</v>
      </c>
      <c r="AJ561" s="2">
        <f t="shared" ca="1" si="459"/>
        <v>3.2539799651489787E-3</v>
      </c>
      <c r="AK561" s="5">
        <f t="shared" ca="1" si="460"/>
        <v>10663.332168776562</v>
      </c>
      <c r="AL561" s="2">
        <f ca="1">(AK561/AK$5)^(12/COUNT(AK$6:AK561))-1</f>
        <v>0.10603144280403987</v>
      </c>
      <c r="AN561" s="3">
        <f t="shared" ca="1" si="461"/>
        <v>7.8342791113034327E-2</v>
      </c>
      <c r="AO561" s="3">
        <f t="shared" ca="1" si="462"/>
        <v>0.92165720888696567</v>
      </c>
      <c r="AP561" s="2">
        <f t="shared" ca="1" si="463"/>
        <v>3.0643397517141754E-3</v>
      </c>
      <c r="AQ561" s="5">
        <f t="shared" ca="1" si="464"/>
        <v>1898.5428229224635</v>
      </c>
      <c r="AR561" s="2">
        <f ca="1">(AQ561/AQ$5)^(12/COUNT(AQ$6:AQ561))-1</f>
        <v>6.5594099789879401E-2</v>
      </c>
      <c r="AT561" s="3">
        <f t="shared" si="465"/>
        <v>0</v>
      </c>
      <c r="AU561" s="3">
        <f t="shared" si="466"/>
        <v>1</v>
      </c>
      <c r="AV561" s="2">
        <f t="shared" si="467"/>
        <v>3.2539799651489787E-3</v>
      </c>
      <c r="AW561" s="5">
        <f t="shared" si="468"/>
        <v>3981.0597336169899</v>
      </c>
      <c r="AX561" s="2">
        <f>(AW561/AW$5)^(12/COUNT(AW$6:AW561))-1</f>
        <v>8.2760355268589603E-2</v>
      </c>
      <c r="AZ561" s="3">
        <f t="shared" ca="1" si="469"/>
        <v>0</v>
      </c>
      <c r="BA561" s="3">
        <f t="shared" ca="1" si="470"/>
        <v>1</v>
      </c>
      <c r="BB561" s="2">
        <f t="shared" ca="1" si="471"/>
        <v>3.2539799651489787E-3</v>
      </c>
      <c r="BC561" s="5">
        <f t="shared" ca="1" si="472"/>
        <v>7890.3723115332741</v>
      </c>
      <c r="BD561" s="2">
        <f ca="1">(BC561/BC$5)^(12/COUNT(BC$6:BC561))-1</f>
        <v>9.8865529843060962E-2</v>
      </c>
      <c r="BF561" s="3">
        <f t="shared" si="493"/>
        <v>0.45</v>
      </c>
      <c r="BG561" s="3">
        <f t="shared" si="473"/>
        <v>0.55000000000000004</v>
      </c>
      <c r="BH561" s="2">
        <f t="shared" si="474"/>
        <v>2.1646889808319384E-3</v>
      </c>
      <c r="BI561" s="5">
        <f t="shared" si="475"/>
        <v>1984.6200429010587</v>
      </c>
      <c r="BJ561" s="2">
        <f>(BI561/BI$5)^(12/COUNT(BI$6:BI561))-1</f>
        <v>6.6614357433025129E-2</v>
      </c>
      <c r="BL561" s="3">
        <f t="shared" si="476"/>
        <v>1</v>
      </c>
      <c r="BM561" s="3">
        <f t="shared" si="477"/>
        <v>0</v>
      </c>
      <c r="BN561" s="2">
        <f t="shared" si="478"/>
        <v>8.3333333333333339E-4</v>
      </c>
      <c r="BO561" s="5">
        <f t="shared" si="479"/>
        <v>835.74654933501802</v>
      </c>
      <c r="BP561" s="2">
        <f>(BO561/BO$5)^(12/COUNT(BO$6:BO561))-1</f>
        <v>4.6889612090158739E-2</v>
      </c>
      <c r="BR561" s="3">
        <f t="shared" si="480"/>
        <v>1</v>
      </c>
      <c r="BS561" s="3">
        <f t="shared" si="481"/>
        <v>0</v>
      </c>
      <c r="BT561" s="2">
        <f t="shared" si="482"/>
        <v>8.3333333333333339E-4</v>
      </c>
      <c r="BU561" s="5">
        <f t="shared" si="483"/>
        <v>1518.6796168671519</v>
      </c>
      <c r="BV561" s="2">
        <f>(BU561/BU$5)^(12/COUNT(BU$6:BU561))-1</f>
        <v>6.0472155172048625E-2</v>
      </c>
      <c r="BX561" s="3">
        <f t="shared" si="484"/>
        <v>0</v>
      </c>
      <c r="BY561" s="3">
        <f t="shared" si="485"/>
        <v>1</v>
      </c>
      <c r="BZ561" s="2">
        <f t="shared" si="486"/>
        <v>3.2539799651489787E-3</v>
      </c>
      <c r="CA561" s="5">
        <f t="shared" si="487"/>
        <v>1979.627877879296</v>
      </c>
      <c r="CB561" s="2">
        <f>(CA561/CA$5)^(12/COUNT(CA$6:CA561))-1</f>
        <v>6.6556379807174437E-2</v>
      </c>
      <c r="CD561" s="3">
        <f t="shared" si="494"/>
        <v>0.1</v>
      </c>
      <c r="CE561" s="3">
        <f t="shared" si="488"/>
        <v>0.9</v>
      </c>
      <c r="CF561" s="2">
        <f t="shared" si="489"/>
        <v>3.0119153019674142E-3</v>
      </c>
      <c r="CG561" s="5">
        <f t="shared" si="490"/>
        <v>2359.4614615491396</v>
      </c>
      <c r="CH561" s="2">
        <f>(CG561/CG$5)^(12/COUNT(CG$6:CG561))-1</f>
        <v>7.0604476945655525E-2</v>
      </c>
    </row>
    <row r="562" spans="1:86">
      <c r="A562" s="1">
        <v>42916</v>
      </c>
      <c r="B562" s="2">
        <f>data!M563/1200</f>
        <v>9.5833333333333328E-4</v>
      </c>
      <c r="C562" s="2">
        <f>data!K563/data!K562-1</f>
        <v>1.6230457454429414E-2</v>
      </c>
      <c r="D562" s="1">
        <f t="shared" si="441"/>
        <v>42736</v>
      </c>
      <c r="E562">
        <f>VLOOKUP(D562,'FRED Graph'!$A$13:$B$1993,2,FALSE)</f>
        <v>0</v>
      </c>
      <c r="F562" s="4">
        <f t="shared" si="442"/>
        <v>1.5272124121096081E-2</v>
      </c>
      <c r="G562" s="20" t="str">
        <f t="shared" si="495"/>
        <v>20172</v>
      </c>
      <c r="H562" s="21">
        <f>IF(VLOOKUP(G562,Median_Level!$A$2:$H$206,8,FALSE)="#N/A",0,VLOOKUP(G562,Median_Level!$A$2:$H$206,8,FALSE))</f>
        <v>15</v>
      </c>
      <c r="I562" s="4"/>
      <c r="J562" s="3">
        <f t="shared" si="491"/>
        <v>0</v>
      </c>
      <c r="K562" s="3">
        <f t="shared" si="443"/>
        <v>1</v>
      </c>
      <c r="L562" s="2">
        <f t="shared" si="444"/>
        <v>1.6230457454429414E-2</v>
      </c>
      <c r="M562" s="5">
        <f t="shared" si="445"/>
        <v>2458.2187679907884</v>
      </c>
      <c r="N562" s="2">
        <f>(M562/M$5)^(12/COUNT(M$6:M562))-1</f>
        <v>7.1419407220156605E-2</v>
      </c>
      <c r="P562" s="3">
        <f t="shared" si="492"/>
        <v>1</v>
      </c>
      <c r="Q562" s="3">
        <f t="shared" si="446"/>
        <v>0</v>
      </c>
      <c r="R562" s="2">
        <f t="shared" si="447"/>
        <v>9.5833333333333328E-4</v>
      </c>
      <c r="S562" s="5">
        <f t="shared" si="448"/>
        <v>1162.6229168714738</v>
      </c>
      <c r="T562" s="2">
        <f>(S562/S$5)^(12/COUNT(S$6:S562))-1</f>
        <v>5.4274737064428979E-2</v>
      </c>
      <c r="V562" s="3">
        <f t="shared" si="449"/>
        <v>0</v>
      </c>
      <c r="W562" s="3">
        <f t="shared" si="450"/>
        <v>1</v>
      </c>
      <c r="X562" s="2">
        <f t="shared" si="451"/>
        <v>1.6230457454429414E-2</v>
      </c>
      <c r="Y562" s="5">
        <f t="shared" si="452"/>
        <v>14357394.141408838</v>
      </c>
      <c r="Z562" s="2">
        <f>(Y562/Y$5)^(12/COUNT(Y$6:Y562))-1</f>
        <v>0.29152840784592282</v>
      </c>
      <c r="AB562" s="3">
        <f t="shared" si="453"/>
        <v>0</v>
      </c>
      <c r="AC562" s="3">
        <f t="shared" si="454"/>
        <v>1</v>
      </c>
      <c r="AD562" s="2">
        <f t="shared" si="455"/>
        <v>1.6230457454429414E-2</v>
      </c>
      <c r="AE562" s="5">
        <f t="shared" si="456"/>
        <v>3098.4829389907086</v>
      </c>
      <c r="AF562" s="2">
        <f>(AE562/AE$5)^(12/COUNT(AE$6:AE562))-1</f>
        <v>7.677582120740456E-2</v>
      </c>
      <c r="AH562" s="3">
        <f t="shared" ca="1" si="457"/>
        <v>0</v>
      </c>
      <c r="AI562" s="3">
        <f t="shared" ca="1" si="458"/>
        <v>1</v>
      </c>
      <c r="AJ562" s="2">
        <f t="shared" ca="1" si="459"/>
        <v>1.6230457454429414E-2</v>
      </c>
      <c r="AK562" s="5">
        <f t="shared" ca="1" si="460"/>
        <v>10836.402927864339</v>
      </c>
      <c r="AL562" s="2">
        <f ca="1">(AK562/AK$5)^(12/COUNT(AK$6:AK562))-1</f>
        <v>0.10621498277688146</v>
      </c>
      <c r="AN562" s="3">
        <f t="shared" ca="1" si="461"/>
        <v>0.56674790006520703</v>
      </c>
      <c r="AO562" s="3">
        <f t="shared" ca="1" si="462"/>
        <v>0.43325209993479297</v>
      </c>
      <c r="AP562" s="2">
        <f t="shared" ca="1" si="463"/>
        <v>7.5750131792630144E-3</v>
      </c>
      <c r="AQ562" s="5">
        <f t="shared" ca="1" si="464"/>
        <v>1912.9243098274967</v>
      </c>
      <c r="AR562" s="2">
        <f ca="1">(AQ562/AQ$5)^(12/COUNT(AQ$6:AQ562))-1</f>
        <v>6.5645802671668196E-2</v>
      </c>
      <c r="AT562" s="3">
        <f t="shared" si="465"/>
        <v>0</v>
      </c>
      <c r="AU562" s="3">
        <f t="shared" si="466"/>
        <v>1</v>
      </c>
      <c r="AV562" s="2">
        <f t="shared" si="467"/>
        <v>1.6230457454429414E-2</v>
      </c>
      <c r="AW562" s="5">
        <f t="shared" si="468"/>
        <v>4045.6741542470027</v>
      </c>
      <c r="AX562" s="2">
        <f>(AW562/AW$5)^(12/COUNT(AW$6:AW562))-1</f>
        <v>8.2981377872183293E-2</v>
      </c>
      <c r="AZ562" s="3">
        <f t="shared" ca="1" si="469"/>
        <v>0</v>
      </c>
      <c r="BA562" s="3">
        <f t="shared" ca="1" si="470"/>
        <v>1</v>
      </c>
      <c r="BB562" s="2">
        <f t="shared" ca="1" si="471"/>
        <v>1.6230457454429414E-2</v>
      </c>
      <c r="BC562" s="5">
        <f t="shared" ca="1" si="472"/>
        <v>8018.4366636352224</v>
      </c>
      <c r="BD562" s="2">
        <f ca="1">(BC562/BC$5)^(12/COUNT(BC$6:BC562))-1</f>
        <v>9.9060706301087098E-2</v>
      </c>
      <c r="BF562" s="3">
        <f t="shared" si="493"/>
        <v>0.45</v>
      </c>
      <c r="BG562" s="3">
        <f t="shared" si="473"/>
        <v>0.55000000000000004</v>
      </c>
      <c r="BH562" s="2">
        <f t="shared" si="474"/>
        <v>9.3580015999361783E-3</v>
      </c>
      <c r="BI562" s="5">
        <f t="shared" si="475"/>
        <v>2003.1921204377923</v>
      </c>
      <c r="BJ562" s="2">
        <f>(BI562/BI$5)^(12/COUNT(BI$6:BI562))-1</f>
        <v>6.6704907377869382E-2</v>
      </c>
      <c r="BL562" s="3">
        <f t="shared" si="476"/>
        <v>1</v>
      </c>
      <c r="BM562" s="3">
        <f t="shared" si="477"/>
        <v>0</v>
      </c>
      <c r="BN562" s="2">
        <f t="shared" si="478"/>
        <v>9.5833333333333328E-4</v>
      </c>
      <c r="BO562" s="5">
        <f t="shared" si="479"/>
        <v>836.54747311146411</v>
      </c>
      <c r="BP562" s="2">
        <f>(BO562/BO$5)^(12/COUNT(BO$6:BO562))-1</f>
        <v>4.6825092221736364E-2</v>
      </c>
      <c r="BR562" s="3">
        <f t="shared" si="480"/>
        <v>1</v>
      </c>
      <c r="BS562" s="3">
        <f t="shared" si="481"/>
        <v>0</v>
      </c>
      <c r="BT562" s="2">
        <f t="shared" si="482"/>
        <v>9.5833333333333328E-4</v>
      </c>
      <c r="BU562" s="5">
        <f t="shared" si="483"/>
        <v>1520.1350181666496</v>
      </c>
      <c r="BV562" s="2">
        <f>(BU562/BU$5)^(12/COUNT(BU$6:BU562))-1</f>
        <v>6.0382257321938138E-2</v>
      </c>
      <c r="BX562" s="3">
        <f t="shared" si="484"/>
        <v>0</v>
      </c>
      <c r="BY562" s="3">
        <f t="shared" si="485"/>
        <v>1</v>
      </c>
      <c r="BZ562" s="2">
        <f t="shared" si="486"/>
        <v>1.6230457454429414E-2</v>
      </c>
      <c r="CA562" s="5">
        <f t="shared" si="487"/>
        <v>2011.7581439268183</v>
      </c>
      <c r="CB562" s="2">
        <f>(CA562/CA$5)^(12/COUNT(CA$6:CA562))-1</f>
        <v>6.6802973737100757E-2</v>
      </c>
      <c r="CD562" s="3">
        <f t="shared" si="494"/>
        <v>0.1</v>
      </c>
      <c r="CE562" s="3">
        <f t="shared" si="488"/>
        <v>0.9</v>
      </c>
      <c r="CF562" s="2">
        <f t="shared" si="489"/>
        <v>1.4703245042319806E-2</v>
      </c>
      <c r="CG562" s="5">
        <f t="shared" si="490"/>
        <v>2394.1532015862067</v>
      </c>
      <c r="CH562" s="2">
        <f>(CG562/CG$5)^(12/COUNT(CG$6:CG562))-1</f>
        <v>7.081002771572309E-2</v>
      </c>
    </row>
    <row r="563" spans="1:86">
      <c r="A563" s="1">
        <v>42947</v>
      </c>
      <c r="B563" s="2">
        <f>data!M564/1200</f>
        <v>1.0416666666666667E-3</v>
      </c>
      <c r="C563" s="2">
        <f>data!K564/data!K563-1</f>
        <v>2.5362968819599985E-2</v>
      </c>
      <c r="D563" s="1">
        <f t="shared" si="441"/>
        <v>42736</v>
      </c>
      <c r="E563">
        <f>VLOOKUP(D563,'FRED Graph'!$A$13:$B$1993,2,FALSE)</f>
        <v>0</v>
      </c>
      <c r="F563" s="4">
        <f t="shared" si="442"/>
        <v>2.4321302152933318E-2</v>
      </c>
      <c r="G563" s="20" t="str">
        <f t="shared" si="495"/>
        <v>20173</v>
      </c>
      <c r="H563" s="21">
        <f>IF(VLOOKUP(G563,Median_Level!$A$2:$H$206,8,FALSE)="#N/A",0,VLOOKUP(G563,Median_Level!$A$2:$H$206,8,FALSE))</f>
        <v>20</v>
      </c>
      <c r="I563" s="4"/>
      <c r="J563" s="3">
        <f t="shared" si="491"/>
        <v>0</v>
      </c>
      <c r="K563" s="3">
        <f t="shared" si="443"/>
        <v>1</v>
      </c>
      <c r="L563" s="2">
        <f t="shared" si="444"/>
        <v>2.5362968819599985E-2</v>
      </c>
      <c r="M563" s="5">
        <f t="shared" si="445"/>
        <v>2520.5664939550943</v>
      </c>
      <c r="N563" s="2">
        <f>(M563/M$5)^(12/COUNT(M$6:M563))-1</f>
        <v>7.1864149444392122E-2</v>
      </c>
      <c r="P563" s="3">
        <f t="shared" si="492"/>
        <v>1</v>
      </c>
      <c r="Q563" s="3">
        <f t="shared" si="446"/>
        <v>0</v>
      </c>
      <c r="R563" s="2">
        <f t="shared" si="447"/>
        <v>1.0416666666666667E-3</v>
      </c>
      <c r="S563" s="5">
        <f t="shared" si="448"/>
        <v>1163.8339824098814</v>
      </c>
      <c r="T563" s="2">
        <f>(S563/S$5)^(12/COUNT(S$6:S563))-1</f>
        <v>5.4198485181964795E-2</v>
      </c>
      <c r="V563" s="3">
        <f t="shared" si="449"/>
        <v>0</v>
      </c>
      <c r="W563" s="3">
        <f t="shared" si="450"/>
        <v>1</v>
      </c>
      <c r="X563" s="2">
        <f t="shared" si="451"/>
        <v>2.5362968819599985E-2</v>
      </c>
      <c r="Y563" s="5">
        <f t="shared" si="452"/>
        <v>14721540.281348098</v>
      </c>
      <c r="Z563" s="2">
        <f>(Y563/Y$5)^(12/COUNT(Y$6:Y563))-1</f>
        <v>0.29163195105267659</v>
      </c>
      <c r="AB563" s="3">
        <f t="shared" si="453"/>
        <v>0</v>
      </c>
      <c r="AC563" s="3">
        <f t="shared" si="454"/>
        <v>1</v>
      </c>
      <c r="AD563" s="2">
        <f t="shared" si="455"/>
        <v>2.5362968819599985E-2</v>
      </c>
      <c r="AE563" s="5">
        <f t="shared" si="456"/>
        <v>3177.0696651603926</v>
      </c>
      <c r="AF563" s="2">
        <f>(AE563/AE$5)^(12/COUNT(AE$6:AE563))-1</f>
        <v>7.7213159644124563E-2</v>
      </c>
      <c r="AH563" s="3">
        <f t="shared" ca="1" si="457"/>
        <v>0</v>
      </c>
      <c r="AI563" s="3">
        <f t="shared" ca="1" si="458"/>
        <v>1</v>
      </c>
      <c r="AJ563" s="2">
        <f t="shared" ca="1" si="459"/>
        <v>2.5362968819599985E-2</v>
      </c>
      <c r="AK563" s="5">
        <f t="shared" ca="1" si="460"/>
        <v>11111.246277440385</v>
      </c>
      <c r="AL563" s="2">
        <f ca="1">(AK563/AK$5)^(12/COUNT(AK$6:AK563))-1</f>
        <v>0.10661078458668749</v>
      </c>
      <c r="AN563" s="3">
        <f t="shared" ca="1" si="461"/>
        <v>0.99412113923649448</v>
      </c>
      <c r="AO563" s="3">
        <f t="shared" ca="1" si="462"/>
        <v>5.8788607635055223E-3</v>
      </c>
      <c r="AP563" s="2">
        <f t="shared" ca="1" si="463"/>
        <v>1.1846482156109086E-3</v>
      </c>
      <c r="AQ563" s="5">
        <f t="shared" ca="1" si="464"/>
        <v>1915.1904521977324</v>
      </c>
      <c r="AR563" s="2">
        <f ca="1">(AQ563/AQ$5)^(12/COUNT(AQ$6:AQ563))-1</f>
        <v>6.5551515068826394E-2</v>
      </c>
      <c r="AT563" s="3">
        <f t="shared" si="465"/>
        <v>0</v>
      </c>
      <c r="AU563" s="3">
        <f t="shared" si="466"/>
        <v>1</v>
      </c>
      <c r="AV563" s="2">
        <f t="shared" si="467"/>
        <v>2.5362968819599985E-2</v>
      </c>
      <c r="AW563" s="5">
        <f t="shared" si="468"/>
        <v>4148.284461675431</v>
      </c>
      <c r="AX563" s="2">
        <f>(AW563/AW$5)^(12/COUNT(AW$6:AW563))-1</f>
        <v>8.3410079203763754E-2</v>
      </c>
      <c r="AZ563" s="3">
        <f t="shared" ca="1" si="469"/>
        <v>0</v>
      </c>
      <c r="BA563" s="3">
        <f t="shared" ca="1" si="470"/>
        <v>1</v>
      </c>
      <c r="BB563" s="2">
        <f t="shared" ca="1" si="471"/>
        <v>2.5362968819599985E-2</v>
      </c>
      <c r="BC563" s="5">
        <f t="shared" ca="1" si="472"/>
        <v>8221.8080227169394</v>
      </c>
      <c r="BD563" s="2">
        <f ca="1">(BC563/BC$5)^(12/COUNT(BC$6:BC563))-1</f>
        <v>9.9466732704513783E-2</v>
      </c>
      <c r="BF563" s="3">
        <f t="shared" si="493"/>
        <v>0.45</v>
      </c>
      <c r="BG563" s="3">
        <f t="shared" si="473"/>
        <v>0.55000000000000004</v>
      </c>
      <c r="BH563" s="2">
        <f t="shared" si="474"/>
        <v>1.4418382850779994E-2</v>
      </c>
      <c r="BI563" s="5">
        <f t="shared" si="475"/>
        <v>2032.0749113539302</v>
      </c>
      <c r="BJ563" s="2">
        <f>(BI563/BI$5)^(12/COUNT(BI$6:BI563))-1</f>
        <v>6.6909877299095699E-2</v>
      </c>
      <c r="BL563" s="3">
        <f t="shared" si="476"/>
        <v>1</v>
      </c>
      <c r="BM563" s="3">
        <f t="shared" si="477"/>
        <v>0</v>
      </c>
      <c r="BN563" s="2">
        <f t="shared" si="478"/>
        <v>1.0416666666666667E-3</v>
      </c>
      <c r="BO563" s="5">
        <f t="shared" si="479"/>
        <v>837.41887672928851</v>
      </c>
      <c r="BP563" s="2">
        <f>(BO563/BO$5)^(12/COUNT(BO$6:BO563))-1</f>
        <v>4.6762681605396539E-2</v>
      </c>
      <c r="BR563" s="3">
        <f t="shared" si="480"/>
        <v>1</v>
      </c>
      <c r="BS563" s="3">
        <f t="shared" si="481"/>
        <v>0</v>
      </c>
      <c r="BT563" s="2">
        <f t="shared" si="482"/>
        <v>1.0416666666666667E-3</v>
      </c>
      <c r="BU563" s="5">
        <f t="shared" si="483"/>
        <v>1521.7184921439064</v>
      </c>
      <c r="BV563" s="2">
        <f>(BU563/BU$5)^(12/COUNT(BU$6:BU563))-1</f>
        <v>6.0294587535743016E-2</v>
      </c>
      <c r="BX563" s="3">
        <f t="shared" si="484"/>
        <v>0</v>
      </c>
      <c r="BY563" s="3">
        <f t="shared" si="485"/>
        <v>1</v>
      </c>
      <c r="BZ563" s="2">
        <f t="shared" si="486"/>
        <v>2.5362968819599985E-2</v>
      </c>
      <c r="CA563" s="5">
        <f t="shared" si="487"/>
        <v>2062.7823030038107</v>
      </c>
      <c r="CB563" s="2">
        <f>(CA563/CA$5)^(12/COUNT(CA$6:CA563))-1</f>
        <v>6.7254058484897516E-2</v>
      </c>
      <c r="CD563" s="3">
        <f t="shared" si="494"/>
        <v>0.1</v>
      </c>
      <c r="CE563" s="3">
        <f t="shared" si="488"/>
        <v>0.9</v>
      </c>
      <c r="CF563" s="2">
        <f t="shared" si="489"/>
        <v>2.2930838604306652E-2</v>
      </c>
      <c r="CG563" s="5">
        <f t="shared" si="490"/>
        <v>2449.0531422457639</v>
      </c>
      <c r="CH563" s="2">
        <f>(CG563/CG$5)^(12/COUNT(CG$6:CG563))-1</f>
        <v>7.1200900832095293E-2</v>
      </c>
    </row>
    <row r="564" spans="1:86">
      <c r="A564" s="1">
        <v>42978</v>
      </c>
      <c r="B564" s="2">
        <f>data!M565/1200</f>
        <v>1.0416666666666667E-3</v>
      </c>
      <c r="C564" s="2">
        <f>data!K565/data!K564-1</f>
        <v>2.6028818991443714E-3</v>
      </c>
      <c r="D564" s="1">
        <f t="shared" si="441"/>
        <v>42736</v>
      </c>
      <c r="E564">
        <f>VLOOKUP(D564,'FRED Graph'!$A$13:$B$1993,2,FALSE)</f>
        <v>0</v>
      </c>
      <c r="F564" s="4">
        <f t="shared" si="442"/>
        <v>1.5612152324777048E-3</v>
      </c>
      <c r="G564" s="20" t="str">
        <f t="shared" si="495"/>
        <v>20173</v>
      </c>
      <c r="H564" s="21">
        <f>IF(VLOOKUP(G564,Median_Level!$A$2:$H$206,8,FALSE)="#N/A",0,VLOOKUP(G564,Median_Level!$A$2:$H$206,8,FALSE))</f>
        <v>20</v>
      </c>
      <c r="I564" s="4"/>
      <c r="J564" s="3">
        <f t="shared" si="491"/>
        <v>0</v>
      </c>
      <c r="K564" s="3">
        <f t="shared" si="443"/>
        <v>1</v>
      </c>
      <c r="L564" s="2">
        <f t="shared" si="444"/>
        <v>2.6028818991443714E-3</v>
      </c>
      <c r="M564" s="5">
        <f t="shared" si="445"/>
        <v>2527.1272308578</v>
      </c>
      <c r="N564" s="2">
        <f>(M564/M$5)^(12/COUNT(M$6:M564))-1</f>
        <v>7.179089449100684E-2</v>
      </c>
      <c r="P564" s="3">
        <f t="shared" si="492"/>
        <v>1</v>
      </c>
      <c r="Q564" s="3">
        <f t="shared" si="446"/>
        <v>0</v>
      </c>
      <c r="R564" s="2">
        <f t="shared" si="447"/>
        <v>1.0416666666666667E-3</v>
      </c>
      <c r="S564" s="5">
        <f t="shared" si="448"/>
        <v>1165.0463094748916</v>
      </c>
      <c r="T564" s="2">
        <f>(S564/S$5)^(12/COUNT(S$6:S564))-1</f>
        <v>5.4122511600283918E-2</v>
      </c>
      <c r="V564" s="3">
        <f t="shared" si="449"/>
        <v>0</v>
      </c>
      <c r="W564" s="3">
        <f t="shared" si="450"/>
        <v>1</v>
      </c>
      <c r="X564" s="2">
        <f t="shared" si="451"/>
        <v>2.6028818991443714E-3</v>
      </c>
      <c r="Y564" s="5">
        <f t="shared" si="452"/>
        <v>14759858.712073945</v>
      </c>
      <c r="Z564" s="2">
        <f>(Y564/Y$5)^(12/COUNT(Y$6:Y564))-1</f>
        <v>0.29111283207805339</v>
      </c>
      <c r="AB564" s="3">
        <f t="shared" si="453"/>
        <v>0</v>
      </c>
      <c r="AC564" s="3">
        <f t="shared" si="454"/>
        <v>1</v>
      </c>
      <c r="AD564" s="2">
        <f t="shared" si="455"/>
        <v>2.6028818991443714E-3</v>
      </c>
      <c r="AE564" s="5">
        <f t="shared" si="456"/>
        <v>3185.339202284159</v>
      </c>
      <c r="AF564" s="2">
        <f>(AE564/AE$5)^(12/COUNT(AE$6:AE564))-1</f>
        <v>7.7129947091120421E-2</v>
      </c>
      <c r="AH564" s="3">
        <f t="shared" ca="1" si="457"/>
        <v>0</v>
      </c>
      <c r="AI564" s="3">
        <f t="shared" ca="1" si="458"/>
        <v>1</v>
      </c>
      <c r="AJ564" s="2">
        <f t="shared" ca="1" si="459"/>
        <v>2.6028818991443714E-3</v>
      </c>
      <c r="AK564" s="5">
        <f t="shared" ca="1" si="460"/>
        <v>11140.16753925287</v>
      </c>
      <c r="AL564" s="2">
        <f ca="1">(AK564/AK$5)^(12/COUNT(AK$6:AK564))-1</f>
        <v>0.10647200570066917</v>
      </c>
      <c r="AN564" s="3">
        <f t="shared" ca="1" si="461"/>
        <v>1.2491677179166549E-2</v>
      </c>
      <c r="AO564" s="3">
        <f t="shared" ca="1" si="462"/>
        <v>0.98750832282083345</v>
      </c>
      <c r="AP564" s="2">
        <f t="shared" ca="1" si="463"/>
        <v>2.5833797024530625E-3</v>
      </c>
      <c r="AQ564" s="5">
        <f t="shared" ca="1" si="464"/>
        <v>1920.1381163382719</v>
      </c>
      <c r="AR564" s="2">
        <f ca="1">(AQ564/AQ$5)^(12/COUNT(AQ$6:AQ564))-1</f>
        <v>6.5489505325317277E-2</v>
      </c>
      <c r="AT564" s="3">
        <f t="shared" si="465"/>
        <v>0</v>
      </c>
      <c r="AU564" s="3">
        <f t="shared" si="466"/>
        <v>1</v>
      </c>
      <c r="AV564" s="2">
        <f t="shared" si="467"/>
        <v>2.6028818991443714E-3</v>
      </c>
      <c r="AW564" s="5">
        <f t="shared" si="468"/>
        <v>4159.0819562132274</v>
      </c>
      <c r="AX564" s="2">
        <f>(AW564/AW$5)^(12/COUNT(AW$6:AW564))-1</f>
        <v>8.3315271317661699E-2</v>
      </c>
      <c r="AZ564" s="3">
        <f t="shared" ca="1" si="469"/>
        <v>0</v>
      </c>
      <c r="BA564" s="3">
        <f t="shared" ca="1" si="470"/>
        <v>1</v>
      </c>
      <c r="BB564" s="2">
        <f t="shared" ca="1" si="471"/>
        <v>2.6028818991443714E-3</v>
      </c>
      <c r="BC564" s="5">
        <f t="shared" ca="1" si="472"/>
        <v>8243.20841799751</v>
      </c>
      <c r="BD564" s="2">
        <f ca="1">(BC564/BC$5)^(12/COUNT(BC$6:BC564))-1</f>
        <v>9.9341586937974125E-2</v>
      </c>
      <c r="BF564" s="3">
        <f t="shared" si="493"/>
        <v>0.45</v>
      </c>
      <c r="BG564" s="3">
        <f t="shared" si="473"/>
        <v>0.55000000000000004</v>
      </c>
      <c r="BH564" s="2">
        <f t="shared" si="474"/>
        <v>1.9003350445294044E-3</v>
      </c>
      <c r="BI564" s="5">
        <f t="shared" si="475"/>
        <v>2035.9365345210852</v>
      </c>
      <c r="BJ564" s="2">
        <f>(BI564/BI$5)^(12/COUNT(BI$6:BI564))-1</f>
        <v>6.6829749221503976E-2</v>
      </c>
      <c r="BL564" s="3">
        <f t="shared" si="476"/>
        <v>1</v>
      </c>
      <c r="BM564" s="3">
        <f t="shared" si="477"/>
        <v>0</v>
      </c>
      <c r="BN564" s="2">
        <f t="shared" si="478"/>
        <v>1.0416666666666667E-3</v>
      </c>
      <c r="BO564" s="5">
        <f t="shared" si="479"/>
        <v>838.29118805921485</v>
      </c>
      <c r="BP564" s="2">
        <f>(BO564/BO$5)^(12/COUNT(BO$6:BO564))-1</f>
        <v>4.6700497983764855E-2</v>
      </c>
      <c r="BR564" s="3">
        <f t="shared" si="480"/>
        <v>1</v>
      </c>
      <c r="BS564" s="3">
        <f t="shared" si="481"/>
        <v>0</v>
      </c>
      <c r="BT564" s="2">
        <f t="shared" si="482"/>
        <v>1.0416666666666667E-3</v>
      </c>
      <c r="BU564" s="5">
        <f t="shared" si="483"/>
        <v>1523.3036155732229</v>
      </c>
      <c r="BV564" s="2">
        <f>(BU564/BU$5)^(12/COUNT(BU$6:BU564))-1</f>
        <v>6.0207238625514359E-2</v>
      </c>
      <c r="BX564" s="3">
        <f t="shared" si="484"/>
        <v>0</v>
      </c>
      <c r="BY564" s="3">
        <f t="shared" si="485"/>
        <v>1</v>
      </c>
      <c r="BZ564" s="2">
        <f t="shared" si="486"/>
        <v>2.6028818991443714E-3</v>
      </c>
      <c r="CA564" s="5">
        <f t="shared" si="487"/>
        <v>2068.1514817221746</v>
      </c>
      <c r="CB564" s="2">
        <f>(CA564/CA$5)^(12/COUNT(CA$6:CA564))-1</f>
        <v>6.7189347341988004E-2</v>
      </c>
      <c r="CD564" s="3">
        <f t="shared" si="494"/>
        <v>0.1</v>
      </c>
      <c r="CE564" s="3">
        <f t="shared" si="488"/>
        <v>0.9</v>
      </c>
      <c r="CF564" s="2">
        <f t="shared" si="489"/>
        <v>2.4467603758966008E-3</v>
      </c>
      <c r="CG564" s="5">
        <f t="shared" si="490"/>
        <v>2455.0453884326757</v>
      </c>
      <c r="CH564" s="2">
        <f>(CG564/CG$5)^(12/COUNT(CG$6:CG564))-1</f>
        <v>7.1125296467437149E-2</v>
      </c>
    </row>
    <row r="565" spans="1:86">
      <c r="A565" s="1">
        <v>43007</v>
      </c>
      <c r="B565" s="2">
        <f>data!M566/1200</f>
        <v>1.0416666666666667E-3</v>
      </c>
      <c r="C565" s="2">
        <f>data!K566/data!K565-1</f>
        <v>2.0821392284525952E-2</v>
      </c>
      <c r="D565" s="1">
        <f t="shared" si="441"/>
        <v>42736</v>
      </c>
      <c r="E565">
        <f>VLOOKUP(D565,'FRED Graph'!$A$13:$B$1993,2,FALSE)</f>
        <v>0</v>
      </c>
      <c r="F565" s="4">
        <f t="shared" si="442"/>
        <v>1.9779725617859286E-2</v>
      </c>
      <c r="G565" s="20" t="str">
        <f t="shared" si="495"/>
        <v>20173</v>
      </c>
      <c r="H565" s="21">
        <f>IF(VLOOKUP(G565,Median_Level!$A$2:$H$206,8,FALSE)="#N/A",0,VLOOKUP(G565,Median_Level!$A$2:$H$206,8,FALSE))</f>
        <v>20</v>
      </c>
      <c r="I565" s="4"/>
      <c r="J565" s="3">
        <f t="shared" si="491"/>
        <v>0</v>
      </c>
      <c r="K565" s="3">
        <f t="shared" si="443"/>
        <v>1</v>
      </c>
      <c r="L565" s="2">
        <f t="shared" si="444"/>
        <v>2.0821392284525952E-2</v>
      </c>
      <c r="M565" s="5">
        <f t="shared" si="445"/>
        <v>2579.7455382843982</v>
      </c>
      <c r="N565" s="2">
        <f>(M565/M$5)^(12/COUNT(M$6:M565))-1</f>
        <v>7.2131548632187847E-2</v>
      </c>
      <c r="P565" s="3">
        <f t="shared" si="492"/>
        <v>1</v>
      </c>
      <c r="Q565" s="3">
        <f t="shared" si="446"/>
        <v>0</v>
      </c>
      <c r="R565" s="2">
        <f t="shared" si="447"/>
        <v>1.0416666666666667E-3</v>
      </c>
      <c r="S565" s="5">
        <f t="shared" si="448"/>
        <v>1166.2598993805946</v>
      </c>
      <c r="T565" s="2">
        <f>(S565/S$5)^(12/COUNT(S$6:S565))-1</f>
        <v>5.4046814798762499E-2</v>
      </c>
      <c r="V565" s="3">
        <f t="shared" si="449"/>
        <v>0</v>
      </c>
      <c r="W565" s="3">
        <f t="shared" si="450"/>
        <v>1</v>
      </c>
      <c r="X565" s="2">
        <f t="shared" si="451"/>
        <v>2.0821392284525952E-2</v>
      </c>
      <c r="Y565" s="5">
        <f t="shared" si="452"/>
        <v>15067179.520382214</v>
      </c>
      <c r="Z565" s="2">
        <f>(Y565/Y$5)^(12/COUNT(Y$6:Y565))-1</f>
        <v>0.29109389567330579</v>
      </c>
      <c r="AB565" s="3">
        <f t="shared" si="453"/>
        <v>0</v>
      </c>
      <c r="AC565" s="3">
        <f t="shared" si="454"/>
        <v>1</v>
      </c>
      <c r="AD565" s="2">
        <f t="shared" si="455"/>
        <v>2.0821392284525952E-2</v>
      </c>
      <c r="AE565" s="5">
        <f t="shared" si="456"/>
        <v>3251.6623993741964</v>
      </c>
      <c r="AF565" s="2">
        <f>(AE565/AE$5)^(12/COUNT(AE$6:AE565))-1</f>
        <v>7.7462737452385744E-2</v>
      </c>
      <c r="AH565" s="3">
        <f t="shared" ca="1" si="457"/>
        <v>0</v>
      </c>
      <c r="AI565" s="3">
        <f t="shared" ca="1" si="458"/>
        <v>1</v>
      </c>
      <c r="AJ565" s="2">
        <f t="shared" ca="1" si="459"/>
        <v>2.0821392284525952E-2</v>
      </c>
      <c r="AK565" s="5">
        <f t="shared" ca="1" si="460"/>
        <v>11372.121337702996</v>
      </c>
      <c r="AL565" s="2">
        <f ca="1">(AK565/AK$5)^(12/COUNT(AK$6:AK565))-1</f>
        <v>0.10676074265426094</v>
      </c>
      <c r="AN565" s="3">
        <f t="shared" ca="1" si="461"/>
        <v>3.4684168001342219E-2</v>
      </c>
      <c r="AO565" s="3">
        <f t="shared" ca="1" si="462"/>
        <v>0.96531583199865778</v>
      </c>
      <c r="AP565" s="2">
        <f t="shared" ca="1" si="463"/>
        <v>2.0135348958175668E-2</v>
      </c>
      <c r="AQ565" s="5">
        <f t="shared" ca="1" si="464"/>
        <v>1958.8007673586371</v>
      </c>
      <c r="AR565" s="2">
        <f ca="1">(AQ565/AQ$5)^(12/COUNT(AQ$6:AQ565))-1</f>
        <v>6.5824025332582803E-2</v>
      </c>
      <c r="AT565" s="3">
        <f t="shared" si="465"/>
        <v>0</v>
      </c>
      <c r="AU565" s="3">
        <f t="shared" si="466"/>
        <v>1</v>
      </c>
      <c r="AV565" s="2">
        <f t="shared" si="467"/>
        <v>2.0821392284525952E-2</v>
      </c>
      <c r="AW565" s="5">
        <f t="shared" si="468"/>
        <v>4245.679833167037</v>
      </c>
      <c r="AX565" s="2">
        <f>(AW565/AW$5)^(12/COUNT(AW$6:AW565))-1</f>
        <v>8.3638892458302916E-2</v>
      </c>
      <c r="AZ565" s="3">
        <f t="shared" ca="1" si="469"/>
        <v>0</v>
      </c>
      <c r="BA565" s="3">
        <f t="shared" ca="1" si="470"/>
        <v>1</v>
      </c>
      <c r="BB565" s="2">
        <f t="shared" ca="1" si="471"/>
        <v>2.0821392284525952E-2</v>
      </c>
      <c r="BC565" s="5">
        <f t="shared" ca="1" si="472"/>
        <v>8414.8434941517426</v>
      </c>
      <c r="BD565" s="2">
        <f ca="1">(BC565/BC$5)^(12/COUNT(BC$6:BC565))-1</f>
        <v>9.9641158349210279E-2</v>
      </c>
      <c r="BF565" s="3">
        <f t="shared" si="493"/>
        <v>0.45</v>
      </c>
      <c r="BG565" s="3">
        <f t="shared" si="473"/>
        <v>0.55000000000000004</v>
      </c>
      <c r="BH565" s="2">
        <f t="shared" si="474"/>
        <v>1.1920515756489275E-2</v>
      </c>
      <c r="BI565" s="5">
        <f t="shared" si="475"/>
        <v>2060.205948060056</v>
      </c>
      <c r="BJ565" s="2">
        <f>(BI565/BI$5)^(12/COUNT(BI$6:BI565))-1</f>
        <v>6.6977418037627912E-2</v>
      </c>
      <c r="BL565" s="3">
        <f t="shared" si="476"/>
        <v>1</v>
      </c>
      <c r="BM565" s="3">
        <f t="shared" si="477"/>
        <v>0</v>
      </c>
      <c r="BN565" s="2">
        <f t="shared" si="478"/>
        <v>1.0416666666666667E-3</v>
      </c>
      <c r="BO565" s="5">
        <f t="shared" si="479"/>
        <v>839.16440804677643</v>
      </c>
      <c r="BP565" s="2">
        <f>(BO565/BO$5)^(12/COUNT(BO$6:BO565))-1</f>
        <v>4.6638540120789163E-2</v>
      </c>
      <c r="BR565" s="3">
        <f t="shared" si="480"/>
        <v>1</v>
      </c>
      <c r="BS565" s="3">
        <f t="shared" si="481"/>
        <v>0</v>
      </c>
      <c r="BT565" s="2">
        <f t="shared" si="482"/>
        <v>1.0416666666666667E-3</v>
      </c>
      <c r="BU565" s="5">
        <f t="shared" si="483"/>
        <v>1524.8903901727783</v>
      </c>
      <c r="BV565" s="2">
        <f>(BU565/BU$5)^(12/COUNT(BU$6:BU565))-1</f>
        <v>6.0120208833131406E-2</v>
      </c>
      <c r="BX565" s="3">
        <f t="shared" si="484"/>
        <v>0</v>
      </c>
      <c r="BY565" s="3">
        <f t="shared" si="485"/>
        <v>1</v>
      </c>
      <c r="BZ565" s="2">
        <f t="shared" si="486"/>
        <v>2.0821392284525952E-2</v>
      </c>
      <c r="CA565" s="5">
        <f t="shared" si="487"/>
        <v>2111.2132750269357</v>
      </c>
      <c r="CB565" s="2">
        <f>(CA565/CA$5)^(12/COUNT(CA$6:CA565))-1</f>
        <v>6.7536740965589148E-2</v>
      </c>
      <c r="CD565" s="3">
        <f t="shared" si="494"/>
        <v>0.1</v>
      </c>
      <c r="CE565" s="3">
        <f t="shared" si="488"/>
        <v>0.9</v>
      </c>
      <c r="CF565" s="2">
        <f t="shared" si="489"/>
        <v>1.8843419722740024E-2</v>
      </c>
      <c r="CG565" s="5">
        <f t="shared" si="490"/>
        <v>2501.30683912529</v>
      </c>
      <c r="CH565" s="2">
        <f>(CG565/CG$5)^(12/COUNT(CG$6:CG565))-1</f>
        <v>7.1422397443648311E-2</v>
      </c>
    </row>
    <row r="566" spans="1:86">
      <c r="A566" s="1">
        <v>43039</v>
      </c>
      <c r="B566" s="2">
        <f>data!M567/1200</f>
        <v>1.0416666666666667E-3</v>
      </c>
      <c r="C566" s="2">
        <f>data!K567/data!K566-1</f>
        <v>4.3389694038274307E-2</v>
      </c>
      <c r="D566" s="1">
        <f t="shared" si="441"/>
        <v>42736</v>
      </c>
      <c r="E566">
        <f>VLOOKUP(D566,'FRED Graph'!$A$13:$B$1993,2,FALSE)</f>
        <v>0</v>
      </c>
      <c r="F566" s="4">
        <f t="shared" si="442"/>
        <v>4.2348027371607637E-2</v>
      </c>
      <c r="G566" s="20" t="str">
        <f t="shared" si="495"/>
        <v>20174</v>
      </c>
      <c r="H566" s="21">
        <f>IF(VLOOKUP(G566,Median_Level!$A$2:$H$206,8,FALSE)="#N/A",0,VLOOKUP(G566,Median_Level!$A$2:$H$206,8,FALSE))</f>
        <v>15</v>
      </c>
      <c r="I566" s="4"/>
      <c r="J566" s="3">
        <f t="shared" si="491"/>
        <v>0</v>
      </c>
      <c r="K566" s="3">
        <f t="shared" si="443"/>
        <v>1</v>
      </c>
      <c r="L566" s="2">
        <f t="shared" si="444"/>
        <v>4.3389694038274307E-2</v>
      </c>
      <c r="M566" s="5">
        <f t="shared" si="445"/>
        <v>2691.6799078871613</v>
      </c>
      <c r="N566" s="2">
        <f>(M566/M$5)^(12/COUNT(M$6:M566))-1</f>
        <v>7.2972857854441298E-2</v>
      </c>
      <c r="P566" s="3">
        <f t="shared" si="492"/>
        <v>1</v>
      </c>
      <c r="Q566" s="3">
        <f t="shared" si="446"/>
        <v>0</v>
      </c>
      <c r="R566" s="2">
        <f t="shared" si="447"/>
        <v>1.0416666666666667E-3</v>
      </c>
      <c r="S566" s="5">
        <f t="shared" si="448"/>
        <v>1167.4747534424494</v>
      </c>
      <c r="T566" s="2">
        <f>(S566/S$5)^(12/COUNT(S$6:S566))-1</f>
        <v>5.3971393267834067E-2</v>
      </c>
      <c r="V566" s="3">
        <f t="shared" si="449"/>
        <v>0</v>
      </c>
      <c r="W566" s="3">
        <f t="shared" si="450"/>
        <v>1</v>
      </c>
      <c r="X566" s="2">
        <f t="shared" si="451"/>
        <v>4.3389694038274307E-2</v>
      </c>
      <c r="Y566" s="5">
        <f t="shared" si="452"/>
        <v>15720939.829791352</v>
      </c>
      <c r="Z566" s="2">
        <f>(Y566/Y$5)^(12/COUNT(Y$6:Y566))-1</f>
        <v>0.2916790640153506</v>
      </c>
      <c r="AB566" s="3">
        <f t="shared" si="453"/>
        <v>0</v>
      </c>
      <c r="AC566" s="3">
        <f t="shared" si="454"/>
        <v>1</v>
      </c>
      <c r="AD566" s="2">
        <f t="shared" si="455"/>
        <v>4.3389694038274307E-2</v>
      </c>
      <c r="AE566" s="5">
        <f t="shared" si="456"/>
        <v>3392.7510359988037</v>
      </c>
      <c r="AF566" s="2">
        <f>(AE566/AE$5)^(12/COUNT(AE$6:AE566))-1</f>
        <v>7.8298696064602602E-2</v>
      </c>
      <c r="AH566" s="3">
        <f t="shared" ca="1" si="457"/>
        <v>0</v>
      </c>
      <c r="AI566" s="3">
        <f t="shared" ca="1" si="458"/>
        <v>1</v>
      </c>
      <c r="AJ566" s="2">
        <f t="shared" ca="1" si="459"/>
        <v>4.3389694038274307E-2</v>
      </c>
      <c r="AK566" s="5">
        <f t="shared" ca="1" si="460"/>
        <v>11865.55420311206</v>
      </c>
      <c r="AL566" s="2">
        <f ca="1">(AK566/AK$5)^(12/COUNT(AK$6:AK566))-1</f>
        <v>0.10756646427861272</v>
      </c>
      <c r="AN566" s="3">
        <f t="shared" ca="1" si="461"/>
        <v>0.51916091639336048</v>
      </c>
      <c r="AO566" s="3">
        <f t="shared" ca="1" si="462"/>
        <v>0.48083908360663952</v>
      </c>
      <c r="AP566" s="2">
        <f t="shared" ca="1" si="463"/>
        <v>2.1404253340579372E-2</v>
      </c>
      <c r="AQ566" s="5">
        <f t="shared" ca="1" si="464"/>
        <v>2000.7274352269028</v>
      </c>
      <c r="AR566" s="2">
        <f ca="1">(AQ566/AQ$5)^(12/COUNT(AQ$6:AQ566))-1</f>
        <v>6.6185806800917346E-2</v>
      </c>
      <c r="AT566" s="3">
        <f t="shared" si="465"/>
        <v>0</v>
      </c>
      <c r="AU566" s="3">
        <f t="shared" si="466"/>
        <v>1</v>
      </c>
      <c r="AV566" s="2">
        <f t="shared" si="467"/>
        <v>4.3389694038274307E-2</v>
      </c>
      <c r="AW566" s="5">
        <f t="shared" si="468"/>
        <v>4429.8985821126262</v>
      </c>
      <c r="AX566" s="2">
        <f>(AW566/AW$5)^(12/COUNT(AW$6:AW566))-1</f>
        <v>8.4468593701209738E-2</v>
      </c>
      <c r="AZ566" s="3">
        <f t="shared" ca="1" si="469"/>
        <v>0</v>
      </c>
      <c r="BA566" s="3">
        <f t="shared" ca="1" si="470"/>
        <v>1</v>
      </c>
      <c r="BB566" s="2">
        <f t="shared" ca="1" si="471"/>
        <v>4.3389694038274307E-2</v>
      </c>
      <c r="BC566" s="5">
        <f t="shared" ca="1" si="472"/>
        <v>8779.960978742949</v>
      </c>
      <c r="BD566" s="2">
        <f ca="1">(BC566/BC$5)^(12/COUNT(BC$6:BC566))-1</f>
        <v>0.10045435617371967</v>
      </c>
      <c r="BF566" s="3">
        <f t="shared" si="493"/>
        <v>0.45</v>
      </c>
      <c r="BG566" s="3">
        <f t="shared" si="473"/>
        <v>0.55000000000000004</v>
      </c>
      <c r="BH566" s="2">
        <f t="shared" si="474"/>
        <v>2.4333081721050871E-2</v>
      </c>
      <c r="BI566" s="5">
        <f t="shared" si="475"/>
        <v>2110.3371077563966</v>
      </c>
      <c r="BJ566" s="2">
        <f>(BI566/BI$5)^(12/COUNT(BI$6:BI566))-1</f>
        <v>6.740290765925816E-2</v>
      </c>
      <c r="BL566" s="3">
        <f t="shared" si="476"/>
        <v>1</v>
      </c>
      <c r="BM566" s="3">
        <f t="shared" si="477"/>
        <v>0</v>
      </c>
      <c r="BN566" s="2">
        <f t="shared" si="478"/>
        <v>1.0416666666666667E-3</v>
      </c>
      <c r="BO566" s="5">
        <f t="shared" si="479"/>
        <v>840.03853763849179</v>
      </c>
      <c r="BP566" s="2">
        <f>(BO566/BO$5)^(12/COUNT(BO$6:BO566))-1</f>
        <v>4.6576806789374148E-2</v>
      </c>
      <c r="BR566" s="3">
        <f t="shared" si="480"/>
        <v>1</v>
      </c>
      <c r="BS566" s="3">
        <f t="shared" si="481"/>
        <v>0</v>
      </c>
      <c r="BT566" s="2">
        <f t="shared" si="482"/>
        <v>1.0416666666666667E-3</v>
      </c>
      <c r="BU566" s="5">
        <f t="shared" si="483"/>
        <v>1526.4788176625416</v>
      </c>
      <c r="BV566" s="2">
        <f>(BU566/BU$5)^(12/COUNT(BU$6:BU566))-1</f>
        <v>6.0033496413291143E-2</v>
      </c>
      <c r="BX566" s="3">
        <f t="shared" si="484"/>
        <v>0</v>
      </c>
      <c r="BY566" s="3">
        <f t="shared" si="485"/>
        <v>1</v>
      </c>
      <c r="BZ566" s="2">
        <f t="shared" si="486"/>
        <v>4.3389694038274307E-2</v>
      </c>
      <c r="CA566" s="5">
        <f t="shared" si="487"/>
        <v>2202.8181730798974</v>
      </c>
      <c r="CB566" s="2">
        <f>(CA566/CA$5)^(12/COUNT(CA$6:CA566))-1</f>
        <v>6.8382623866485082E-2</v>
      </c>
      <c r="CD566" s="3">
        <f t="shared" si="494"/>
        <v>0.1</v>
      </c>
      <c r="CE566" s="3">
        <f t="shared" si="488"/>
        <v>0.9</v>
      </c>
      <c r="CF566" s="2">
        <f t="shared" si="489"/>
        <v>3.9154891301113548E-2</v>
      </c>
      <c r="CG566" s="5">
        <f t="shared" si="490"/>
        <v>2599.2452365219724</v>
      </c>
      <c r="CH566" s="2">
        <f>(CG566/CG$5)^(12/COUNT(CG$6:CG566))-1</f>
        <v>7.2171138645202415E-2</v>
      </c>
    </row>
    <row r="567" spans="1:86">
      <c r="A567" s="1">
        <v>43069</v>
      </c>
      <c r="B567" s="2">
        <f>data!M568/1200</f>
        <v>1.0416666666666667E-3</v>
      </c>
      <c r="C567" s="2">
        <f>data!K568/data!K567-1</f>
        <v>3.8289806666655046E-2</v>
      </c>
      <c r="D567" s="1">
        <f t="shared" si="441"/>
        <v>42736</v>
      </c>
      <c r="E567">
        <f>VLOOKUP(D567,'FRED Graph'!$A$13:$B$1993,2,FALSE)</f>
        <v>0</v>
      </c>
      <c r="F567" s="4">
        <f t="shared" si="442"/>
        <v>3.7248139999988376E-2</v>
      </c>
      <c r="G567" s="20" t="str">
        <f t="shared" si="495"/>
        <v>20174</v>
      </c>
      <c r="H567" s="21">
        <f>IF(VLOOKUP(G567,Median_Level!$A$2:$H$206,8,FALSE)="#N/A",0,VLOOKUP(G567,Median_Level!$A$2:$H$206,8,FALSE))</f>
        <v>15</v>
      </c>
      <c r="I567" s="4"/>
      <c r="J567" s="3">
        <f t="shared" si="491"/>
        <v>0</v>
      </c>
      <c r="K567" s="3">
        <f t="shared" si="443"/>
        <v>1</v>
      </c>
      <c r="L567" s="2">
        <f t="shared" si="444"/>
        <v>3.8289806666655046E-2</v>
      </c>
      <c r="M567" s="5">
        <f t="shared" si="445"/>
        <v>2794.7438111686806</v>
      </c>
      <c r="N567" s="2">
        <f>(M567/M$5)^(12/COUNT(M$6:M567))-1</f>
        <v>7.3699491420070817E-2</v>
      </c>
      <c r="P567" s="3">
        <f t="shared" si="492"/>
        <v>1</v>
      </c>
      <c r="Q567" s="3">
        <f t="shared" si="446"/>
        <v>0</v>
      </c>
      <c r="R567" s="2">
        <f t="shared" si="447"/>
        <v>1.0416666666666667E-3</v>
      </c>
      <c r="S567" s="5">
        <f t="shared" si="448"/>
        <v>1168.6908729772852</v>
      </c>
      <c r="T567" s="2">
        <f>(S567/S$5)^(12/COUNT(S$6:S567))-1</f>
        <v>5.389624550888783E-2</v>
      </c>
      <c r="V567" s="3">
        <f t="shared" si="449"/>
        <v>0</v>
      </c>
      <c r="W567" s="3">
        <f t="shared" si="450"/>
        <v>1</v>
      </c>
      <c r="X567" s="2">
        <f t="shared" si="451"/>
        <v>3.8289806666655046E-2</v>
      </c>
      <c r="Y567" s="5">
        <f t="shared" si="452"/>
        <v>16322891.576492179</v>
      </c>
      <c r="Z567" s="2">
        <f>(Y567/Y$5)^(12/COUNT(Y$6:Y567))-1</f>
        <v>0.29212722186266471</v>
      </c>
      <c r="AB567" s="3">
        <f t="shared" si="453"/>
        <v>0</v>
      </c>
      <c r="AC567" s="3">
        <f t="shared" si="454"/>
        <v>1</v>
      </c>
      <c r="AD567" s="2">
        <f t="shared" si="455"/>
        <v>3.8289806666655046E-2</v>
      </c>
      <c r="AE567" s="5">
        <f t="shared" si="456"/>
        <v>3522.6588172352913</v>
      </c>
      <c r="AF567" s="2">
        <f>(AE567/AE$5)^(12/COUNT(AE$6:AE567))-1</f>
        <v>7.901942991655786E-2</v>
      </c>
      <c r="AH567" s="3">
        <f t="shared" ca="1" si="457"/>
        <v>0</v>
      </c>
      <c r="AI567" s="3">
        <f t="shared" ca="1" si="458"/>
        <v>1</v>
      </c>
      <c r="AJ567" s="2">
        <f t="shared" ca="1" si="459"/>
        <v>3.8289806666655046E-2</v>
      </c>
      <c r="AK567" s="5">
        <f t="shared" ca="1" si="460"/>
        <v>12319.883979541937</v>
      </c>
      <c r="AL567" s="2">
        <f ca="1">(AK567/AK$5)^(12/COUNT(AK$6:AK567))-1</f>
        <v>0.10825394832778001</v>
      </c>
      <c r="AN567" s="3">
        <f t="shared" ca="1" si="461"/>
        <v>0.72983302811241824</v>
      </c>
      <c r="AO567" s="3">
        <f t="shared" ca="1" si="462"/>
        <v>0.27016697188758176</v>
      </c>
      <c r="AP567" s="2">
        <f t="shared" ca="1" si="463"/>
        <v>1.1104883858908237E-2</v>
      </c>
      <c r="AQ567" s="5">
        <f t="shared" ca="1" si="464"/>
        <v>2022.945281028429</v>
      </c>
      <c r="AR567" s="2">
        <f ca="1">(AQ567/AQ$5)^(12/COUNT(AQ$6:AQ567))-1</f>
        <v>6.6315647519014087E-2</v>
      </c>
      <c r="AT567" s="3">
        <f t="shared" si="465"/>
        <v>0</v>
      </c>
      <c r="AU567" s="3">
        <f t="shared" si="466"/>
        <v>1</v>
      </c>
      <c r="AV567" s="2">
        <f t="shared" si="467"/>
        <v>3.8289806666655046E-2</v>
      </c>
      <c r="AW567" s="5">
        <f t="shared" si="468"/>
        <v>4599.5185423746079</v>
      </c>
      <c r="AX567" s="2">
        <f>(AW567/AW$5)^(12/COUNT(AW$6:AW567))-1</f>
        <v>8.5182434389466488E-2</v>
      </c>
      <c r="AZ567" s="3">
        <f t="shared" ca="1" si="469"/>
        <v>0</v>
      </c>
      <c r="BA567" s="3">
        <f t="shared" ca="1" si="470"/>
        <v>1</v>
      </c>
      <c r="BB567" s="2">
        <f t="shared" ca="1" si="471"/>
        <v>3.8289806666655046E-2</v>
      </c>
      <c r="BC567" s="5">
        <f t="shared" ca="1" si="472"/>
        <v>9116.1439871597922</v>
      </c>
      <c r="BD567" s="2">
        <f ca="1">(BC567/BC$5)^(12/COUNT(BC$6:BC567))-1</f>
        <v>0.10115004780503889</v>
      </c>
      <c r="BF567" s="3">
        <f t="shared" si="493"/>
        <v>0.45</v>
      </c>
      <c r="BG567" s="3">
        <f t="shared" si="473"/>
        <v>0.55000000000000004</v>
      </c>
      <c r="BH567" s="2">
        <f t="shared" si="474"/>
        <v>2.1528143666660279E-2</v>
      </c>
      <c r="BI567" s="5">
        <f t="shared" si="475"/>
        <v>2155.7687481972607</v>
      </c>
      <c r="BJ567" s="2">
        <f>(BI567/BI$5)^(12/COUNT(BI$6:BI567))-1</f>
        <v>6.7764533073364719E-2</v>
      </c>
      <c r="BL567" s="3">
        <f t="shared" si="476"/>
        <v>1</v>
      </c>
      <c r="BM567" s="3">
        <f t="shared" si="477"/>
        <v>0</v>
      </c>
      <c r="BN567" s="2">
        <f t="shared" si="478"/>
        <v>1.0416666666666667E-3</v>
      </c>
      <c r="BO567" s="5">
        <f t="shared" si="479"/>
        <v>840.91357778186511</v>
      </c>
      <c r="BP567" s="2">
        <f>(BO567/BO$5)^(12/COUNT(BO$6:BO567))-1</f>
        <v>4.6515296771301173E-2</v>
      </c>
      <c r="BR567" s="3">
        <f t="shared" si="480"/>
        <v>1</v>
      </c>
      <c r="BS567" s="3">
        <f t="shared" si="481"/>
        <v>0</v>
      </c>
      <c r="BT567" s="2">
        <f t="shared" si="482"/>
        <v>1.0416666666666667E-3</v>
      </c>
      <c r="BU567" s="5">
        <f t="shared" si="483"/>
        <v>1528.0688997642733</v>
      </c>
      <c r="BV567" s="2">
        <f>(BU567/BU$5)^(12/COUNT(BU$6:BU567))-1</f>
        <v>5.9947099633392398E-2</v>
      </c>
      <c r="BX567" s="3">
        <f t="shared" si="484"/>
        <v>0</v>
      </c>
      <c r="BY567" s="3">
        <f t="shared" si="485"/>
        <v>1</v>
      </c>
      <c r="BZ567" s="2">
        <f t="shared" si="486"/>
        <v>3.8289806666655046E-2</v>
      </c>
      <c r="CA567" s="5">
        <f t="shared" si="487"/>
        <v>2287.1636550489211</v>
      </c>
      <c r="CB567" s="2">
        <f>(CA567/CA$5)^(12/COUNT(CA$6:CA567))-1</f>
        <v>6.9114304586557207E-2</v>
      </c>
      <c r="CD567" s="3">
        <f t="shared" si="494"/>
        <v>0.1</v>
      </c>
      <c r="CE567" s="3">
        <f t="shared" si="488"/>
        <v>0.9</v>
      </c>
      <c r="CF567" s="2">
        <f t="shared" si="489"/>
        <v>3.4564992666656212E-2</v>
      </c>
      <c r="CG567" s="5">
        <f t="shared" si="490"/>
        <v>2689.0881290611956</v>
      </c>
      <c r="CH567" s="2">
        <f>(CG567/CG$5)^(12/COUNT(CG$6:CG567))-1</f>
        <v>7.2816327197562369E-2</v>
      </c>
    </row>
    <row r="568" spans="1:86">
      <c r="A568" s="1">
        <v>43098</v>
      </c>
      <c r="B568" s="2">
        <f>data!M569/1200</f>
        <v>1.1666666666666665E-3</v>
      </c>
      <c r="C568" s="2">
        <f>data!K569/data!K568-1</f>
        <v>1.8410660690044489E-2</v>
      </c>
      <c r="D568" s="1">
        <f t="shared" si="441"/>
        <v>42736</v>
      </c>
      <c r="E568">
        <f>VLOOKUP(D568,'FRED Graph'!$A$13:$B$1993,2,FALSE)</f>
        <v>0</v>
      </c>
      <c r="F568" s="4">
        <f t="shared" si="442"/>
        <v>1.7243994023377823E-2</v>
      </c>
      <c r="G568" s="20" t="str">
        <f t="shared" si="495"/>
        <v>20174</v>
      </c>
      <c r="H568" s="21">
        <f>IF(VLOOKUP(G568,Median_Level!$A$2:$H$206,8,FALSE)="#N/A",0,VLOOKUP(G568,Median_Level!$A$2:$H$206,8,FALSE))</f>
        <v>15</v>
      </c>
      <c r="I568" s="4"/>
      <c r="J568" s="3">
        <f t="shared" si="491"/>
        <v>0</v>
      </c>
      <c r="K568" s="3">
        <f t="shared" si="443"/>
        <v>1</v>
      </c>
      <c r="L568" s="2">
        <f t="shared" si="444"/>
        <v>1.8410660690044489E-2</v>
      </c>
      <c r="M568" s="5">
        <f t="shared" si="445"/>
        <v>2846.1968911917088</v>
      </c>
      <c r="N568" s="2">
        <f>(M568/M$5)^(12/COUNT(M$6:M568))-1</f>
        <v>7.3981414938258494E-2</v>
      </c>
      <c r="P568" s="3">
        <f t="shared" si="492"/>
        <v>1</v>
      </c>
      <c r="Q568" s="3">
        <f t="shared" si="446"/>
        <v>0</v>
      </c>
      <c r="R568" s="2">
        <f t="shared" si="447"/>
        <v>1.1666666666666665E-3</v>
      </c>
      <c r="S568" s="5">
        <f t="shared" si="448"/>
        <v>1170.0543456624255</v>
      </c>
      <c r="T568" s="2">
        <f>(S568/S$5)^(12/COUNT(S$6:S568))-1</f>
        <v>5.3824174635754396E-2</v>
      </c>
      <c r="V568" s="3">
        <f t="shared" si="449"/>
        <v>0</v>
      </c>
      <c r="W568" s="3">
        <f t="shared" si="450"/>
        <v>1</v>
      </c>
      <c r="X568" s="2">
        <f t="shared" si="451"/>
        <v>1.8410660690044489E-2</v>
      </c>
      <c r="Y568" s="5">
        <f t="shared" si="452"/>
        <v>16623406.794787362</v>
      </c>
      <c r="Z568" s="2">
        <f>(Y568/Y$5)^(12/COUNT(Y$6:Y568))-1</f>
        <v>0.29204145538347026</v>
      </c>
      <c r="AB568" s="3">
        <f t="shared" si="453"/>
        <v>0</v>
      </c>
      <c r="AC568" s="3">
        <f t="shared" si="454"/>
        <v>1</v>
      </c>
      <c r="AD568" s="2">
        <f t="shared" si="455"/>
        <v>1.8410660690044489E-2</v>
      </c>
      <c r="AE568" s="5">
        <f t="shared" si="456"/>
        <v>3587.5132934462035</v>
      </c>
      <c r="AF568" s="2">
        <f>(AE568/AE$5)^(12/COUNT(AE$6:AE568))-1</f>
        <v>7.9293275216430592E-2</v>
      </c>
      <c r="AH568" s="3">
        <f t="shared" ca="1" si="457"/>
        <v>0</v>
      </c>
      <c r="AI568" s="3">
        <f t="shared" ca="1" si="458"/>
        <v>1</v>
      </c>
      <c r="AJ568" s="2">
        <f t="shared" ca="1" si="459"/>
        <v>1.8410660690044489E-2</v>
      </c>
      <c r="AK568" s="5">
        <f t="shared" ca="1" si="460"/>
        <v>12546.70118323</v>
      </c>
      <c r="AL568" s="2">
        <f ca="1">(AK568/AK$5)^(12/COUNT(AK$6:AK568))-1</f>
        <v>0.10848257748867174</v>
      </c>
      <c r="AN568" s="3">
        <f t="shared" ca="1" si="461"/>
        <v>0.54909848824048157</v>
      </c>
      <c r="AO568" s="3">
        <f t="shared" ca="1" si="462"/>
        <v>0.45090151175951843</v>
      </c>
      <c r="AP568" s="2">
        <f t="shared" ca="1" si="463"/>
        <v>8.9420096405798278E-3</v>
      </c>
      <c r="AQ568" s="5">
        <f t="shared" ca="1" si="464"/>
        <v>2041.0344772337507</v>
      </c>
      <c r="AR568" s="2">
        <f ca="1">(AQ568/AQ$5)^(12/COUNT(AQ$6:AQ568))-1</f>
        <v>6.6396368230911662E-2</v>
      </c>
      <c r="AT568" s="3">
        <f t="shared" si="465"/>
        <v>0</v>
      </c>
      <c r="AU568" s="3">
        <f t="shared" si="466"/>
        <v>1</v>
      </c>
      <c r="AV568" s="2">
        <f t="shared" si="467"/>
        <v>1.8410660690044489E-2</v>
      </c>
      <c r="AW568" s="5">
        <f t="shared" si="468"/>
        <v>4684.1987175958348</v>
      </c>
      <c r="AX568" s="2">
        <f>(AW568/AW$5)^(12/COUNT(AW$6:AW568))-1</f>
        <v>8.5446863148498364E-2</v>
      </c>
      <c r="AZ568" s="3">
        <f t="shared" ca="1" si="469"/>
        <v>0</v>
      </c>
      <c r="BA568" s="3">
        <f t="shared" ca="1" si="470"/>
        <v>1</v>
      </c>
      <c r="BB568" s="2">
        <f t="shared" ca="1" si="471"/>
        <v>1.8410660690044489E-2</v>
      </c>
      <c r="BC568" s="5">
        <f t="shared" ca="1" si="472"/>
        <v>9283.9782209089808</v>
      </c>
      <c r="BD568" s="2">
        <f ca="1">(BC568/BC$5)^(12/COUNT(BC$6:BC568))-1</f>
        <v>0.10138979153443084</v>
      </c>
      <c r="BF568" s="3">
        <f t="shared" si="493"/>
        <v>0.45</v>
      </c>
      <c r="BG568" s="3">
        <f t="shared" si="473"/>
        <v>0.55000000000000004</v>
      </c>
      <c r="BH568" s="2">
        <f t="shared" si="474"/>
        <v>1.0650863379524469E-2</v>
      </c>
      <c r="BI568" s="5">
        <f t="shared" si="475"/>
        <v>2178.7295466121582</v>
      </c>
      <c r="BJ568" s="2">
        <f>(BI568/BI$5)^(12/COUNT(BI$6:BI568))-1</f>
        <v>6.7881305613563425E-2</v>
      </c>
      <c r="BL568" s="3">
        <f t="shared" si="476"/>
        <v>1</v>
      </c>
      <c r="BM568" s="3">
        <f t="shared" si="477"/>
        <v>0</v>
      </c>
      <c r="BN568" s="2">
        <f t="shared" si="478"/>
        <v>1.1666666666666665E-3</v>
      </c>
      <c r="BO568" s="5">
        <f t="shared" si="479"/>
        <v>841.89464362261072</v>
      </c>
      <c r="BP568" s="2">
        <f>(BO568/BO$5)^(12/COUNT(BO$6:BO568))-1</f>
        <v>4.6456793851505918E-2</v>
      </c>
      <c r="BR568" s="3">
        <f t="shared" si="480"/>
        <v>1</v>
      </c>
      <c r="BS568" s="3">
        <f t="shared" si="481"/>
        <v>0</v>
      </c>
      <c r="BT568" s="2">
        <f t="shared" si="482"/>
        <v>1.1666666666666665E-3</v>
      </c>
      <c r="BU568" s="5">
        <f t="shared" si="483"/>
        <v>1529.8516468139985</v>
      </c>
      <c r="BV568" s="2">
        <f>(BU568/BU$5)^(12/COUNT(BU$6:BU568))-1</f>
        <v>5.9863837448699497E-2</v>
      </c>
      <c r="BX568" s="3">
        <f t="shared" si="484"/>
        <v>0</v>
      </c>
      <c r="BY568" s="3">
        <f t="shared" si="485"/>
        <v>1</v>
      </c>
      <c r="BZ568" s="2">
        <f t="shared" si="486"/>
        <v>1.8410660690044489E-2</v>
      </c>
      <c r="CA568" s="5">
        <f t="shared" si="487"/>
        <v>2329.2718490446287</v>
      </c>
      <c r="CB568" s="2">
        <f>(CA568/CA$5)^(12/COUNT(CA$6:CA568))-1</f>
        <v>6.9403153116850635E-2</v>
      </c>
      <c r="CD568" s="3">
        <f t="shared" si="494"/>
        <v>0.1</v>
      </c>
      <c r="CE568" s="3">
        <f t="shared" si="488"/>
        <v>0.9</v>
      </c>
      <c r="CF568" s="2">
        <f t="shared" si="489"/>
        <v>1.668626128770671E-2</v>
      </c>
      <c r="CG568" s="5">
        <f t="shared" si="490"/>
        <v>2733.9589562083811</v>
      </c>
      <c r="CH568" s="2">
        <f>(CG568/CG$5)^(12/COUNT(CG$6:CG568))-1</f>
        <v>7.3060826895500419E-2</v>
      </c>
    </row>
    <row r="569" spans="1:86">
      <c r="A569" s="1">
        <v>43131</v>
      </c>
      <c r="B569" s="2">
        <f>data!M570/1200</f>
        <v>1.25E-3</v>
      </c>
      <c r="C569" s="2">
        <f>data!K570/data!K569-1</f>
        <v>5.7856599035082779E-2</v>
      </c>
      <c r="D569" s="1">
        <f t="shared" si="441"/>
        <v>43101</v>
      </c>
      <c r="E569">
        <f>VLOOKUP(D569,'FRED Graph'!$A$13:$B$1993,2,FALSE)</f>
        <v>0</v>
      </c>
      <c r="F569" s="4">
        <f t="shared" si="442"/>
        <v>5.6606599035082777E-2</v>
      </c>
      <c r="G569" s="20" t="str">
        <f t="shared" si="495"/>
        <v>20181</v>
      </c>
      <c r="H569" s="21">
        <f>IF(VLOOKUP(G569,Median_Level!$A$2:$H$206,8,FALSE)="#N/A",0,VLOOKUP(G569,Median_Level!$A$2:$H$206,8,FALSE))</f>
        <v>15</v>
      </c>
      <c r="I569" s="4"/>
      <c r="J569" s="3">
        <f t="shared" si="491"/>
        <v>0</v>
      </c>
      <c r="K569" s="3">
        <f t="shared" si="443"/>
        <v>1</v>
      </c>
      <c r="L569" s="2">
        <f t="shared" si="444"/>
        <v>5.7856599035082779E-2</v>
      </c>
      <c r="M569" s="5">
        <f t="shared" si="445"/>
        <v>3010.8681635002868</v>
      </c>
      <c r="N569" s="2">
        <f>(M569/M$5)^(12/COUNT(M$6:M569))-1</f>
        <v>7.5131351577573113E-2</v>
      </c>
      <c r="P569" s="3">
        <f t="shared" si="492"/>
        <v>1</v>
      </c>
      <c r="Q569" s="3">
        <f t="shared" si="446"/>
        <v>0</v>
      </c>
      <c r="R569" s="2">
        <f t="shared" si="447"/>
        <v>1.25E-3</v>
      </c>
      <c r="S569" s="5">
        <f t="shared" si="448"/>
        <v>1171.5169135945034</v>
      </c>
      <c r="T569" s="2">
        <f>(S569/S$5)^(12/COUNT(S$6:S569))-1</f>
        <v>5.3754230337525133E-2</v>
      </c>
      <c r="V569" s="3">
        <f t="shared" si="449"/>
        <v>0</v>
      </c>
      <c r="W569" s="3">
        <f t="shared" si="450"/>
        <v>1</v>
      </c>
      <c r="X569" s="2">
        <f t="shared" si="451"/>
        <v>5.7856599035082779E-2</v>
      </c>
      <c r="Y569" s="5">
        <f t="shared" si="452"/>
        <v>17585180.576310445</v>
      </c>
      <c r="Z569" s="2">
        <f>(Y569/Y$5)^(12/COUNT(Y$6:Y569))-1</f>
        <v>0.29300102385012994</v>
      </c>
      <c r="AB569" s="3">
        <f t="shared" si="453"/>
        <v>0</v>
      </c>
      <c r="AC569" s="3">
        <f t="shared" si="454"/>
        <v>1</v>
      </c>
      <c r="AD569" s="2">
        <f t="shared" si="455"/>
        <v>5.7856599035082779E-2</v>
      </c>
      <c r="AE569" s="5">
        <f t="shared" si="456"/>
        <v>3795.0746115981497</v>
      </c>
      <c r="AF569" s="2">
        <f>(AE569/AE$5)^(12/COUNT(AE$6:AE569))-1</f>
        <v>8.0439447874427472E-2</v>
      </c>
      <c r="AH569" s="3">
        <f t="shared" ca="1" si="457"/>
        <v>0</v>
      </c>
      <c r="AI569" s="3">
        <f t="shared" ca="1" si="458"/>
        <v>1</v>
      </c>
      <c r="AJ569" s="2">
        <f t="shared" ca="1" si="459"/>
        <v>5.7856599035082779E-2</v>
      </c>
      <c r="AK569" s="5">
        <f t="shared" ca="1" si="460"/>
        <v>13272.610642801137</v>
      </c>
      <c r="AL569" s="2">
        <f ca="1">(AK569/AK$5)^(12/COUNT(AK$6:AK569))-1</f>
        <v>0.10960724603770244</v>
      </c>
      <c r="AN569" s="3">
        <f t="shared" ca="1" si="461"/>
        <v>0.77753983596496568</v>
      </c>
      <c r="AO569" s="3">
        <f t="shared" ca="1" si="462"/>
        <v>0.22246016403503432</v>
      </c>
      <c r="AP569" s="2">
        <f t="shared" ca="1" si="463"/>
        <v>1.3842713306809931E-2</v>
      </c>
      <c r="AQ569" s="5">
        <f t="shared" ca="1" si="464"/>
        <v>2069.2879323514121</v>
      </c>
      <c r="AR569" s="2">
        <f ca="1">(AQ569/AQ$5)^(12/COUNT(AQ$6:AQ569))-1</f>
        <v>6.65867639254627E-2</v>
      </c>
      <c r="AT569" s="3">
        <f t="shared" si="465"/>
        <v>0</v>
      </c>
      <c r="AU569" s="3">
        <f t="shared" si="466"/>
        <v>1</v>
      </c>
      <c r="AV569" s="2">
        <f t="shared" si="467"/>
        <v>5.7856599035082779E-2</v>
      </c>
      <c r="AW569" s="5">
        <f t="shared" si="468"/>
        <v>4955.2105246004257</v>
      </c>
      <c r="AX569" s="2">
        <f>(AW569/AW$5)^(12/COUNT(AW$6:AW569))-1</f>
        <v>8.6588617481212715E-2</v>
      </c>
      <c r="AZ569" s="3">
        <f t="shared" ca="1" si="469"/>
        <v>0</v>
      </c>
      <c r="BA569" s="3">
        <f t="shared" ca="1" si="470"/>
        <v>1</v>
      </c>
      <c r="BB569" s="2">
        <f t="shared" ca="1" si="471"/>
        <v>5.7856599035082779E-2</v>
      </c>
      <c r="BC569" s="5">
        <f t="shared" ca="1" si="472"/>
        <v>9821.117626286552</v>
      </c>
      <c r="BD569" s="2">
        <f ca="1">(BC569/BC$5)^(12/COUNT(BC$6:BC569))-1</f>
        <v>0.10251981206051997</v>
      </c>
      <c r="BF569" s="3">
        <f t="shared" si="493"/>
        <v>0.45</v>
      </c>
      <c r="BG569" s="3">
        <f t="shared" si="473"/>
        <v>0.55000000000000004</v>
      </c>
      <c r="BH569" s="2">
        <f t="shared" si="474"/>
        <v>3.238362946929553E-2</v>
      </c>
      <c r="BI569" s="5">
        <f t="shared" si="475"/>
        <v>2249.2847169634529</v>
      </c>
      <c r="BJ569" s="2">
        <f>(BI569/BI$5)^(12/COUNT(BI$6:BI569))-1</f>
        <v>6.8481243524081137E-2</v>
      </c>
      <c r="BL569" s="3">
        <f t="shared" si="476"/>
        <v>1</v>
      </c>
      <c r="BM569" s="3">
        <f t="shared" si="477"/>
        <v>0</v>
      </c>
      <c r="BN569" s="2">
        <f t="shared" si="478"/>
        <v>1.25E-3</v>
      </c>
      <c r="BO569" s="5">
        <f t="shared" si="479"/>
        <v>842.94701192713899</v>
      </c>
      <c r="BP569" s="2">
        <f>(BO569/BO$5)^(12/COUNT(BO$6:BO569))-1</f>
        <v>4.6400354720961712E-2</v>
      </c>
      <c r="BR569" s="3">
        <f t="shared" si="480"/>
        <v>1</v>
      </c>
      <c r="BS569" s="3">
        <f t="shared" si="481"/>
        <v>0</v>
      </c>
      <c r="BT569" s="2">
        <f t="shared" si="482"/>
        <v>1.25E-3</v>
      </c>
      <c r="BU569" s="5">
        <f t="shared" si="483"/>
        <v>1531.763961372516</v>
      </c>
      <c r="BV569" s="2">
        <f>(BU569/BU$5)^(12/COUNT(BU$6:BU569))-1</f>
        <v>5.9782753803738986E-2</v>
      </c>
      <c r="BX569" s="3">
        <f t="shared" si="484"/>
        <v>0</v>
      </c>
      <c r="BY569" s="3">
        <f t="shared" si="485"/>
        <v>1</v>
      </c>
      <c r="BZ569" s="2">
        <f t="shared" si="486"/>
        <v>5.7856599035082779E-2</v>
      </c>
      <c r="CA569" s="5">
        <f t="shared" si="487"/>
        <v>2464.0355964585096</v>
      </c>
      <c r="CB569" s="2">
        <f>(CA569/CA$5)^(12/COUNT(CA$6:CA569))-1</f>
        <v>7.0556296568410781E-2</v>
      </c>
      <c r="CD569" s="3">
        <f t="shared" si="494"/>
        <v>0.1</v>
      </c>
      <c r="CE569" s="3">
        <f t="shared" si="488"/>
        <v>0.9</v>
      </c>
      <c r="CF569" s="2">
        <f t="shared" si="489"/>
        <v>5.2195939131574505E-2</v>
      </c>
      <c r="CG569" s="5">
        <f t="shared" si="490"/>
        <v>2876.6605114748568</v>
      </c>
      <c r="CH569" s="2">
        <f>(CG569/CG$5)^(12/COUNT(CG$6:CG569))-1</f>
        <v>7.4088788134123673E-2</v>
      </c>
    </row>
    <row r="570" spans="1:86">
      <c r="A570" s="1">
        <v>43159</v>
      </c>
      <c r="B570" s="2">
        <f>data!M571/1200</f>
        <v>1.25E-3</v>
      </c>
      <c r="C570" s="2">
        <f>data!K571/data!K570-1</f>
        <v>-4.283809297272323E-2</v>
      </c>
      <c r="D570" s="1">
        <f t="shared" si="441"/>
        <v>43101</v>
      </c>
      <c r="E570">
        <f>VLOOKUP(D570,'FRED Graph'!$A$13:$B$1993,2,FALSE)</f>
        <v>0</v>
      </c>
      <c r="F570" s="4">
        <f t="shared" si="442"/>
        <v>-4.4088092972723231E-2</v>
      </c>
      <c r="G570" s="20" t="str">
        <f t="shared" si="495"/>
        <v>20181</v>
      </c>
      <c r="H570" s="21">
        <f>IF(VLOOKUP(G570,Median_Level!$A$2:$H$206,8,FALSE)="#N/A",0,VLOOKUP(G570,Median_Level!$A$2:$H$206,8,FALSE))</f>
        <v>15</v>
      </c>
      <c r="I570" s="4"/>
      <c r="J570" s="3">
        <f t="shared" si="491"/>
        <v>0</v>
      </c>
      <c r="K570" s="3">
        <f t="shared" si="443"/>
        <v>1</v>
      </c>
      <c r="L570" s="2">
        <f t="shared" si="444"/>
        <v>-4.283809297272323E-2</v>
      </c>
      <c r="M570" s="5">
        <f t="shared" si="445"/>
        <v>2881.8883131836492</v>
      </c>
      <c r="N570" s="2">
        <f>(M570/M$5)^(12/COUNT(M$6:M570))-1</f>
        <v>7.3994339654898766E-2</v>
      </c>
      <c r="P570" s="3">
        <f t="shared" si="492"/>
        <v>1</v>
      </c>
      <c r="Q570" s="3">
        <f t="shared" si="446"/>
        <v>0</v>
      </c>
      <c r="R570" s="2">
        <f t="shared" si="447"/>
        <v>1.25E-3</v>
      </c>
      <c r="S570" s="5">
        <f t="shared" si="448"/>
        <v>1172.9813097364965</v>
      </c>
      <c r="T570" s="2">
        <f>(S570/S$5)^(12/COUNT(S$6:S570))-1</f>
        <v>5.3684538247447122E-2</v>
      </c>
      <c r="V570" s="3">
        <f t="shared" si="449"/>
        <v>1</v>
      </c>
      <c r="W570" s="3">
        <f t="shared" si="450"/>
        <v>0</v>
      </c>
      <c r="X570" s="2">
        <f t="shared" si="451"/>
        <v>1.25E-3</v>
      </c>
      <c r="Y570" s="5">
        <f t="shared" si="452"/>
        <v>17607162.052030832</v>
      </c>
      <c r="Z570" s="2">
        <f>(Y570/Y$5)^(12/COUNT(Y$6:Y570))-1</f>
        <v>0.29244738266625125</v>
      </c>
      <c r="AB570" s="3">
        <f t="shared" si="453"/>
        <v>0</v>
      </c>
      <c r="AC570" s="3">
        <f t="shared" si="454"/>
        <v>1</v>
      </c>
      <c r="AD570" s="2">
        <f t="shared" si="455"/>
        <v>-4.283809297272323E-2</v>
      </c>
      <c r="AE570" s="5">
        <f t="shared" si="456"/>
        <v>3632.5008525480866</v>
      </c>
      <c r="AF570" s="2">
        <f>(AE570/AE$5)^(12/COUNT(AE$6:AE570))-1</f>
        <v>7.9287414327617212E-2</v>
      </c>
      <c r="AH570" s="3">
        <f t="shared" ca="1" si="457"/>
        <v>0</v>
      </c>
      <c r="AI570" s="3">
        <f t="shared" ca="1" si="458"/>
        <v>1</v>
      </c>
      <c r="AJ570" s="2">
        <f t="shared" ca="1" si="459"/>
        <v>-4.283809297272323E-2</v>
      </c>
      <c r="AK570" s="5">
        <f t="shared" ca="1" si="460"/>
        <v>12704.037314094066</v>
      </c>
      <c r="AL570" s="2">
        <f ca="1">(AK570/AK$5)^(12/COUNT(AK$6:AK570))-1</f>
        <v>0.10837185386840442</v>
      </c>
      <c r="AN570" s="3">
        <f t="shared" ca="1" si="461"/>
        <v>0.20342057014016512</v>
      </c>
      <c r="AO570" s="3">
        <f t="shared" ca="1" si="462"/>
        <v>0.79657942985983488</v>
      </c>
      <c r="AP570" s="2">
        <f t="shared" ca="1" si="463"/>
        <v>-3.386966796381926E-2</v>
      </c>
      <c r="AQ570" s="5">
        <f t="shared" ca="1" si="464"/>
        <v>1999.2018371611316</v>
      </c>
      <c r="AR570" s="2">
        <f ca="1">(AQ570/AQ$5)^(12/COUNT(AQ$6:AQ570))-1</f>
        <v>6.5684903592114319E-2</v>
      </c>
      <c r="AT570" s="3">
        <f t="shared" si="465"/>
        <v>0</v>
      </c>
      <c r="AU570" s="3">
        <f t="shared" si="466"/>
        <v>1</v>
      </c>
      <c r="AV570" s="2">
        <f t="shared" si="467"/>
        <v>-4.283809297272323E-2</v>
      </c>
      <c r="AW570" s="5">
        <f t="shared" si="468"/>
        <v>4742.9387554481764</v>
      </c>
      <c r="AX570" s="2">
        <f>(AW570/AW$5)^(12/COUNT(AW$6:AW570))-1</f>
        <v>8.5419124591048945E-2</v>
      </c>
      <c r="AZ570" s="3">
        <f t="shared" ca="1" si="469"/>
        <v>0</v>
      </c>
      <c r="BA570" s="3">
        <f t="shared" ca="1" si="470"/>
        <v>1</v>
      </c>
      <c r="BB570" s="2">
        <f t="shared" ca="1" si="471"/>
        <v>-4.283809297272323E-2</v>
      </c>
      <c r="BC570" s="5">
        <f t="shared" ca="1" si="472"/>
        <v>9400.3996763156374</v>
      </c>
      <c r="BD570" s="2">
        <f ca="1">(BC570/BC$5)^(12/COUNT(BC$6:BC570))-1</f>
        <v>0.10130480088869942</v>
      </c>
      <c r="BF570" s="3">
        <f t="shared" si="493"/>
        <v>0.45</v>
      </c>
      <c r="BG570" s="3">
        <f t="shared" si="473"/>
        <v>0.55000000000000004</v>
      </c>
      <c r="BH570" s="2">
        <f t="shared" si="474"/>
        <v>-2.2998451134997776E-2</v>
      </c>
      <c r="BI570" s="5">
        <f t="shared" si="475"/>
        <v>2197.5546523116718</v>
      </c>
      <c r="BJ570" s="2">
        <f>(BI570/BI$5)^(12/COUNT(BI$6:BI570))-1</f>
        <v>6.7828170465225268E-2</v>
      </c>
      <c r="BL570" s="3">
        <f t="shared" si="476"/>
        <v>1</v>
      </c>
      <c r="BM570" s="3">
        <f t="shared" si="477"/>
        <v>0</v>
      </c>
      <c r="BN570" s="2">
        <f t="shared" si="478"/>
        <v>1.25E-3</v>
      </c>
      <c r="BO570" s="5">
        <f t="shared" si="479"/>
        <v>844.00069569204788</v>
      </c>
      <c r="BP570" s="2">
        <f>(BO570/BO$5)^(12/COUNT(BO$6:BO570))-1</f>
        <v>4.6344118402769752E-2</v>
      </c>
      <c r="BR570" s="3">
        <f t="shared" si="480"/>
        <v>1</v>
      </c>
      <c r="BS570" s="3">
        <f t="shared" si="481"/>
        <v>0</v>
      </c>
      <c r="BT570" s="2">
        <f t="shared" si="482"/>
        <v>1.25E-3</v>
      </c>
      <c r="BU570" s="5">
        <f t="shared" si="483"/>
        <v>1533.6786663242315</v>
      </c>
      <c r="BV570" s="2">
        <f>(BU570/BU$5)^(12/COUNT(BU$6:BU570))-1</f>
        <v>5.9701963350842213E-2</v>
      </c>
      <c r="BX570" s="3">
        <f t="shared" si="484"/>
        <v>0</v>
      </c>
      <c r="BY570" s="3">
        <f t="shared" si="485"/>
        <v>1</v>
      </c>
      <c r="BZ570" s="2">
        <f t="shared" si="486"/>
        <v>-4.283809297272323E-2</v>
      </c>
      <c r="CA570" s="5">
        <f t="shared" si="487"/>
        <v>2358.4810104893204</v>
      </c>
      <c r="CB570" s="2">
        <f>(CA570/CA$5)^(12/COUNT(CA$6:CA570))-1</f>
        <v>6.9432194698438865E-2</v>
      </c>
      <c r="CD570" s="3">
        <f t="shared" si="494"/>
        <v>0.1</v>
      </c>
      <c r="CE570" s="3">
        <f t="shared" si="488"/>
        <v>0.9</v>
      </c>
      <c r="CF570" s="2">
        <f t="shared" si="489"/>
        <v>-3.8429283675450905E-2</v>
      </c>
      <c r="CG570" s="5">
        <f t="shared" si="490"/>
        <v>2766.1125086414218</v>
      </c>
      <c r="CH570" s="2">
        <f>(CG570/CG$5)^(12/COUNT(CG$6:CG570))-1</f>
        <v>7.3059451639977624E-2</v>
      </c>
    </row>
    <row r="571" spans="1:86">
      <c r="A571" s="1">
        <v>43189</v>
      </c>
      <c r="B571" s="2">
        <f>data!M572/1200</f>
        <v>1.3249999999999998E-3</v>
      </c>
      <c r="C571" s="2">
        <f>data!K572/data!K571-1</f>
        <v>-3.7000383552011296E-2</v>
      </c>
      <c r="D571" s="1">
        <f t="shared" si="441"/>
        <v>43101</v>
      </c>
      <c r="E571">
        <f>VLOOKUP(D571,'FRED Graph'!$A$13:$B$1993,2,FALSE)</f>
        <v>0</v>
      </c>
      <c r="F571" s="4">
        <f t="shared" si="442"/>
        <v>-3.8325383552011295E-2</v>
      </c>
      <c r="G571" s="20" t="str">
        <f t="shared" si="495"/>
        <v>20181</v>
      </c>
      <c r="H571" s="21">
        <f>IF(VLOOKUP(G571,Median_Level!$A$2:$H$206,8,FALSE)="#N/A",0,VLOOKUP(G571,Median_Level!$A$2:$H$206,8,FALSE))</f>
        <v>15</v>
      </c>
      <c r="I571" s="4"/>
      <c r="J571" s="3">
        <f t="shared" si="491"/>
        <v>0</v>
      </c>
      <c r="K571" s="3">
        <f t="shared" si="443"/>
        <v>1</v>
      </c>
      <c r="L571" s="2">
        <f t="shared" si="444"/>
        <v>-3.7000383552011296E-2</v>
      </c>
      <c r="M571" s="5">
        <f t="shared" si="445"/>
        <v>2775.2573402417952</v>
      </c>
      <c r="N571" s="2">
        <f>(M571/M$5)^(12/COUNT(M$6:M571))-1</f>
        <v>7.3000857695679544E-2</v>
      </c>
      <c r="P571" s="3">
        <f t="shared" si="492"/>
        <v>1</v>
      </c>
      <c r="Q571" s="3">
        <f t="shared" si="446"/>
        <v>0</v>
      </c>
      <c r="R571" s="2">
        <f t="shared" si="447"/>
        <v>1.3249999999999998E-3</v>
      </c>
      <c r="S571" s="5">
        <f t="shared" si="448"/>
        <v>1174.5355099718975</v>
      </c>
      <c r="T571" s="2">
        <f>(S571/S$5)^(12/COUNT(S$6:S571))-1</f>
        <v>5.3616770210764608E-2</v>
      </c>
      <c r="V571" s="3">
        <f t="shared" si="449"/>
        <v>1</v>
      </c>
      <c r="W571" s="3">
        <f t="shared" si="450"/>
        <v>0</v>
      </c>
      <c r="X571" s="2">
        <f t="shared" si="451"/>
        <v>1.3249999999999998E-3</v>
      </c>
      <c r="Y571" s="5">
        <f t="shared" si="452"/>
        <v>17630491.541749772</v>
      </c>
      <c r="Z571" s="2">
        <f>(Y571/Y$5)^(12/COUNT(Y$6:Y571))-1</f>
        <v>0.29189798522820598</v>
      </c>
      <c r="AB571" s="3">
        <f t="shared" si="453"/>
        <v>0</v>
      </c>
      <c r="AC571" s="3">
        <f t="shared" si="454"/>
        <v>1</v>
      </c>
      <c r="AD571" s="2">
        <f t="shared" si="455"/>
        <v>-3.7000383552011296E-2</v>
      </c>
      <c r="AE571" s="5">
        <f t="shared" si="456"/>
        <v>3498.0969277507993</v>
      </c>
      <c r="AF571" s="2">
        <f>(AE571/AE$5)^(12/COUNT(AE$6:AE571))-1</f>
        <v>7.8279670074849594E-2</v>
      </c>
      <c r="AH571" s="3">
        <f t="shared" ca="1" si="457"/>
        <v>0</v>
      </c>
      <c r="AI571" s="3">
        <f t="shared" ca="1" si="458"/>
        <v>1</v>
      </c>
      <c r="AJ571" s="2">
        <f t="shared" ca="1" si="459"/>
        <v>-3.7000383552011296E-2</v>
      </c>
      <c r="AK571" s="5">
        <f t="shared" ca="1" si="460"/>
        <v>12233.983060813523</v>
      </c>
      <c r="AL571" s="2">
        <f ca="1">(AK571/AK$5)^(12/COUNT(AK$6:AK571))-1</f>
        <v>0.10728493078242196</v>
      </c>
      <c r="AN571" s="3">
        <f t="shared" ca="1" si="461"/>
        <v>0.47358324688295927</v>
      </c>
      <c r="AO571" s="3">
        <f t="shared" ca="1" si="462"/>
        <v>0.52641675311704073</v>
      </c>
      <c r="AP571" s="2">
        <f t="shared" ca="1" si="463"/>
        <v>-1.8850123971415025E-2</v>
      </c>
      <c r="AQ571" s="5">
        <f t="shared" ca="1" si="464"/>
        <v>1961.5166346867636</v>
      </c>
      <c r="AR571" s="2">
        <f ca="1">(AQ571/AQ$5)^(12/COUNT(AQ$6:AQ571))-1</f>
        <v>6.5135298210278858E-2</v>
      </c>
      <c r="AT571" s="3">
        <f t="shared" si="465"/>
        <v>0</v>
      </c>
      <c r="AU571" s="3">
        <f t="shared" si="466"/>
        <v>1</v>
      </c>
      <c r="AV571" s="2">
        <f t="shared" si="467"/>
        <v>-3.7000383552011296E-2</v>
      </c>
      <c r="AW571" s="5">
        <f t="shared" si="468"/>
        <v>4567.4482023328947</v>
      </c>
      <c r="AX571" s="2">
        <f>(AW571/AW$5)^(12/COUNT(AW$6:AW571))-1</f>
        <v>8.4394801155521559E-2</v>
      </c>
      <c r="AZ571" s="3">
        <f t="shared" ca="1" si="469"/>
        <v>0</v>
      </c>
      <c r="BA571" s="3">
        <f t="shared" ca="1" si="470"/>
        <v>1</v>
      </c>
      <c r="BB571" s="2">
        <f t="shared" ca="1" si="471"/>
        <v>-3.7000383552011296E-2</v>
      </c>
      <c r="BC571" s="5">
        <f t="shared" ca="1" si="472"/>
        <v>9052.5812827497557</v>
      </c>
      <c r="BD571" s="2">
        <f ca="1">(BC571/BC$5)^(12/COUNT(BC$6:BC571))-1</f>
        <v>0.10023724203076245</v>
      </c>
      <c r="BF571" s="3">
        <f t="shared" si="493"/>
        <v>0.45</v>
      </c>
      <c r="BG571" s="3">
        <f t="shared" si="473"/>
        <v>0.55000000000000004</v>
      </c>
      <c r="BH571" s="2">
        <f t="shared" si="474"/>
        <v>-1.9753960953606216E-2</v>
      </c>
      <c r="BI571" s="5">
        <f t="shared" si="475"/>
        <v>2154.1442435164913</v>
      </c>
      <c r="BJ571" s="2">
        <f>(BI571/BI$5)^(12/COUNT(BI$6:BI571))-1</f>
        <v>6.7252817113094165E-2</v>
      </c>
      <c r="BL571" s="3">
        <f t="shared" si="476"/>
        <v>1</v>
      </c>
      <c r="BM571" s="3">
        <f t="shared" si="477"/>
        <v>0</v>
      </c>
      <c r="BN571" s="2">
        <f t="shared" si="478"/>
        <v>1.3249999999999998E-3</v>
      </c>
      <c r="BO571" s="5">
        <f t="shared" si="479"/>
        <v>845.11899661383984</v>
      </c>
      <c r="BP571" s="2">
        <f>(BO571/BO$5)^(12/COUNT(BO$6:BO571))-1</f>
        <v>4.628974537678765E-2</v>
      </c>
      <c r="BR571" s="3">
        <f t="shared" si="480"/>
        <v>1</v>
      </c>
      <c r="BS571" s="3">
        <f t="shared" si="481"/>
        <v>0</v>
      </c>
      <c r="BT571" s="2">
        <f t="shared" si="482"/>
        <v>1.3249999999999998E-3</v>
      </c>
      <c r="BU571" s="5">
        <f t="shared" si="483"/>
        <v>1535.7107905571111</v>
      </c>
      <c r="BV571" s="2">
        <f>(BU571/BU$5)^(12/COUNT(BU$6:BU571))-1</f>
        <v>5.9623147248133446E-2</v>
      </c>
      <c r="BX571" s="3">
        <f t="shared" si="484"/>
        <v>0</v>
      </c>
      <c r="BY571" s="3">
        <f t="shared" si="485"/>
        <v>1</v>
      </c>
      <c r="BZ571" s="2">
        <f t="shared" si="486"/>
        <v>-3.7000383552011296E-2</v>
      </c>
      <c r="CA571" s="5">
        <f t="shared" si="487"/>
        <v>2271.2163085010802</v>
      </c>
      <c r="CB571" s="2">
        <f>(CA571/CA$5)^(12/COUNT(CA$6:CA571))-1</f>
        <v>6.8450968654337085E-2</v>
      </c>
      <c r="CD571" s="3">
        <f t="shared" si="494"/>
        <v>0.1</v>
      </c>
      <c r="CE571" s="3">
        <f t="shared" si="488"/>
        <v>0.9</v>
      </c>
      <c r="CF571" s="2">
        <f t="shared" si="489"/>
        <v>-3.3167845196810167E-2</v>
      </c>
      <c r="CG571" s="5">
        <f t="shared" si="490"/>
        <v>2674.3665171578427</v>
      </c>
      <c r="CH571" s="2">
        <f>(CG571/CG$5)^(12/COUNT(CG$6:CG571))-1</f>
        <v>7.2158766418098708E-2</v>
      </c>
    </row>
    <row r="572" spans="1:86">
      <c r="A572" s="1">
        <v>43220</v>
      </c>
      <c r="B572" s="2">
        <f>data!M573/1200</f>
        <v>1.4583333333333334E-3</v>
      </c>
      <c r="C572" s="2">
        <f>data!K573/data!K572-1</f>
        <v>2.4909648588917754E-3</v>
      </c>
      <c r="D572" s="1">
        <f t="shared" si="441"/>
        <v>43101</v>
      </c>
      <c r="E572">
        <f>VLOOKUP(D572,'FRED Graph'!$A$13:$B$1993,2,FALSE)</f>
        <v>0</v>
      </c>
      <c r="F572" s="4">
        <f t="shared" si="442"/>
        <v>1.032631525558442E-3</v>
      </c>
      <c r="G572" s="20" t="str">
        <f t="shared" si="495"/>
        <v>20182</v>
      </c>
      <c r="H572" s="21">
        <f>IF(VLOOKUP(G572,Median_Level!$A$2:$H$206,8,FALSE)="#N/A",0,VLOOKUP(G572,Median_Level!$A$2:$H$206,8,FALSE))</f>
        <v>15</v>
      </c>
      <c r="I572" s="4"/>
      <c r="J572" s="3">
        <f t="shared" si="491"/>
        <v>0</v>
      </c>
      <c r="K572" s="3">
        <f t="shared" si="443"/>
        <v>1</v>
      </c>
      <c r="L572" s="2">
        <f t="shared" si="444"/>
        <v>2.4909648588917754E-3</v>
      </c>
      <c r="M572" s="5">
        <f t="shared" si="445"/>
        <v>2782.1704087507192</v>
      </c>
      <c r="N572" s="2">
        <f>(M572/M$5)^(12/COUNT(M$6:M572))-1</f>
        <v>7.2924019104082749E-2</v>
      </c>
      <c r="P572" s="3">
        <f t="shared" si="492"/>
        <v>1</v>
      </c>
      <c r="Q572" s="3">
        <f t="shared" si="446"/>
        <v>0</v>
      </c>
      <c r="R572" s="2">
        <f t="shared" si="447"/>
        <v>1.4583333333333334E-3</v>
      </c>
      <c r="S572" s="5">
        <f t="shared" si="448"/>
        <v>1176.2483742572731</v>
      </c>
      <c r="T572" s="2">
        <f>(S572/S$5)^(12/COUNT(S$6:S572))-1</f>
        <v>5.3552214401276776E-2</v>
      </c>
      <c r="V572" s="3">
        <f t="shared" si="449"/>
        <v>0</v>
      </c>
      <c r="W572" s="3">
        <f t="shared" si="450"/>
        <v>1</v>
      </c>
      <c r="X572" s="2">
        <f t="shared" si="451"/>
        <v>2.4909648588917754E-3</v>
      </c>
      <c r="Y572" s="5">
        <f t="shared" si="452"/>
        <v>17674408.47662526</v>
      </c>
      <c r="Z572" s="2">
        <f>(Y572/Y$5)^(12/COUNT(Y$6:Y572))-1</f>
        <v>0.29138256374003957</v>
      </c>
      <c r="AB572" s="3">
        <f t="shared" si="453"/>
        <v>0</v>
      </c>
      <c r="AC572" s="3">
        <f t="shared" si="454"/>
        <v>1</v>
      </c>
      <c r="AD572" s="2">
        <f t="shared" si="455"/>
        <v>2.4909648588917754E-3</v>
      </c>
      <c r="AE572" s="5">
        <f t="shared" si="456"/>
        <v>3506.8105642708238</v>
      </c>
      <c r="AF572" s="2">
        <f>(AE572/AE$5)^(12/COUNT(AE$6:AE572))-1</f>
        <v>7.819312123276867E-2</v>
      </c>
      <c r="AH572" s="3">
        <f t="shared" ca="1" si="457"/>
        <v>0</v>
      </c>
      <c r="AI572" s="3">
        <f t="shared" ca="1" si="458"/>
        <v>1</v>
      </c>
      <c r="AJ572" s="2">
        <f t="shared" ca="1" si="459"/>
        <v>2.4909648588917754E-3</v>
      </c>
      <c r="AK572" s="5">
        <f t="shared" ca="1" si="460"/>
        <v>12264.457482702288</v>
      </c>
      <c r="AL572" s="2">
        <f ca="1">(AK572/AK$5)^(12/COUNT(AK$6:AK572))-1</f>
        <v>0.10714422157994474</v>
      </c>
      <c r="AN572" s="3">
        <f t="shared" ca="1" si="461"/>
        <v>1.447032421935357E-2</v>
      </c>
      <c r="AO572" s="3">
        <f t="shared" ca="1" si="462"/>
        <v>0.98552967578064643</v>
      </c>
      <c r="AP572" s="2">
        <f t="shared" ca="1" si="463"/>
        <v>2.4760223459178192E-3</v>
      </c>
      <c r="AQ572" s="5">
        <f t="shared" ca="1" si="464"/>
        <v>1966.3733937061377</v>
      </c>
      <c r="AR572" s="2">
        <f ca="1">(AQ572/AQ$5)^(12/COUNT(AQ$6:AQ572))-1</f>
        <v>6.5072507260089729E-2</v>
      </c>
      <c r="AT572" s="3">
        <f t="shared" si="465"/>
        <v>0</v>
      </c>
      <c r="AU572" s="3">
        <f t="shared" si="466"/>
        <v>1</v>
      </c>
      <c r="AV572" s="2">
        <f t="shared" si="467"/>
        <v>2.4909648588917754E-3</v>
      </c>
      <c r="AW572" s="5">
        <f t="shared" si="468"/>
        <v>4578.8255552997143</v>
      </c>
      <c r="AX572" s="2">
        <f>(AW572/AW$5)^(12/COUNT(AW$6:AW572))-1</f>
        <v>8.4296946812320028E-2</v>
      </c>
      <c r="AZ572" s="3">
        <f t="shared" ca="1" si="469"/>
        <v>0</v>
      </c>
      <c r="BA572" s="3">
        <f t="shared" ca="1" si="470"/>
        <v>1</v>
      </c>
      <c r="BB572" s="2">
        <f t="shared" ca="1" si="471"/>
        <v>2.4909648588917754E-3</v>
      </c>
      <c r="BC572" s="5">
        <f t="shared" ca="1" si="472"/>
        <v>9075.1309446073465</v>
      </c>
      <c r="BD572" s="2">
        <f ca="1">(BC572/BC$5)^(12/COUNT(BC$6:BC572))-1</f>
        <v>0.10010981705995481</v>
      </c>
      <c r="BF572" s="3">
        <f t="shared" si="493"/>
        <v>0.45</v>
      </c>
      <c r="BG572" s="3">
        <f t="shared" si="473"/>
        <v>0.55000000000000004</v>
      </c>
      <c r="BH572" s="2">
        <f t="shared" si="474"/>
        <v>2.0262806723904767E-3</v>
      </c>
      <c r="BI572" s="5">
        <f t="shared" si="475"/>
        <v>2158.5091443626702</v>
      </c>
      <c r="BJ572" s="2">
        <f>(BI572/BI$5)^(12/COUNT(BI$6:BI572))-1</f>
        <v>6.7176028268870702E-2</v>
      </c>
      <c r="BL572" s="3">
        <f t="shared" si="476"/>
        <v>1</v>
      </c>
      <c r="BM572" s="3">
        <f t="shared" si="477"/>
        <v>0</v>
      </c>
      <c r="BN572" s="2">
        <f t="shared" si="478"/>
        <v>1.4583333333333334E-3</v>
      </c>
      <c r="BO572" s="5">
        <f t="shared" si="479"/>
        <v>846.35146181723508</v>
      </c>
      <c r="BP572" s="2">
        <f>(BO572/BO$5)^(12/COUNT(BO$6:BO572))-1</f>
        <v>4.6238515194752861E-2</v>
      </c>
      <c r="BR572" s="3">
        <f t="shared" si="480"/>
        <v>1</v>
      </c>
      <c r="BS572" s="3">
        <f t="shared" si="481"/>
        <v>0</v>
      </c>
      <c r="BT572" s="2">
        <f t="shared" si="482"/>
        <v>1.4583333333333334E-3</v>
      </c>
      <c r="BU572" s="5">
        <f t="shared" si="483"/>
        <v>1537.9503687933402</v>
      </c>
      <c r="BV572" s="2">
        <f>(BU572/BU$5)^(12/COUNT(BU$6:BU572))-1</f>
        <v>5.9547600733070194E-2</v>
      </c>
      <c r="BX572" s="3">
        <f t="shared" si="484"/>
        <v>0</v>
      </c>
      <c r="BY572" s="3">
        <f t="shared" si="485"/>
        <v>1</v>
      </c>
      <c r="BZ572" s="2">
        <f t="shared" si="486"/>
        <v>2.4909648588917754E-3</v>
      </c>
      <c r="CA572" s="5">
        <f t="shared" si="487"/>
        <v>2276.8738285124982</v>
      </c>
      <c r="CB572" s="2">
        <f>(CA572/CA$5)^(12/COUNT(CA$6:CA572))-1</f>
        <v>6.8382462799385868E-2</v>
      </c>
      <c r="CD572" s="3">
        <f t="shared" si="494"/>
        <v>0.1</v>
      </c>
      <c r="CE572" s="3">
        <f t="shared" si="488"/>
        <v>0.9</v>
      </c>
      <c r="CF572" s="2">
        <f t="shared" si="489"/>
        <v>2.3877017063359315E-3</v>
      </c>
      <c r="CG572" s="5">
        <f t="shared" si="490"/>
        <v>2680.7521066542281</v>
      </c>
      <c r="CH572" s="2">
        <f>(CG572/CG$5)^(12/COUNT(CG$6:CG572))-1</f>
        <v>7.2081135315673173E-2</v>
      </c>
    </row>
    <row r="573" spans="1:86">
      <c r="A573" s="1">
        <v>43251</v>
      </c>
      <c r="B573" s="2">
        <f>data!M574/1200</f>
        <v>1.4583333333333334E-3</v>
      </c>
      <c r="C573" s="2">
        <f>data!K574/data!K573-1</f>
        <v>1.0457659700825461E-2</v>
      </c>
      <c r="D573" s="1">
        <f t="shared" si="441"/>
        <v>43101</v>
      </c>
      <c r="E573">
        <f>VLOOKUP(D573,'FRED Graph'!$A$13:$B$1993,2,FALSE)</f>
        <v>0</v>
      </c>
      <c r="F573" s="4">
        <f t="shared" si="442"/>
        <v>8.9993263674921272E-3</v>
      </c>
      <c r="G573" s="20" t="str">
        <f t="shared" si="495"/>
        <v>20182</v>
      </c>
      <c r="H573" s="21">
        <f>IF(VLOOKUP(G573,Median_Level!$A$2:$H$206,8,FALSE)="#N/A",0,VLOOKUP(G573,Median_Level!$A$2:$H$206,8,FALSE))</f>
        <v>15</v>
      </c>
      <c r="I573" s="4"/>
      <c r="J573" s="3">
        <f t="shared" si="491"/>
        <v>0</v>
      </c>
      <c r="K573" s="3">
        <f t="shared" si="443"/>
        <v>1</v>
      </c>
      <c r="L573" s="2">
        <f t="shared" si="444"/>
        <v>1.0457659700825461E-2</v>
      </c>
      <c r="M573" s="5">
        <f t="shared" si="445"/>
        <v>2811.2654001151404</v>
      </c>
      <c r="N573" s="2">
        <f>(M573/M$5)^(12/COUNT(M$6:M573))-1</f>
        <v>7.3026882370539559E-2</v>
      </c>
      <c r="P573" s="3">
        <f t="shared" si="492"/>
        <v>1</v>
      </c>
      <c r="Q573" s="3">
        <f t="shared" si="446"/>
        <v>0</v>
      </c>
      <c r="R573" s="2">
        <f t="shared" si="447"/>
        <v>1.4583333333333334E-3</v>
      </c>
      <c r="S573" s="5">
        <f t="shared" si="448"/>
        <v>1177.9637364697317</v>
      </c>
      <c r="T573" s="2">
        <f>(S573/S$5)^(12/COUNT(S$6:S573))-1</f>
        <v>5.3487889835488911E-2</v>
      </c>
      <c r="V573" s="3">
        <f t="shared" si="449"/>
        <v>0</v>
      </c>
      <c r="W573" s="3">
        <f t="shared" si="450"/>
        <v>1</v>
      </c>
      <c r="X573" s="2">
        <f t="shared" si="451"/>
        <v>1.0457659700825461E-2</v>
      </c>
      <c r="Y573" s="5">
        <f t="shared" si="452"/>
        <v>17859241.425887194</v>
      </c>
      <c r="Z573" s="2">
        <f>(Y573/Y$5)^(12/COUNT(Y$6:Y573))-1</f>
        <v>0.29108505001515383</v>
      </c>
      <c r="AB573" s="3">
        <f t="shared" si="453"/>
        <v>0</v>
      </c>
      <c r="AC573" s="3">
        <f t="shared" si="454"/>
        <v>1</v>
      </c>
      <c r="AD573" s="2">
        <f t="shared" si="455"/>
        <v>1.0457659700825461E-2</v>
      </c>
      <c r="AE573" s="5">
        <f t="shared" si="456"/>
        <v>3543.4835957872278</v>
      </c>
      <c r="AF573" s="2">
        <f>(AE573/AE$5)^(12/COUNT(AE$6:AE573))-1</f>
        <v>7.8287189477030505E-2</v>
      </c>
      <c r="AH573" s="3">
        <f t="shared" ca="1" si="457"/>
        <v>0</v>
      </c>
      <c r="AI573" s="3">
        <f t="shared" ca="1" si="458"/>
        <v>1</v>
      </c>
      <c r="AJ573" s="2">
        <f t="shared" ca="1" si="459"/>
        <v>1.0457659700825461E-2</v>
      </c>
      <c r="AK573" s="5">
        <f t="shared" ca="1" si="460"/>
        <v>12392.715005471631</v>
      </c>
      <c r="AL573" s="2">
        <f ca="1">(AK573/AK$5)^(12/COUNT(AK$6:AK573))-1</f>
        <v>0.10718916387931565</v>
      </c>
      <c r="AN573" s="3">
        <f t="shared" ca="1" si="461"/>
        <v>0.33869480008952091</v>
      </c>
      <c r="AO573" s="3">
        <f t="shared" ca="1" si="462"/>
        <v>0.66130519991047909</v>
      </c>
      <c r="AP573" s="2">
        <f t="shared" ca="1" si="463"/>
        <v>7.4096346558473599E-3</v>
      </c>
      <c r="AQ573" s="5">
        <f t="shared" ca="1" si="464"/>
        <v>1980.9435021504789</v>
      </c>
      <c r="AR573" s="2">
        <f ca="1">(AQ573/AQ$5)^(12/COUNT(AQ$6:AQ573))-1</f>
        <v>6.5120408359168991E-2</v>
      </c>
      <c r="AT573" s="3">
        <f t="shared" si="465"/>
        <v>0</v>
      </c>
      <c r="AU573" s="3">
        <f t="shared" si="466"/>
        <v>1</v>
      </c>
      <c r="AV573" s="2">
        <f t="shared" si="467"/>
        <v>1.0457659700825461E-2</v>
      </c>
      <c r="AW573" s="5">
        <f t="shared" si="468"/>
        <v>4626.7093547864815</v>
      </c>
      <c r="AX573" s="2">
        <f>(AW573/AW$5)^(12/COUNT(AW$6:AW573))-1</f>
        <v>8.4380770173002162E-2</v>
      </c>
      <c r="AZ573" s="3">
        <f t="shared" ca="1" si="469"/>
        <v>0</v>
      </c>
      <c r="BA573" s="3">
        <f t="shared" ca="1" si="470"/>
        <v>1</v>
      </c>
      <c r="BB573" s="2">
        <f t="shared" ca="1" si="471"/>
        <v>1.0457659700825461E-2</v>
      </c>
      <c r="BC573" s="5">
        <f t="shared" ca="1" si="472"/>
        <v>9170.0355757664802</v>
      </c>
      <c r="BD573" s="2">
        <f ca="1">(BC573/BC$5)^(12/COUNT(BC$6:BC573))-1</f>
        <v>0.10016681947016082</v>
      </c>
      <c r="BF573" s="3">
        <f t="shared" si="493"/>
        <v>0.45</v>
      </c>
      <c r="BG573" s="3">
        <f t="shared" si="473"/>
        <v>0.55000000000000004</v>
      </c>
      <c r="BH573" s="2">
        <f t="shared" si="474"/>
        <v>6.4079628354540043E-3</v>
      </c>
      <c r="BI573" s="5">
        <f t="shared" si="475"/>
        <v>2172.3407907397341</v>
      </c>
      <c r="BJ573" s="2">
        <f>(BI573/BI$5)^(12/COUNT(BI$6:BI573))-1</f>
        <v>6.719788736895671E-2</v>
      </c>
      <c r="BL573" s="3">
        <f t="shared" si="476"/>
        <v>1</v>
      </c>
      <c r="BM573" s="3">
        <f t="shared" si="477"/>
        <v>0</v>
      </c>
      <c r="BN573" s="2">
        <f t="shared" si="478"/>
        <v>1.4583333333333334E-3</v>
      </c>
      <c r="BO573" s="5">
        <f t="shared" si="479"/>
        <v>847.58572436571853</v>
      </c>
      <c r="BP573" s="2">
        <f>(BO573/BO$5)^(12/COUNT(BO$6:BO573))-1</f>
        <v>4.6187467895867362E-2</v>
      </c>
      <c r="BR573" s="3">
        <f t="shared" si="480"/>
        <v>1</v>
      </c>
      <c r="BS573" s="3">
        <f t="shared" si="481"/>
        <v>0</v>
      </c>
      <c r="BT573" s="2">
        <f t="shared" si="482"/>
        <v>1.4583333333333334E-3</v>
      </c>
      <c r="BU573" s="5">
        <f t="shared" si="483"/>
        <v>1540.1932130811638</v>
      </c>
      <c r="BV573" s="2">
        <f>(BU573/BU$5)^(12/COUNT(BU$6:BU573))-1</f>
        <v>5.947232558458615E-2</v>
      </c>
      <c r="BX573" s="3">
        <f t="shared" si="484"/>
        <v>0</v>
      </c>
      <c r="BY573" s="3">
        <f t="shared" si="485"/>
        <v>1</v>
      </c>
      <c r="BZ573" s="2">
        <f t="shared" si="486"/>
        <v>1.0457659700825461E-2</v>
      </c>
      <c r="CA573" s="5">
        <f t="shared" si="487"/>
        <v>2300.6846001927975</v>
      </c>
      <c r="CB573" s="2">
        <f>(CA573/CA$5)^(12/COUNT(CA$6:CA573))-1</f>
        <v>6.849287020432171E-2</v>
      </c>
      <c r="CD573" s="3">
        <f t="shared" si="494"/>
        <v>0.1</v>
      </c>
      <c r="CE573" s="3">
        <f t="shared" si="488"/>
        <v>0.9</v>
      </c>
      <c r="CF573" s="2">
        <f t="shared" si="489"/>
        <v>9.557727064076248E-3</v>
      </c>
      <c r="CG573" s="5">
        <f t="shared" si="490"/>
        <v>2706.3740036160766</v>
      </c>
      <c r="CH573" s="2">
        <f>(CG573/CG$5)^(12/COUNT(CG$6:CG573))-1</f>
        <v>7.2165218360878081E-2</v>
      </c>
    </row>
    <row r="574" spans="1:86">
      <c r="A574" s="1">
        <v>43280</v>
      </c>
      <c r="B574" s="2">
        <f>data!M575/1200</f>
        <v>1.5833333333333333E-3</v>
      </c>
      <c r="C574" s="2">
        <f>data!K575/data!K574-1</f>
        <v>-5.9154221194109846E-3</v>
      </c>
      <c r="D574" s="1">
        <f t="shared" si="441"/>
        <v>43101</v>
      </c>
      <c r="E574">
        <f>VLOOKUP(D574,'FRED Graph'!$A$13:$B$1993,2,FALSE)</f>
        <v>0</v>
      </c>
      <c r="F574" s="4">
        <f t="shared" si="442"/>
        <v>-7.4987554527443179E-3</v>
      </c>
      <c r="G574" s="20" t="str">
        <f t="shared" si="495"/>
        <v>20182</v>
      </c>
      <c r="H574" s="21">
        <f>IF(VLOOKUP(G574,Median_Level!$A$2:$H$206,8,FALSE)="#N/A",0,VLOOKUP(G574,Median_Level!$A$2:$H$206,8,FALSE))</f>
        <v>15</v>
      </c>
      <c r="I574" s="4"/>
      <c r="J574" s="3">
        <f t="shared" si="491"/>
        <v>0</v>
      </c>
      <c r="K574" s="3">
        <f t="shared" si="443"/>
        <v>1</v>
      </c>
      <c r="L574" s="2">
        <f t="shared" si="444"/>
        <v>-5.9154221194109846E-3</v>
      </c>
      <c r="M574" s="5">
        <f t="shared" si="445"/>
        <v>2794.6355785837645</v>
      </c>
      <c r="N574" s="2">
        <f>(M574/M$5)^(12/COUNT(M$6:M574))-1</f>
        <v>7.2759735016798777E-2</v>
      </c>
      <c r="P574" s="3">
        <f t="shared" si="492"/>
        <v>1</v>
      </c>
      <c r="Q574" s="3">
        <f t="shared" si="446"/>
        <v>0</v>
      </c>
      <c r="R574" s="2">
        <f t="shared" si="447"/>
        <v>1.5833333333333333E-3</v>
      </c>
      <c r="S574" s="5">
        <f t="shared" si="448"/>
        <v>1179.828845719142</v>
      </c>
      <c r="T574" s="2">
        <f>(S574/S$5)^(12/COUNT(S$6:S574))-1</f>
        <v>5.3426568099777194E-2</v>
      </c>
      <c r="V574" s="3">
        <f t="shared" si="449"/>
        <v>1</v>
      </c>
      <c r="W574" s="3">
        <f t="shared" si="450"/>
        <v>0</v>
      </c>
      <c r="X574" s="2">
        <f t="shared" si="451"/>
        <v>1.5833333333333333E-3</v>
      </c>
      <c r="Y574" s="5">
        <f t="shared" si="452"/>
        <v>17887518.558144849</v>
      </c>
      <c r="Z574" s="2">
        <f>(Y574/Y$5)^(12/COUNT(Y$6:Y574))-1</f>
        <v>0.29054853752895848</v>
      </c>
      <c r="AB574" s="3">
        <f t="shared" si="453"/>
        <v>0</v>
      </c>
      <c r="AC574" s="3">
        <f t="shared" si="454"/>
        <v>1</v>
      </c>
      <c r="AD574" s="2">
        <f t="shared" si="455"/>
        <v>-5.9154221194109846E-3</v>
      </c>
      <c r="AE574" s="5">
        <f t="shared" si="456"/>
        <v>3522.5223945449379</v>
      </c>
      <c r="AF574" s="2">
        <f>(AE574/AE$5)^(12/COUNT(AE$6:AE574))-1</f>
        <v>7.8009467380558251E-2</v>
      </c>
      <c r="AH574" s="3">
        <f t="shared" ca="1" si="457"/>
        <v>0</v>
      </c>
      <c r="AI574" s="3">
        <f t="shared" ca="1" si="458"/>
        <v>1</v>
      </c>
      <c r="AJ574" s="2">
        <f t="shared" ca="1" si="459"/>
        <v>-5.9154221194109846E-3</v>
      </c>
      <c r="AK574" s="5">
        <f t="shared" ca="1" si="460"/>
        <v>12319.406865008708</v>
      </c>
      <c r="AL574" s="2">
        <f ca="1">(AK574/AK$5)^(12/COUNT(AK$6:AK574))-1</f>
        <v>0.10685254321953863</v>
      </c>
      <c r="AN574" s="3">
        <f t="shared" ca="1" si="461"/>
        <v>0.94696611297714139</v>
      </c>
      <c r="AO574" s="3">
        <f t="shared" ca="1" si="462"/>
        <v>5.3033887022858606E-2</v>
      </c>
      <c r="AP574" s="2">
        <f t="shared" ca="1" si="463"/>
        <v>1.185645183840446E-3</v>
      </c>
      <c r="AQ574" s="5">
        <f t="shared" ca="1" si="464"/>
        <v>1983.2921982732635</v>
      </c>
      <c r="AR574" s="2">
        <f ca="1">(AQ574/AQ$5)^(12/COUNT(AQ$6:AQ574))-1</f>
        <v>6.5028934471754729E-2</v>
      </c>
      <c r="AT574" s="3">
        <f t="shared" si="465"/>
        <v>0</v>
      </c>
      <c r="AU574" s="3">
        <f t="shared" si="466"/>
        <v>1</v>
      </c>
      <c r="AV574" s="2">
        <f t="shared" si="467"/>
        <v>-5.9154221194109846E-3</v>
      </c>
      <c r="AW574" s="5">
        <f t="shared" si="468"/>
        <v>4599.3404159290922</v>
      </c>
      <c r="AX574" s="2">
        <f>(AW574/AW$5)^(12/COUNT(AW$6:AW574))-1</f>
        <v>8.4090741958084747E-2</v>
      </c>
      <c r="AZ574" s="3">
        <f t="shared" ca="1" si="469"/>
        <v>0</v>
      </c>
      <c r="BA574" s="3">
        <f t="shared" ca="1" si="470"/>
        <v>1</v>
      </c>
      <c r="BB574" s="2">
        <f t="shared" ca="1" si="471"/>
        <v>-5.9154221194109846E-3</v>
      </c>
      <c r="BC574" s="5">
        <f t="shared" ca="1" si="472"/>
        <v>9115.7909444858051</v>
      </c>
      <c r="BD574" s="2">
        <f ca="1">(BC574/BC$5)^(12/COUNT(BC$6:BC574))-1</f>
        <v>9.9844632487687157E-2</v>
      </c>
      <c r="BF574" s="3">
        <f t="shared" si="493"/>
        <v>0.45</v>
      </c>
      <c r="BG574" s="3">
        <f t="shared" si="473"/>
        <v>0.55000000000000004</v>
      </c>
      <c r="BH574" s="2">
        <f t="shared" si="474"/>
        <v>-2.5409821656760417E-3</v>
      </c>
      <c r="BI574" s="5">
        <f t="shared" si="475"/>
        <v>2166.820911532694</v>
      </c>
      <c r="BJ574" s="2">
        <f>(BI574/BI$5)^(12/COUNT(BI$6:BI574))-1</f>
        <v>6.7018660049912082E-2</v>
      </c>
      <c r="BL574" s="3">
        <f t="shared" si="476"/>
        <v>1</v>
      </c>
      <c r="BM574" s="3">
        <f t="shared" si="477"/>
        <v>0</v>
      </c>
      <c r="BN574" s="2">
        <f t="shared" si="478"/>
        <v>1.5833333333333333E-3</v>
      </c>
      <c r="BO574" s="5">
        <f t="shared" si="479"/>
        <v>848.92773509596418</v>
      </c>
      <c r="BP574" s="2">
        <f>(BO574/BO$5)^(12/COUNT(BO$6:BO574))-1</f>
        <v>4.613935614779785E-2</v>
      </c>
      <c r="BR574" s="3">
        <f t="shared" si="480"/>
        <v>1</v>
      </c>
      <c r="BS574" s="3">
        <f t="shared" si="481"/>
        <v>0</v>
      </c>
      <c r="BT574" s="2">
        <f t="shared" si="482"/>
        <v>1.5833333333333333E-3</v>
      </c>
      <c r="BU574" s="5">
        <f t="shared" si="483"/>
        <v>1542.6318523352088</v>
      </c>
      <c r="BV574" s="2">
        <f>(BU574/BU$5)^(12/COUNT(BU$6:BU574))-1</f>
        <v>5.9400108893420844E-2</v>
      </c>
      <c r="BX574" s="3">
        <f t="shared" si="484"/>
        <v>0</v>
      </c>
      <c r="BY574" s="3">
        <f t="shared" si="485"/>
        <v>1</v>
      </c>
      <c r="BZ574" s="2">
        <f t="shared" si="486"/>
        <v>-5.9154221194109846E-3</v>
      </c>
      <c r="CA574" s="5">
        <f t="shared" si="487"/>
        <v>2287.0750796190287</v>
      </c>
      <c r="CB574" s="2">
        <f>(CA574/CA$5)^(12/COUNT(CA$6:CA574))-1</f>
        <v>6.8234801244173804E-2</v>
      </c>
      <c r="CD574" s="3">
        <f t="shared" si="494"/>
        <v>0.1</v>
      </c>
      <c r="CE574" s="3">
        <f t="shared" si="488"/>
        <v>0.9</v>
      </c>
      <c r="CF574" s="2">
        <f t="shared" si="489"/>
        <v>-5.1655465741365534E-3</v>
      </c>
      <c r="CG574" s="5">
        <f t="shared" si="490"/>
        <v>2692.3941026533653</v>
      </c>
      <c r="CH574" s="2">
        <f>(CG574/CG$5)^(12/COUNT(CG$6:CG574))-1</f>
        <v>7.1916845141289931E-2</v>
      </c>
    </row>
    <row r="575" spans="1:86">
      <c r="A575" s="1">
        <v>43312</v>
      </c>
      <c r="B575" s="2">
        <f>data!M576/1200</f>
        <v>1.6666666666666668E-3</v>
      </c>
      <c r="C575" s="2">
        <f>data!K576/data!K575-1</f>
        <v>4.7124579906976827E-2</v>
      </c>
      <c r="D575" s="1">
        <f t="shared" si="441"/>
        <v>43101</v>
      </c>
      <c r="E575">
        <f>VLOOKUP(D575,'FRED Graph'!$A$13:$B$1993,2,FALSE)</f>
        <v>0</v>
      </c>
      <c r="F575" s="4">
        <f t="shared" si="442"/>
        <v>4.5457913240310163E-2</v>
      </c>
      <c r="G575" s="20" t="str">
        <f t="shared" si="495"/>
        <v>20183</v>
      </c>
      <c r="H575" s="21">
        <f>IF(VLOOKUP(G575,Median_Level!$A$2:$H$206,8,FALSE)="#N/A",0,VLOOKUP(G575,Median_Level!$A$2:$H$206,8,FALSE))</f>
        <v>20</v>
      </c>
      <c r="I575" s="4"/>
      <c r="J575" s="3">
        <f t="shared" si="491"/>
        <v>0</v>
      </c>
      <c r="K575" s="3">
        <f t="shared" si="443"/>
        <v>1</v>
      </c>
      <c r="L575" s="2">
        <f t="shared" si="444"/>
        <v>4.7124579906976827E-2</v>
      </c>
      <c r="M575" s="5">
        <f t="shared" si="445"/>
        <v>2926.3316062176154</v>
      </c>
      <c r="N575" s="2">
        <f>(M575/M$5)^(12/COUNT(M$6:M575))-1</f>
        <v>7.3667900598044511E-2</v>
      </c>
      <c r="P575" s="3">
        <f t="shared" si="492"/>
        <v>1</v>
      </c>
      <c r="Q575" s="3">
        <f t="shared" si="446"/>
        <v>0</v>
      </c>
      <c r="R575" s="2">
        <f t="shared" si="447"/>
        <v>1.6666666666666668E-3</v>
      </c>
      <c r="S575" s="5">
        <f t="shared" si="448"/>
        <v>1181.795227128674</v>
      </c>
      <c r="T575" s="2">
        <f>(S575/S$5)^(12/COUNT(S$6:S575))-1</f>
        <v>5.3367310091781084E-2</v>
      </c>
      <c r="V575" s="3">
        <f t="shared" si="449"/>
        <v>0</v>
      </c>
      <c r="W575" s="3">
        <f t="shared" si="450"/>
        <v>1</v>
      </c>
      <c r="X575" s="2">
        <f t="shared" si="451"/>
        <v>4.7124579906976827E-2</v>
      </c>
      <c r="Y575" s="5">
        <f t="shared" si="452"/>
        <v>18730460.355775677</v>
      </c>
      <c r="Z575" s="2">
        <f>(Y575/Y$5)^(12/COUNT(Y$6:Y575))-1</f>
        <v>0.29122230631995483</v>
      </c>
      <c r="AB575" s="3">
        <f t="shared" si="453"/>
        <v>0</v>
      </c>
      <c r="AC575" s="3">
        <f t="shared" si="454"/>
        <v>1</v>
      </c>
      <c r="AD575" s="2">
        <f t="shared" si="455"/>
        <v>4.7124579906976827E-2</v>
      </c>
      <c r="AE575" s="5">
        <f t="shared" si="456"/>
        <v>3688.5197826007861</v>
      </c>
      <c r="AF575" s="2">
        <f>(AE575/AE$5)^(12/COUNT(AE$6:AE575))-1</f>
        <v>7.8912836892631955E-2</v>
      </c>
      <c r="AH575" s="3">
        <f t="shared" ca="1" si="457"/>
        <v>0</v>
      </c>
      <c r="AI575" s="3">
        <f t="shared" ca="1" si="458"/>
        <v>1</v>
      </c>
      <c r="AJ575" s="2">
        <f t="shared" ca="1" si="459"/>
        <v>4.7124579906976827E-2</v>
      </c>
      <c r="AK575" s="5">
        <f t="shared" ca="1" si="460"/>
        <v>12899.953738225369</v>
      </c>
      <c r="AL575" s="2">
        <f ca="1">(AK575/AK$5)^(12/COUNT(AK$6:AK575))-1</f>
        <v>0.1077287685082351</v>
      </c>
      <c r="AN575" s="3">
        <f t="shared" ca="1" si="461"/>
        <v>0.1423649570459764</v>
      </c>
      <c r="AO575" s="3">
        <f t="shared" ca="1" si="462"/>
        <v>0.8576350429540236</v>
      </c>
      <c r="AP575" s="2">
        <f t="shared" ca="1" si="463"/>
        <v>4.0652966041120349E-2</v>
      </c>
      <c r="AQ575" s="5">
        <f t="shared" ca="1" si="464"/>
        <v>2063.9189086592855</v>
      </c>
      <c r="AR575" s="2">
        <f ca="1">(AQ575/AQ$5)^(12/COUNT(AQ$6:AQ575))-1</f>
        <v>6.5804966293475209E-2</v>
      </c>
      <c r="AT575" s="3">
        <f t="shared" si="465"/>
        <v>0</v>
      </c>
      <c r="AU575" s="3">
        <f t="shared" si="466"/>
        <v>1</v>
      </c>
      <c r="AV575" s="2">
        <f t="shared" si="467"/>
        <v>4.7124579906976827E-2</v>
      </c>
      <c r="AW575" s="5">
        <f t="shared" si="468"/>
        <v>4816.0824008789305</v>
      </c>
      <c r="AX575" s="2">
        <f>(AW575/AW$5)^(12/COUNT(AW$6:AW575))-1</f>
        <v>8.4988499712659982E-2</v>
      </c>
      <c r="AZ575" s="3">
        <f t="shared" ca="1" si="469"/>
        <v>0</v>
      </c>
      <c r="BA575" s="3">
        <f t="shared" ca="1" si="470"/>
        <v>1</v>
      </c>
      <c r="BB575" s="2">
        <f t="shared" ca="1" si="471"/>
        <v>4.7124579906976827E-2</v>
      </c>
      <c r="BC575" s="5">
        <f t="shared" ca="1" si="472"/>
        <v>9545.3687632645215</v>
      </c>
      <c r="BD575" s="2">
        <f ca="1">(BC575/BC$5)^(12/COUNT(BC$6:BC575))-1</f>
        <v>0.10072757540309518</v>
      </c>
      <c r="BF575" s="3">
        <f t="shared" si="493"/>
        <v>0.45</v>
      </c>
      <c r="BG575" s="3">
        <f t="shared" si="473"/>
        <v>0.55000000000000004</v>
      </c>
      <c r="BH575" s="2">
        <f t="shared" si="474"/>
        <v>2.6668518948837257E-2</v>
      </c>
      <c r="BI575" s="5">
        <f t="shared" si="475"/>
        <v>2224.6068160706404</v>
      </c>
      <c r="BJ575" s="2">
        <f>(BI575/BI$5)^(12/COUNT(BI$6:BI575))-1</f>
        <v>6.7488552874305885E-2</v>
      </c>
      <c r="BL575" s="3">
        <f t="shared" si="476"/>
        <v>1</v>
      </c>
      <c r="BM575" s="3">
        <f t="shared" si="477"/>
        <v>0</v>
      </c>
      <c r="BN575" s="2">
        <f t="shared" si="478"/>
        <v>1.6666666666666668E-3</v>
      </c>
      <c r="BO575" s="5">
        <f t="shared" si="479"/>
        <v>850.34261465445752</v>
      </c>
      <c r="BP575" s="2">
        <f>(BO575/BO$5)^(12/COUNT(BO$6:BO575))-1</f>
        <v>4.609324768605938E-2</v>
      </c>
      <c r="BR575" s="3">
        <f t="shared" si="480"/>
        <v>1</v>
      </c>
      <c r="BS575" s="3">
        <f t="shared" si="481"/>
        <v>0</v>
      </c>
      <c r="BT575" s="2">
        <f t="shared" si="482"/>
        <v>1.6666666666666668E-3</v>
      </c>
      <c r="BU575" s="5">
        <f t="shared" si="483"/>
        <v>1545.2029054224342</v>
      </c>
      <c r="BV575" s="2">
        <f>(BU575/BU$5)^(12/COUNT(BU$6:BU575))-1</f>
        <v>5.9330005947725972E-2</v>
      </c>
      <c r="BX575" s="3">
        <f t="shared" si="484"/>
        <v>0</v>
      </c>
      <c r="BY575" s="3">
        <f t="shared" si="485"/>
        <v>1</v>
      </c>
      <c r="BZ575" s="2">
        <f t="shared" si="486"/>
        <v>4.7124579906976827E-2</v>
      </c>
      <c r="CA575" s="5">
        <f t="shared" si="487"/>
        <v>2394.8525319617911</v>
      </c>
      <c r="CB575" s="2">
        <f>(CA575/CA$5)^(12/COUNT(CA$6:CA575))-1</f>
        <v>6.9147064604896835E-2</v>
      </c>
      <c r="CD575" s="3">
        <f t="shared" si="494"/>
        <v>0.1</v>
      </c>
      <c r="CE575" s="3">
        <f t="shared" si="488"/>
        <v>0.9</v>
      </c>
      <c r="CF575" s="2">
        <f t="shared" si="489"/>
        <v>4.2578788582945816E-2</v>
      </c>
      <c r="CG575" s="5">
        <f t="shared" si="490"/>
        <v>2807.0329819322133</v>
      </c>
      <c r="CH575" s="2">
        <f>(CG575/CG$5)^(12/COUNT(CG$6:CG575))-1</f>
        <v>7.2727517833337973E-2</v>
      </c>
    </row>
    <row r="576" spans="1:86">
      <c r="A576" s="1">
        <v>43343</v>
      </c>
      <c r="B576" s="2">
        <f>data!M577/1200</f>
        <v>1.6666666666666668E-3</v>
      </c>
      <c r="C576" s="2">
        <f>data!K577/data!K576-1</f>
        <v>2.1626043322910515E-2</v>
      </c>
      <c r="D576" s="1">
        <f t="shared" si="441"/>
        <v>43101</v>
      </c>
      <c r="E576">
        <f>VLOOKUP(D576,'FRED Graph'!$A$13:$B$1993,2,FALSE)</f>
        <v>0</v>
      </c>
      <c r="F576" s="4">
        <f t="shared" si="442"/>
        <v>1.9959376656243848E-2</v>
      </c>
      <c r="G576" s="20" t="str">
        <f t="shared" si="495"/>
        <v>20183</v>
      </c>
      <c r="H576" s="21">
        <f>IF(VLOOKUP(G576,Median_Level!$A$2:$H$206,8,FALSE)="#N/A",0,VLOOKUP(G576,Median_Level!$A$2:$H$206,8,FALSE))</f>
        <v>20</v>
      </c>
      <c r="I576" s="4"/>
      <c r="J576" s="3">
        <f t="shared" si="491"/>
        <v>0</v>
      </c>
      <c r="K576" s="3">
        <f t="shared" si="443"/>
        <v>1</v>
      </c>
      <c r="L576" s="2">
        <f t="shared" si="444"/>
        <v>2.1626043322910515E-2</v>
      </c>
      <c r="M576" s="5">
        <f t="shared" si="445"/>
        <v>2989.6165803108797</v>
      </c>
      <c r="N576" s="2">
        <f>(M576/M$5)^(12/COUNT(M$6:M576))-1</f>
        <v>7.4017069574041416E-2</v>
      </c>
      <c r="P576" s="3">
        <f t="shared" si="492"/>
        <v>1</v>
      </c>
      <c r="Q576" s="3">
        <f t="shared" si="446"/>
        <v>0</v>
      </c>
      <c r="R576" s="2">
        <f t="shared" si="447"/>
        <v>1.6666666666666668E-3</v>
      </c>
      <c r="S576" s="5">
        <f t="shared" si="448"/>
        <v>1183.7648858405553</v>
      </c>
      <c r="T576" s="2">
        <f>(S576/S$5)^(12/COUNT(S$6:S576))-1</f>
        <v>5.3308262958407404E-2</v>
      </c>
      <c r="V576" s="3">
        <f t="shared" si="449"/>
        <v>0</v>
      </c>
      <c r="W576" s="3">
        <f t="shared" si="450"/>
        <v>1</v>
      </c>
      <c r="X576" s="2">
        <f t="shared" si="451"/>
        <v>2.1626043322910515E-2</v>
      </c>
      <c r="Y576" s="5">
        <f t="shared" si="452"/>
        <v>19135526.102887738</v>
      </c>
      <c r="Z576" s="2">
        <f>(Y576/Y$5)^(12/COUNT(Y$6:Y576))-1</f>
        <v>0.29122492251328413</v>
      </c>
      <c r="AB576" s="3">
        <f t="shared" si="453"/>
        <v>0</v>
      </c>
      <c r="AC576" s="3">
        <f t="shared" si="454"/>
        <v>1</v>
      </c>
      <c r="AD576" s="2">
        <f t="shared" si="455"/>
        <v>2.1626043322910515E-2</v>
      </c>
      <c r="AE576" s="5">
        <f t="shared" si="456"/>
        <v>3768.287871216723</v>
      </c>
      <c r="AF576" s="2">
        <f>(AE576/AE$5)^(12/COUNT(AE$6:AE576))-1</f>
        <v>7.9254500699007302E-2</v>
      </c>
      <c r="AH576" s="3">
        <f t="shared" ca="1" si="457"/>
        <v>0</v>
      </c>
      <c r="AI576" s="3">
        <f t="shared" ca="1" si="458"/>
        <v>1</v>
      </c>
      <c r="AJ576" s="2">
        <f t="shared" ca="1" si="459"/>
        <v>2.1626043322910515E-2</v>
      </c>
      <c r="AK576" s="5">
        <f t="shared" ca="1" si="460"/>
        <v>13178.928696631772</v>
      </c>
      <c r="AL576" s="2">
        <f ca="1">(AK576/AK$5)^(12/COUNT(AK$6:AK576))-1</f>
        <v>0.10802840882741216</v>
      </c>
      <c r="AN576" s="3">
        <f t="shared" ca="1" si="461"/>
        <v>0.92307194992081032</v>
      </c>
      <c r="AO576" s="3">
        <f t="shared" ca="1" si="462"/>
        <v>7.692805007918968E-2</v>
      </c>
      <c r="AP576" s="2">
        <f t="shared" ca="1" si="463"/>
        <v>3.2021025936276029E-3</v>
      </c>
      <c r="AQ576" s="5">
        <f t="shared" ca="1" si="464"/>
        <v>2070.5277887497405</v>
      </c>
      <c r="AR576" s="2">
        <f ca="1">(AQ576/AQ$5)^(12/COUNT(AQ$6:AQ576))-1</f>
        <v>6.5757619269052325E-2</v>
      </c>
      <c r="AT576" s="3">
        <f t="shared" si="465"/>
        <v>0</v>
      </c>
      <c r="AU576" s="3">
        <f t="shared" si="466"/>
        <v>1</v>
      </c>
      <c r="AV576" s="2">
        <f t="shared" si="467"/>
        <v>2.1626043322910515E-2</v>
      </c>
      <c r="AW576" s="5">
        <f t="shared" si="468"/>
        <v>4920.2352075270455</v>
      </c>
      <c r="AX576" s="2">
        <f>(AW576/AW$5)^(12/COUNT(AW$6:AW576))-1</f>
        <v>8.5321413904208443E-2</v>
      </c>
      <c r="AZ576" s="3">
        <f t="shared" ca="1" si="469"/>
        <v>0</v>
      </c>
      <c r="BA576" s="3">
        <f t="shared" ca="1" si="470"/>
        <v>1</v>
      </c>
      <c r="BB576" s="2">
        <f t="shared" ca="1" si="471"/>
        <v>2.1626043322910515E-2</v>
      </c>
      <c r="BC576" s="5">
        <f t="shared" ca="1" si="472"/>
        <v>9751.7973216720366</v>
      </c>
      <c r="BD576" s="2">
        <f ca="1">(BC576/BC$5)^(12/COUNT(BC$6:BC576))-1</f>
        <v>0.10103754772998808</v>
      </c>
      <c r="BF576" s="3">
        <f t="shared" si="493"/>
        <v>0.45</v>
      </c>
      <c r="BG576" s="3">
        <f t="shared" si="473"/>
        <v>0.55000000000000004</v>
      </c>
      <c r="BH576" s="2">
        <f t="shared" si="474"/>
        <v>1.2644323827600785E-2</v>
      </c>
      <c r="BI576" s="5">
        <f t="shared" si="475"/>
        <v>2252.7354650421257</v>
      </c>
      <c r="BJ576" s="2">
        <f>(BI576/BI$5)^(12/COUNT(BI$6:BI576))-1</f>
        <v>6.764835512048073E-2</v>
      </c>
      <c r="BL576" s="3">
        <f t="shared" si="476"/>
        <v>1</v>
      </c>
      <c r="BM576" s="3">
        <f t="shared" si="477"/>
        <v>0</v>
      </c>
      <c r="BN576" s="2">
        <f t="shared" si="478"/>
        <v>1.6666666666666668E-3</v>
      </c>
      <c r="BO576" s="5">
        <f t="shared" si="479"/>
        <v>851.75985234554832</v>
      </c>
      <c r="BP576" s="2">
        <f>(BO576/BO$5)^(12/COUNT(BO$6:BO576))-1</f>
        <v>4.6047302746622831E-2</v>
      </c>
      <c r="BR576" s="3">
        <f t="shared" si="480"/>
        <v>1</v>
      </c>
      <c r="BS576" s="3">
        <f t="shared" si="481"/>
        <v>0</v>
      </c>
      <c r="BT576" s="2">
        <f t="shared" si="482"/>
        <v>1.6666666666666668E-3</v>
      </c>
      <c r="BU576" s="5">
        <f t="shared" si="483"/>
        <v>1547.7782435981383</v>
      </c>
      <c r="BV576" s="2">
        <f>(BU576/BU$5)^(12/COUNT(BU$6:BU576))-1</f>
        <v>5.9260153161029061E-2</v>
      </c>
      <c r="BX576" s="3">
        <f t="shared" si="484"/>
        <v>0</v>
      </c>
      <c r="BY576" s="3">
        <f t="shared" si="485"/>
        <v>1</v>
      </c>
      <c r="BZ576" s="2">
        <f t="shared" si="486"/>
        <v>2.1626043322910515E-2</v>
      </c>
      <c r="CA576" s="5">
        <f t="shared" si="487"/>
        <v>2446.6437165699786</v>
      </c>
      <c r="CB576" s="2">
        <f>(CA576/CA$5)^(12/COUNT(CA$6:CA576))-1</f>
        <v>6.9502666661272805E-2</v>
      </c>
      <c r="CD576" s="3">
        <f t="shared" si="494"/>
        <v>0.1</v>
      </c>
      <c r="CE576" s="3">
        <f t="shared" si="488"/>
        <v>0.9</v>
      </c>
      <c r="CF576" s="2">
        <f t="shared" si="489"/>
        <v>1.963010565728613E-2</v>
      </c>
      <c r="CG576" s="5">
        <f t="shared" si="490"/>
        <v>2862.1353359510294</v>
      </c>
      <c r="CH576" s="2">
        <f>(CG576/CG$5)^(12/COUNT(CG$6:CG576))-1</f>
        <v>7.3033926840390118E-2</v>
      </c>
    </row>
    <row r="577" spans="1:86">
      <c r="A577" s="1">
        <v>43371</v>
      </c>
      <c r="B577" s="2">
        <f>data!M578/1200</f>
        <v>1.7000000000000001E-3</v>
      </c>
      <c r="C577" s="2">
        <f>data!K578/data!K577-1</f>
        <v>1.9006101332495362E-2</v>
      </c>
      <c r="D577" s="1">
        <f t="shared" si="441"/>
        <v>43101</v>
      </c>
      <c r="E577">
        <f>VLOOKUP(D577,'FRED Graph'!$A$13:$B$1993,2,FALSE)</f>
        <v>0</v>
      </c>
      <c r="F577" s="4">
        <f t="shared" si="442"/>
        <v>1.7306101332495362E-2</v>
      </c>
      <c r="G577" s="20" t="str">
        <f t="shared" si="495"/>
        <v>20183</v>
      </c>
      <c r="H577" s="21">
        <f>IF(VLOOKUP(G577,Median_Level!$A$2:$H$206,8,FALSE)="#N/A",0,VLOOKUP(G577,Median_Level!$A$2:$H$206,8,FALSE))</f>
        <v>20</v>
      </c>
      <c r="I577" s="4"/>
      <c r="J577" s="3">
        <f t="shared" si="491"/>
        <v>0</v>
      </c>
      <c r="K577" s="3">
        <f t="shared" si="443"/>
        <v>1</v>
      </c>
      <c r="L577" s="2">
        <f t="shared" si="444"/>
        <v>1.9006101332495362E-2</v>
      </c>
      <c r="M577" s="5">
        <f t="shared" si="445"/>
        <v>3046.4375359815767</v>
      </c>
      <c r="N577" s="2">
        <f>(M577/M$5)^(12/COUNT(M$6:M577))-1</f>
        <v>7.4307256756823703E-2</v>
      </c>
      <c r="P577" s="3">
        <f t="shared" si="492"/>
        <v>1</v>
      </c>
      <c r="Q577" s="3">
        <f t="shared" si="446"/>
        <v>0</v>
      </c>
      <c r="R577" s="2">
        <f t="shared" si="447"/>
        <v>1.7000000000000001E-3</v>
      </c>
      <c r="S577" s="5">
        <f t="shared" si="448"/>
        <v>1185.7772861464844</v>
      </c>
      <c r="T577" s="2">
        <f>(S577/S$5)^(12/COUNT(S$6:S577))-1</f>
        <v>5.3250160876686214E-2</v>
      </c>
      <c r="V577" s="3">
        <f t="shared" si="449"/>
        <v>0</v>
      </c>
      <c r="W577" s="3">
        <f t="shared" si="450"/>
        <v>1</v>
      </c>
      <c r="X577" s="2">
        <f t="shared" si="451"/>
        <v>1.9006101332495362E-2</v>
      </c>
      <c r="Y577" s="5">
        <f t="shared" si="452"/>
        <v>19499217.851049833</v>
      </c>
      <c r="Z577" s="2">
        <f>(Y577/Y$5)^(12/COUNT(Y$6:Y577))-1</f>
        <v>0.2911579737430956</v>
      </c>
      <c r="AB577" s="3">
        <f t="shared" si="453"/>
        <v>0</v>
      </c>
      <c r="AC577" s="3">
        <f t="shared" si="454"/>
        <v>1</v>
      </c>
      <c r="AD577" s="2">
        <f t="shared" si="455"/>
        <v>1.9006101332495362E-2</v>
      </c>
      <c r="AE577" s="5">
        <f t="shared" si="456"/>
        <v>3839.9083323470813</v>
      </c>
      <c r="AF577" s="2">
        <f>(AE577/AE$5)^(12/COUNT(AE$6:AE577))-1</f>
        <v>7.953692189779149E-2</v>
      </c>
      <c r="AH577" s="3">
        <f t="shared" ca="1" si="457"/>
        <v>0</v>
      </c>
      <c r="AI577" s="3">
        <f t="shared" ca="1" si="458"/>
        <v>1</v>
      </c>
      <c r="AJ577" s="2">
        <f t="shared" ca="1" si="459"/>
        <v>1.9006101332495362E-2</v>
      </c>
      <c r="AK577" s="5">
        <f t="shared" ca="1" si="460"/>
        <v>13429.408750893686</v>
      </c>
      <c r="AL577" s="2">
        <f ca="1">(AK577/AK$5)^(12/COUNT(AK$6:AK577))-1</f>
        <v>0.10826737873789871</v>
      </c>
      <c r="AN577" s="3">
        <f t="shared" ca="1" si="461"/>
        <v>7.8024600813569545E-2</v>
      </c>
      <c r="AO577" s="3">
        <f t="shared" ca="1" si="462"/>
        <v>0.92197539918643046</v>
      </c>
      <c r="AP577" s="2">
        <f t="shared" ca="1" si="463"/>
        <v>1.7655799684388226E-2</v>
      </c>
      <c r="AQ577" s="5">
        <f t="shared" ca="1" si="464"/>
        <v>2107.0846126288652</v>
      </c>
      <c r="AR577" s="2">
        <f ca="1">(AQ577/AQ$5)^(12/COUNT(AQ$6:AQ577))-1</f>
        <v>6.6030307431734103E-2</v>
      </c>
      <c r="AT577" s="3">
        <f t="shared" si="465"/>
        <v>0</v>
      </c>
      <c r="AU577" s="3">
        <f t="shared" si="466"/>
        <v>1</v>
      </c>
      <c r="AV577" s="2">
        <f t="shared" si="467"/>
        <v>1.9006101332495362E-2</v>
      </c>
      <c r="AW577" s="5">
        <f t="shared" si="468"/>
        <v>5013.7496964610164</v>
      </c>
      <c r="AX577" s="2">
        <f>(AW577/AW$5)^(12/COUNT(AW$6:AW577))-1</f>
        <v>8.5594783724694645E-2</v>
      </c>
      <c r="AZ577" s="3">
        <f t="shared" ca="1" si="469"/>
        <v>0</v>
      </c>
      <c r="BA577" s="3">
        <f t="shared" ca="1" si="470"/>
        <v>1</v>
      </c>
      <c r="BB577" s="2">
        <f t="shared" ca="1" si="471"/>
        <v>1.9006101332495362E-2</v>
      </c>
      <c r="BC577" s="5">
        <f t="shared" ca="1" si="472"/>
        <v>9937.140969741693</v>
      </c>
      <c r="BD577" s="2">
        <f ca="1">(BC577/BC$5)^(12/COUNT(BC$6:BC577))-1</f>
        <v>0.1012871957559176</v>
      </c>
      <c r="BF577" s="3">
        <f t="shared" si="493"/>
        <v>0.45</v>
      </c>
      <c r="BG577" s="3">
        <f t="shared" si="473"/>
        <v>0.55000000000000004</v>
      </c>
      <c r="BH577" s="2">
        <f t="shared" si="474"/>
        <v>1.121835573287245E-2</v>
      </c>
      <c r="BI577" s="5">
        <f t="shared" si="475"/>
        <v>2278.0074528610262</v>
      </c>
      <c r="BJ577" s="2">
        <f>(BI577/BI$5)^(12/COUNT(BI$6:BI577))-1</f>
        <v>6.7776055607963848E-2</v>
      </c>
      <c r="BL577" s="3">
        <f t="shared" si="476"/>
        <v>1</v>
      </c>
      <c r="BM577" s="3">
        <f t="shared" si="477"/>
        <v>0</v>
      </c>
      <c r="BN577" s="2">
        <f t="shared" si="478"/>
        <v>1.7000000000000001E-3</v>
      </c>
      <c r="BO577" s="5">
        <f t="shared" si="479"/>
        <v>853.20784409453574</v>
      </c>
      <c r="BP577" s="2">
        <f>(BO577/BO$5)^(12/COUNT(BO$6:BO577))-1</f>
        <v>4.6002250701792979E-2</v>
      </c>
      <c r="BR577" s="3">
        <f t="shared" si="480"/>
        <v>1</v>
      </c>
      <c r="BS577" s="3">
        <f t="shared" si="481"/>
        <v>0</v>
      </c>
      <c r="BT577" s="2">
        <f t="shared" si="482"/>
        <v>1.7000000000000001E-3</v>
      </c>
      <c r="BU577" s="5">
        <f t="shared" si="483"/>
        <v>1550.4094666122551</v>
      </c>
      <c r="BV577" s="2">
        <f>(BU577/BU$5)^(12/COUNT(BU$6:BU577))-1</f>
        <v>5.9191288645058293E-2</v>
      </c>
      <c r="BX577" s="3">
        <f t="shared" si="484"/>
        <v>0</v>
      </c>
      <c r="BY577" s="3">
        <f t="shared" si="485"/>
        <v>1</v>
      </c>
      <c r="BZ577" s="2">
        <f t="shared" si="486"/>
        <v>1.9006101332495362E-2</v>
      </c>
      <c r="CA577" s="5">
        <f t="shared" si="487"/>
        <v>2493.1448749716205</v>
      </c>
      <c r="CB577" s="2">
        <f>(CA577/CA$5)^(12/COUNT(CA$6:CA577))-1</f>
        <v>6.9799511963387184E-2</v>
      </c>
      <c r="CD577" s="3">
        <f t="shared" si="494"/>
        <v>0.1</v>
      </c>
      <c r="CE577" s="3">
        <f t="shared" si="488"/>
        <v>0.9</v>
      </c>
      <c r="CF577" s="2">
        <f t="shared" si="489"/>
        <v>1.7275491199245825E-2</v>
      </c>
      <c r="CG577" s="5">
        <f t="shared" si="490"/>
        <v>2911.5801297583021</v>
      </c>
      <c r="CH577" s="2">
        <f>(CG577/CG$5)^(12/COUNT(CG$6:CG577))-1</f>
        <v>7.3287293148218469E-2</v>
      </c>
    </row>
    <row r="578" spans="1:86">
      <c r="A578" s="1">
        <v>43404</v>
      </c>
      <c r="B578" s="2">
        <f>data!M579/1200</f>
        <v>1.8749999999999999E-3</v>
      </c>
      <c r="C578" s="2">
        <f>data!K579/data!K578-1</f>
        <v>-5.074209199302615E-2</v>
      </c>
      <c r="D578" s="1">
        <f t="shared" si="441"/>
        <v>43101</v>
      </c>
      <c r="E578">
        <f>VLOOKUP(D578,'FRED Graph'!$A$13:$B$1993,2,FALSE)</f>
        <v>0</v>
      </c>
      <c r="F578" s="4">
        <f t="shared" si="442"/>
        <v>-5.2617091993026152E-2</v>
      </c>
      <c r="G578" s="20" t="str">
        <f t="shared" si="495"/>
        <v>20184</v>
      </c>
      <c r="H578" s="21">
        <f>IF(VLOOKUP(G578,Median_Level!$A$2:$H$206,8,FALSE)="#N/A",0,VLOOKUP(G578,Median_Level!$A$2:$H$206,8,FALSE))</f>
        <v>20</v>
      </c>
      <c r="I578" s="4"/>
      <c r="J578" s="3">
        <f t="shared" si="491"/>
        <v>0</v>
      </c>
      <c r="K578" s="3">
        <f t="shared" si="443"/>
        <v>1</v>
      </c>
      <c r="L578" s="2">
        <f t="shared" si="444"/>
        <v>-5.074209199302615E-2</v>
      </c>
      <c r="M578" s="5">
        <f t="shared" si="445"/>
        <v>2891.8549222797915</v>
      </c>
      <c r="N578" s="2">
        <f>(M578/M$5)^(12/COUNT(M$6:M578))-1</f>
        <v>7.3002058176118378E-2</v>
      </c>
      <c r="P578" s="3">
        <f t="shared" si="492"/>
        <v>1</v>
      </c>
      <c r="Q578" s="3">
        <f t="shared" si="446"/>
        <v>0</v>
      </c>
      <c r="R578" s="2">
        <f t="shared" si="447"/>
        <v>1.8749999999999999E-3</v>
      </c>
      <c r="S578" s="5">
        <f t="shared" si="448"/>
        <v>1188.0006185580091</v>
      </c>
      <c r="T578" s="2">
        <f>(S578/S$5)^(12/COUNT(S$6:S578))-1</f>
        <v>5.3196117769586104E-2</v>
      </c>
      <c r="V578" s="3">
        <f t="shared" si="449"/>
        <v>1</v>
      </c>
      <c r="W578" s="3">
        <f t="shared" si="450"/>
        <v>0</v>
      </c>
      <c r="X578" s="2">
        <f t="shared" si="451"/>
        <v>1.8749999999999999E-3</v>
      </c>
      <c r="Y578" s="5">
        <f t="shared" si="452"/>
        <v>19535778.884520553</v>
      </c>
      <c r="Z578" s="2">
        <f>(Y578/Y$5)^(12/COUNT(Y$6:Y578))-1</f>
        <v>0.29063291827716564</v>
      </c>
      <c r="AB578" s="3">
        <f t="shared" si="453"/>
        <v>0</v>
      </c>
      <c r="AC578" s="3">
        <f t="shared" si="454"/>
        <v>1</v>
      </c>
      <c r="AD578" s="2">
        <f t="shared" si="455"/>
        <v>-5.074209199302615E-2</v>
      </c>
      <c r="AE578" s="5">
        <f t="shared" si="456"/>
        <v>3645.0633505023379</v>
      </c>
      <c r="AF578" s="2">
        <f>(AE578/AE$5)^(12/COUNT(AE$6:AE578))-1</f>
        <v>7.8216231846759632E-2</v>
      </c>
      <c r="AH578" s="3">
        <f t="shared" ca="1" si="457"/>
        <v>0</v>
      </c>
      <c r="AI578" s="3">
        <f t="shared" ca="1" si="458"/>
        <v>1</v>
      </c>
      <c r="AJ578" s="2">
        <f t="shared" ca="1" si="459"/>
        <v>-5.074209199302615E-2</v>
      </c>
      <c r="AK578" s="5">
        <f t="shared" ca="1" si="460"/>
        <v>12747.972456643889</v>
      </c>
      <c r="AL578" s="2">
        <f ca="1">(AK578/AK$5)^(12/COUNT(AK$6:AK578))-1</f>
        <v>0.10686080178691815</v>
      </c>
      <c r="AN578" s="3">
        <f t="shared" ca="1" si="461"/>
        <v>0.24125082378330609</v>
      </c>
      <c r="AO578" s="3">
        <f t="shared" ca="1" si="462"/>
        <v>0.75874917621669391</v>
      </c>
      <c r="AP578" s="2">
        <f t="shared" ca="1" si="463"/>
        <v>-3.8048175204626597E-2</v>
      </c>
      <c r="AQ578" s="5">
        <f t="shared" ca="1" si="464"/>
        <v>2026.9138881165895</v>
      </c>
      <c r="AR578" s="2">
        <f ca="1">(AQ578/AQ$5)^(12/COUNT(AQ$6:AQ578))-1</f>
        <v>6.5045786330636624E-2</v>
      </c>
      <c r="AT578" s="3">
        <f t="shared" si="465"/>
        <v>0</v>
      </c>
      <c r="AU578" s="3">
        <f t="shared" si="466"/>
        <v>1</v>
      </c>
      <c r="AV578" s="2">
        <f t="shared" si="467"/>
        <v>-5.074209199302615E-2</v>
      </c>
      <c r="AW578" s="5">
        <f t="shared" si="468"/>
        <v>4759.3415481331849</v>
      </c>
      <c r="AX578" s="2">
        <f>(AW578/AW$5)^(12/COUNT(AW$6:AW578))-1</f>
        <v>8.4256093801350795E-2</v>
      </c>
      <c r="AZ578" s="3">
        <f t="shared" ca="1" si="469"/>
        <v>0</v>
      </c>
      <c r="BA578" s="3">
        <f t="shared" ca="1" si="470"/>
        <v>1</v>
      </c>
      <c r="BB578" s="2">
        <f t="shared" ca="1" si="471"/>
        <v>-5.074209199302615E-2</v>
      </c>
      <c r="BC578" s="5">
        <f t="shared" ca="1" si="472"/>
        <v>9432.9096485073915</v>
      </c>
      <c r="BD578" s="2">
        <f ca="1">(BC578/BC$5)^(12/COUNT(BC$6:BC578))-1</f>
        <v>9.990160585842256E-2</v>
      </c>
      <c r="BF578" s="3">
        <f t="shared" si="493"/>
        <v>0.45</v>
      </c>
      <c r="BG578" s="3">
        <f t="shared" si="473"/>
        <v>0.55000000000000004</v>
      </c>
      <c r="BH578" s="2">
        <f t="shared" si="474"/>
        <v>-2.7064400596164384E-2</v>
      </c>
      <c r="BI578" s="5">
        <f t="shared" si="475"/>
        <v>2216.3545465957473</v>
      </c>
      <c r="BJ578" s="2">
        <f>(BI578/BI$5)^(12/COUNT(BI$6:BI578))-1</f>
        <v>6.7040556039019483E-2</v>
      </c>
      <c r="BL578" s="3">
        <f t="shared" si="476"/>
        <v>1</v>
      </c>
      <c r="BM578" s="3">
        <f t="shared" si="477"/>
        <v>0</v>
      </c>
      <c r="BN578" s="2">
        <f t="shared" si="478"/>
        <v>1.8749999999999999E-3</v>
      </c>
      <c r="BO578" s="5">
        <f t="shared" si="479"/>
        <v>854.80760880221305</v>
      </c>
      <c r="BP578" s="2">
        <f>(BO578/BO$5)^(12/COUNT(BO$6:BO578))-1</f>
        <v>4.5961184355568507E-2</v>
      </c>
      <c r="BR578" s="3">
        <f t="shared" si="480"/>
        <v>1</v>
      </c>
      <c r="BS578" s="3">
        <f t="shared" si="481"/>
        <v>0</v>
      </c>
      <c r="BT578" s="2">
        <f t="shared" si="482"/>
        <v>1.8749999999999999E-3</v>
      </c>
      <c r="BU578" s="5">
        <f t="shared" si="483"/>
        <v>1553.3164843621532</v>
      </c>
      <c r="BV578" s="2">
        <f>(BU578/BU$5)^(12/COUNT(BU$6:BU578))-1</f>
        <v>5.9126543630010575E-2</v>
      </c>
      <c r="BX578" s="3">
        <f t="shared" si="484"/>
        <v>0</v>
      </c>
      <c r="BY578" s="3">
        <f t="shared" si="485"/>
        <v>1</v>
      </c>
      <c r="BZ578" s="2">
        <f t="shared" si="486"/>
        <v>-5.074209199302615E-2</v>
      </c>
      <c r="CA578" s="5">
        <f t="shared" si="487"/>
        <v>2366.637488373869</v>
      </c>
      <c r="CB578" s="2">
        <f>(CA578/CA$5)^(12/COUNT(CA$6:CA578))-1</f>
        <v>6.8507630819826693E-2</v>
      </c>
      <c r="CD578" s="3">
        <f t="shared" si="494"/>
        <v>0.1</v>
      </c>
      <c r="CE578" s="3">
        <f t="shared" si="488"/>
        <v>0.9</v>
      </c>
      <c r="CF578" s="2">
        <f t="shared" si="489"/>
        <v>-4.5480382793723538E-2</v>
      </c>
      <c r="CG578" s="5">
        <f t="shared" si="490"/>
        <v>2779.160350922295</v>
      </c>
      <c r="CH578" s="2">
        <f>(CG578/CG$5)^(12/COUNT(CG$6:CG578))-1</f>
        <v>7.2109213773880132E-2</v>
      </c>
    </row>
    <row r="579" spans="1:86">
      <c r="A579" s="1">
        <v>43434</v>
      </c>
      <c r="B579" s="2">
        <f>data!M580/1200</f>
        <v>1.8749999999999999E-3</v>
      </c>
      <c r="C579" s="2">
        <f>data!K580/data!K579-1</f>
        <v>1.6830070043669876E-2</v>
      </c>
      <c r="D579" s="1">
        <f t="shared" si="441"/>
        <v>43101</v>
      </c>
      <c r="E579">
        <f>VLOOKUP(D579,'FRED Graph'!$A$13:$B$1993,2,FALSE)</f>
        <v>0</v>
      </c>
      <c r="F579" s="4">
        <f t="shared" si="442"/>
        <v>1.4955070043669876E-2</v>
      </c>
      <c r="G579" s="20" t="str">
        <f t="shared" si="495"/>
        <v>20184</v>
      </c>
      <c r="H579" s="21">
        <f>IF(VLOOKUP(G579,Median_Level!$A$2:$H$206,8,FALSE)="#N/A",0,VLOOKUP(G579,Median_Level!$A$2:$H$206,8,FALSE))</f>
        <v>20</v>
      </c>
      <c r="I579" s="4"/>
      <c r="J579" s="3">
        <f t="shared" si="491"/>
        <v>0</v>
      </c>
      <c r="K579" s="3">
        <f t="shared" si="443"/>
        <v>1</v>
      </c>
      <c r="L579" s="2">
        <f t="shared" si="444"/>
        <v>1.6830070043669876E-2</v>
      </c>
      <c r="M579" s="5">
        <f t="shared" si="445"/>
        <v>2940.5250431778918</v>
      </c>
      <c r="N579" s="2">
        <f>(M579/M$5)^(12/COUNT(M$6:M579))-1</f>
        <v>7.324476313585726E-2</v>
      </c>
      <c r="P579" s="3">
        <f t="shared" si="492"/>
        <v>1</v>
      </c>
      <c r="Q579" s="3">
        <f t="shared" si="446"/>
        <v>0</v>
      </c>
      <c r="R579" s="2">
        <f t="shared" si="447"/>
        <v>1.8749999999999999E-3</v>
      </c>
      <c r="S579" s="5">
        <f t="shared" si="448"/>
        <v>1190.2281197178054</v>
      </c>
      <c r="T579" s="2">
        <f>(S579/S$5)^(12/COUNT(S$6:S579))-1</f>
        <v>5.3142265724513971E-2</v>
      </c>
      <c r="V579" s="3">
        <f t="shared" si="449"/>
        <v>0</v>
      </c>
      <c r="W579" s="3">
        <f t="shared" si="450"/>
        <v>1</v>
      </c>
      <c r="X579" s="2">
        <f t="shared" si="451"/>
        <v>1.6830070043669876E-2</v>
      </c>
      <c r="Y579" s="5">
        <f t="shared" si="452"/>
        <v>19864567.411504682</v>
      </c>
      <c r="Z579" s="2">
        <f>(Y579/Y$5)^(12/COUNT(Y$6:Y579))-1</f>
        <v>0.29050958875133159</v>
      </c>
      <c r="AB579" s="3">
        <f t="shared" si="453"/>
        <v>0</v>
      </c>
      <c r="AC579" s="3">
        <f t="shared" si="454"/>
        <v>1</v>
      </c>
      <c r="AD579" s="2">
        <f t="shared" si="455"/>
        <v>1.6830070043669876E-2</v>
      </c>
      <c r="AE579" s="5">
        <f t="shared" si="456"/>
        <v>3706.4100220049063</v>
      </c>
      <c r="AF579" s="2">
        <f>(AE579/AE$5)^(12/COUNT(AE$6:AE579))-1</f>
        <v>7.845100823003115E-2</v>
      </c>
      <c r="AH579" s="3">
        <f t="shared" ca="1" si="457"/>
        <v>0</v>
      </c>
      <c r="AI579" s="3">
        <f t="shared" ca="1" si="458"/>
        <v>1</v>
      </c>
      <c r="AJ579" s="2">
        <f t="shared" ca="1" si="459"/>
        <v>1.6830070043669876E-2</v>
      </c>
      <c r="AK579" s="5">
        <f t="shared" ca="1" si="460"/>
        <v>12962.521726003981</v>
      </c>
      <c r="AL579" s="2">
        <f ca="1">(AK579/AK$5)^(12/COUNT(AK$6:AK579))-1</f>
        <v>0.107051245011339</v>
      </c>
      <c r="AN579" s="3">
        <f t="shared" ca="1" si="461"/>
        <v>0.30213981437045123</v>
      </c>
      <c r="AO579" s="3">
        <f t="shared" ca="1" si="462"/>
        <v>0.69786018562954877</v>
      </c>
      <c r="AP579" s="2">
        <f t="shared" ca="1" si="463"/>
        <v>1.2311547956778364E-2</v>
      </c>
      <c r="AQ579" s="5">
        <f t="shared" ca="1" si="464"/>
        <v>2051.868335654397</v>
      </c>
      <c r="AR579" s="2">
        <f ca="1">(AQ579/AQ$5)^(12/COUNT(AQ$6:AQ579))-1</f>
        <v>6.5201321714172478E-2</v>
      </c>
      <c r="AT579" s="3">
        <f t="shared" si="465"/>
        <v>0</v>
      </c>
      <c r="AU579" s="3">
        <f t="shared" si="466"/>
        <v>1</v>
      </c>
      <c r="AV579" s="2">
        <f t="shared" si="467"/>
        <v>1.6830070043669876E-2</v>
      </c>
      <c r="AW579" s="5">
        <f t="shared" si="468"/>
        <v>4839.4415997500146</v>
      </c>
      <c r="AX579" s="2">
        <f>(AW579/AW$5)^(12/COUNT(AW$6:AW579))-1</f>
        <v>8.4481631264690993E-2</v>
      </c>
      <c r="AZ579" s="3">
        <f t="shared" ca="1" si="469"/>
        <v>0</v>
      </c>
      <c r="BA579" s="3">
        <f t="shared" ca="1" si="470"/>
        <v>1</v>
      </c>
      <c r="BB579" s="2">
        <f t="shared" ca="1" si="471"/>
        <v>1.6830070043669876E-2</v>
      </c>
      <c r="BC579" s="5">
        <f t="shared" ca="1" si="472"/>
        <v>9591.6661786073801</v>
      </c>
      <c r="BD579" s="2">
        <f ca="1">(BC579/BC$5)^(12/COUNT(BC$6:BC579))-1</f>
        <v>0.1001029396905635</v>
      </c>
      <c r="BF579" s="3">
        <f t="shared" si="493"/>
        <v>0.45</v>
      </c>
      <c r="BG579" s="3">
        <f t="shared" si="473"/>
        <v>0.55000000000000004</v>
      </c>
      <c r="BH579" s="2">
        <f t="shared" si="474"/>
        <v>1.0100288524018433E-2</v>
      </c>
      <c r="BI579" s="5">
        <f t="shared" si="475"/>
        <v>2238.7403669878845</v>
      </c>
      <c r="BJ579" s="2">
        <f>(BI579/BI$5)^(12/COUNT(BI$6:BI579))-1</f>
        <v>6.7144116935438092E-2</v>
      </c>
      <c r="BL579" s="3">
        <f t="shared" si="476"/>
        <v>1</v>
      </c>
      <c r="BM579" s="3">
        <f t="shared" si="477"/>
        <v>0</v>
      </c>
      <c r="BN579" s="2">
        <f t="shared" si="478"/>
        <v>1.8749999999999999E-3</v>
      </c>
      <c r="BO579" s="5">
        <f t="shared" si="479"/>
        <v>856.41037306871726</v>
      </c>
      <c r="BP579" s="2">
        <f>(BO579/BO$5)^(12/COUNT(BO$6:BO579))-1</f>
        <v>4.5920262701518055E-2</v>
      </c>
      <c r="BR579" s="3">
        <f t="shared" si="480"/>
        <v>1</v>
      </c>
      <c r="BS579" s="3">
        <f t="shared" si="481"/>
        <v>0</v>
      </c>
      <c r="BT579" s="2">
        <f t="shared" si="482"/>
        <v>1.8749999999999999E-3</v>
      </c>
      <c r="BU579" s="5">
        <f t="shared" si="483"/>
        <v>1556.2289527703324</v>
      </c>
      <c r="BV579" s="2">
        <f>(BU579/BU$5)^(12/COUNT(BU$6:BU579))-1</f>
        <v>5.9062028144347689E-2</v>
      </c>
      <c r="BX579" s="3">
        <f t="shared" si="484"/>
        <v>0</v>
      </c>
      <c r="BY579" s="3">
        <f t="shared" si="485"/>
        <v>1</v>
      </c>
      <c r="BZ579" s="2">
        <f t="shared" si="486"/>
        <v>1.6830070043669876E-2</v>
      </c>
      <c r="CA579" s="5">
        <f t="shared" si="487"/>
        <v>2406.4681630711761</v>
      </c>
      <c r="CB579" s="2">
        <f>(CA579/CA$5)^(12/COUNT(CA$6:CA579))-1</f>
        <v>6.8757134561291178E-2</v>
      </c>
      <c r="CD579" s="3">
        <f t="shared" si="494"/>
        <v>0.1</v>
      </c>
      <c r="CE579" s="3">
        <f t="shared" si="488"/>
        <v>0.9</v>
      </c>
      <c r="CF579" s="2">
        <f t="shared" si="489"/>
        <v>1.5334563039302888E-2</v>
      </c>
      <c r="CG579" s="5">
        <f t="shared" si="490"/>
        <v>2821.777560519844</v>
      </c>
      <c r="CH579" s="2">
        <f>(CG579/CG$5)^(12/COUNT(CG$6:CG579))-1</f>
        <v>7.2320276046448084E-2</v>
      </c>
    </row>
    <row r="580" spans="1:86">
      <c r="A580" s="1">
        <v>43465</v>
      </c>
      <c r="B580" s="2">
        <f>data!M581/1200</f>
        <v>1.9666666666666665E-3</v>
      </c>
      <c r="C580" s="2">
        <f>data!K581/data!K580-1</f>
        <v>-8.6575306420199172E-2</v>
      </c>
      <c r="D580" s="1">
        <f t="shared" si="441"/>
        <v>43101</v>
      </c>
      <c r="E580">
        <f>VLOOKUP(D580,'FRED Graph'!$A$13:$B$1993,2,FALSE)</f>
        <v>0</v>
      </c>
      <c r="F580" s="4">
        <f t="shared" si="442"/>
        <v>-8.8541973086865844E-2</v>
      </c>
      <c r="G580" s="20" t="str">
        <f t="shared" si="495"/>
        <v>20184</v>
      </c>
      <c r="H580" s="21">
        <f>IF(VLOOKUP(G580,Median_Level!$A$2:$H$206,8,FALSE)="#N/A",0,VLOOKUP(G580,Median_Level!$A$2:$H$206,8,FALSE))</f>
        <v>20</v>
      </c>
      <c r="I580" s="4"/>
      <c r="J580" s="3">
        <f t="shared" si="491"/>
        <v>0</v>
      </c>
      <c r="K580" s="3">
        <f t="shared" si="443"/>
        <v>1</v>
      </c>
      <c r="L580" s="2">
        <f t="shared" si="444"/>
        <v>-8.6575306420199172E-2</v>
      </c>
      <c r="M580" s="5">
        <f t="shared" si="445"/>
        <v>2685.9481865284965</v>
      </c>
      <c r="N580" s="2">
        <f>(M580/M$5)^(12/COUNT(M$6:M580))-1</f>
        <v>7.1086748395848609E-2</v>
      </c>
      <c r="P580" s="3">
        <f t="shared" si="492"/>
        <v>1</v>
      </c>
      <c r="Q580" s="3">
        <f t="shared" si="446"/>
        <v>0</v>
      </c>
      <c r="R580" s="2">
        <f t="shared" si="447"/>
        <v>1.9666666666666665E-3</v>
      </c>
      <c r="S580" s="5">
        <f t="shared" si="448"/>
        <v>1192.5689016865838</v>
      </c>
      <c r="T580" s="2">
        <f>(S580/S$5)^(12/COUNT(S$6:S580))-1</f>
        <v>5.3090614474023523E-2</v>
      </c>
      <c r="V580" s="3">
        <f t="shared" si="449"/>
        <v>1</v>
      </c>
      <c r="W580" s="3">
        <f t="shared" si="450"/>
        <v>0</v>
      </c>
      <c r="X580" s="2">
        <f t="shared" si="451"/>
        <v>1.9666666666666665E-3</v>
      </c>
      <c r="Y580" s="5">
        <f t="shared" si="452"/>
        <v>19903634.394080643</v>
      </c>
      <c r="Z580" s="2">
        <f>(Y580/Y$5)^(12/COUNT(Y$6:Y580))-1</f>
        <v>0.28999021190747043</v>
      </c>
      <c r="AB580" s="3">
        <f t="shared" si="453"/>
        <v>0</v>
      </c>
      <c r="AC580" s="3">
        <f t="shared" si="454"/>
        <v>1</v>
      </c>
      <c r="AD580" s="2">
        <f t="shared" si="455"/>
        <v>-8.6575306420199172E-2</v>
      </c>
      <c r="AE580" s="5">
        <f t="shared" si="456"/>
        <v>3385.5264386309345</v>
      </c>
      <c r="AF580" s="2">
        <f>(AE580/AE$5)^(12/COUNT(AE$6:AE580))-1</f>
        <v>7.6273467114941429E-2</v>
      </c>
      <c r="AH580" s="3">
        <f t="shared" ca="1" si="457"/>
        <v>0</v>
      </c>
      <c r="AI580" s="3">
        <f t="shared" ca="1" si="458"/>
        <v>1</v>
      </c>
      <c r="AJ580" s="2">
        <f t="shared" ca="1" si="459"/>
        <v>-8.6575306420199172E-2</v>
      </c>
      <c r="AK580" s="5">
        <f t="shared" ca="1" si="460"/>
        <v>11840.287435596698</v>
      </c>
      <c r="AL580" s="2">
        <f ca="1">(AK580/AK$5)^(12/COUNT(AK$6:AK580))-1</f>
        <v>0.10476566564708567</v>
      </c>
      <c r="AN580" s="3">
        <f t="shared" ca="1" si="461"/>
        <v>0.8727353333714819</v>
      </c>
      <c r="AO580" s="3">
        <f t="shared" ca="1" si="462"/>
        <v>0.1272646666285181</v>
      </c>
      <c r="AP580" s="2">
        <f t="shared" ca="1" si="463"/>
        <v>-9.301598020864537E-3</v>
      </c>
      <c r="AQ580" s="5">
        <f t="shared" ca="1" si="464"/>
        <v>2032.7826812043995</v>
      </c>
      <c r="AR580" s="2">
        <f ca="1">(AQ580/AQ$5)^(12/COUNT(AQ$6:AQ580))-1</f>
        <v>6.4876613836283514E-2</v>
      </c>
      <c r="AT580" s="3">
        <f t="shared" si="465"/>
        <v>0</v>
      </c>
      <c r="AU580" s="3">
        <f t="shared" si="466"/>
        <v>1</v>
      </c>
      <c r="AV580" s="2">
        <f t="shared" si="467"/>
        <v>-8.6575306420199172E-2</v>
      </c>
      <c r="AW580" s="5">
        <f t="shared" si="468"/>
        <v>4420.465460348998</v>
      </c>
      <c r="AX580" s="2">
        <f>(AW580/AW$5)^(12/COUNT(AW$6:AW580))-1</f>
        <v>8.228141746817208E-2</v>
      </c>
      <c r="AZ580" s="3">
        <f t="shared" ca="1" si="469"/>
        <v>0</v>
      </c>
      <c r="BA580" s="3">
        <f t="shared" ca="1" si="470"/>
        <v>1</v>
      </c>
      <c r="BB580" s="2">
        <f t="shared" ca="1" si="471"/>
        <v>-8.6575306420199172E-2</v>
      </c>
      <c r="BC580" s="5">
        <f t="shared" ca="1" si="472"/>
        <v>8761.2647401141858</v>
      </c>
      <c r="BD580" s="2">
        <f ca="1">(BC580/BC$5)^(12/COUNT(BC$6:BC580))-1</f>
        <v>9.7843726758606531E-2</v>
      </c>
      <c r="BF580" s="3">
        <f t="shared" si="493"/>
        <v>0.45</v>
      </c>
      <c r="BG580" s="3">
        <f t="shared" si="473"/>
        <v>0.55000000000000004</v>
      </c>
      <c r="BH580" s="2">
        <f t="shared" si="474"/>
        <v>-4.6731418531109549E-2</v>
      </c>
      <c r="BI580" s="5">
        <f t="shared" si="475"/>
        <v>2134.1208539156842</v>
      </c>
      <c r="BJ580" s="2">
        <f>(BI580/BI$5)^(12/COUNT(BI$6:BI580))-1</f>
        <v>6.5958317841083414E-2</v>
      </c>
      <c r="BL580" s="3">
        <f t="shared" si="476"/>
        <v>1</v>
      </c>
      <c r="BM580" s="3">
        <f t="shared" si="477"/>
        <v>0</v>
      </c>
      <c r="BN580" s="2">
        <f t="shared" si="478"/>
        <v>1.9666666666666665E-3</v>
      </c>
      <c r="BO580" s="5">
        <f t="shared" si="479"/>
        <v>858.09464680241911</v>
      </c>
      <c r="BP580" s="2">
        <f>(BO580/BO$5)^(12/COUNT(BO$6:BO580))-1</f>
        <v>4.5881481955286185E-2</v>
      </c>
      <c r="BR580" s="3">
        <f t="shared" si="480"/>
        <v>1</v>
      </c>
      <c r="BS580" s="3">
        <f t="shared" si="481"/>
        <v>0</v>
      </c>
      <c r="BT580" s="2">
        <f t="shared" si="482"/>
        <v>1.9666666666666665E-3</v>
      </c>
      <c r="BU580" s="5">
        <f t="shared" si="483"/>
        <v>1559.2895363774473</v>
      </c>
      <c r="BV580" s="2">
        <f>(BU580/BU$5)^(12/COUNT(BU$6:BU580))-1</f>
        <v>5.8999762996462701E-2</v>
      </c>
      <c r="BX580" s="3">
        <f t="shared" si="484"/>
        <v>0</v>
      </c>
      <c r="BY580" s="3">
        <f t="shared" si="485"/>
        <v>1</v>
      </c>
      <c r="BZ580" s="2">
        <f t="shared" si="486"/>
        <v>-8.6575306420199172E-2</v>
      </c>
      <c r="CA580" s="5">
        <f t="shared" si="487"/>
        <v>2198.1274444628352</v>
      </c>
      <c r="CB580" s="2">
        <f>(CA580/CA$5)^(12/COUNT(CA$6:CA580))-1</f>
        <v>6.6615915869544962E-2</v>
      </c>
      <c r="CD580" s="3">
        <f t="shared" si="494"/>
        <v>0.1</v>
      </c>
      <c r="CE580" s="3">
        <f t="shared" si="488"/>
        <v>0.9</v>
      </c>
      <c r="CF580" s="2">
        <f t="shared" si="489"/>
        <v>-7.7721109111512587E-2</v>
      </c>
      <c r="CG580" s="5">
        <f t="shared" si="490"/>
        <v>2602.4658788502634</v>
      </c>
      <c r="CH580" s="2">
        <f>(CG580/CG$5)^(12/COUNT(CG$6:CG580))-1</f>
        <v>7.038119475758875E-2</v>
      </c>
    </row>
    <row r="581" spans="1:86">
      <c r="A581" s="1">
        <v>43496</v>
      </c>
      <c r="B581" s="2">
        <f>data!M582/1200</f>
        <v>2.0833333333333333E-3</v>
      </c>
      <c r="C581" s="2">
        <f>data!K582/data!K581-1</f>
        <v>7.1684186791017845E-2</v>
      </c>
      <c r="D581" s="1">
        <f t="shared" si="441"/>
        <v>43466</v>
      </c>
      <c r="E581">
        <f>VLOOKUP(D581,'FRED Graph'!$A$13:$B$1993,2,FALSE)</f>
        <v>0</v>
      </c>
      <c r="F581" s="4">
        <f t="shared" si="442"/>
        <v>6.9600853457684506E-2</v>
      </c>
      <c r="G581" s="20" t="str">
        <f t="shared" si="495"/>
        <v>20191</v>
      </c>
      <c r="H581" s="21">
        <f>IF(VLOOKUP(G581,Median_Level!$A$2:$H$206,8,FALSE)="#N/A",0,VLOOKUP(G581,Median_Level!$A$2:$H$206,8,FALSE))</f>
        <v>20</v>
      </c>
      <c r="I581" s="4"/>
      <c r="J581" s="3">
        <f t="shared" si="491"/>
        <v>0</v>
      </c>
      <c r="K581" s="3">
        <f t="shared" si="443"/>
        <v>1</v>
      </c>
      <c r="L581" s="2">
        <f t="shared" si="444"/>
        <v>7.1684186791017845E-2</v>
      </c>
      <c r="M581" s="5">
        <f t="shared" si="445"/>
        <v>2878.4881980426007</v>
      </c>
      <c r="N581" s="2">
        <f>(M581/M$5)^(12/COUNT(M$6:M581))-1</f>
        <v>7.2504836778564785E-2</v>
      </c>
      <c r="P581" s="3">
        <f t="shared" si="492"/>
        <v>1</v>
      </c>
      <c r="Q581" s="3">
        <f t="shared" si="446"/>
        <v>0</v>
      </c>
      <c r="R581" s="2">
        <f t="shared" si="447"/>
        <v>2.0833333333333333E-3</v>
      </c>
      <c r="S581" s="5">
        <f t="shared" si="448"/>
        <v>1195.0534202317642</v>
      </c>
      <c r="T581" s="2">
        <f>(S581/S$5)^(12/COUNT(S$6:S581))-1</f>
        <v>5.304169938899661E-2</v>
      </c>
      <c r="V581" s="3">
        <f t="shared" si="449"/>
        <v>0</v>
      </c>
      <c r="W581" s="3">
        <f t="shared" si="450"/>
        <v>1</v>
      </c>
      <c r="X581" s="2">
        <f t="shared" si="451"/>
        <v>7.1684186791017845E-2</v>
      </c>
      <c r="Y581" s="5">
        <f t="shared" si="452"/>
        <v>21330410.239806045</v>
      </c>
      <c r="Z581" s="2">
        <f>(Y581/Y$5)^(12/COUNT(Y$6:Y581))-1</f>
        <v>0.29128116651307101</v>
      </c>
      <c r="AB581" s="3">
        <f t="shared" si="453"/>
        <v>0</v>
      </c>
      <c r="AC581" s="3">
        <f t="shared" si="454"/>
        <v>1</v>
      </c>
      <c r="AD581" s="2">
        <f t="shared" si="455"/>
        <v>7.1684186791017845E-2</v>
      </c>
      <c r="AE581" s="5">
        <f t="shared" si="456"/>
        <v>3628.2151482436839</v>
      </c>
      <c r="AF581" s="2">
        <f>(AE581/AE$5)^(12/COUNT(AE$6:AE581))-1</f>
        <v>7.7689384165280373E-2</v>
      </c>
      <c r="AH581" s="3">
        <f t="shared" ca="1" si="457"/>
        <v>0</v>
      </c>
      <c r="AI581" s="3">
        <f t="shared" ca="1" si="458"/>
        <v>1</v>
      </c>
      <c r="AJ581" s="2">
        <f t="shared" ca="1" si="459"/>
        <v>7.1684186791017845E-2</v>
      </c>
      <c r="AK581" s="5">
        <f t="shared" ca="1" si="460"/>
        <v>12689.048811789353</v>
      </c>
      <c r="AL581" s="2">
        <f ca="1">(AK581/AK$5)^(12/COUNT(AK$6:AK581))-1</f>
        <v>0.10616888682066206</v>
      </c>
      <c r="AN581" s="3">
        <f t="shared" ca="1" si="461"/>
        <v>0.60535359951042145</v>
      </c>
      <c r="AO581" s="3">
        <f t="shared" ca="1" si="462"/>
        <v>0.39464640048957855</v>
      </c>
      <c r="AP581" s="2">
        <f t="shared" ca="1" si="463"/>
        <v>2.9551059621411163E-2</v>
      </c>
      <c r="AQ581" s="5">
        <f t="shared" ca="1" si="464"/>
        <v>2092.853563414043</v>
      </c>
      <c r="AR581" s="2">
        <f ca="1">(AQ581/AQ$5)^(12/COUNT(AQ$6:AQ581))-1</f>
        <v>6.5406623813255793E-2</v>
      </c>
      <c r="AT581" s="3">
        <f t="shared" si="465"/>
        <v>0</v>
      </c>
      <c r="AU581" s="3">
        <f t="shared" si="466"/>
        <v>1</v>
      </c>
      <c r="AV581" s="2">
        <f t="shared" si="467"/>
        <v>7.1684186791017845E-2</v>
      </c>
      <c r="AW581" s="5">
        <f t="shared" si="468"/>
        <v>4737.3429321118983</v>
      </c>
      <c r="AX581" s="2">
        <f>(AW581/AW$5)^(12/COUNT(AW$6:AW581))-1</f>
        <v>8.3694765182507291E-2</v>
      </c>
      <c r="AZ581" s="3">
        <f t="shared" ca="1" si="469"/>
        <v>0</v>
      </c>
      <c r="BA581" s="3">
        <f t="shared" ca="1" si="470"/>
        <v>1</v>
      </c>
      <c r="BB581" s="2">
        <f t="shared" ca="1" si="471"/>
        <v>7.1684186791017845E-2</v>
      </c>
      <c r="BC581" s="5">
        <f t="shared" ca="1" si="472"/>
        <v>9389.3088782700888</v>
      </c>
      <c r="BD581" s="2">
        <f ca="1">(BC581/BC$5)^(12/COUNT(BC$6:BC581))-1</f>
        <v>9.9250150822508987E-2</v>
      </c>
      <c r="BF581" s="3">
        <f t="shared" si="493"/>
        <v>0.45</v>
      </c>
      <c r="BG581" s="3">
        <f t="shared" si="473"/>
        <v>0.55000000000000004</v>
      </c>
      <c r="BH581" s="2">
        <f t="shared" si="474"/>
        <v>4.0363802735059816E-2</v>
      </c>
      <c r="BI581" s="5">
        <f t="shared" si="475"/>
        <v>2220.2620870759142</v>
      </c>
      <c r="BJ581" s="2">
        <f>(BI581/BI$5)^(12/COUNT(BI$6:BI581))-1</f>
        <v>6.6719141836239393E-2</v>
      </c>
      <c r="BL581" s="3">
        <f t="shared" si="476"/>
        <v>1</v>
      </c>
      <c r="BM581" s="3">
        <f t="shared" si="477"/>
        <v>0</v>
      </c>
      <c r="BN581" s="2">
        <f t="shared" si="478"/>
        <v>2.0833333333333333E-3</v>
      </c>
      <c r="BO581" s="5">
        <f t="shared" si="479"/>
        <v>859.88234398325756</v>
      </c>
      <c r="BP581" s="2">
        <f>(BO581/BO$5)^(12/COUNT(BO$6:BO581))-1</f>
        <v>4.5845374139952266E-2</v>
      </c>
      <c r="BR581" s="3">
        <f t="shared" si="480"/>
        <v>1</v>
      </c>
      <c r="BS581" s="3">
        <f t="shared" si="481"/>
        <v>0</v>
      </c>
      <c r="BT581" s="2">
        <f t="shared" si="482"/>
        <v>2.0833333333333333E-3</v>
      </c>
      <c r="BU581" s="5">
        <f t="shared" si="483"/>
        <v>1562.5380562449004</v>
      </c>
      <c r="BV581" s="2">
        <f>(BU581/BU$5)^(12/COUNT(BU$6:BU581))-1</f>
        <v>5.8940286297346489E-2</v>
      </c>
      <c r="BX581" s="3">
        <f t="shared" si="484"/>
        <v>0</v>
      </c>
      <c r="BY581" s="3">
        <f t="shared" si="485"/>
        <v>1</v>
      </c>
      <c r="BZ581" s="2">
        <f t="shared" si="486"/>
        <v>7.1684186791017845E-2</v>
      </c>
      <c r="CA581" s="5">
        <f t="shared" si="487"/>
        <v>2355.6984227821717</v>
      </c>
      <c r="CB581" s="2">
        <f>(CA581/CA$5)^(12/COUNT(CA$6:CA581))-1</f>
        <v>6.8035840920369184E-2</v>
      </c>
      <c r="CD581" s="3">
        <f t="shared" si="494"/>
        <v>0.1</v>
      </c>
      <c r="CE581" s="3">
        <f t="shared" si="488"/>
        <v>0.9</v>
      </c>
      <c r="CF581" s="2">
        <f t="shared" si="489"/>
        <v>6.4724101445249399E-2</v>
      </c>
      <c r="CG581" s="5">
        <f t="shared" si="490"/>
        <v>2770.9081444007679</v>
      </c>
      <c r="CH581" s="2">
        <f>(CG581/CG$5)^(12/COUNT(CG$6:CG581))-1</f>
        <v>7.1654094670355661E-2</v>
      </c>
    </row>
    <row r="582" spans="1:86">
      <c r="A582" s="1">
        <v>43524</v>
      </c>
      <c r="B582" s="2">
        <f>data!M583/1200</f>
        <v>2.0833333333333333E-3</v>
      </c>
      <c r="C582" s="2">
        <f>data!K583/data!K582-1</f>
        <v>3.665368382862666E-2</v>
      </c>
      <c r="D582" s="1">
        <f t="shared" ref="D582:D592" si="496">DATE(YEAR(A582),MONTH(B582),1)</f>
        <v>43466</v>
      </c>
      <c r="E582">
        <f>VLOOKUP(D582,'FRED Graph'!$A$13:$B$1993,2,FALSE)</f>
        <v>0</v>
      </c>
      <c r="F582" s="4">
        <f t="shared" si="442"/>
        <v>3.4570350495293327E-2</v>
      </c>
      <c r="G582" s="20" t="str">
        <f t="shared" si="495"/>
        <v>20191</v>
      </c>
      <c r="H582" s="21">
        <f>IF(VLOOKUP(G582,Median_Level!$A$2:$H$206,8,FALSE)="#N/A",0,VLOOKUP(G582,Median_Level!$A$2:$H$206,8,FALSE))</f>
        <v>20</v>
      </c>
      <c r="I582" s="4"/>
      <c r="J582" s="3">
        <f t="shared" si="491"/>
        <v>0</v>
      </c>
      <c r="K582" s="3">
        <f t="shared" si="443"/>
        <v>1</v>
      </c>
      <c r="L582" s="2">
        <f t="shared" si="444"/>
        <v>3.665368382862666E-2</v>
      </c>
      <c r="M582" s="5">
        <f t="shared" si="445"/>
        <v>2983.9953943580877</v>
      </c>
      <c r="N582" s="2">
        <f>(M582/M$5)^(12/COUNT(M$6:M582))-1</f>
        <v>7.3177878453410727E-2</v>
      </c>
      <c r="P582" s="3">
        <f t="shared" si="492"/>
        <v>1</v>
      </c>
      <c r="Q582" s="3">
        <f t="shared" si="446"/>
        <v>0</v>
      </c>
      <c r="R582" s="2">
        <f t="shared" si="447"/>
        <v>2.0833333333333333E-3</v>
      </c>
      <c r="S582" s="5">
        <f t="shared" si="448"/>
        <v>1197.5431148572472</v>
      </c>
      <c r="T582" s="2">
        <f>(S582/S$5)^(12/COUNT(S$6:S582))-1</f>
        <v>5.2992956113918854E-2</v>
      </c>
      <c r="V582" s="3">
        <f t="shared" si="449"/>
        <v>0</v>
      </c>
      <c r="W582" s="3">
        <f t="shared" si="450"/>
        <v>1</v>
      </c>
      <c r="X582" s="2">
        <f t="shared" si="451"/>
        <v>3.665368382862666E-2</v>
      </c>
      <c r="Y582" s="5">
        <f t="shared" si="452"/>
        <v>22112248.352670796</v>
      </c>
      <c r="Z582" s="2">
        <f>(Y582/Y$5)^(12/COUNT(Y$6:Y582))-1</f>
        <v>0.29167586223728192</v>
      </c>
      <c r="AB582" s="3">
        <f t="shared" si="453"/>
        <v>0</v>
      </c>
      <c r="AC582" s="3">
        <f t="shared" si="454"/>
        <v>1</v>
      </c>
      <c r="AD582" s="2">
        <f t="shared" si="455"/>
        <v>3.665368382862666E-2</v>
      </c>
      <c r="AE582" s="5">
        <f t="shared" si="456"/>
        <v>3761.2025991496416</v>
      </c>
      <c r="AF582" s="2">
        <f>(AE582/AE$5)^(12/COUNT(AE$6:AE582))-1</f>
        <v>7.8356666712297018E-2</v>
      </c>
      <c r="AH582" s="3">
        <f t="shared" ca="1" si="457"/>
        <v>0</v>
      </c>
      <c r="AI582" s="3">
        <f t="shared" ca="1" si="458"/>
        <v>1</v>
      </c>
      <c r="AJ582" s="2">
        <f t="shared" ca="1" si="459"/>
        <v>3.665368382862666E-2</v>
      </c>
      <c r="AK582" s="5">
        <f t="shared" ca="1" si="460"/>
        <v>13154.14919502269</v>
      </c>
      <c r="AL582" s="2">
        <f ca="1">(AK582/AK$5)^(12/COUNT(AK$6:AK582))-1</f>
        <v>0.10680376904766131</v>
      </c>
      <c r="AN582" s="3">
        <f t="shared" ca="1" si="461"/>
        <v>0.34269832180904414</v>
      </c>
      <c r="AO582" s="3">
        <f t="shared" ca="1" si="462"/>
        <v>0.65730167819095586</v>
      </c>
      <c r="AP582" s="2">
        <f t="shared" ca="1" si="463"/>
        <v>2.480648272953918E-2</v>
      </c>
      <c r="AQ582" s="5">
        <f t="shared" ca="1" si="464"/>
        <v>2144.769899190328</v>
      </c>
      <c r="AR582" s="2">
        <f ca="1">(AQ582/AQ$5)^(12/COUNT(AQ$6:AQ582))-1</f>
        <v>6.5832666735133882E-2</v>
      </c>
      <c r="AT582" s="3">
        <f t="shared" si="465"/>
        <v>0</v>
      </c>
      <c r="AU582" s="3">
        <f t="shared" si="466"/>
        <v>1</v>
      </c>
      <c r="AV582" s="2">
        <f t="shared" si="467"/>
        <v>3.665368382862666E-2</v>
      </c>
      <c r="AW582" s="5">
        <f t="shared" si="468"/>
        <v>4910.9840021333066</v>
      </c>
      <c r="AX582" s="2">
        <f>(AW582/AW$5)^(12/COUNT(AW$6:AW582))-1</f>
        <v>8.4355322838266522E-2</v>
      </c>
      <c r="AZ582" s="3">
        <f t="shared" ca="1" si="469"/>
        <v>0</v>
      </c>
      <c r="BA582" s="3">
        <f t="shared" ca="1" si="470"/>
        <v>1</v>
      </c>
      <c r="BB582" s="2">
        <f t="shared" ca="1" si="471"/>
        <v>3.665368382862666E-2</v>
      </c>
      <c r="BC582" s="5">
        <f t="shared" ca="1" si="472"/>
        <v>9733.4616372635173</v>
      </c>
      <c r="BD582" s="2">
        <f ca="1">(BC582/BC$5)^(12/COUNT(BC$6:BC582))-1</f>
        <v>9.9893022286819955E-2</v>
      </c>
      <c r="BF582" s="3">
        <f t="shared" si="493"/>
        <v>0.45</v>
      </c>
      <c r="BG582" s="3">
        <f t="shared" si="473"/>
        <v>0.55000000000000004</v>
      </c>
      <c r="BH582" s="2">
        <f t="shared" si="474"/>
        <v>2.1097026105744664E-2</v>
      </c>
      <c r="BI582" s="5">
        <f t="shared" si="475"/>
        <v>2267.1030142885497</v>
      </c>
      <c r="BJ582" s="2">
        <f>(BI582/BI$5)^(12/COUNT(BI$6:BI582))-1</f>
        <v>6.7062956379146277E-2</v>
      </c>
      <c r="BL582" s="3">
        <f t="shared" si="476"/>
        <v>1</v>
      </c>
      <c r="BM582" s="3">
        <f t="shared" si="477"/>
        <v>0</v>
      </c>
      <c r="BN582" s="2">
        <f t="shared" si="478"/>
        <v>2.0833333333333333E-3</v>
      </c>
      <c r="BO582" s="5">
        <f t="shared" si="479"/>
        <v>861.67376553322276</v>
      </c>
      <c r="BP582" s="2">
        <f>(BO582/BO$5)^(12/COUNT(BO$6:BO582))-1</f>
        <v>4.5809392721796183E-2</v>
      </c>
      <c r="BR582" s="3">
        <f t="shared" si="480"/>
        <v>1</v>
      </c>
      <c r="BS582" s="3">
        <f t="shared" si="481"/>
        <v>0</v>
      </c>
      <c r="BT582" s="2">
        <f t="shared" si="482"/>
        <v>2.0833333333333333E-3</v>
      </c>
      <c r="BU582" s="5">
        <f t="shared" si="483"/>
        <v>1565.7933438620776</v>
      </c>
      <c r="BV582" s="2">
        <f>(BU582/BU$5)^(12/COUNT(BU$6:BU582))-1</f>
        <v>5.8881019079680463E-2</v>
      </c>
      <c r="BX582" s="3">
        <f t="shared" si="484"/>
        <v>0</v>
      </c>
      <c r="BY582" s="3">
        <f t="shared" si="485"/>
        <v>1</v>
      </c>
      <c r="BZ582" s="2">
        <f t="shared" si="486"/>
        <v>3.665368382862666E-2</v>
      </c>
      <c r="CA582" s="5">
        <f t="shared" si="487"/>
        <v>2442.0434479664241</v>
      </c>
      <c r="CB582" s="2">
        <f>(CA582/CA$5)^(12/COUNT(CA$6:CA582))-1</f>
        <v>6.8713812059187918E-2</v>
      </c>
      <c r="CD582" s="3">
        <f t="shared" si="494"/>
        <v>0.1</v>
      </c>
      <c r="CE582" s="3">
        <f t="shared" si="488"/>
        <v>0.9</v>
      </c>
      <c r="CF582" s="2">
        <f t="shared" si="489"/>
        <v>3.3196648779097324E-2</v>
      </c>
      <c r="CG582" s="5">
        <f t="shared" si="490"/>
        <v>2862.8930088695806</v>
      </c>
      <c r="CH582" s="2">
        <f>(CG582/CG$5)^(12/COUNT(CG$6:CG582))-1</f>
        <v>7.2253584610461719E-2</v>
      </c>
    </row>
    <row r="583" spans="1:86">
      <c r="A583" s="1">
        <v>43553</v>
      </c>
      <c r="B583" s="2">
        <f>data!M584/1200</f>
        <v>2.0833333333333333E-3</v>
      </c>
      <c r="C583" s="2">
        <f>data!K584/data!K583-1</f>
        <v>4.8927303596224547E-4</v>
      </c>
      <c r="D583" s="1">
        <f t="shared" si="496"/>
        <v>43466</v>
      </c>
      <c r="E583">
        <f>VLOOKUP(D583,'FRED Graph'!$A$13:$B$1993,2,FALSE)</f>
        <v>0</v>
      </c>
      <c r="F583" s="4">
        <f t="shared" ref="F583:F592" si="497">C583-B583</f>
        <v>-1.5940602973710878E-3</v>
      </c>
      <c r="G583" s="20" t="str">
        <f t="shared" si="495"/>
        <v>20191</v>
      </c>
      <c r="H583" s="21">
        <f>IF(VLOOKUP(G583,Median_Level!$A$2:$H$206,8,FALSE)="#N/A",0,VLOOKUP(G583,Median_Level!$A$2:$H$206,8,FALSE))</f>
        <v>20</v>
      </c>
      <c r="I583" s="4"/>
      <c r="J583" s="3">
        <f t="shared" si="491"/>
        <v>0</v>
      </c>
      <c r="K583" s="3">
        <f t="shared" ref="K583:K592" si="498">1-J583</f>
        <v>1</v>
      </c>
      <c r="L583" s="2">
        <f t="shared" ref="L583:L592" si="499">J583*$B583+K583*$C583</f>
        <v>4.8927303596224547E-4</v>
      </c>
      <c r="M583" s="5">
        <f t="shared" ref="M583:M592" si="500">M582*(1+L583)</f>
        <v>2985.4553828439825</v>
      </c>
      <c r="N583" s="2">
        <f>(M583/M$5)^(12/COUNT(M$6:M583))-1</f>
        <v>7.3057655127949594E-2</v>
      </c>
      <c r="P583" s="3">
        <f t="shared" si="492"/>
        <v>1</v>
      </c>
      <c r="Q583" s="3">
        <f t="shared" ref="Q583:Q592" si="501">1-P583</f>
        <v>0</v>
      </c>
      <c r="R583" s="2">
        <f t="shared" ref="R583:R592" si="502">P583*$B583+Q583*$C583</f>
        <v>2.0833333333333333E-3</v>
      </c>
      <c r="S583" s="5">
        <f t="shared" ref="S583:S592" si="503">S582*(1+R583)</f>
        <v>1200.0379963465332</v>
      </c>
      <c r="T583" s="2">
        <f>(S583/S$5)^(12/COUNT(S$6:S583))-1</f>
        <v>5.2944383745228141E-2</v>
      </c>
      <c r="V583" s="3">
        <f t="shared" ref="V583:V592" si="504">IF($B583&gt;$C583,1,0)</f>
        <v>1</v>
      </c>
      <c r="W583" s="3">
        <f t="shared" ref="W583:W592" si="505">1-V583</f>
        <v>0</v>
      </c>
      <c r="X583" s="2">
        <f t="shared" ref="X583:X592" si="506">V583*$B583+W583*$C583</f>
        <v>2.0833333333333333E-3</v>
      </c>
      <c r="Y583" s="5">
        <f t="shared" ref="Y583:Y592" si="507">Y582*(1+X583)</f>
        <v>22158315.536738861</v>
      </c>
      <c r="Z583" s="2">
        <f>(Y583/Y$5)^(12/COUNT(Y$6:Y583))-1</f>
        <v>0.29115981681697578</v>
      </c>
      <c r="AB583" s="3">
        <f t="shared" ref="AB583:AB592" si="508">$E583</f>
        <v>0</v>
      </c>
      <c r="AC583" s="3">
        <f t="shared" ref="AC583:AC592" si="509">1-AB583</f>
        <v>1</v>
      </c>
      <c r="AD583" s="2">
        <f t="shared" ref="AD583:AD592" si="510">AB583*$B583+AC583*$C583</f>
        <v>4.8927303596224547E-4</v>
      </c>
      <c r="AE583" s="5">
        <f t="shared" ref="AE583:AE592" si="511">AE582*(1+AD583)</f>
        <v>3763.0428541641968</v>
      </c>
      <c r="AF583" s="2">
        <f>(AE583/AE$5)^(12/COUNT(AE$6:AE583))-1</f>
        <v>7.8226882848712487E-2</v>
      </c>
      <c r="AH583" s="3">
        <f t="shared" ref="AH583:AH592" ca="1" si="512">OFFSET($E583,AI$2,0)</f>
        <v>0</v>
      </c>
      <c r="AI583" s="3">
        <f t="shared" ref="AI583:AI592" ca="1" si="513">1-AH583</f>
        <v>1</v>
      </c>
      <c r="AJ583" s="2">
        <f t="shared" ref="AJ583:AJ592" ca="1" si="514">AH583*$B583+AI583*$C583</f>
        <v>4.8927303596224547E-4</v>
      </c>
      <c r="AK583" s="5">
        <f t="shared" ref="AK583:AK592" ca="1" si="515">AK582*(1+AJ583)</f>
        <v>13160.58516553484</v>
      </c>
      <c r="AL583" s="2">
        <f ca="1">(AK583/AK$5)^(12/COUNT(AK$6:AK583))-1</f>
        <v>0.10662070863117723</v>
      </c>
      <c r="AN583" s="3">
        <f t="shared" ref="AN583:AN592" ca="1" si="516">RAND()</f>
        <v>6.4628265342185243E-2</v>
      </c>
      <c r="AO583" s="3">
        <f t="shared" ref="AO583:AO592" ca="1" si="517">1-AN583</f>
        <v>0.93537173465781476</v>
      </c>
      <c r="AP583" s="2">
        <f t="shared" ref="AP583:AP592" ca="1" si="518">AN583*$B583+AO583*$C583</f>
        <v>5.9229438783218688E-4</v>
      </c>
      <c r="AQ583" s="5">
        <f t="shared" ref="AQ583:AQ592" ca="1" si="519">AQ582*(1+AP583)</f>
        <v>2146.0402343648102</v>
      </c>
      <c r="AR583" s="2">
        <f ca="1">(AQ583/AQ$5)^(12/COUNT(AQ$6:AQ583))-1</f>
        <v>6.5728207507693703E-2</v>
      </c>
      <c r="AT583" s="3">
        <f t="shared" ref="AT583:AT592" si="520">IF($H583&gt;AU$2,1,0)</f>
        <v>0</v>
      </c>
      <c r="AU583" s="3">
        <f t="shared" ref="AU583:AU592" si="521">1-AT583</f>
        <v>1</v>
      </c>
      <c r="AV583" s="2">
        <f t="shared" ref="AV583:AV592" si="522">AT583*$B583+AU583*$C583</f>
        <v>4.8927303596224547E-4</v>
      </c>
      <c r="AW583" s="5">
        <f t="shared" ref="AW583:AW592" si="523">AW582*(1+AV583)</f>
        <v>4913.3868141855928</v>
      </c>
      <c r="AX583" s="2">
        <f>(AW583/AW$5)^(12/COUNT(AW$6:AW583))-1</f>
        <v>8.4214411208151985E-2</v>
      </c>
      <c r="AZ583" s="3">
        <f t="shared" ref="AZ583:AZ592" ca="1" si="524">IF($H583&gt;BA$2,1,0)*OFFSET($E583,BA$3,0)</f>
        <v>0</v>
      </c>
      <c r="BA583" s="3">
        <f t="shared" ref="BA583:BA592" ca="1" si="525">1-AZ583</f>
        <v>1</v>
      </c>
      <c r="BB583" s="2">
        <f t="shared" ref="BB583:BB592" ca="1" si="526">AZ583*$B583+BA583*$C583</f>
        <v>4.8927303596224547E-4</v>
      </c>
      <c r="BC583" s="5">
        <f t="shared" ref="BC583:BC592" ca="1" si="527">BC582*(1+BB583)</f>
        <v>9738.2239575892036</v>
      </c>
      <c r="BD583" s="2">
        <f ca="1">(BC583/BC$5)^(12/COUNT(BC$6:BC583))-1</f>
        <v>9.9723021874802198E-2</v>
      </c>
      <c r="BF583" s="3">
        <f t="shared" si="493"/>
        <v>0.45</v>
      </c>
      <c r="BG583" s="3">
        <f t="shared" ref="BG583:BG592" si="528">1-BF583</f>
        <v>0.55000000000000004</v>
      </c>
      <c r="BH583" s="2">
        <f t="shared" ref="BH583:BH592" si="529">BF583*$B583+BG583*$C583</f>
        <v>1.2066001697792349E-3</v>
      </c>
      <c r="BI583" s="5">
        <f t="shared" ref="BI583:BI592" si="530">BI582*(1+BH583)</f>
        <v>2269.8385011704972</v>
      </c>
      <c r="BJ583" s="2">
        <f>(BI583/BI$5)^(12/COUNT(BI$6:BI583))-1</f>
        <v>6.6969842583922912E-2</v>
      </c>
      <c r="BL583" s="3">
        <f t="shared" ref="BL583:BL592" si="531">IF($H583&gt;BM$2,1,0)</f>
        <v>1</v>
      </c>
      <c r="BM583" s="3">
        <f t="shared" ref="BM583:BM592" si="532">1-BL583</f>
        <v>0</v>
      </c>
      <c r="BN583" s="2">
        <f t="shared" ref="BN583:BN592" si="533">BL583*$B583+BM583*$C583</f>
        <v>2.0833333333333333E-3</v>
      </c>
      <c r="BO583" s="5">
        <f t="shared" ref="BO583:BO592" si="534">BO582*(1+BN583)</f>
        <v>863.46891921141707</v>
      </c>
      <c r="BP583" s="2">
        <f>(BO583/BO$5)^(12/COUNT(BO$6:BO583))-1</f>
        <v>4.5773537038309442E-2</v>
      </c>
      <c r="BR583" s="3">
        <f t="shared" ref="BR583:BR592" si="535">IF($H583&gt;BS$2,1,0)</f>
        <v>1</v>
      </c>
      <c r="BS583" s="3">
        <f t="shared" ref="BS583:BS592" si="536">1-BR583</f>
        <v>0</v>
      </c>
      <c r="BT583" s="2">
        <f t="shared" ref="BT583:BT592" si="537">BR583*$B583+BS583*$C583</f>
        <v>2.0833333333333333E-3</v>
      </c>
      <c r="BU583" s="5">
        <f t="shared" ref="BU583:BU592" si="538">BU582*(1+BT583)</f>
        <v>1569.055413328457</v>
      </c>
      <c r="BV583" s="2">
        <f>(BU583/BU$5)^(12/COUNT(BU$6:BU583))-1</f>
        <v>5.8821960238788273E-2</v>
      </c>
      <c r="BX583" s="3">
        <f t="shared" ref="BX583:BX592" si="539">IF($H583&gt;BY$2,1,0)</f>
        <v>0</v>
      </c>
      <c r="BY583" s="3">
        <f t="shared" ref="BY583:BY592" si="540">1-BX583</f>
        <v>1</v>
      </c>
      <c r="BZ583" s="2">
        <f t="shared" ref="BZ583:BZ592" si="541">BX583*$B583+BY583*$C583</f>
        <v>4.8927303596224547E-4</v>
      </c>
      <c r="CA583" s="5">
        <f t="shared" ref="CA583:CA592" si="542">CA582*(1+BZ583)</f>
        <v>2443.2382739781624</v>
      </c>
      <c r="CB583" s="2">
        <f>(CA583/CA$5)^(12/COUNT(CA$6:CA583))-1</f>
        <v>6.8601795200286864E-2</v>
      </c>
      <c r="CD583" s="3">
        <f t="shared" si="494"/>
        <v>0.1</v>
      </c>
      <c r="CE583" s="3">
        <f t="shared" ref="CE583:CE592" si="543">1-CD583</f>
        <v>0.9</v>
      </c>
      <c r="CF583" s="2">
        <f t="shared" ref="CF583:CF592" si="544">CD583*$B583+CE583*$C583</f>
        <v>6.4867906569935426E-4</v>
      </c>
      <c r="CG583" s="5">
        <f t="shared" ref="CG583:CG592" si="545">CG582*(1+CF583)</f>
        <v>2864.7501076317717</v>
      </c>
      <c r="CH583" s="2">
        <f>(CG583/CG$5)^(12/COUNT(CG$6:CG583))-1</f>
        <v>7.2138609271690024E-2</v>
      </c>
    </row>
    <row r="584" spans="1:86">
      <c r="A584" s="1">
        <v>43585</v>
      </c>
      <c r="B584" s="2">
        <f>data!M585/1200</f>
        <v>2.0833333333333333E-3</v>
      </c>
      <c r="C584" s="2">
        <f>data!K585/data!K584-1</f>
        <v>2.5617578681213171E-2</v>
      </c>
      <c r="D584" s="1">
        <f t="shared" si="496"/>
        <v>43466</v>
      </c>
      <c r="E584">
        <f>VLOOKUP(D584,'FRED Graph'!$A$13:$B$1993,2,FALSE)</f>
        <v>0</v>
      </c>
      <c r="F584" s="4">
        <f t="shared" si="497"/>
        <v>2.3534245347879838E-2</v>
      </c>
      <c r="G584" s="20" t="str">
        <f t="shared" si="495"/>
        <v>20192</v>
      </c>
      <c r="H584" s="21">
        <f>IF(VLOOKUP(G584,Median_Level!$A$2:$H$206,8,FALSE)="#N/A",0,VLOOKUP(G584,Median_Level!$A$2:$H$206,8,FALSE))</f>
        <v>22.5</v>
      </c>
      <c r="I584" s="4"/>
      <c r="J584" s="3">
        <f t="shared" ref="J584:J592" si="546">J583</f>
        <v>0</v>
      </c>
      <c r="K584" s="3">
        <f t="shared" si="498"/>
        <v>1</v>
      </c>
      <c r="L584" s="2">
        <f t="shared" si="499"/>
        <v>2.5617578681213171E-2</v>
      </c>
      <c r="M584" s="5">
        <f t="shared" si="500"/>
        <v>3061.9355210132398</v>
      </c>
      <c r="N584" s="2">
        <f>(M584/M$5)^(12/COUNT(M$6:M584))-1</f>
        <v>7.3489610071201694E-2</v>
      </c>
      <c r="P584" s="3">
        <f t="shared" ref="P584:P592" si="547">P583</f>
        <v>1</v>
      </c>
      <c r="Q584" s="3">
        <f t="shared" si="501"/>
        <v>0</v>
      </c>
      <c r="R584" s="2">
        <f t="shared" si="502"/>
        <v>2.0833333333333333E-3</v>
      </c>
      <c r="S584" s="5">
        <f t="shared" si="503"/>
        <v>1202.5380755055885</v>
      </c>
      <c r="T584" s="2">
        <f>(S584/S$5)^(12/COUNT(S$6:S584))-1</f>
        <v>5.2895981385686852E-2</v>
      </c>
      <c r="V584" s="3">
        <f t="shared" si="504"/>
        <v>0</v>
      </c>
      <c r="W584" s="3">
        <f t="shared" si="505"/>
        <v>1</v>
      </c>
      <c r="X584" s="2">
        <f t="shared" si="506"/>
        <v>2.5617578681213171E-2</v>
      </c>
      <c r="Y584" s="5">
        <f t="shared" si="507"/>
        <v>22725957.928444419</v>
      </c>
      <c r="Z584" s="2">
        <f>(Y584/Y$5)^(12/COUNT(Y$6:Y584))-1</f>
        <v>0.29126685698867938</v>
      </c>
      <c r="AB584" s="3">
        <f t="shared" si="508"/>
        <v>0</v>
      </c>
      <c r="AC584" s="3">
        <f t="shared" si="509"/>
        <v>1</v>
      </c>
      <c r="AD584" s="2">
        <f t="shared" si="510"/>
        <v>2.5617578681213171E-2</v>
      </c>
      <c r="AE584" s="5">
        <f t="shared" si="511"/>
        <v>3859.4429005615252</v>
      </c>
      <c r="AF584" s="2">
        <f>(AE584/AE$5)^(12/COUNT(AE$6:AE584))-1</f>
        <v>7.865196575393707E-2</v>
      </c>
      <c r="AH584" s="3">
        <f t="shared" ca="1" si="512"/>
        <v>0</v>
      </c>
      <c r="AI584" s="3">
        <f t="shared" ca="1" si="513"/>
        <v>1</v>
      </c>
      <c r="AJ584" s="2">
        <f t="shared" ca="1" si="514"/>
        <v>2.5617578681213171E-2</v>
      </c>
      <c r="AK584" s="5">
        <f t="shared" ca="1" si="515"/>
        <v>13497.727491503736</v>
      </c>
      <c r="AL584" s="2">
        <f ca="1">(AK584/AK$5)^(12/COUNT(AK$6:AK584))-1</f>
        <v>0.10700728759432199</v>
      </c>
      <c r="AN584" s="3">
        <f t="shared" ca="1" si="516"/>
        <v>0.4144066727964405</v>
      </c>
      <c r="AO584" s="3">
        <f t="shared" ca="1" si="517"/>
        <v>0.5855933272035595</v>
      </c>
      <c r="AP584" s="2">
        <f t="shared" ca="1" si="518"/>
        <v>1.5864830369823179E-2</v>
      </c>
      <c r="AQ584" s="5">
        <f t="shared" ca="1" si="519"/>
        <v>2180.0867986498238</v>
      </c>
      <c r="AR584" s="2">
        <f ca="1">(AQ584/AQ$5)^(12/COUNT(AQ$6:AQ584))-1</f>
        <v>6.595872655526458E-2</v>
      </c>
      <c r="AT584" s="3">
        <f t="shared" si="520"/>
        <v>1</v>
      </c>
      <c r="AU584" s="3">
        <f t="shared" si="521"/>
        <v>0</v>
      </c>
      <c r="AV584" s="2">
        <f t="shared" si="522"/>
        <v>2.0833333333333333E-3</v>
      </c>
      <c r="AW584" s="5">
        <f t="shared" si="523"/>
        <v>4923.6230367151466</v>
      </c>
      <c r="AX584" s="2">
        <f>(AW584/AW$5)^(12/COUNT(AW$6:AW584))-1</f>
        <v>8.4109774239472745E-2</v>
      </c>
      <c r="AZ584" s="3">
        <f t="shared" ca="1" si="524"/>
        <v>0</v>
      </c>
      <c r="BA584" s="3">
        <f t="shared" ca="1" si="525"/>
        <v>1</v>
      </c>
      <c r="BB584" s="2">
        <f t="shared" ca="1" si="526"/>
        <v>2.5617578681213171E-2</v>
      </c>
      <c r="BC584" s="5">
        <f t="shared" ca="1" si="527"/>
        <v>9987.6936760380195</v>
      </c>
      <c r="BD584" s="2">
        <f ca="1">(BC584/BC$5)^(12/COUNT(BC$6:BC584))-1</f>
        <v>0.10011907136017251</v>
      </c>
      <c r="BF584" s="3">
        <f t="shared" ref="BF584:BF592" si="548">BF583</f>
        <v>0.45</v>
      </c>
      <c r="BG584" s="3">
        <f t="shared" si="528"/>
        <v>0.55000000000000004</v>
      </c>
      <c r="BH584" s="2">
        <f t="shared" si="529"/>
        <v>1.5027168274667244E-2</v>
      </c>
      <c r="BI584" s="5">
        <f t="shared" si="530"/>
        <v>2303.9477462839045</v>
      </c>
      <c r="BJ584" s="2">
        <f>(BI584/BI$5)^(12/COUNT(BI$6:BI584))-1</f>
        <v>6.718023852225774E-2</v>
      </c>
      <c r="BL584" s="3">
        <f t="shared" si="531"/>
        <v>1</v>
      </c>
      <c r="BM584" s="3">
        <f t="shared" si="532"/>
        <v>0</v>
      </c>
      <c r="BN584" s="2">
        <f t="shared" si="533"/>
        <v>2.0833333333333333E-3</v>
      </c>
      <c r="BO584" s="5">
        <f t="shared" si="534"/>
        <v>865.26781279310762</v>
      </c>
      <c r="BP584" s="2">
        <f>(BO584/BO$5)^(12/COUNT(BO$6:BO584))-1</f>
        <v>4.573780643160541E-2</v>
      </c>
      <c r="BR584" s="3">
        <f t="shared" si="535"/>
        <v>1</v>
      </c>
      <c r="BS584" s="3">
        <f t="shared" si="536"/>
        <v>0</v>
      </c>
      <c r="BT584" s="2">
        <f t="shared" si="537"/>
        <v>2.0833333333333333E-3</v>
      </c>
      <c r="BU584" s="5">
        <f t="shared" si="538"/>
        <v>1572.3242787728914</v>
      </c>
      <c r="BV584" s="2">
        <f>(BU584/BU$5)^(12/COUNT(BU$6:BU584))-1</f>
        <v>5.8763108677746256E-2</v>
      </c>
      <c r="BX584" s="3">
        <f t="shared" si="539"/>
        <v>0</v>
      </c>
      <c r="BY584" s="3">
        <f t="shared" si="540"/>
        <v>1</v>
      </c>
      <c r="BZ584" s="2">
        <f t="shared" si="541"/>
        <v>2.5617578681213171E-2</v>
      </c>
      <c r="CA584" s="5">
        <f t="shared" si="542"/>
        <v>2505.8281226987492</v>
      </c>
      <c r="CB584" s="2">
        <f>(CA584/CA$5)^(12/COUNT(CA$6:CA584))-1</f>
        <v>6.9039639359752991E-2</v>
      </c>
      <c r="CD584" s="3">
        <f t="shared" ref="CD584:CD592" si="549">CD583</f>
        <v>0.1</v>
      </c>
      <c r="CE584" s="3">
        <f t="shared" si="543"/>
        <v>0.9</v>
      </c>
      <c r="CF584" s="2">
        <f t="shared" si="544"/>
        <v>2.326415414642519E-2</v>
      </c>
      <c r="CG584" s="5">
        <f t="shared" si="545"/>
        <v>2931.3960957267054</v>
      </c>
      <c r="CH584" s="2">
        <f>(CG584/CG$5)^(12/COUNT(CG$6:CG584))-1</f>
        <v>7.2520715463259888E-2</v>
      </c>
    </row>
    <row r="585" spans="1:86">
      <c r="A585" s="1">
        <v>43616</v>
      </c>
      <c r="B585" s="2">
        <f>data!M586/1200</f>
        <v>2.0833333333333333E-3</v>
      </c>
      <c r="C585" s="2">
        <f>data!K586/data!K585-1</f>
        <v>-6.6855037677335805E-2</v>
      </c>
      <c r="D585" s="1">
        <f t="shared" si="496"/>
        <v>43466</v>
      </c>
      <c r="E585">
        <f>VLOOKUP(D585,'FRED Graph'!$A$13:$B$1993,2,FALSE)</f>
        <v>0</v>
      </c>
      <c r="F585" s="4">
        <f t="shared" si="497"/>
        <v>-6.8938371010669144E-2</v>
      </c>
      <c r="G585" s="20" t="str">
        <f t="shared" si="495"/>
        <v>20192</v>
      </c>
      <c r="H585" s="21">
        <f>IF(VLOOKUP(G585,Median_Level!$A$2:$H$206,8,FALSE)="#N/A",0,VLOOKUP(G585,Median_Level!$A$2:$H$206,8,FALSE))</f>
        <v>22.5</v>
      </c>
      <c r="I585" s="4"/>
      <c r="J585" s="3">
        <f t="shared" si="546"/>
        <v>0</v>
      </c>
      <c r="K585" s="3">
        <f t="shared" si="498"/>
        <v>1</v>
      </c>
      <c r="L585" s="2">
        <f t="shared" si="499"/>
        <v>-6.6855037677335805E-2</v>
      </c>
      <c r="M585" s="5">
        <f t="shared" si="500"/>
        <v>2857.229706390327</v>
      </c>
      <c r="N585" s="2">
        <f>(M585/M$5)^(12/COUNT(M$6:M585))-1</f>
        <v>7.182282974134413E-2</v>
      </c>
      <c r="P585" s="3">
        <f t="shared" si="547"/>
        <v>1</v>
      </c>
      <c r="Q585" s="3">
        <f t="shared" si="501"/>
        <v>0</v>
      </c>
      <c r="R585" s="2">
        <f t="shared" si="502"/>
        <v>2.0833333333333333E-3</v>
      </c>
      <c r="S585" s="5">
        <f t="shared" si="503"/>
        <v>1205.0433631628919</v>
      </c>
      <c r="T585" s="2">
        <f>(S585/S$5)^(12/COUNT(S$6:S585))-1</f>
        <v>5.2847748144326134E-2</v>
      </c>
      <c r="V585" s="3">
        <f t="shared" si="504"/>
        <v>1</v>
      </c>
      <c r="W585" s="3">
        <f t="shared" si="505"/>
        <v>0</v>
      </c>
      <c r="X585" s="2">
        <f t="shared" si="506"/>
        <v>2.0833333333333333E-3</v>
      </c>
      <c r="Y585" s="5">
        <f t="shared" si="507"/>
        <v>22773303.674128681</v>
      </c>
      <c r="Z585" s="2">
        <f>(Y585/Y$5)^(12/COUNT(Y$6:Y585))-1</f>
        <v>0.2907534583112048</v>
      </c>
      <c r="AB585" s="3">
        <f t="shared" si="508"/>
        <v>0</v>
      </c>
      <c r="AC585" s="3">
        <f t="shared" si="509"/>
        <v>1</v>
      </c>
      <c r="AD585" s="2">
        <f t="shared" si="510"/>
        <v>-6.6855037677335805E-2</v>
      </c>
      <c r="AE585" s="5">
        <f t="shared" si="511"/>
        <v>3601.4197000309582</v>
      </c>
      <c r="AF585" s="2">
        <f>(AE585/AE$5)^(12/COUNT(AE$6:AE585))-1</f>
        <v>7.6968261873653798E-2</v>
      </c>
      <c r="AH585" s="3">
        <f t="shared" ca="1" si="512"/>
        <v>0</v>
      </c>
      <c r="AI585" s="3">
        <f t="shared" ca="1" si="513"/>
        <v>1</v>
      </c>
      <c r="AJ585" s="2">
        <f t="shared" ca="1" si="514"/>
        <v>-6.6855037677335805E-2</v>
      </c>
      <c r="AK585" s="5">
        <f t="shared" ca="1" si="515"/>
        <v>12595.336411500843</v>
      </c>
      <c r="AL585" s="2">
        <f ca="1">(AK585/AK$5)^(12/COUNT(AK$6:AK585))-1</f>
        <v>0.10522987584524124</v>
      </c>
      <c r="AN585" s="3">
        <f t="shared" ca="1" si="516"/>
        <v>0.6727458069702329</v>
      </c>
      <c r="AO585" s="3">
        <f t="shared" ca="1" si="517"/>
        <v>0.3272541930297671</v>
      </c>
      <c r="AP585" s="2">
        <f t="shared" ca="1" si="518"/>
        <v>-2.0477037640549887E-2</v>
      </c>
      <c r="AQ585" s="5">
        <f t="shared" ca="1" si="519"/>
        <v>2135.4450792142056</v>
      </c>
      <c r="AR585" s="2">
        <f ca="1">(AQ585/AQ$5)^(12/COUNT(AQ$6:AQ585))-1</f>
        <v>6.5385193322716084E-2</v>
      </c>
      <c r="AT585" s="3">
        <f t="shared" si="520"/>
        <v>1</v>
      </c>
      <c r="AU585" s="3">
        <f t="shared" si="521"/>
        <v>0</v>
      </c>
      <c r="AV585" s="2">
        <f t="shared" si="522"/>
        <v>2.0833333333333333E-3</v>
      </c>
      <c r="AW585" s="5">
        <f t="shared" si="523"/>
        <v>4933.880584708304</v>
      </c>
      <c r="AX585" s="2">
        <f>(AW585/AW$5)^(12/COUNT(AW$6:AW585))-1</f>
        <v>8.4005508134214146E-2</v>
      </c>
      <c r="AZ585" s="3">
        <f t="shared" ca="1" si="524"/>
        <v>0</v>
      </c>
      <c r="BA585" s="3">
        <f t="shared" ca="1" si="525"/>
        <v>1</v>
      </c>
      <c r="BB585" s="2">
        <f t="shared" ca="1" si="526"/>
        <v>-6.6855037677335805E-2</v>
      </c>
      <c r="BC585" s="5">
        <f t="shared" ca="1" si="527"/>
        <v>9319.9660390168083</v>
      </c>
      <c r="BD585" s="2">
        <f ca="1">(BC585/BC$5)^(12/COUNT(BC$6:BC585))-1</f>
        <v>9.8364539599721912E-2</v>
      </c>
      <c r="BF585" s="3">
        <f t="shared" si="548"/>
        <v>0.45</v>
      </c>
      <c r="BG585" s="3">
        <f t="shared" si="528"/>
        <v>0.55000000000000004</v>
      </c>
      <c r="BH585" s="2">
        <f t="shared" si="529"/>
        <v>-3.5832770722534692E-2</v>
      </c>
      <c r="BI585" s="5">
        <f t="shared" si="530"/>
        <v>2221.3909149346127</v>
      </c>
      <c r="BJ585" s="2">
        <f>(BI585/BI$5)^(12/COUNT(BI$6:BI585))-1</f>
        <v>6.6255309338087098E-2</v>
      </c>
      <c r="BL585" s="3">
        <f t="shared" si="531"/>
        <v>1</v>
      </c>
      <c r="BM585" s="3">
        <f t="shared" si="532"/>
        <v>0</v>
      </c>
      <c r="BN585" s="2">
        <f t="shared" si="533"/>
        <v>2.0833333333333333E-3</v>
      </c>
      <c r="BO585" s="5">
        <f t="shared" si="534"/>
        <v>867.07045406975999</v>
      </c>
      <c r="BP585" s="2">
        <f>(BO585/BO$5)^(12/COUNT(BO$6:BO585))-1</f>
        <v>4.5702200248378899E-2</v>
      </c>
      <c r="BR585" s="3">
        <f t="shared" si="535"/>
        <v>1</v>
      </c>
      <c r="BS585" s="3">
        <f t="shared" si="536"/>
        <v>0</v>
      </c>
      <c r="BT585" s="2">
        <f t="shared" si="537"/>
        <v>2.0833333333333333E-3</v>
      </c>
      <c r="BU585" s="5">
        <f t="shared" si="538"/>
        <v>1575.5999543536684</v>
      </c>
      <c r="BV585" s="2">
        <f>(BU585/BU$5)^(12/COUNT(BU$6:BU585))-1</f>
        <v>5.8704463307315935E-2</v>
      </c>
      <c r="BX585" s="3">
        <f t="shared" si="539"/>
        <v>0</v>
      </c>
      <c r="BY585" s="3">
        <f t="shared" si="540"/>
        <v>1</v>
      </c>
      <c r="BZ585" s="2">
        <f t="shared" si="541"/>
        <v>-6.6855037677335805E-2</v>
      </c>
      <c r="CA585" s="5">
        <f t="shared" si="542"/>
        <v>2338.3008891427967</v>
      </c>
      <c r="CB585" s="2">
        <f>(CA585/CA$5)^(12/COUNT(CA$6:CA585))-1</f>
        <v>6.7387412965991267E-2</v>
      </c>
      <c r="CD585" s="3">
        <f t="shared" si="549"/>
        <v>0.1</v>
      </c>
      <c r="CE585" s="3">
        <f t="shared" si="543"/>
        <v>0.9</v>
      </c>
      <c r="CF585" s="2">
        <f t="shared" si="544"/>
        <v>-5.9961200576268893E-2</v>
      </c>
      <c r="CG585" s="5">
        <f t="shared" si="545"/>
        <v>2755.6260664623451</v>
      </c>
      <c r="CH585" s="2">
        <f>(CG585/CG$5)^(12/COUNT(CG$6:CG585))-1</f>
        <v>7.1020197838925547E-2</v>
      </c>
    </row>
    <row r="586" spans="1:86">
      <c r="A586" s="1">
        <v>43644</v>
      </c>
      <c r="B586" s="2">
        <f>data!M587/1200</f>
        <v>2.0833333333333333E-3</v>
      </c>
      <c r="C586" s="2">
        <f>data!K587/data!K586-1</f>
        <v>7.1928959211832844E-2</v>
      </c>
      <c r="D586" s="1">
        <f t="shared" si="496"/>
        <v>43466</v>
      </c>
      <c r="E586">
        <f>VLOOKUP(D586,'FRED Graph'!$A$13:$B$1993,2,FALSE)</f>
        <v>0</v>
      </c>
      <c r="F586" s="4">
        <f t="shared" si="497"/>
        <v>6.9845625878499504E-2</v>
      </c>
      <c r="G586" s="20" t="str">
        <f t="shared" si="495"/>
        <v>20192</v>
      </c>
      <c r="H586" s="21">
        <f>IF(VLOOKUP(G586,Median_Level!$A$2:$H$206,8,FALSE)="#N/A",0,VLOOKUP(G586,Median_Level!$A$2:$H$206,8,FALSE))</f>
        <v>22.5</v>
      </c>
      <c r="I586" s="4"/>
      <c r="J586" s="3">
        <f t="shared" si="546"/>
        <v>0</v>
      </c>
      <c r="K586" s="3">
        <f t="shared" si="498"/>
        <v>1</v>
      </c>
      <c r="L586" s="2">
        <f t="shared" si="499"/>
        <v>7.1928959211832844E-2</v>
      </c>
      <c r="M586" s="5">
        <f t="shared" si="500"/>
        <v>3062.747265400114</v>
      </c>
      <c r="N586" s="2">
        <f>(M586/M$5)^(12/COUNT(M$6:M586))-1</f>
        <v>7.3233465657714047E-2</v>
      </c>
      <c r="P586" s="3">
        <f t="shared" si="547"/>
        <v>1</v>
      </c>
      <c r="Q586" s="3">
        <f t="shared" si="501"/>
        <v>0</v>
      </c>
      <c r="R586" s="2">
        <f t="shared" si="502"/>
        <v>2.0833333333333333E-3</v>
      </c>
      <c r="S586" s="5">
        <f t="shared" si="503"/>
        <v>1207.5538701694813</v>
      </c>
      <c r="T586" s="2">
        <f>(S586/S$5)^(12/COUNT(S$6:S586))-1</f>
        <v>5.2799683136391939E-2</v>
      </c>
      <c r="V586" s="3">
        <f t="shared" si="504"/>
        <v>0</v>
      </c>
      <c r="W586" s="3">
        <f t="shared" si="505"/>
        <v>1</v>
      </c>
      <c r="X586" s="2">
        <f t="shared" si="506"/>
        <v>7.1928959211832844E-2</v>
      </c>
      <c r="Y586" s="5">
        <f t="shared" si="507"/>
        <v>24411363.705223765</v>
      </c>
      <c r="Z586" s="2">
        <f>(Y586/Y$5)^(12/COUNT(Y$6:Y586))-1</f>
        <v>0.29203883384155049</v>
      </c>
      <c r="AB586" s="3">
        <f t="shared" si="508"/>
        <v>0</v>
      </c>
      <c r="AC586" s="3">
        <f t="shared" si="509"/>
        <v>1</v>
      </c>
      <c r="AD586" s="2">
        <f t="shared" si="510"/>
        <v>7.1928959211832844E-2</v>
      </c>
      <c r="AE586" s="5">
        <f t="shared" si="511"/>
        <v>3860.4660707391763</v>
      </c>
      <c r="AF586" s="2">
        <f>(AE586/AE$5)^(12/COUNT(AE$6:AE586))-1</f>
        <v>7.8376780704612292E-2</v>
      </c>
      <c r="AH586" s="3">
        <f t="shared" ca="1" si="512"/>
        <v>0</v>
      </c>
      <c r="AI586" s="3">
        <f t="shared" ca="1" si="513"/>
        <v>1</v>
      </c>
      <c r="AJ586" s="2">
        <f t="shared" ca="1" si="514"/>
        <v>7.1928959211832844E-2</v>
      </c>
      <c r="AK586" s="5">
        <f t="shared" ca="1" si="515"/>
        <v>13501.305850503</v>
      </c>
      <c r="AL586" s="2">
        <f ca="1">(AK586/AK$5)^(12/COUNT(AK$6:AK586))-1</f>
        <v>0.10662601765303581</v>
      </c>
      <c r="AN586" s="3">
        <f t="shared" ca="1" si="516"/>
        <v>0.74967175878633918</v>
      </c>
      <c r="AO586" s="3">
        <f t="shared" ca="1" si="517"/>
        <v>0.25032824121366082</v>
      </c>
      <c r="AP586" s="2">
        <f t="shared" ca="1" si="518"/>
        <v>1.9567666015965469E-2</v>
      </c>
      <c r="AQ586" s="5">
        <f t="shared" ca="1" si="519"/>
        <v>2177.2307553197061</v>
      </c>
      <c r="AR586" s="2">
        <f ca="1">(AQ586/AQ$5)^(12/COUNT(AQ$6:AQ586))-1</f>
        <v>6.5695516359181916E-2</v>
      </c>
      <c r="AT586" s="3">
        <f t="shared" si="520"/>
        <v>1</v>
      </c>
      <c r="AU586" s="3">
        <f t="shared" si="521"/>
        <v>0</v>
      </c>
      <c r="AV586" s="2">
        <f t="shared" si="522"/>
        <v>2.0833333333333333E-3</v>
      </c>
      <c r="AW586" s="5">
        <f t="shared" si="523"/>
        <v>4944.1595025931138</v>
      </c>
      <c r="AX586" s="2">
        <f>(AW586/AW$5)^(12/COUNT(AW$6:AW586))-1</f>
        <v>8.3901610924674408E-2</v>
      </c>
      <c r="AZ586" s="3">
        <f t="shared" ca="1" si="524"/>
        <v>0</v>
      </c>
      <c r="BA586" s="3">
        <f t="shared" ca="1" si="525"/>
        <v>1</v>
      </c>
      <c r="BB586" s="2">
        <f t="shared" ca="1" si="526"/>
        <v>7.1928959211832844E-2</v>
      </c>
      <c r="BC586" s="5">
        <f t="shared" ca="1" si="527"/>
        <v>9990.3414960929149</v>
      </c>
      <c r="BD586" s="2">
        <f ca="1">(BC586/BC$5)^(12/COUNT(BC$6:BC586))-1</f>
        <v>9.9763803599759671E-2</v>
      </c>
      <c r="BF586" s="3">
        <f t="shared" si="548"/>
        <v>0.45</v>
      </c>
      <c r="BG586" s="3">
        <f t="shared" si="528"/>
        <v>0.55000000000000004</v>
      </c>
      <c r="BH586" s="2">
        <f t="shared" si="529"/>
        <v>4.0498427566508066E-2</v>
      </c>
      <c r="BI586" s="5">
        <f t="shared" si="530"/>
        <v>2311.3537539999916</v>
      </c>
      <c r="BJ586" s="2">
        <f>(BI586/BI$5)^(12/COUNT(BI$6:BI586))-1</f>
        <v>6.7012133605655722E-2</v>
      </c>
      <c r="BL586" s="3">
        <f t="shared" si="531"/>
        <v>1</v>
      </c>
      <c r="BM586" s="3">
        <f t="shared" si="532"/>
        <v>0</v>
      </c>
      <c r="BN586" s="2">
        <f t="shared" si="533"/>
        <v>2.0833333333333333E-3</v>
      </c>
      <c r="BO586" s="5">
        <f t="shared" si="534"/>
        <v>868.87685084907207</v>
      </c>
      <c r="BP586" s="2">
        <f>(BO586/BO$5)^(12/COUNT(BO$6:BO586))-1</f>
        <v>4.5666717839866644E-2</v>
      </c>
      <c r="BR586" s="3">
        <f t="shared" si="535"/>
        <v>1</v>
      </c>
      <c r="BS586" s="3">
        <f t="shared" si="536"/>
        <v>0</v>
      </c>
      <c r="BT586" s="2">
        <f t="shared" si="537"/>
        <v>2.0833333333333333E-3</v>
      </c>
      <c r="BU586" s="5">
        <f t="shared" si="538"/>
        <v>1578.8824542585721</v>
      </c>
      <c r="BV586" s="2">
        <f>(BU586/BU$5)^(12/COUNT(BU$6:BU586))-1</f>
        <v>5.8646023045876516E-2</v>
      </c>
      <c r="BX586" s="3">
        <f t="shared" si="539"/>
        <v>0</v>
      </c>
      <c r="BY586" s="3">
        <f t="shared" si="540"/>
        <v>1</v>
      </c>
      <c r="BZ586" s="2">
        <f t="shared" si="541"/>
        <v>7.1928959211832844E-2</v>
      </c>
      <c r="CA586" s="5">
        <f t="shared" si="542"/>
        <v>2506.4924384229412</v>
      </c>
      <c r="CB586" s="2">
        <f>(CA586/CA$5)^(12/COUNT(CA$6:CA586))-1</f>
        <v>6.8799839733623136E-2</v>
      </c>
      <c r="CD586" s="3">
        <f t="shared" si="549"/>
        <v>0.1</v>
      </c>
      <c r="CE586" s="3">
        <f t="shared" si="543"/>
        <v>0.9</v>
      </c>
      <c r="CF586" s="2">
        <f t="shared" si="544"/>
        <v>6.4944396623982895E-2</v>
      </c>
      <c r="CG586" s="5">
        <f t="shared" si="545"/>
        <v>2934.5885386700616</v>
      </c>
      <c r="CH586" s="2">
        <f>(CG586/CG$5)^(12/COUNT(CG$6:CG586))-1</f>
        <v>7.2286370630513908E-2</v>
      </c>
    </row>
    <row r="587" spans="1:86">
      <c r="A587" s="1">
        <v>43677</v>
      </c>
      <c r="B587" s="2">
        <f>data!M588/1200</f>
        <v>2.075E-3</v>
      </c>
      <c r="C587" s="2">
        <f>data!K588/data!K587-1</f>
        <v>9.936481107490458E-3</v>
      </c>
      <c r="D587" s="1">
        <f t="shared" si="496"/>
        <v>43466</v>
      </c>
      <c r="E587">
        <f>VLOOKUP(D587,'FRED Graph'!$A$13:$B$1993,2,FALSE)</f>
        <v>0</v>
      </c>
      <c r="F587" s="4">
        <f t="shared" si="497"/>
        <v>7.8614811074904575E-3</v>
      </c>
      <c r="G587" s="20" t="str">
        <f t="shared" si="495"/>
        <v>20193</v>
      </c>
      <c r="H587" s="21">
        <f>IF(VLOOKUP(G587,Median_Level!$A$2:$H$206,8,FALSE)="#N/A",0,VLOOKUP(G587,Median_Level!$A$2:$H$206,8,FALSE))</f>
        <v>25</v>
      </c>
      <c r="I587" s="4"/>
      <c r="J587" s="3">
        <f t="shared" si="546"/>
        <v>0</v>
      </c>
      <c r="K587" s="3">
        <f t="shared" si="498"/>
        <v>1</v>
      </c>
      <c r="L587" s="2">
        <f t="shared" si="499"/>
        <v>9.936481107490458E-3</v>
      </c>
      <c r="M587" s="5">
        <f t="shared" si="500"/>
        <v>3093.1801957397802</v>
      </c>
      <c r="N587" s="2">
        <f>(M587/M$5)^(12/COUNT(M$6:M587))-1</f>
        <v>7.3321934065675221E-2</v>
      </c>
      <c r="P587" s="3">
        <f t="shared" si="547"/>
        <v>1</v>
      </c>
      <c r="Q587" s="3">
        <f t="shared" si="501"/>
        <v>0</v>
      </c>
      <c r="R587" s="2">
        <f t="shared" si="502"/>
        <v>2.075E-3</v>
      </c>
      <c r="S587" s="5">
        <f t="shared" si="503"/>
        <v>1210.059544450083</v>
      </c>
      <c r="T587" s="2">
        <f>(S587/S$5)^(12/COUNT(S$6:S587))-1</f>
        <v>5.2751604973430011E-2</v>
      </c>
      <c r="V587" s="3">
        <f t="shared" si="504"/>
        <v>0</v>
      </c>
      <c r="W587" s="3">
        <f t="shared" si="505"/>
        <v>1</v>
      </c>
      <c r="X587" s="2">
        <f t="shared" si="506"/>
        <v>9.936481107490458E-3</v>
      </c>
      <c r="Y587" s="5">
        <f t="shared" si="507"/>
        <v>24653926.759488799</v>
      </c>
      <c r="Z587" s="2">
        <f>(Y587/Y$5)^(12/COUNT(Y$6:Y587))-1</f>
        <v>0.29173345993657995</v>
      </c>
      <c r="AB587" s="3">
        <f t="shared" si="508"/>
        <v>0</v>
      </c>
      <c r="AC587" s="3">
        <f t="shared" si="509"/>
        <v>1</v>
      </c>
      <c r="AD587" s="2">
        <f t="shared" si="510"/>
        <v>9.936481107490458E-3</v>
      </c>
      <c r="AE587" s="5">
        <f t="shared" si="511"/>
        <v>3898.8255189171841</v>
      </c>
      <c r="AF587" s="2">
        <f>(AE587/AE$5)^(12/COUNT(AE$6:AE587))-1</f>
        <v>7.8456813937608283E-2</v>
      </c>
      <c r="AH587" s="3">
        <f t="shared" ca="1" si="512"/>
        <v>0</v>
      </c>
      <c r="AI587" s="3">
        <f t="shared" ca="1" si="513"/>
        <v>1</v>
      </c>
      <c r="AJ587" s="2">
        <f t="shared" ca="1" si="514"/>
        <v>9.936481107490458E-3</v>
      </c>
      <c r="AK587" s="5">
        <f t="shared" ca="1" si="515"/>
        <v>13635.461321012974</v>
      </c>
      <c r="AL587" s="2">
        <f ca="1">(AK587/AK$5)^(12/COUNT(AK$6:AK587))-1</f>
        <v>0.1066589764025172</v>
      </c>
      <c r="AN587" s="3">
        <f t="shared" ca="1" si="516"/>
        <v>0.60886549753122798</v>
      </c>
      <c r="AO587" s="3">
        <f t="shared" ca="1" si="517"/>
        <v>0.39113450246877202</v>
      </c>
      <c r="AP587" s="2">
        <f t="shared" ca="1" si="518"/>
        <v>5.1498965016459316E-3</v>
      </c>
      <c r="AQ587" s="5">
        <f t="shared" ca="1" si="519"/>
        <v>2188.4432683698028</v>
      </c>
      <c r="AR587" s="2">
        <f ca="1">(AQ587/AQ$5)^(12/COUNT(AQ$6:AQ587))-1</f>
        <v>6.5691877107924901E-2</v>
      </c>
      <c r="AT587" s="3">
        <f t="shared" si="520"/>
        <v>1</v>
      </c>
      <c r="AU587" s="3">
        <f t="shared" si="521"/>
        <v>0</v>
      </c>
      <c r="AV587" s="2">
        <f t="shared" si="522"/>
        <v>2.075E-3</v>
      </c>
      <c r="AW587" s="5">
        <f t="shared" si="523"/>
        <v>4954.4186335609947</v>
      </c>
      <c r="AX587" s="2">
        <f>(AW587/AW$5)^(12/COUNT(AW$6:AW587))-1</f>
        <v>8.3797894823836261E-2</v>
      </c>
      <c r="AZ587" s="3">
        <f t="shared" ca="1" si="524"/>
        <v>0</v>
      </c>
      <c r="BA587" s="3">
        <f t="shared" ca="1" si="525"/>
        <v>1</v>
      </c>
      <c r="BB587" s="2">
        <f t="shared" ca="1" si="526"/>
        <v>9.936481107490458E-3</v>
      </c>
      <c r="BC587" s="5">
        <f t="shared" ca="1" si="527"/>
        <v>10089.610335626219</v>
      </c>
      <c r="BD587" s="2">
        <f ca="1">(BC587/BC$5)^(12/COUNT(BC$6:BC587))-1</f>
        <v>9.9808312496796781E-2</v>
      </c>
      <c r="BF587" s="3">
        <f t="shared" si="548"/>
        <v>0.45</v>
      </c>
      <c r="BG587" s="3">
        <f t="shared" si="528"/>
        <v>0.55000000000000004</v>
      </c>
      <c r="BH587" s="2">
        <f t="shared" si="529"/>
        <v>6.3988146091197521E-3</v>
      </c>
      <c r="BI587" s="5">
        <f t="shared" si="530"/>
        <v>2326.1436781679308</v>
      </c>
      <c r="BJ587" s="2">
        <f>(BI587/BI$5)^(12/COUNT(BI$6:BI587))-1</f>
        <v>6.7033545207147993E-2</v>
      </c>
      <c r="BL587" s="3">
        <f t="shared" si="531"/>
        <v>1</v>
      </c>
      <c r="BM587" s="3">
        <f t="shared" si="532"/>
        <v>0</v>
      </c>
      <c r="BN587" s="2">
        <f t="shared" si="533"/>
        <v>2.075E-3</v>
      </c>
      <c r="BO587" s="5">
        <f t="shared" si="534"/>
        <v>870.67977031458395</v>
      </c>
      <c r="BP587" s="2">
        <f>(BO587/BO$5)^(12/COUNT(BO$6:BO587))-1</f>
        <v>4.5631179272849209E-2</v>
      </c>
      <c r="BR587" s="3">
        <f t="shared" si="535"/>
        <v>1</v>
      </c>
      <c r="BS587" s="3">
        <f t="shared" si="536"/>
        <v>0</v>
      </c>
      <c r="BT587" s="2">
        <f t="shared" si="537"/>
        <v>2.075E-3</v>
      </c>
      <c r="BU587" s="5">
        <f t="shared" si="538"/>
        <v>1582.1586353511586</v>
      </c>
      <c r="BV587" s="2">
        <f>(BU587/BU$5)^(12/COUNT(BU$6:BU587))-1</f>
        <v>5.8587605308829227E-2</v>
      </c>
      <c r="BX587" s="3">
        <f t="shared" si="539"/>
        <v>0</v>
      </c>
      <c r="BY587" s="3">
        <f t="shared" si="540"/>
        <v>1</v>
      </c>
      <c r="BZ587" s="2">
        <f t="shared" si="541"/>
        <v>9.936481107490458E-3</v>
      </c>
      <c r="CA587" s="5">
        <f t="shared" si="542"/>
        <v>2531.3981531833983</v>
      </c>
      <c r="CB587" s="2">
        <f>(CA587/CA$5)^(12/COUNT(CA$6:CA587))-1</f>
        <v>6.8895545481265863E-2</v>
      </c>
      <c r="CD587" s="3">
        <f t="shared" si="549"/>
        <v>0.1</v>
      </c>
      <c r="CE587" s="3">
        <f t="shared" si="543"/>
        <v>0.9</v>
      </c>
      <c r="CF587" s="2">
        <f t="shared" si="544"/>
        <v>9.1503329967414122E-3</v>
      </c>
      <c r="CG587" s="5">
        <f t="shared" si="545"/>
        <v>2961.4410010073138</v>
      </c>
      <c r="CH587" s="2">
        <f>(CG587/CG$5)^(12/COUNT(CG$6:CG587))-1</f>
        <v>7.2359169746961438E-2</v>
      </c>
    </row>
    <row r="588" spans="1:86">
      <c r="A588" s="1">
        <v>43707</v>
      </c>
      <c r="B588" s="2">
        <f>data!M589/1200</f>
        <v>1.8749999999999999E-3</v>
      </c>
      <c r="C588" s="2">
        <f>data!K589/data!K588-1</f>
        <v>-1.7159967495859796E-2</v>
      </c>
      <c r="D588" s="1">
        <f t="shared" si="496"/>
        <v>43466</v>
      </c>
      <c r="E588">
        <f>VLOOKUP(D588,'FRED Graph'!$A$13:$B$1993,2,FALSE)</f>
        <v>0</v>
      </c>
      <c r="F588" s="4">
        <f t="shared" si="497"/>
        <v>-1.9034967495859798E-2</v>
      </c>
      <c r="G588" s="20" t="str">
        <f t="shared" si="495"/>
        <v>20193</v>
      </c>
      <c r="H588" s="21">
        <f>IF(VLOOKUP(G588,Median_Level!$A$2:$H$206,8,FALSE)="#N/A",0,VLOOKUP(G588,Median_Level!$A$2:$H$206,8,FALSE))</f>
        <v>25</v>
      </c>
      <c r="I588" s="4"/>
      <c r="J588" s="3">
        <f t="shared" si="546"/>
        <v>0</v>
      </c>
      <c r="K588" s="3">
        <f t="shared" si="498"/>
        <v>1</v>
      </c>
      <c r="L588" s="2">
        <f t="shared" si="499"/>
        <v>-1.7159967495859796E-2</v>
      </c>
      <c r="M588" s="5">
        <f t="shared" si="500"/>
        <v>3040.1013241220485</v>
      </c>
      <c r="N588" s="2">
        <f>(M588/M$5)^(12/COUNT(M$6:M588))-1</f>
        <v>7.2809392777694937E-2</v>
      </c>
      <c r="P588" s="3">
        <f t="shared" si="547"/>
        <v>1</v>
      </c>
      <c r="Q588" s="3">
        <f t="shared" si="501"/>
        <v>0</v>
      </c>
      <c r="R588" s="2">
        <f t="shared" si="502"/>
        <v>1.8749999999999999E-3</v>
      </c>
      <c r="S588" s="5">
        <f t="shared" si="503"/>
        <v>1212.328406095927</v>
      </c>
      <c r="T588" s="2">
        <f>(S588/S$5)^(12/COUNT(S$6:S588))-1</f>
        <v>5.2699368879178365E-2</v>
      </c>
      <c r="V588" s="3">
        <f t="shared" si="504"/>
        <v>1</v>
      </c>
      <c r="W588" s="3">
        <f t="shared" si="505"/>
        <v>0</v>
      </c>
      <c r="X588" s="2">
        <f t="shared" si="506"/>
        <v>1.8749999999999999E-3</v>
      </c>
      <c r="Y588" s="5">
        <f t="shared" si="507"/>
        <v>24700152.872162841</v>
      </c>
      <c r="Z588" s="2">
        <f>(Y588/Y$5)^(12/COUNT(Y$6:Y588))-1</f>
        <v>0.29121619182019609</v>
      </c>
      <c r="AB588" s="3">
        <f t="shared" si="508"/>
        <v>0</v>
      </c>
      <c r="AC588" s="3">
        <f t="shared" si="509"/>
        <v>1</v>
      </c>
      <c r="AD588" s="2">
        <f t="shared" si="510"/>
        <v>-1.7159967495859796E-2</v>
      </c>
      <c r="AE588" s="5">
        <f t="shared" si="511"/>
        <v>3831.9217997405367</v>
      </c>
      <c r="AF588" s="2">
        <f>(AE588/AE$5)^(12/COUNT(AE$6:AE588))-1</f>
        <v>7.7932996133662558E-2</v>
      </c>
      <c r="AH588" s="3">
        <f t="shared" ca="1" si="512"/>
        <v>0</v>
      </c>
      <c r="AI588" s="3">
        <f t="shared" ca="1" si="513"/>
        <v>1</v>
      </c>
      <c r="AJ588" s="2">
        <f t="shared" ca="1" si="514"/>
        <v>-1.7159967495859796E-2</v>
      </c>
      <c r="AK588" s="5">
        <f t="shared" ca="1" si="515"/>
        <v>13401.477247953339</v>
      </c>
      <c r="AL588" s="2">
        <f ca="1">(AK588/AK$5)^(12/COUNT(AK$6:AK588))-1</f>
        <v>0.10607248412821524</v>
      </c>
      <c r="AN588" s="3">
        <f t="shared" ca="1" si="516"/>
        <v>0.64633053178122157</v>
      </c>
      <c r="AO588" s="3">
        <f t="shared" ca="1" si="517"/>
        <v>0.35366946821877843</v>
      </c>
      <c r="AP588" s="2">
        <f t="shared" ca="1" si="518"/>
        <v>-4.8570868318224669E-3</v>
      </c>
      <c r="AQ588" s="5">
        <f t="shared" ca="1" si="519"/>
        <v>2177.8138093888133</v>
      </c>
      <c r="AR588" s="2">
        <f ca="1">(AQ588/AQ$5)^(12/COUNT(AQ$6:AQ588))-1</f>
        <v>6.5468797430401793E-2</v>
      </c>
      <c r="AT588" s="3">
        <f t="shared" si="520"/>
        <v>1</v>
      </c>
      <c r="AU588" s="3">
        <f t="shared" si="521"/>
        <v>0</v>
      </c>
      <c r="AV588" s="2">
        <f t="shared" si="522"/>
        <v>1.8749999999999999E-3</v>
      </c>
      <c r="AW588" s="5">
        <f t="shared" si="523"/>
        <v>4963.7081684989216</v>
      </c>
      <c r="AX588" s="2">
        <f>(AW588/AW$5)^(12/COUNT(AW$6:AW588))-1</f>
        <v>8.369009202208777E-2</v>
      </c>
      <c r="AZ588" s="3">
        <f t="shared" ca="1" si="524"/>
        <v>0</v>
      </c>
      <c r="BA588" s="3">
        <f t="shared" ca="1" si="525"/>
        <v>1</v>
      </c>
      <c r="BB588" s="2">
        <f t="shared" ca="1" si="526"/>
        <v>-1.7159967495859796E-2</v>
      </c>
      <c r="BC588" s="5">
        <f t="shared" ca="1" si="527"/>
        <v>9916.472950220983</v>
      </c>
      <c r="BD588" s="2">
        <f ca="1">(BC588/BC$5)^(12/COUNT(BC$6:BC588))-1</f>
        <v>9.9237158963474403E-2</v>
      </c>
      <c r="BF588" s="3">
        <f t="shared" si="548"/>
        <v>0.45</v>
      </c>
      <c r="BG588" s="3">
        <f t="shared" si="528"/>
        <v>0.55000000000000004</v>
      </c>
      <c r="BH588" s="2">
        <f t="shared" si="529"/>
        <v>-8.5942321227228877E-3</v>
      </c>
      <c r="BI588" s="5">
        <f t="shared" si="530"/>
        <v>2306.1522594469511</v>
      </c>
      <c r="BJ588" s="2">
        <f>(BI588/BI$5)^(12/COUNT(BI$6:BI588))-1</f>
        <v>6.6725268452743514E-2</v>
      </c>
      <c r="BL588" s="3">
        <f t="shared" si="531"/>
        <v>1</v>
      </c>
      <c r="BM588" s="3">
        <f t="shared" si="532"/>
        <v>0</v>
      </c>
      <c r="BN588" s="2">
        <f t="shared" si="533"/>
        <v>1.8749999999999999E-3</v>
      </c>
      <c r="BO588" s="5">
        <f t="shared" si="534"/>
        <v>872.31229488392387</v>
      </c>
      <c r="BP588" s="2">
        <f>(BO588/BO$5)^(12/COUNT(BO$6:BO588))-1</f>
        <v>4.5591467977425415E-2</v>
      </c>
      <c r="BR588" s="3">
        <f t="shared" si="535"/>
        <v>1</v>
      </c>
      <c r="BS588" s="3">
        <f t="shared" si="536"/>
        <v>0</v>
      </c>
      <c r="BT588" s="2">
        <f t="shared" si="537"/>
        <v>1.8749999999999999E-3</v>
      </c>
      <c r="BU588" s="5">
        <f t="shared" si="538"/>
        <v>1585.1251827924423</v>
      </c>
      <c r="BV588" s="2">
        <f>(BU588/BU$5)^(12/COUNT(BU$6:BU588))-1</f>
        <v>5.8525042198477095E-2</v>
      </c>
      <c r="BX588" s="3">
        <f t="shared" si="539"/>
        <v>0</v>
      </c>
      <c r="BY588" s="3">
        <f t="shared" si="540"/>
        <v>1</v>
      </c>
      <c r="BZ588" s="2">
        <f t="shared" si="541"/>
        <v>-1.7159967495859796E-2</v>
      </c>
      <c r="CA588" s="5">
        <f t="shared" si="542"/>
        <v>2487.9594431556916</v>
      </c>
      <c r="CB588" s="2">
        <f>(CA588/CA$5)^(12/COUNT(CA$6:CA588))-1</f>
        <v>6.839269108260293E-2</v>
      </c>
      <c r="CD588" s="3">
        <f t="shared" si="549"/>
        <v>0.1</v>
      </c>
      <c r="CE588" s="3">
        <f t="shared" si="543"/>
        <v>0.9</v>
      </c>
      <c r="CF588" s="2">
        <f t="shared" si="544"/>
        <v>-1.5256470746273816E-2</v>
      </c>
      <c r="CG588" s="5">
        <f t="shared" si="545"/>
        <v>2916.25986300863</v>
      </c>
      <c r="CH588" s="2">
        <f>(CG588/CG$5)^(12/COUNT(CG$6:CG588))-1</f>
        <v>7.1891425889817784E-2</v>
      </c>
    </row>
    <row r="589" spans="1:86">
      <c r="A589" s="1">
        <v>43738</v>
      </c>
      <c r="B589" s="2">
        <f>data!M590/1200</f>
        <v>1.7833333333333334E-3</v>
      </c>
      <c r="C589" s="2">
        <f>data!K590/data!K589-1</f>
        <v>1.9450234970806779E-2</v>
      </c>
      <c r="D589" s="1">
        <f t="shared" si="496"/>
        <v>43466</v>
      </c>
      <c r="E589">
        <f>VLOOKUP(D589,'FRED Graph'!$A$13:$B$1993,2,FALSE)</f>
        <v>0</v>
      </c>
      <c r="F589" s="4">
        <f t="shared" si="497"/>
        <v>1.7666901637473444E-2</v>
      </c>
      <c r="G589" s="20" t="str">
        <f t="shared" si="495"/>
        <v>20193</v>
      </c>
      <c r="H589" s="21">
        <f>IF(VLOOKUP(G589,Median_Level!$A$2:$H$206,8,FALSE)="#N/A",0,VLOOKUP(G589,Median_Level!$A$2:$H$206,8,FALSE))</f>
        <v>25</v>
      </c>
      <c r="I589" s="4"/>
      <c r="J589" s="3">
        <f t="shared" si="546"/>
        <v>0</v>
      </c>
      <c r="K589" s="3">
        <f t="shared" si="498"/>
        <v>1</v>
      </c>
      <c r="L589" s="2">
        <f t="shared" si="499"/>
        <v>1.9450234970806779E-2</v>
      </c>
      <c r="M589" s="5">
        <f t="shared" si="500"/>
        <v>3099.2320092112832</v>
      </c>
      <c r="N589" s="2">
        <f>(M589/M$5)^(12/COUNT(M$6:M589))-1</f>
        <v>7.310497254853443E-2</v>
      </c>
      <c r="P589" s="3">
        <f t="shared" si="547"/>
        <v>1</v>
      </c>
      <c r="Q589" s="3">
        <f t="shared" si="501"/>
        <v>0</v>
      </c>
      <c r="R589" s="2">
        <f t="shared" si="502"/>
        <v>1.7833333333333334E-3</v>
      </c>
      <c r="S589" s="5">
        <f t="shared" si="503"/>
        <v>1214.4903917534646</v>
      </c>
      <c r="T589" s="2">
        <f>(S589/S$5)^(12/COUNT(S$6:S589))-1</f>
        <v>5.2645335150112826E-2</v>
      </c>
      <c r="V589" s="3">
        <f t="shared" si="504"/>
        <v>0</v>
      </c>
      <c r="W589" s="3">
        <f t="shared" si="505"/>
        <v>1</v>
      </c>
      <c r="X589" s="2">
        <f t="shared" si="506"/>
        <v>1.9450234970806779E-2</v>
      </c>
      <c r="Y589" s="5">
        <f t="shared" si="507"/>
        <v>25180576.649341255</v>
      </c>
      <c r="Z589" s="2">
        <f>(Y589/Y$5)^(12/COUNT(Y$6:Y589))-1</f>
        <v>0.29116219491037421</v>
      </c>
      <c r="AB589" s="3">
        <f t="shared" si="508"/>
        <v>0</v>
      </c>
      <c r="AC589" s="3">
        <f t="shared" si="509"/>
        <v>1</v>
      </c>
      <c r="AD589" s="2">
        <f t="shared" si="510"/>
        <v>1.9450234970806779E-2</v>
      </c>
      <c r="AE589" s="5">
        <f t="shared" si="511"/>
        <v>3906.4535791352469</v>
      </c>
      <c r="AF589" s="2">
        <f>(AE589/AE$5)^(12/COUNT(AE$6:AE589))-1</f>
        <v>7.8221190959171238E-2</v>
      </c>
      <c r="AH589" s="3">
        <f t="shared" ca="1" si="512"/>
        <v>0</v>
      </c>
      <c r="AI589" s="3">
        <f t="shared" ca="1" si="513"/>
        <v>1</v>
      </c>
      <c r="AJ589" s="2">
        <f t="shared" ca="1" si="514"/>
        <v>1.9450234970806779E-2</v>
      </c>
      <c r="AK589" s="5">
        <f t="shared" ca="1" si="515"/>
        <v>13662.139129381952</v>
      </c>
      <c r="AL589" s="2">
        <f ca="1">(AK589/AK$5)^(12/COUNT(AK$6:AK589))-1</f>
        <v>0.10631938274439268</v>
      </c>
      <c r="AN589" s="3">
        <f t="shared" ca="1" si="516"/>
        <v>0.25154283634452124</v>
      </c>
      <c r="AO589" s="3">
        <f t="shared" ca="1" si="517"/>
        <v>0.74845716365547876</v>
      </c>
      <c r="AP589" s="2">
        <f t="shared" ca="1" si="518"/>
        <v>1.5006252423497042E-2</v>
      </c>
      <c r="AQ589" s="5">
        <f t="shared" ca="1" si="519"/>
        <v>2210.4946331438796</v>
      </c>
      <c r="AR589" s="2">
        <f ca="1">(AQ589/AQ$5)^(12/COUNT(AQ$6:AQ589))-1</f>
        <v>6.567921615054928E-2</v>
      </c>
      <c r="AT589" s="3">
        <f t="shared" si="520"/>
        <v>1</v>
      </c>
      <c r="AU589" s="3">
        <f t="shared" si="521"/>
        <v>0</v>
      </c>
      <c r="AV589" s="2">
        <f t="shared" si="522"/>
        <v>1.7833333333333334E-3</v>
      </c>
      <c r="AW589" s="5">
        <f t="shared" si="523"/>
        <v>4972.5601147327443</v>
      </c>
      <c r="AX589" s="2">
        <f>(AW589/AW$5)^(12/COUNT(AW$6:AW589))-1</f>
        <v>8.3580631809549555E-2</v>
      </c>
      <c r="AZ589" s="3">
        <f t="shared" ca="1" si="524"/>
        <v>0</v>
      </c>
      <c r="BA589" s="3">
        <f t="shared" ca="1" si="525"/>
        <v>1</v>
      </c>
      <c r="BB589" s="2">
        <f t="shared" ca="1" si="526"/>
        <v>1.9450234970806779E-2</v>
      </c>
      <c r="BC589" s="5">
        <f t="shared" ca="1" si="527"/>
        <v>10109.35067918443</v>
      </c>
      <c r="BD589" s="2">
        <f ca="1">(BC589/BC$5)^(12/COUNT(BC$6:BC589))-1</f>
        <v>9.9494202541867249E-2</v>
      </c>
      <c r="BF589" s="3">
        <f t="shared" si="548"/>
        <v>0.45</v>
      </c>
      <c r="BG589" s="3">
        <f t="shared" si="528"/>
        <v>0.55000000000000004</v>
      </c>
      <c r="BH589" s="2">
        <f t="shared" si="529"/>
        <v>1.1500129233943729E-2</v>
      </c>
      <c r="BI589" s="5">
        <f t="shared" si="530"/>
        <v>2332.6733084637426</v>
      </c>
      <c r="BJ589" s="2">
        <f>(BI589/BI$5)^(12/COUNT(BI$6:BI589))-1</f>
        <v>6.6857924363667776E-2</v>
      </c>
      <c r="BL589" s="3">
        <f t="shared" si="531"/>
        <v>1</v>
      </c>
      <c r="BM589" s="3">
        <f t="shared" si="532"/>
        <v>0</v>
      </c>
      <c r="BN589" s="2">
        <f t="shared" si="533"/>
        <v>1.7833333333333334E-3</v>
      </c>
      <c r="BO589" s="5">
        <f t="shared" si="534"/>
        <v>873.8679184764668</v>
      </c>
      <c r="BP589" s="2">
        <f>(BO589/BO$5)^(12/COUNT(BO$6:BO589))-1</f>
        <v>4.5549928416132701E-2</v>
      </c>
      <c r="BR589" s="3">
        <f t="shared" si="535"/>
        <v>1</v>
      </c>
      <c r="BS589" s="3">
        <f t="shared" si="536"/>
        <v>0</v>
      </c>
      <c r="BT589" s="2">
        <f t="shared" si="537"/>
        <v>1.7833333333333334E-3</v>
      </c>
      <c r="BU589" s="5">
        <f t="shared" si="538"/>
        <v>1587.9519893684219</v>
      </c>
      <c r="BV589" s="2">
        <f>(BU589/BU$5)^(12/COUNT(BU$6:BU589))-1</f>
        <v>5.8460706986140254E-2</v>
      </c>
      <c r="BX589" s="3">
        <f t="shared" si="539"/>
        <v>0</v>
      </c>
      <c r="BY589" s="3">
        <f t="shared" si="540"/>
        <v>1</v>
      </c>
      <c r="BZ589" s="2">
        <f t="shared" si="541"/>
        <v>1.9450234970806779E-2</v>
      </c>
      <c r="CA589" s="5">
        <f t="shared" si="542"/>
        <v>2536.3508389229073</v>
      </c>
      <c r="CB589" s="2">
        <f>(CA589/CA$5)^(12/COUNT(CA$6:CA589))-1</f>
        <v>6.8694603328677717E-2</v>
      </c>
      <c r="CD589" s="3">
        <f t="shared" si="549"/>
        <v>0.1</v>
      </c>
      <c r="CE589" s="3">
        <f t="shared" si="543"/>
        <v>0.9</v>
      </c>
      <c r="CF589" s="2">
        <f t="shared" si="544"/>
        <v>1.7683544807059436E-2</v>
      </c>
      <c r="CG589" s="5">
        <f t="shared" si="545"/>
        <v>2967.8296749651718</v>
      </c>
      <c r="CH589" s="2">
        <f>(CG589/CG$5)^(12/COUNT(CG$6:CG589))-1</f>
        <v>7.2150112109452103E-2</v>
      </c>
    </row>
    <row r="590" spans="1:86">
      <c r="A590" s="1">
        <v>43769</v>
      </c>
      <c r="B590" s="2">
        <f>data!M591/1200</f>
        <v>1.65E-3</v>
      </c>
      <c r="C590" s="2">
        <f>data!K591/data!K590-1</f>
        <v>4.8074011687111451E-3</v>
      </c>
      <c r="D590" s="1">
        <f t="shared" si="496"/>
        <v>43466</v>
      </c>
      <c r="E590">
        <f>VLOOKUP(D590,'FRED Graph'!$A$13:$B$1993,2,FALSE)</f>
        <v>0</v>
      </c>
      <c r="F590" s="4">
        <f t="shared" si="497"/>
        <v>3.1574011687111451E-3</v>
      </c>
      <c r="G590" s="20" t="str">
        <f t="shared" si="495"/>
        <v>20194</v>
      </c>
      <c r="H590" s="21">
        <f>IF(VLOOKUP(G590,Median_Level!$A$2:$H$206,8,FALSE)="#N/A",0,VLOOKUP(G590,Median_Level!$A$2:$H$206,8,FALSE))</f>
        <v>25</v>
      </c>
      <c r="I590" s="4"/>
      <c r="J590" s="3">
        <f t="shared" si="546"/>
        <v>0</v>
      </c>
      <c r="K590" s="3">
        <f t="shared" si="498"/>
        <v>1</v>
      </c>
      <c r="L590" s="2">
        <f t="shared" si="499"/>
        <v>4.8074011687111451E-3</v>
      </c>
      <c r="M590" s="5">
        <f t="shared" si="500"/>
        <v>3114.1312607944724</v>
      </c>
      <c r="N590" s="2">
        <f>(M590/M$5)^(12/COUNT(M$6:M590))-1</f>
        <v>7.3081115581497658E-2</v>
      </c>
      <c r="P590" s="3">
        <f t="shared" si="547"/>
        <v>1</v>
      </c>
      <c r="Q590" s="3">
        <f t="shared" si="501"/>
        <v>0</v>
      </c>
      <c r="R590" s="2">
        <f t="shared" si="502"/>
        <v>1.65E-3</v>
      </c>
      <c r="S590" s="5">
        <f t="shared" si="503"/>
        <v>1216.4943008998578</v>
      </c>
      <c r="T590" s="2">
        <f>(S590/S$5)^(12/COUNT(S$6:S590))-1</f>
        <v>5.2588614965848768E-2</v>
      </c>
      <c r="V590" s="3">
        <f t="shared" si="504"/>
        <v>0</v>
      </c>
      <c r="W590" s="3">
        <f t="shared" si="505"/>
        <v>1</v>
      </c>
      <c r="X590" s="2">
        <f t="shared" si="506"/>
        <v>4.8074011687111451E-3</v>
      </c>
      <c r="Y590" s="5">
        <f t="shared" si="507"/>
        <v>25301629.782954119</v>
      </c>
      <c r="Z590" s="2">
        <f>(Y590/Y$5)^(12/COUNT(Y$6:Y590))-1</f>
        <v>0.29072527743696708</v>
      </c>
      <c r="AB590" s="3">
        <f t="shared" si="508"/>
        <v>0</v>
      </c>
      <c r="AC590" s="3">
        <f t="shared" si="509"/>
        <v>1</v>
      </c>
      <c r="AD590" s="2">
        <f t="shared" si="510"/>
        <v>4.8074011687111451E-3</v>
      </c>
      <c r="AE590" s="5">
        <f t="shared" si="511"/>
        <v>3925.2334686370973</v>
      </c>
      <c r="AF590" s="2">
        <f>(AE590/AE$5)^(12/COUNT(AE$6:AE590))-1</f>
        <v>7.8188453992625195E-2</v>
      </c>
      <c r="AH590" s="3">
        <f t="shared" ca="1" si="512"/>
        <v>0</v>
      </c>
      <c r="AI590" s="3">
        <f t="shared" ca="1" si="513"/>
        <v>1</v>
      </c>
      <c r="AJ590" s="2">
        <f t="shared" ca="1" si="514"/>
        <v>4.8074011687111451E-3</v>
      </c>
      <c r="AK590" s="5">
        <f t="shared" ca="1" si="515"/>
        <v>13727.818512999638</v>
      </c>
      <c r="AL590" s="2">
        <f ca="1">(AK590/AK$5)^(12/COUNT(AK$6:AK590))-1</f>
        <v>0.10623714363705039</v>
      </c>
      <c r="AN590" s="3">
        <f t="shared" ca="1" si="516"/>
        <v>0.13923288519186816</v>
      </c>
      <c r="AO590" s="3">
        <f t="shared" ca="1" si="517"/>
        <v>0.86076711480813184</v>
      </c>
      <c r="AP590" s="2">
        <f t="shared" ca="1" si="518"/>
        <v>4.3677870942833161E-3</v>
      </c>
      <c r="AQ590" s="5">
        <f t="shared" ca="1" si="519"/>
        <v>2220.1496030745079</v>
      </c>
      <c r="AR590" s="2">
        <f ca="1">(AQ590/AQ$5)^(12/COUNT(AQ$6:AQ590))-1</f>
        <v>6.5658607670296965E-2</v>
      </c>
      <c r="AT590" s="3">
        <f t="shared" si="520"/>
        <v>1</v>
      </c>
      <c r="AU590" s="3">
        <f t="shared" si="521"/>
        <v>0</v>
      </c>
      <c r="AV590" s="2">
        <f t="shared" si="522"/>
        <v>1.65E-3</v>
      </c>
      <c r="AW590" s="5">
        <f t="shared" si="523"/>
        <v>4980.7648389220531</v>
      </c>
      <c r="AX590" s="2">
        <f>(AW590/AW$5)^(12/COUNT(AW$6:AW590))-1</f>
        <v>8.3468598560942686E-2</v>
      </c>
      <c r="AZ590" s="3">
        <f t="shared" ca="1" si="524"/>
        <v>0</v>
      </c>
      <c r="BA590" s="3">
        <f t="shared" ca="1" si="525"/>
        <v>1</v>
      </c>
      <c r="BB590" s="2">
        <f t="shared" ca="1" si="526"/>
        <v>4.8074011687111451E-3</v>
      </c>
      <c r="BC590" s="5">
        <f t="shared" ca="1" si="527"/>
        <v>10157.950383454452</v>
      </c>
      <c r="BD590" s="2">
        <f ca="1">(BC590/BC$5)^(12/COUNT(BC$6:BC590))-1</f>
        <v>9.9424100898622525E-2</v>
      </c>
      <c r="BF590" s="3">
        <f t="shared" si="548"/>
        <v>0.45</v>
      </c>
      <c r="BG590" s="3">
        <f t="shared" si="528"/>
        <v>0.55000000000000004</v>
      </c>
      <c r="BH590" s="2">
        <f t="shared" si="529"/>
        <v>3.38657064279113E-3</v>
      </c>
      <c r="BI590" s="5">
        <f t="shared" si="530"/>
        <v>2340.5730714094084</v>
      </c>
      <c r="BJ590" s="2">
        <f>(BI590/BI$5)^(12/COUNT(BI$6:BI590))-1</f>
        <v>6.6813887530042582E-2</v>
      </c>
      <c r="BL590" s="3">
        <f t="shared" si="531"/>
        <v>1</v>
      </c>
      <c r="BM590" s="3">
        <f t="shared" si="532"/>
        <v>0</v>
      </c>
      <c r="BN590" s="2">
        <f t="shared" si="533"/>
        <v>1.65E-3</v>
      </c>
      <c r="BO590" s="5">
        <f t="shared" si="534"/>
        <v>875.30980054195288</v>
      </c>
      <c r="BP590" s="2">
        <f>(BO590/BO$5)^(12/COUNT(BO$6:BO590))-1</f>
        <v>4.550567790606741E-2</v>
      </c>
      <c r="BR590" s="3">
        <f t="shared" si="535"/>
        <v>1</v>
      </c>
      <c r="BS590" s="3">
        <f t="shared" si="536"/>
        <v>0</v>
      </c>
      <c r="BT590" s="2">
        <f t="shared" si="537"/>
        <v>1.65E-3</v>
      </c>
      <c r="BU590" s="5">
        <f t="shared" si="538"/>
        <v>1590.5721101508798</v>
      </c>
      <c r="BV590" s="2">
        <f>(BU590/BU$5)^(12/COUNT(BU$6:BU590))-1</f>
        <v>5.8393705818237773E-2</v>
      </c>
      <c r="BX590" s="3">
        <f t="shared" si="539"/>
        <v>0</v>
      </c>
      <c r="BY590" s="3">
        <f t="shared" si="540"/>
        <v>1</v>
      </c>
      <c r="BZ590" s="2">
        <f t="shared" si="541"/>
        <v>4.8074011687111451E-3</v>
      </c>
      <c r="CA590" s="5">
        <f t="shared" si="542"/>
        <v>2548.5440949102067</v>
      </c>
      <c r="CB590" s="2">
        <f>(CA590/CA$5)^(12/COUNT(CA$6:CA590))-1</f>
        <v>6.8678367849849487E-2</v>
      </c>
      <c r="CD590" s="3">
        <f t="shared" si="549"/>
        <v>0.1</v>
      </c>
      <c r="CE590" s="3">
        <f t="shared" si="543"/>
        <v>0.9</v>
      </c>
      <c r="CF590" s="2">
        <f t="shared" si="544"/>
        <v>4.4916610518400306E-3</v>
      </c>
      <c r="CG590" s="5">
        <f t="shared" si="545"/>
        <v>2981.1601599247078</v>
      </c>
      <c r="CH590" s="2">
        <f>(CG590/CG$5)^(12/COUNT(CG$6:CG590))-1</f>
        <v>7.2120996135152771E-2</v>
      </c>
    </row>
    <row r="591" spans="1:86">
      <c r="A591" s="1">
        <v>43798</v>
      </c>
      <c r="B591" s="2">
        <f>data!M592/1200</f>
        <v>1.4583333333333334E-3</v>
      </c>
      <c r="C591" s="2">
        <f>data!K592/data!K591-1</f>
        <v>3.7165253715582658E-2</v>
      </c>
      <c r="D591" s="1">
        <f t="shared" si="496"/>
        <v>43466</v>
      </c>
      <c r="E591">
        <f>VLOOKUP(D591,'FRED Graph'!$A$13:$B$1993,2,FALSE)</f>
        <v>0</v>
      </c>
      <c r="F591" s="4">
        <f t="shared" si="497"/>
        <v>3.5706920382249326E-2</v>
      </c>
      <c r="G591" s="20" t="str">
        <f t="shared" si="495"/>
        <v>20194</v>
      </c>
      <c r="H591" s="21">
        <f>IF(VLOOKUP(G591,Median_Level!$A$2:$H$206,8,FALSE)="#N/A",0,VLOOKUP(G591,Median_Level!$A$2:$H$206,8,FALSE))</f>
        <v>25</v>
      </c>
      <c r="I591" s="4"/>
      <c r="J591" s="3">
        <f t="shared" si="546"/>
        <v>0</v>
      </c>
      <c r="K591" s="3">
        <f t="shared" si="498"/>
        <v>1</v>
      </c>
      <c r="L591" s="2">
        <f t="shared" si="499"/>
        <v>3.7165253715582658E-2</v>
      </c>
      <c r="M591" s="5">
        <f t="shared" si="500"/>
        <v>3229.8687392055263</v>
      </c>
      <c r="N591" s="2">
        <f>(M591/M$5)^(12/COUNT(M$6:M591))-1</f>
        <v>7.3754037064371447E-2</v>
      </c>
      <c r="P591" s="3">
        <f t="shared" si="547"/>
        <v>1</v>
      </c>
      <c r="Q591" s="3">
        <f t="shared" si="501"/>
        <v>0</v>
      </c>
      <c r="R591" s="2">
        <f t="shared" si="502"/>
        <v>1.4583333333333334E-3</v>
      </c>
      <c r="S591" s="5">
        <f t="shared" si="503"/>
        <v>1218.26835508867</v>
      </c>
      <c r="T591" s="2">
        <f>(S591/S$5)^(12/COUNT(S$6:S591))-1</f>
        <v>5.2527966726353181E-2</v>
      </c>
      <c r="V591" s="3">
        <f t="shared" si="504"/>
        <v>0</v>
      </c>
      <c r="W591" s="3">
        <f t="shared" si="505"/>
        <v>1</v>
      </c>
      <c r="X591" s="2">
        <f t="shared" si="506"/>
        <v>3.7165253715582658E-2</v>
      </c>
      <c r="Y591" s="5">
        <f t="shared" si="507"/>
        <v>26241971.273255352</v>
      </c>
      <c r="Z591" s="2">
        <f>(Y591/Y$5)^(12/COUNT(Y$6:Y591))-1</f>
        <v>0.29112773588291208</v>
      </c>
      <c r="AB591" s="3">
        <f t="shared" si="508"/>
        <v>0</v>
      </c>
      <c r="AC591" s="3">
        <f t="shared" si="509"/>
        <v>1</v>
      </c>
      <c r="AD591" s="2">
        <f t="shared" si="510"/>
        <v>3.7165253715582658E-2</v>
      </c>
      <c r="AE591" s="5">
        <f t="shared" si="511"/>
        <v>4071.1157663918916</v>
      </c>
      <c r="AF591" s="2">
        <f>(AE591/AE$5)^(12/COUNT(AE$6:AE591))-1</f>
        <v>7.8855836505081767E-2</v>
      </c>
      <c r="AH591" s="3">
        <f t="shared" ca="1" si="512"/>
        <v>0</v>
      </c>
      <c r="AI591" s="3">
        <f t="shared" ca="1" si="513"/>
        <v>1</v>
      </c>
      <c r="AJ591" s="2">
        <f t="shared" ca="1" si="514"/>
        <v>3.7165253715582658E-2</v>
      </c>
      <c r="AK591" s="5">
        <f t="shared" ca="1" si="515"/>
        <v>14238.016370996742</v>
      </c>
      <c r="AL591" s="2">
        <f ca="1">(AK591/AK$5)^(12/COUNT(AK$6:AK591))-1</f>
        <v>0.106873377002495</v>
      </c>
      <c r="AN591" s="3">
        <f t="shared" ca="1" si="516"/>
        <v>0.51912470730362514</v>
      </c>
      <c r="AO591" s="3">
        <f t="shared" ca="1" si="517"/>
        <v>0.48087529269637486</v>
      </c>
      <c r="AP591" s="2">
        <f t="shared" ca="1" si="518"/>
        <v>1.862890912343363E-2</v>
      </c>
      <c r="AQ591" s="5">
        <f t="shared" ca="1" si="519"/>
        <v>2261.5085682706103</v>
      </c>
      <c r="AR591" s="2">
        <f ca="1">(AQ591/AQ$5)^(12/COUNT(AQ$6:AQ591))-1</f>
        <v>6.5945787118692367E-2</v>
      </c>
      <c r="AT591" s="3">
        <f t="shared" si="520"/>
        <v>1</v>
      </c>
      <c r="AU591" s="3">
        <f t="shared" si="521"/>
        <v>0</v>
      </c>
      <c r="AV591" s="2">
        <f t="shared" si="522"/>
        <v>1.4583333333333334E-3</v>
      </c>
      <c r="AW591" s="5">
        <f t="shared" si="523"/>
        <v>4988.0284543121479</v>
      </c>
      <c r="AX591" s="2">
        <f>(AW591/AW$5)^(12/COUNT(AW$6:AW591))-1</f>
        <v>8.3352713725318495E-2</v>
      </c>
      <c r="AZ591" s="3">
        <f t="shared" ca="1" si="524"/>
        <v>0</v>
      </c>
      <c r="BA591" s="3">
        <f t="shared" ca="1" si="525"/>
        <v>1</v>
      </c>
      <c r="BB591" s="2">
        <f t="shared" ca="1" si="526"/>
        <v>3.7165253715582658E-2</v>
      </c>
      <c r="BC591" s="5">
        <f t="shared" ca="1" si="527"/>
        <v>10535.473186685836</v>
      </c>
      <c r="BD591" s="2">
        <f ca="1">(BC591/BC$5)^(12/COUNT(BC$6:BC591))-1</f>
        <v>0.10006801306344792</v>
      </c>
      <c r="BF591" s="3">
        <f t="shared" si="548"/>
        <v>0.45</v>
      </c>
      <c r="BG591" s="3">
        <f t="shared" si="528"/>
        <v>0.55000000000000004</v>
      </c>
      <c r="BH591" s="2">
        <f t="shared" si="529"/>
        <v>2.1097139543570464E-2</v>
      </c>
      <c r="BI591" s="5">
        <f t="shared" si="530"/>
        <v>2389.952468108856</v>
      </c>
      <c r="BJ591" s="2">
        <f>(BI591/BI$5)^(12/COUNT(BI$6:BI591))-1</f>
        <v>6.7152291562619038E-2</v>
      </c>
      <c r="BL591" s="3">
        <f t="shared" si="531"/>
        <v>1</v>
      </c>
      <c r="BM591" s="3">
        <f t="shared" si="532"/>
        <v>0</v>
      </c>
      <c r="BN591" s="2">
        <f t="shared" si="533"/>
        <v>1.4583333333333334E-3</v>
      </c>
      <c r="BO591" s="5">
        <f t="shared" si="534"/>
        <v>876.58629400107657</v>
      </c>
      <c r="BP591" s="2">
        <f>(BO591/BO$5)^(12/COUNT(BO$6:BO591))-1</f>
        <v>4.5457483312764113E-2</v>
      </c>
      <c r="BR591" s="3">
        <f t="shared" si="535"/>
        <v>1</v>
      </c>
      <c r="BS591" s="3">
        <f t="shared" si="536"/>
        <v>0</v>
      </c>
      <c r="BT591" s="2">
        <f t="shared" si="537"/>
        <v>1.4583333333333334E-3</v>
      </c>
      <c r="BU591" s="5">
        <f t="shared" si="538"/>
        <v>1592.8916944781831</v>
      </c>
      <c r="BV591" s="2">
        <f>(BU591/BU$5)^(12/COUNT(BU$6:BU591))-1</f>
        <v>5.8322790153718884E-2</v>
      </c>
      <c r="BX591" s="3">
        <f t="shared" si="539"/>
        <v>0</v>
      </c>
      <c r="BY591" s="3">
        <f t="shared" si="540"/>
        <v>1</v>
      </c>
      <c r="BZ591" s="2">
        <f t="shared" si="541"/>
        <v>3.7165253715582658E-2</v>
      </c>
      <c r="CA591" s="5">
        <f t="shared" si="542"/>
        <v>2643.2613828028943</v>
      </c>
      <c r="CB591" s="2">
        <f>(CA591/CA$5)^(12/COUNT(CA$6:CA591))-1</f>
        <v>6.9356030916530864E-2</v>
      </c>
      <c r="CD591" s="3">
        <f t="shared" si="549"/>
        <v>0.1</v>
      </c>
      <c r="CE591" s="3">
        <f t="shared" si="543"/>
        <v>0.9</v>
      </c>
      <c r="CF591" s="2">
        <f t="shared" si="544"/>
        <v>3.3594561677357727E-2</v>
      </c>
      <c r="CG591" s="5">
        <f t="shared" si="545"/>
        <v>3081.3109287873799</v>
      </c>
      <c r="CH591" s="2">
        <f>(CG591/CG$5)^(12/COUNT(CG$6:CG591))-1</f>
        <v>7.2719194581939206E-2</v>
      </c>
    </row>
    <row r="592" spans="1:86">
      <c r="A592" s="1">
        <v>43830</v>
      </c>
      <c r="B592" s="2">
        <f>data!M593/1200</f>
        <v>1.4583333333333334E-3</v>
      </c>
      <c r="C592" s="2">
        <f>data!K593/data!K592-1</f>
        <v>1.7362050606368751E-2</v>
      </c>
      <c r="D592" s="1">
        <f t="shared" si="496"/>
        <v>43466</v>
      </c>
      <c r="E592">
        <f>VLOOKUP(D592,'FRED Graph'!$A$13:$B$1993,2,FALSE)</f>
        <v>0</v>
      </c>
      <c r="F592" s="4">
        <f t="shared" si="497"/>
        <v>1.5903717273035418E-2</v>
      </c>
      <c r="G592" s="20" t="str">
        <f t="shared" si="495"/>
        <v>20194</v>
      </c>
      <c r="H592" s="21">
        <f>IF(VLOOKUP(G592,Median_Level!$A$2:$H$206,8,FALSE)="#N/A",0,VLOOKUP(G592,Median_Level!$A$2:$H$206,8,FALSE))</f>
        <v>25</v>
      </c>
      <c r="I592" s="4"/>
      <c r="J592" s="3">
        <f t="shared" si="546"/>
        <v>0</v>
      </c>
      <c r="K592" s="3">
        <f t="shared" si="498"/>
        <v>1</v>
      </c>
      <c r="L592" s="2">
        <f t="shared" si="499"/>
        <v>1.7362050606368751E-2</v>
      </c>
      <c r="M592" s="5">
        <f t="shared" si="500"/>
        <v>3285.9458837075408</v>
      </c>
      <c r="N592" s="2">
        <f>(M592/M$5)^(12/COUNT(M$6:M592))-1</f>
        <v>7.4001734542281872E-2</v>
      </c>
      <c r="P592" s="3">
        <f t="shared" si="547"/>
        <v>1</v>
      </c>
      <c r="Q592" s="3">
        <f t="shared" si="501"/>
        <v>0</v>
      </c>
      <c r="R592" s="2">
        <f t="shared" si="502"/>
        <v>1.4583333333333334E-3</v>
      </c>
      <c r="S592" s="5">
        <f t="shared" si="503"/>
        <v>1220.044996439841</v>
      </c>
      <c r="T592" s="2">
        <f>(S592/S$5)^(12/COUNT(S$6:S592))-1</f>
        <v>5.2467528601414015E-2</v>
      </c>
      <c r="V592" s="3">
        <f t="shared" si="504"/>
        <v>0</v>
      </c>
      <c r="W592" s="3">
        <f t="shared" si="505"/>
        <v>1</v>
      </c>
      <c r="X592" s="2">
        <f t="shared" si="506"/>
        <v>1.7362050606368751E-2</v>
      </c>
      <c r="Y592" s="5">
        <f t="shared" si="507"/>
        <v>26697585.706512485</v>
      </c>
      <c r="Z592" s="2">
        <f>(Y592/Y$5)^(12/COUNT(Y$6:Y592))-1</f>
        <v>0.29102005235335415</v>
      </c>
      <c r="AB592" s="3">
        <f t="shared" si="508"/>
        <v>0</v>
      </c>
      <c r="AC592" s="3">
        <f t="shared" si="509"/>
        <v>1</v>
      </c>
      <c r="AD592" s="2">
        <f t="shared" si="510"/>
        <v>1.7362050606368751E-2</v>
      </c>
      <c r="AE592" s="5">
        <f t="shared" si="511"/>
        <v>4141.7986843523731</v>
      </c>
      <c r="AF592" s="2">
        <f>(AE592/AE$5)^(12/COUNT(AE$6:AE592))-1</f>
        <v>7.9095996984104966E-2</v>
      </c>
      <c r="AH592" s="3">
        <f t="shared" ca="1" si="512"/>
        <v>0</v>
      </c>
      <c r="AI592" s="3">
        <f t="shared" ca="1" si="513"/>
        <v>1</v>
      </c>
      <c r="AJ592" s="2">
        <f t="shared" ca="1" si="514"/>
        <v>1.7362050606368751E-2</v>
      </c>
      <c r="AK592" s="5">
        <f t="shared" ca="1" si="515"/>
        <v>14485.217531764294</v>
      </c>
      <c r="AL592" s="2">
        <f ca="1">(AK592/AK$5)^(12/COUNT(AK$6:AK592))-1</f>
        <v>0.10707142014382054</v>
      </c>
      <c r="AN592" s="3">
        <f t="shared" ca="1" si="516"/>
        <v>0.54115024309724247</v>
      </c>
      <c r="AO592" s="3">
        <f t="shared" ca="1" si="517"/>
        <v>0.45884975690275753</v>
      </c>
      <c r="AP592" s="2">
        <f t="shared" ca="1" si="518"/>
        <v>8.7557501379158208E-3</v>
      </c>
      <c r="AQ592" s="5">
        <f t="shared" ca="1" si="519"/>
        <v>2281.3097722291436</v>
      </c>
      <c r="AR592" s="2">
        <f ca="1">(AQ592/AQ$5)^(12/COUNT(AQ$6:AQ592))-1</f>
        <v>6.6019787066383007E-2</v>
      </c>
      <c r="AT592" s="3">
        <f t="shared" si="520"/>
        <v>1</v>
      </c>
      <c r="AU592" s="3">
        <f t="shared" si="521"/>
        <v>0</v>
      </c>
      <c r="AV592" s="2">
        <f t="shared" si="522"/>
        <v>1.4583333333333334E-3</v>
      </c>
      <c r="AW592" s="5">
        <f t="shared" si="523"/>
        <v>4995.3026624746863</v>
      </c>
      <c r="AX592" s="2">
        <f>(AW592/AW$5)^(12/COUNT(AW$6:AW592))-1</f>
        <v>8.3237236058746555E-2</v>
      </c>
      <c r="AZ592" s="3">
        <f t="shared" ca="1" si="524"/>
        <v>0</v>
      </c>
      <c r="BA592" s="3">
        <f t="shared" ca="1" si="525"/>
        <v>1</v>
      </c>
      <c r="BB592" s="2">
        <f t="shared" ca="1" si="526"/>
        <v>1.7362050606368751E-2</v>
      </c>
      <c r="BC592" s="5">
        <f t="shared" ca="1" si="527"/>
        <v>10718.390605315117</v>
      </c>
      <c r="BD592" s="2">
        <f ca="1">(BC592/BC$5)^(12/COUNT(BC$6:BC592))-1</f>
        <v>0.10027639846115921</v>
      </c>
      <c r="BF592" s="3">
        <f t="shared" si="548"/>
        <v>0.45</v>
      </c>
      <c r="BG592" s="3">
        <f t="shared" si="528"/>
        <v>0.55000000000000004</v>
      </c>
      <c r="BH592" s="2">
        <f t="shared" si="529"/>
        <v>1.0205377833502813E-2</v>
      </c>
      <c r="BI592" s="5">
        <f t="shared" si="530"/>
        <v>2414.3428360500193</v>
      </c>
      <c r="BJ592" s="2">
        <f>(BI592/BI$5)^(12/COUNT(BI$6:BI592))-1</f>
        <v>6.7255648838019155E-2</v>
      </c>
      <c r="BL592" s="3">
        <f t="shared" si="531"/>
        <v>1</v>
      </c>
      <c r="BM592" s="3">
        <f t="shared" si="532"/>
        <v>0</v>
      </c>
      <c r="BN592" s="2">
        <f t="shared" si="533"/>
        <v>1.4583333333333334E-3</v>
      </c>
      <c r="BO592" s="5">
        <f t="shared" si="534"/>
        <v>877.86464901316151</v>
      </c>
      <c r="BP592" s="2">
        <f>(BO592/BO$5)^(12/COUNT(BO$6:BO592))-1</f>
        <v>4.5409455136192989E-2</v>
      </c>
      <c r="BR592" s="3">
        <f t="shared" si="535"/>
        <v>1</v>
      </c>
      <c r="BS592" s="3">
        <f t="shared" si="536"/>
        <v>0</v>
      </c>
      <c r="BT592" s="2">
        <f t="shared" si="537"/>
        <v>1.4583333333333334E-3</v>
      </c>
      <c r="BU592" s="5">
        <f t="shared" si="538"/>
        <v>1595.2146615326305</v>
      </c>
      <c r="BV592" s="2">
        <f>(BU592/BU$5)^(12/COUNT(BU$6:BU592))-1</f>
        <v>5.825212083717668E-2</v>
      </c>
      <c r="BX592" s="3">
        <f t="shared" si="539"/>
        <v>0</v>
      </c>
      <c r="BY592" s="3">
        <f t="shared" si="540"/>
        <v>1</v>
      </c>
      <c r="BZ592" s="2">
        <f t="shared" si="541"/>
        <v>1.7362050606368751E-2</v>
      </c>
      <c r="CA592" s="5">
        <f t="shared" si="542"/>
        <v>2689.1538206969785</v>
      </c>
      <c r="CB592" s="2">
        <f>(CA592/CA$5)^(12/COUNT(CA$6:CA592))-1</f>
        <v>6.9610192576761376E-2</v>
      </c>
      <c r="CD592" s="3">
        <f t="shared" si="549"/>
        <v>0.1</v>
      </c>
      <c r="CE592" s="3">
        <f t="shared" si="543"/>
        <v>0.9</v>
      </c>
      <c r="CF592" s="2">
        <f t="shared" si="544"/>
        <v>1.577167887906521E-2</v>
      </c>
      <c r="CG592" s="5">
        <f t="shared" si="545"/>
        <v>3129.9083752827687</v>
      </c>
      <c r="CH592" s="2">
        <f>(CG592/CG$5)^(12/COUNT(CG$6:CG592))-1</f>
        <v>7.2934100679414415E-2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819C-6667-47AE-BC9D-447A17205214}">
  <dimension ref="A1:F14"/>
  <sheetViews>
    <sheetView workbookViewId="0">
      <selection activeCell="E4" sqref="E4"/>
    </sheetView>
  </sheetViews>
  <sheetFormatPr defaultRowHeight="15"/>
  <cols>
    <col min="2" max="2" width="20.140625" bestFit="1" customWidth="1"/>
    <col min="3" max="3" width="11.5703125" bestFit="1" customWidth="1"/>
    <col min="4" max="4" width="6.5703125" bestFit="1" customWidth="1"/>
    <col min="5" max="5" width="9.5703125" bestFit="1" customWidth="1"/>
  </cols>
  <sheetData>
    <row r="1" spans="1:6">
      <c r="B1" t="s">
        <v>609</v>
      </c>
      <c r="C1" t="s">
        <v>611</v>
      </c>
      <c r="D1" t="s">
        <v>610</v>
      </c>
      <c r="E1" t="s">
        <v>615</v>
      </c>
      <c r="F1" t="s">
        <v>614</v>
      </c>
    </row>
    <row r="2" spans="1:6">
      <c r="A2">
        <v>0</v>
      </c>
      <c r="B2" t="str">
        <f ca="1">OFFSET(returns!$J$1,0,6*A2)</f>
        <v>stock</v>
      </c>
      <c r="C2" s="23">
        <f ca="1">OFFSET(returns!$L$2,0,A2*6)^2</f>
        <v>1.8426199136520674E-3</v>
      </c>
      <c r="D2" s="4">
        <f ca="1">OFFSET(returns!$L$1,0,6*A2)</f>
        <v>6.897391623587437E-3</v>
      </c>
      <c r="E2" s="4">
        <f ca="1">OFFSET(returns!$N$1,0,6*A2)</f>
        <v>7.4001734542281872E-2</v>
      </c>
      <c r="F2">
        <f ca="1">OFFSET(returns!$M$592,0,6*A2)</f>
        <v>3285.9458837075408</v>
      </c>
    </row>
    <row r="3" spans="1:6">
      <c r="A3">
        <v>1</v>
      </c>
      <c r="B3" t="str">
        <f ca="1">OFFSET(returns!$J$1,0,6*A3)</f>
        <v>money</v>
      </c>
      <c r="C3" s="23">
        <f ca="1">OFFSET(returns!$L$2,0,A3*6)^2</f>
        <v>1.020693067999729E-5</v>
      </c>
      <c r="D3" s="4">
        <f ca="1">OFFSET(returns!$L$1,0,6*A3)</f>
        <v>4.2756104486087101E-3</v>
      </c>
      <c r="E3" s="4">
        <f ca="1">OFFSET(returns!$N$1,0,6*A3)</f>
        <v>5.2467528601414015E-2</v>
      </c>
      <c r="F3">
        <f ca="1">OFFSET(returns!$M$592,0,6*A3)</f>
        <v>1220.044996439841</v>
      </c>
    </row>
    <row r="4" spans="1:6">
      <c r="A4">
        <v>2</v>
      </c>
      <c r="B4" t="str">
        <f ca="1">OFFSET(returns!$J$1,0,6*A4)</f>
        <v>perfect hindsight</v>
      </c>
      <c r="C4" s="23">
        <f ca="1">OFFSET(returns!$L$2,0,A4*6)^2</f>
        <v>6.2388636774187063E-4</v>
      </c>
      <c r="D4" s="4">
        <f ca="1">OFFSET(returns!$L$1,0,6*A4)</f>
        <v>2.1810739969344985E-2</v>
      </c>
      <c r="E4" s="4">
        <f ca="1">OFFSET(returns!$N$1,0,6*A4)</f>
        <v>0.29102005235335415</v>
      </c>
      <c r="F4">
        <f ca="1">OFFSET(returns!$M$592,0,6*A4)</f>
        <v>26697585.706512485</v>
      </c>
    </row>
    <row r="5" spans="1:6">
      <c r="A5">
        <v>3</v>
      </c>
      <c r="B5" t="str">
        <f ca="1">OFFSET(returns!$J$1,0,6*A5)</f>
        <v>recession switch</v>
      </c>
      <c r="C5" s="23">
        <f ca="1">OFFSET(returns!$L$2,0,A5*6)^2</f>
        <v>1.4561948393821433E-3</v>
      </c>
      <c r="D5" s="4">
        <f ca="1">OFFSET(returns!$L$1,0,6*A5)</f>
        <v>7.0995687512514644E-3</v>
      </c>
      <c r="E5" s="4">
        <f ca="1">OFFSET(returns!$N$1,0,6*A5)</f>
        <v>7.9095996984104966E-2</v>
      </c>
      <c r="F5">
        <f ca="1">OFFSET(returns!$M$592,0,6*A5)</f>
        <v>4141.7986843523731</v>
      </c>
    </row>
    <row r="6" spans="1:6">
      <c r="A6">
        <v>4</v>
      </c>
      <c r="B6" t="str">
        <f ca="1">OFFSET(returns!$J$1,0,6*A6)</f>
        <v>recession lead switch</v>
      </c>
      <c r="C6" s="23">
        <f ca="1">OFFSET(returns!$L$2,0,A6*6)^2</f>
        <v>1.526842906513086E-3</v>
      </c>
      <c r="D6" s="4">
        <f ca="1">OFFSET(returns!$L$1,0,6*A6)</f>
        <v>9.280035807530191E-3</v>
      </c>
      <c r="E6" s="4">
        <f ca="1">OFFSET(returns!$N$1,0,6*A6)</f>
        <v>0.10707142014382054</v>
      </c>
      <c r="F6">
        <f ca="1">OFFSET(returns!$M$592,0,6*A6)</f>
        <v>14485.217531764294</v>
      </c>
    </row>
    <row r="7" spans="1:6">
      <c r="A7">
        <v>5</v>
      </c>
      <c r="B7" t="str">
        <f ca="1">OFFSET(returns!$J$1,0,6*A7)</f>
        <v>random</v>
      </c>
      <c r="C7" s="23">
        <f ca="1">OFFSET(returns!$L$2,0,A7*6)^2</f>
        <v>6.4028046612515748E-4</v>
      </c>
      <c r="D7" s="4">
        <f ca="1">OFFSET(returns!$L$1,0,6*A7)</f>
        <v>5.663745652293029E-3</v>
      </c>
      <c r="E7" s="4">
        <f ca="1">OFFSET(returns!$N$1,0,6*A7)</f>
        <v>6.6019787066383007E-2</v>
      </c>
      <c r="F7">
        <f ca="1">OFFSET(returns!$M$592,0,6*A7)</f>
        <v>2281.3097722291436</v>
      </c>
    </row>
    <row r="8" spans="1:6">
      <c r="A8">
        <v>6</v>
      </c>
      <c r="B8" t="str">
        <f ca="1">OFFSET(returns!$J$1,0,6*A8)</f>
        <v>SPF based, 20</v>
      </c>
      <c r="C8" s="23">
        <f ca="1">OFFSET(returns!$L$2,0,A8*6)^2</f>
        <v>1.4933469171846314E-3</v>
      </c>
      <c r="D8" s="4">
        <f ca="1">OFFSET(returns!$L$1,0,6*A8)</f>
        <v>7.4310513421052748E-3</v>
      </c>
      <c r="E8" s="4">
        <f ca="1">OFFSET(returns!$N$1,0,6*A8)</f>
        <v>8.3237236058746555E-2</v>
      </c>
      <c r="F8">
        <f ca="1">OFFSET(returns!$M$592,0,6*A8)</f>
        <v>4995.3026624746863</v>
      </c>
    </row>
    <row r="9" spans="1:6">
      <c r="A9">
        <v>7</v>
      </c>
      <c r="B9" t="str">
        <f ca="1">OFFSET(returns!$J$1,0,6*A9)</f>
        <v>SPF based, error removed</v>
      </c>
      <c r="C9" s="23">
        <f ca="1">OFFSET(returns!$L$2,0,A9*6)^2</f>
        <v>1.5802830534952885E-3</v>
      </c>
      <c r="D9" s="4">
        <f ca="1">OFFSET(returns!$L$1,0,6*A9)</f>
        <v>8.7907034224938251E-3</v>
      </c>
      <c r="E9" s="4">
        <f ca="1">OFFSET(returns!$N$1,0,6*A9)</f>
        <v>0.10027639846115921</v>
      </c>
      <c r="F9">
        <f ca="1">OFFSET(returns!$M$592,0,6*A9)</f>
        <v>10718.390605315117</v>
      </c>
    </row>
    <row r="10" spans="1:6">
      <c r="A10">
        <v>8</v>
      </c>
      <c r="B10" t="str">
        <f ca="1">OFFSET(returns!$J$1,0,6*A10)</f>
        <v>55/45</v>
      </c>
      <c r="C10" s="23">
        <f ca="1">OFFSET(returns!$L$2,0,A10*6)^2</f>
        <v>5.5658813003817056E-4</v>
      </c>
      <c r="D10" s="4">
        <f ca="1">OFFSET(returns!$L$1,0,6*A10)</f>
        <v>5.7175900948470294E-3</v>
      </c>
      <c r="E10" s="4">
        <f ca="1">OFFSET(returns!$N$1,0,6*A10)</f>
        <v>6.7255648838019155E-2</v>
      </c>
      <c r="F10">
        <f ca="1">OFFSET(returns!$M$592,0,6*A10)</f>
        <v>2414.3428360500193</v>
      </c>
    </row>
    <row r="11" spans="1:6">
      <c r="A11">
        <v>9</v>
      </c>
      <c r="B11" t="str">
        <f ca="1">OFFSET(returns!$J$1,0,6*A11)</f>
        <v>SPF based, 0</v>
      </c>
      <c r="C11" s="23">
        <f ca="1">OFFSET(returns!$L$2,0,A11*6)^2</f>
        <v>6.218760038606498E-5</v>
      </c>
      <c r="D11" s="4">
        <f ca="1">OFFSET(returns!$L$1,0,6*A11)</f>
        <v>3.7401668693469469E-3</v>
      </c>
      <c r="E11" s="4">
        <f ca="1">OFFSET(returns!$N$1,0,6*A11)</f>
        <v>4.5409455136192989E-2</v>
      </c>
      <c r="F11">
        <f ca="1">OFFSET(returns!$M$592,0,6*A11)</f>
        <v>877.86464901316151</v>
      </c>
    </row>
    <row r="12" spans="1:6">
      <c r="A12">
        <v>10</v>
      </c>
      <c r="B12" t="str">
        <f ca="1">OFFSET(returns!$J$1,0,6*A12)</f>
        <v>SPF based, 10</v>
      </c>
      <c r="C12" s="23">
        <f ca="1">OFFSET(returns!$L$2,0,A12*6)^2</f>
        <v>5.5412027790007065E-4</v>
      </c>
      <c r="D12" s="4">
        <f ca="1">OFFSET(returns!$L$1,0,6*A12)</f>
        <v>5.0054177560316434E-3</v>
      </c>
      <c r="E12" s="4">
        <f ca="1">OFFSET(returns!$N$1,0,6*A12)</f>
        <v>5.825212083717668E-2</v>
      </c>
      <c r="F12">
        <f ca="1">OFFSET(returns!$M$592,0,6*A12)</f>
        <v>1595.2146615326305</v>
      </c>
    </row>
    <row r="13" spans="1:6">
      <c r="A13">
        <v>11</v>
      </c>
      <c r="B13" t="str">
        <f ca="1">OFFSET(returns!$J$1,0,6*A13)</f>
        <v>SPF based, 25</v>
      </c>
      <c r="C13" s="23">
        <f ca="1">OFFSET(returns!$L$2,0,A13*6)^2</f>
        <v>1.7669311379308313E-3</v>
      </c>
      <c r="D13" s="4">
        <f ca="1">OFFSET(returns!$L$1,0,6*A13)</f>
        <v>6.5167295408920687E-3</v>
      </c>
      <c r="E13" s="4">
        <f ca="1">OFFSET(returns!$N$1,0,6*A13)</f>
        <v>6.9610192576761376E-2</v>
      </c>
      <c r="F13">
        <f ca="1">OFFSET(returns!$M$592,0,6*A13)</f>
        <v>2689.1538206969785</v>
      </c>
    </row>
    <row r="14" spans="1:6">
      <c r="A14">
        <v>12</v>
      </c>
      <c r="B14" t="str">
        <f ca="1">OFFSET(returns!$J$1,0,6*A14)</f>
        <v>90/10</v>
      </c>
      <c r="C14" s="23">
        <f ca="1">OFFSET(returns!$L$2,0,A14*6)^2</f>
        <v>1.4915800912543283E-3</v>
      </c>
      <c r="D14" s="4">
        <f ca="1">OFFSET(returns!$L$1,0,6*A14)</f>
        <v>6.6352135060895722E-3</v>
      </c>
      <c r="E14" s="4">
        <f ca="1">OFFSET(returns!$N$1,0,6*A14)</f>
        <v>7.2934100679414415E-2</v>
      </c>
      <c r="F14">
        <f ca="1">OFFSET(returns!$M$592,0,6*A14)</f>
        <v>3129.9083752827687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7CF9-3267-4CF8-A789-3FE1523E9B3D}">
  <dimension ref="A1:E1993"/>
  <sheetViews>
    <sheetView topLeftCell="A1958" workbookViewId="0">
      <selection activeCell="A14" sqref="A14"/>
    </sheetView>
  </sheetViews>
  <sheetFormatPr defaultColWidth="20.7109375" defaultRowHeight="12.75"/>
  <cols>
    <col min="1" max="1" width="20.7109375" style="6" customWidth="1"/>
    <col min="2" max="16384" width="20.7109375" style="6"/>
  </cols>
  <sheetData>
    <row r="1" spans="1:5">
      <c r="A1" s="6" t="s">
        <v>12</v>
      </c>
    </row>
    <row r="2" spans="1:5">
      <c r="A2" s="6" t="s">
        <v>13</v>
      </c>
    </row>
    <row r="3" spans="1:5">
      <c r="A3" s="6" t="s">
        <v>14</v>
      </c>
    </row>
    <row r="4" spans="1:5">
      <c r="A4" s="6" t="s">
        <v>15</v>
      </c>
    </row>
    <row r="5" spans="1:5">
      <c r="A5" s="6" t="s">
        <v>16</v>
      </c>
    </row>
    <row r="6" spans="1:5">
      <c r="A6" s="6" t="s">
        <v>17</v>
      </c>
    </row>
    <row r="8" spans="1:5">
      <c r="A8" s="6" t="s">
        <v>18</v>
      </c>
      <c r="B8" s="6" t="s">
        <v>19</v>
      </c>
    </row>
    <row r="9" spans="1:5">
      <c r="A9" s="6" t="s">
        <v>20</v>
      </c>
      <c r="B9" s="6" t="s">
        <v>21</v>
      </c>
    </row>
    <row r="11" spans="1:5">
      <c r="A11" s="6" t="s">
        <v>22</v>
      </c>
      <c r="D11" s="6" t="s">
        <v>23</v>
      </c>
    </row>
    <row r="12" spans="1:5">
      <c r="A12" s="6" t="s">
        <v>24</v>
      </c>
      <c r="B12" s="6" t="s">
        <v>18</v>
      </c>
      <c r="D12" s="6" t="s">
        <v>24</v>
      </c>
      <c r="E12" s="6" t="s">
        <v>20</v>
      </c>
    </row>
    <row r="13" spans="1:5">
      <c r="A13" s="7" t="s">
        <v>25</v>
      </c>
      <c r="B13" s="8">
        <v>1</v>
      </c>
      <c r="D13" s="9">
        <v>24746</v>
      </c>
      <c r="E13" s="8">
        <v>0</v>
      </c>
    </row>
    <row r="14" spans="1:5">
      <c r="A14" s="7" t="s">
        <v>26</v>
      </c>
      <c r="B14" s="8">
        <v>0</v>
      </c>
      <c r="D14" s="9">
        <v>24838</v>
      </c>
      <c r="E14" s="8">
        <v>0</v>
      </c>
    </row>
    <row r="15" spans="1:5">
      <c r="A15" s="7" t="s">
        <v>27</v>
      </c>
      <c r="B15" s="8">
        <v>0</v>
      </c>
      <c r="D15" s="9">
        <v>24929</v>
      </c>
      <c r="E15" s="8">
        <v>0</v>
      </c>
    </row>
    <row r="16" spans="1:5">
      <c r="A16" s="7" t="s">
        <v>28</v>
      </c>
      <c r="B16" s="8">
        <v>0</v>
      </c>
      <c r="D16" s="9">
        <v>25020</v>
      </c>
      <c r="E16" s="8">
        <v>0</v>
      </c>
    </row>
    <row r="17" spans="1:5">
      <c r="A17" s="7" t="s">
        <v>29</v>
      </c>
      <c r="B17" s="8">
        <v>0</v>
      </c>
      <c r="D17" s="9">
        <v>25112</v>
      </c>
      <c r="E17" s="8">
        <v>0</v>
      </c>
    </row>
    <row r="18" spans="1:5">
      <c r="A18" s="7" t="s">
        <v>30</v>
      </c>
      <c r="B18" s="8">
        <v>0</v>
      </c>
      <c r="D18" s="9">
        <v>25204</v>
      </c>
      <c r="E18" s="8">
        <v>0</v>
      </c>
    </row>
    <row r="19" spans="1:5">
      <c r="A19" s="7" t="s">
        <v>31</v>
      </c>
      <c r="B19" s="8">
        <v>0</v>
      </c>
      <c r="D19" s="9">
        <v>25294</v>
      </c>
      <c r="E19" s="8">
        <v>1</v>
      </c>
    </row>
    <row r="20" spans="1:5">
      <c r="A20" s="7" t="s">
        <v>32</v>
      </c>
      <c r="B20" s="8">
        <v>0</v>
      </c>
      <c r="D20" s="9">
        <v>25385</v>
      </c>
      <c r="E20" s="8">
        <v>1</v>
      </c>
    </row>
    <row r="21" spans="1:5">
      <c r="A21" s="7" t="s">
        <v>33</v>
      </c>
      <c r="B21" s="8">
        <v>0</v>
      </c>
      <c r="D21" s="9">
        <v>25477</v>
      </c>
      <c r="E21" s="8">
        <v>1</v>
      </c>
    </row>
    <row r="22" spans="1:5">
      <c r="A22" s="7" t="s">
        <v>34</v>
      </c>
      <c r="B22" s="8">
        <v>0</v>
      </c>
      <c r="D22" s="9">
        <v>25569</v>
      </c>
      <c r="E22" s="8">
        <v>1</v>
      </c>
    </row>
    <row r="23" spans="1:5">
      <c r="A23" s="7" t="s">
        <v>35</v>
      </c>
      <c r="B23" s="8">
        <v>0</v>
      </c>
      <c r="D23" s="9">
        <v>25659</v>
      </c>
      <c r="E23" s="8">
        <v>1</v>
      </c>
    </row>
    <row r="24" spans="1:5">
      <c r="A24" s="7" t="s">
        <v>36</v>
      </c>
      <c r="B24" s="8">
        <v>0</v>
      </c>
      <c r="D24" s="9">
        <v>25750</v>
      </c>
      <c r="E24" s="8">
        <v>1</v>
      </c>
    </row>
    <row r="25" spans="1:5">
      <c r="A25" s="7" t="s">
        <v>37</v>
      </c>
      <c r="B25" s="8">
        <v>0</v>
      </c>
      <c r="D25" s="9">
        <v>25842</v>
      </c>
      <c r="E25" s="8">
        <v>1</v>
      </c>
    </row>
    <row r="26" spans="1:5">
      <c r="A26" s="7" t="s">
        <v>38</v>
      </c>
      <c r="B26" s="8">
        <v>0</v>
      </c>
      <c r="D26" s="9">
        <v>25934</v>
      </c>
      <c r="E26" s="8">
        <v>0</v>
      </c>
    </row>
    <row r="27" spans="1:5">
      <c r="A27" s="7" t="s">
        <v>39</v>
      </c>
      <c r="B27" s="8">
        <v>0</v>
      </c>
      <c r="D27" s="9">
        <v>26024</v>
      </c>
      <c r="E27" s="8">
        <v>0</v>
      </c>
    </row>
    <row r="28" spans="1:5">
      <c r="A28" s="7" t="s">
        <v>40</v>
      </c>
      <c r="B28" s="8">
        <v>0</v>
      </c>
      <c r="D28" s="9">
        <v>26115</v>
      </c>
      <c r="E28" s="8">
        <v>0</v>
      </c>
    </row>
    <row r="29" spans="1:5">
      <c r="A29" s="7" t="s">
        <v>41</v>
      </c>
      <c r="B29" s="8">
        <v>0</v>
      </c>
      <c r="D29" s="9">
        <v>26207</v>
      </c>
      <c r="E29" s="8">
        <v>0</v>
      </c>
    </row>
    <row r="30" spans="1:5">
      <c r="A30" s="7" t="s">
        <v>42</v>
      </c>
      <c r="B30" s="8">
        <v>0</v>
      </c>
      <c r="D30" s="9">
        <v>26299</v>
      </c>
      <c r="E30" s="8">
        <v>0</v>
      </c>
    </row>
    <row r="31" spans="1:5">
      <c r="A31" s="7" t="s">
        <v>43</v>
      </c>
      <c r="B31" s="8">
        <v>0</v>
      </c>
      <c r="D31" s="9">
        <v>26390</v>
      </c>
      <c r="E31" s="8">
        <v>0</v>
      </c>
    </row>
    <row r="32" spans="1:5">
      <c r="A32" s="7" t="s">
        <v>44</v>
      </c>
      <c r="B32" s="8">
        <v>0</v>
      </c>
      <c r="D32" s="9">
        <v>26481</v>
      </c>
      <c r="E32" s="8">
        <v>0</v>
      </c>
    </row>
    <row r="33" spans="1:5">
      <c r="A33" s="7" t="s">
        <v>45</v>
      </c>
      <c r="B33" s="8">
        <v>0</v>
      </c>
      <c r="D33" s="9">
        <v>26573</v>
      </c>
      <c r="E33" s="8">
        <v>0</v>
      </c>
    </row>
    <row r="34" spans="1:5">
      <c r="A34" s="7" t="s">
        <v>46</v>
      </c>
      <c r="B34" s="8">
        <v>0</v>
      </c>
      <c r="D34" s="9">
        <v>26665</v>
      </c>
      <c r="E34" s="8">
        <v>0</v>
      </c>
    </row>
    <row r="35" spans="1:5">
      <c r="A35" s="7" t="s">
        <v>47</v>
      </c>
      <c r="B35" s="8">
        <v>0</v>
      </c>
      <c r="D35" s="9">
        <v>26755</v>
      </c>
      <c r="E35" s="8">
        <v>0</v>
      </c>
    </row>
    <row r="36" spans="1:5">
      <c r="A36" s="7" t="s">
        <v>48</v>
      </c>
      <c r="B36" s="8">
        <v>0</v>
      </c>
      <c r="D36" s="9">
        <v>26846</v>
      </c>
      <c r="E36" s="8">
        <v>0</v>
      </c>
    </row>
    <row r="37" spans="1:5">
      <c r="A37" s="7" t="s">
        <v>49</v>
      </c>
      <c r="B37" s="8">
        <v>0</v>
      </c>
      <c r="D37" s="9">
        <v>26938</v>
      </c>
      <c r="E37" s="8">
        <v>1</v>
      </c>
    </row>
    <row r="38" spans="1:5">
      <c r="A38" s="7" t="s">
        <v>50</v>
      </c>
      <c r="B38" s="8">
        <v>0</v>
      </c>
      <c r="D38" s="9">
        <v>27030</v>
      </c>
      <c r="E38" s="8">
        <v>1</v>
      </c>
    </row>
    <row r="39" spans="1:5">
      <c r="A39" s="7" t="s">
        <v>51</v>
      </c>
      <c r="B39" s="8">
        <v>0</v>
      </c>
      <c r="D39" s="9">
        <v>27120</v>
      </c>
      <c r="E39" s="8">
        <v>1</v>
      </c>
    </row>
    <row r="40" spans="1:5">
      <c r="A40" s="7" t="s">
        <v>52</v>
      </c>
      <c r="B40" s="8">
        <v>0</v>
      </c>
      <c r="D40" s="9">
        <v>27211</v>
      </c>
      <c r="E40" s="8">
        <v>1</v>
      </c>
    </row>
    <row r="41" spans="1:5">
      <c r="A41" s="7" t="s">
        <v>53</v>
      </c>
      <c r="B41" s="8">
        <v>0</v>
      </c>
      <c r="D41" s="9">
        <v>27303</v>
      </c>
      <c r="E41" s="8">
        <v>1</v>
      </c>
    </row>
    <row r="42" spans="1:5">
      <c r="A42" s="7" t="s">
        <v>54</v>
      </c>
      <c r="B42" s="8">
        <v>0</v>
      </c>
      <c r="D42" s="9">
        <v>27395</v>
      </c>
      <c r="E42" s="8">
        <v>1</v>
      </c>
    </row>
    <row r="43" spans="1:5">
      <c r="A43" s="7" t="s">
        <v>55</v>
      </c>
      <c r="B43" s="8">
        <v>0</v>
      </c>
      <c r="D43" s="9">
        <v>27485</v>
      </c>
      <c r="E43" s="8">
        <v>0</v>
      </c>
    </row>
    <row r="44" spans="1:5">
      <c r="A44" s="7" t="s">
        <v>56</v>
      </c>
      <c r="B44" s="8">
        <v>1</v>
      </c>
      <c r="D44" s="9">
        <v>27576</v>
      </c>
      <c r="E44" s="8">
        <v>0</v>
      </c>
    </row>
    <row r="45" spans="1:5">
      <c r="A45" s="7" t="s">
        <v>57</v>
      </c>
      <c r="B45" s="8">
        <v>1</v>
      </c>
      <c r="D45" s="9">
        <v>27668</v>
      </c>
      <c r="E45" s="8">
        <v>0</v>
      </c>
    </row>
    <row r="46" spans="1:5">
      <c r="A46" s="7" t="s">
        <v>58</v>
      </c>
      <c r="B46" s="8">
        <v>1</v>
      </c>
      <c r="D46" s="9">
        <v>27760</v>
      </c>
      <c r="E46" s="8">
        <v>0</v>
      </c>
    </row>
    <row r="47" spans="1:5">
      <c r="A47" s="7" t="s">
        <v>59</v>
      </c>
      <c r="B47" s="8">
        <v>1</v>
      </c>
      <c r="D47" s="9">
        <v>27851</v>
      </c>
      <c r="E47" s="8">
        <v>0</v>
      </c>
    </row>
    <row r="48" spans="1:5">
      <c r="A48" s="7" t="s">
        <v>60</v>
      </c>
      <c r="B48" s="8">
        <v>1</v>
      </c>
      <c r="D48" s="9">
        <v>27942</v>
      </c>
      <c r="E48" s="8">
        <v>0</v>
      </c>
    </row>
    <row r="49" spans="1:5">
      <c r="A49" s="7" t="s">
        <v>61</v>
      </c>
      <c r="B49" s="8">
        <v>1</v>
      </c>
      <c r="D49" s="9">
        <v>28034</v>
      </c>
      <c r="E49" s="8">
        <v>0</v>
      </c>
    </row>
    <row r="50" spans="1:5">
      <c r="A50" s="7" t="s">
        <v>62</v>
      </c>
      <c r="B50" s="8">
        <v>1</v>
      </c>
      <c r="D50" s="9">
        <v>28126</v>
      </c>
      <c r="E50" s="8">
        <v>0</v>
      </c>
    </row>
    <row r="51" spans="1:5">
      <c r="A51" s="7" t="s">
        <v>63</v>
      </c>
      <c r="B51" s="8">
        <v>1</v>
      </c>
      <c r="D51" s="9">
        <v>28216</v>
      </c>
      <c r="E51" s="8">
        <v>0</v>
      </c>
    </row>
    <row r="52" spans="1:5">
      <c r="A52" s="7" t="s">
        <v>64</v>
      </c>
      <c r="B52" s="8">
        <v>1</v>
      </c>
      <c r="D52" s="9">
        <v>28307</v>
      </c>
      <c r="E52" s="8">
        <v>0</v>
      </c>
    </row>
    <row r="53" spans="1:5">
      <c r="A53" s="7" t="s">
        <v>65</v>
      </c>
      <c r="B53" s="8">
        <v>1</v>
      </c>
      <c r="D53" s="9">
        <v>28399</v>
      </c>
      <c r="E53" s="8">
        <v>0</v>
      </c>
    </row>
    <row r="54" spans="1:5">
      <c r="A54" s="7" t="s">
        <v>66</v>
      </c>
      <c r="B54" s="8">
        <v>1</v>
      </c>
      <c r="D54" s="9">
        <v>28491</v>
      </c>
      <c r="E54" s="8">
        <v>0</v>
      </c>
    </row>
    <row r="55" spans="1:5">
      <c r="A55" s="7" t="s">
        <v>67</v>
      </c>
      <c r="B55" s="8">
        <v>1</v>
      </c>
      <c r="D55" s="9">
        <v>28581</v>
      </c>
      <c r="E55" s="8">
        <v>0</v>
      </c>
    </row>
    <row r="56" spans="1:5">
      <c r="A56" s="7" t="s">
        <v>68</v>
      </c>
      <c r="B56" s="8">
        <v>1</v>
      </c>
      <c r="D56" s="9">
        <v>28672</v>
      </c>
      <c r="E56" s="8">
        <v>0</v>
      </c>
    </row>
    <row r="57" spans="1:5">
      <c r="A57" s="7" t="s">
        <v>69</v>
      </c>
      <c r="B57" s="8">
        <v>1</v>
      </c>
      <c r="D57" s="9">
        <v>28764</v>
      </c>
      <c r="E57" s="8">
        <v>0</v>
      </c>
    </row>
    <row r="58" spans="1:5">
      <c r="A58" s="7" t="s">
        <v>70</v>
      </c>
      <c r="B58" s="8">
        <v>1</v>
      </c>
      <c r="D58" s="9">
        <v>28856</v>
      </c>
      <c r="E58" s="8">
        <v>0</v>
      </c>
    </row>
    <row r="59" spans="1:5">
      <c r="A59" s="7" t="s">
        <v>71</v>
      </c>
      <c r="B59" s="8">
        <v>1</v>
      </c>
      <c r="D59" s="9">
        <v>28946</v>
      </c>
      <c r="E59" s="8">
        <v>1</v>
      </c>
    </row>
    <row r="60" spans="1:5">
      <c r="A60" s="7" t="s">
        <v>72</v>
      </c>
      <c r="B60" s="8">
        <v>1</v>
      </c>
      <c r="D60" s="9">
        <v>29037</v>
      </c>
      <c r="E60" s="8">
        <v>1</v>
      </c>
    </row>
    <row r="61" spans="1:5">
      <c r="A61" s="7" t="s">
        <v>73</v>
      </c>
      <c r="B61" s="8">
        <v>1</v>
      </c>
      <c r="D61" s="9">
        <v>29129</v>
      </c>
      <c r="E61" s="8">
        <v>1</v>
      </c>
    </row>
    <row r="62" spans="1:5">
      <c r="A62" s="7" t="s">
        <v>74</v>
      </c>
      <c r="B62" s="8">
        <v>0</v>
      </c>
      <c r="D62" s="9">
        <v>29221</v>
      </c>
      <c r="E62" s="8">
        <v>1</v>
      </c>
    </row>
    <row r="63" spans="1:5">
      <c r="A63" s="7" t="s">
        <v>75</v>
      </c>
      <c r="B63" s="8">
        <v>0</v>
      </c>
      <c r="D63" s="9">
        <v>29312</v>
      </c>
      <c r="E63" s="8">
        <v>1</v>
      </c>
    </row>
    <row r="64" spans="1:5">
      <c r="A64" s="7" t="s">
        <v>76</v>
      </c>
      <c r="B64" s="8">
        <v>0</v>
      </c>
      <c r="D64" s="9">
        <v>29403</v>
      </c>
      <c r="E64" s="8">
        <v>0</v>
      </c>
    </row>
    <row r="65" spans="1:5">
      <c r="A65" s="7" t="s">
        <v>77</v>
      </c>
      <c r="B65" s="8">
        <v>0</v>
      </c>
      <c r="D65" s="9">
        <v>29495</v>
      </c>
      <c r="E65" s="8">
        <v>0</v>
      </c>
    </row>
    <row r="66" spans="1:5">
      <c r="A66" s="7" t="s">
        <v>78</v>
      </c>
      <c r="B66" s="8">
        <v>0</v>
      </c>
      <c r="D66" s="9">
        <v>29587</v>
      </c>
      <c r="E66" s="8">
        <v>0</v>
      </c>
    </row>
    <row r="67" spans="1:5">
      <c r="A67" s="7" t="s">
        <v>79</v>
      </c>
      <c r="B67" s="8">
        <v>0</v>
      </c>
      <c r="D67" s="9">
        <v>29677</v>
      </c>
      <c r="E67" s="8">
        <v>1</v>
      </c>
    </row>
    <row r="68" spans="1:5">
      <c r="A68" s="7" t="s">
        <v>80</v>
      </c>
      <c r="B68" s="8">
        <v>0</v>
      </c>
      <c r="D68" s="9">
        <v>29768</v>
      </c>
      <c r="E68" s="8">
        <v>1</v>
      </c>
    </row>
    <row r="69" spans="1:5">
      <c r="A69" s="7" t="s">
        <v>81</v>
      </c>
      <c r="B69" s="8">
        <v>0</v>
      </c>
      <c r="D69" s="9">
        <v>29860</v>
      </c>
      <c r="E69" s="8">
        <v>1</v>
      </c>
    </row>
    <row r="70" spans="1:5">
      <c r="A70" s="7" t="s">
        <v>82</v>
      </c>
      <c r="B70" s="8">
        <v>0</v>
      </c>
      <c r="D70" s="9">
        <v>29952</v>
      </c>
      <c r="E70" s="8">
        <v>1</v>
      </c>
    </row>
    <row r="71" spans="1:5">
      <c r="A71" s="7" t="s">
        <v>83</v>
      </c>
      <c r="B71" s="8">
        <v>0</v>
      </c>
      <c r="D71" s="9">
        <v>30042</v>
      </c>
      <c r="E71" s="8">
        <v>1</v>
      </c>
    </row>
    <row r="72" spans="1:5">
      <c r="A72" s="7" t="s">
        <v>84</v>
      </c>
      <c r="B72" s="8">
        <v>0</v>
      </c>
      <c r="D72" s="9">
        <v>30133</v>
      </c>
      <c r="E72" s="8">
        <v>0</v>
      </c>
    </row>
    <row r="73" spans="1:5">
      <c r="A73" s="7" t="s">
        <v>85</v>
      </c>
      <c r="B73" s="8">
        <v>0</v>
      </c>
      <c r="D73" s="9">
        <v>30225</v>
      </c>
      <c r="E73" s="8">
        <v>0</v>
      </c>
    </row>
    <row r="74" spans="1:5">
      <c r="A74" s="7" t="s">
        <v>86</v>
      </c>
      <c r="B74" s="8">
        <v>0</v>
      </c>
      <c r="D74" s="9">
        <v>30317</v>
      </c>
      <c r="E74" s="8">
        <v>0</v>
      </c>
    </row>
    <row r="75" spans="1:5">
      <c r="A75" s="7" t="s">
        <v>87</v>
      </c>
      <c r="B75" s="8">
        <v>0</v>
      </c>
      <c r="D75" s="9">
        <v>30407</v>
      </c>
      <c r="E75" s="8">
        <v>0</v>
      </c>
    </row>
    <row r="76" spans="1:5">
      <c r="A76" s="7" t="s">
        <v>88</v>
      </c>
      <c r="B76" s="8">
        <v>0</v>
      </c>
      <c r="D76" s="9">
        <v>30498</v>
      </c>
      <c r="E76" s="8">
        <v>0</v>
      </c>
    </row>
    <row r="77" spans="1:5">
      <c r="A77" s="7" t="s">
        <v>89</v>
      </c>
      <c r="B77" s="8">
        <v>0</v>
      </c>
      <c r="D77" s="9">
        <v>30590</v>
      </c>
      <c r="E77" s="8">
        <v>0</v>
      </c>
    </row>
    <row r="78" spans="1:5">
      <c r="A78" s="7" t="s">
        <v>90</v>
      </c>
      <c r="B78" s="8">
        <v>0</v>
      </c>
      <c r="D78" s="9">
        <v>30682</v>
      </c>
      <c r="E78" s="8">
        <v>0</v>
      </c>
    </row>
    <row r="79" spans="1:5">
      <c r="A79" s="7" t="s">
        <v>91</v>
      </c>
      <c r="B79" s="8">
        <v>0</v>
      </c>
      <c r="D79" s="9">
        <v>30773</v>
      </c>
      <c r="E79" s="8">
        <v>0</v>
      </c>
    </row>
    <row r="80" spans="1:5">
      <c r="A80" s="7" t="s">
        <v>92</v>
      </c>
      <c r="B80" s="8">
        <v>0</v>
      </c>
      <c r="D80" s="9">
        <v>30864</v>
      </c>
      <c r="E80" s="8">
        <v>0</v>
      </c>
    </row>
    <row r="81" spans="1:5">
      <c r="A81" s="7" t="s">
        <v>93</v>
      </c>
      <c r="B81" s="8">
        <v>0</v>
      </c>
      <c r="D81" s="9">
        <v>30956</v>
      </c>
      <c r="E81" s="8">
        <v>0</v>
      </c>
    </row>
    <row r="82" spans="1:5">
      <c r="A82" s="7" t="s">
        <v>94</v>
      </c>
      <c r="B82" s="8">
        <v>0</v>
      </c>
      <c r="D82" s="9">
        <v>31048</v>
      </c>
      <c r="E82" s="8">
        <v>0</v>
      </c>
    </row>
    <row r="83" spans="1:5">
      <c r="A83" s="7" t="s">
        <v>95</v>
      </c>
      <c r="B83" s="8">
        <v>0</v>
      </c>
      <c r="D83" s="9">
        <v>31138</v>
      </c>
      <c r="E83" s="8">
        <v>0</v>
      </c>
    </row>
    <row r="84" spans="1:5">
      <c r="A84" s="7" t="s">
        <v>96</v>
      </c>
      <c r="B84" s="8">
        <v>1</v>
      </c>
      <c r="D84" s="9">
        <v>31229</v>
      </c>
      <c r="E84" s="8">
        <v>0</v>
      </c>
    </row>
    <row r="85" spans="1:5">
      <c r="A85" s="7" t="s">
        <v>97</v>
      </c>
      <c r="B85" s="8">
        <v>1</v>
      </c>
      <c r="D85" s="9">
        <v>31321</v>
      </c>
      <c r="E85" s="8">
        <v>0</v>
      </c>
    </row>
    <row r="86" spans="1:5">
      <c r="A86" s="7" t="s">
        <v>98</v>
      </c>
      <c r="B86" s="8">
        <v>1</v>
      </c>
      <c r="D86" s="9">
        <v>31413</v>
      </c>
      <c r="E86" s="8">
        <v>0</v>
      </c>
    </row>
    <row r="87" spans="1:5">
      <c r="A87" s="7" t="s">
        <v>99</v>
      </c>
      <c r="B87" s="8">
        <v>1</v>
      </c>
      <c r="D87" s="9">
        <v>31503</v>
      </c>
      <c r="E87" s="8">
        <v>0</v>
      </c>
    </row>
    <row r="88" spans="1:5">
      <c r="A88" s="7" t="s">
        <v>100</v>
      </c>
      <c r="B88" s="8">
        <v>1</v>
      </c>
      <c r="D88" s="9">
        <v>31594</v>
      </c>
      <c r="E88" s="8">
        <v>0</v>
      </c>
    </row>
    <row r="89" spans="1:5">
      <c r="A89" s="7" t="s">
        <v>101</v>
      </c>
      <c r="B89" s="8">
        <v>1</v>
      </c>
      <c r="D89" s="9">
        <v>31686</v>
      </c>
      <c r="E89" s="8">
        <v>0</v>
      </c>
    </row>
    <row r="90" spans="1:5">
      <c r="A90" s="7" t="s">
        <v>102</v>
      </c>
      <c r="B90" s="8">
        <v>1</v>
      </c>
      <c r="D90" s="9">
        <v>31778</v>
      </c>
      <c r="E90" s="8">
        <v>0</v>
      </c>
    </row>
    <row r="91" spans="1:5">
      <c r="A91" s="7" t="s">
        <v>103</v>
      </c>
      <c r="B91" s="8">
        <v>1</v>
      </c>
      <c r="D91" s="9">
        <v>31868</v>
      </c>
      <c r="E91" s="8">
        <v>0</v>
      </c>
    </row>
    <row r="92" spans="1:5">
      <c r="A92" s="7" t="s">
        <v>104</v>
      </c>
      <c r="B92" s="8">
        <v>0</v>
      </c>
      <c r="D92" s="9">
        <v>31959</v>
      </c>
      <c r="E92" s="8">
        <v>0</v>
      </c>
    </row>
    <row r="93" spans="1:5">
      <c r="A93" s="7" t="s">
        <v>105</v>
      </c>
      <c r="B93" s="8">
        <v>0</v>
      </c>
      <c r="D93" s="9">
        <v>32051</v>
      </c>
      <c r="E93" s="8">
        <v>0</v>
      </c>
    </row>
    <row r="94" spans="1:5">
      <c r="A94" s="7" t="s">
        <v>106</v>
      </c>
      <c r="B94" s="8">
        <v>0</v>
      </c>
      <c r="D94" s="9">
        <v>32143</v>
      </c>
      <c r="E94" s="8">
        <v>0</v>
      </c>
    </row>
    <row r="95" spans="1:5">
      <c r="A95" s="7" t="s">
        <v>107</v>
      </c>
      <c r="B95" s="8">
        <v>0</v>
      </c>
      <c r="D95" s="9">
        <v>32234</v>
      </c>
      <c r="E95" s="8">
        <v>0</v>
      </c>
    </row>
    <row r="96" spans="1:5">
      <c r="A96" s="7" t="s">
        <v>108</v>
      </c>
      <c r="B96" s="8">
        <v>0</v>
      </c>
      <c r="D96" s="9">
        <v>32325</v>
      </c>
      <c r="E96" s="8">
        <v>0</v>
      </c>
    </row>
    <row r="97" spans="1:5">
      <c r="A97" s="7" t="s">
        <v>109</v>
      </c>
      <c r="B97" s="8">
        <v>0</v>
      </c>
      <c r="D97" s="9">
        <v>32417</v>
      </c>
      <c r="E97" s="8">
        <v>0</v>
      </c>
    </row>
    <row r="98" spans="1:5">
      <c r="A98" s="7" t="s">
        <v>110</v>
      </c>
      <c r="B98" s="8">
        <v>0</v>
      </c>
      <c r="D98" s="9">
        <v>32509</v>
      </c>
      <c r="E98" s="8">
        <v>0</v>
      </c>
    </row>
    <row r="99" spans="1:5">
      <c r="A99" s="7" t="s">
        <v>111</v>
      </c>
      <c r="B99" s="8">
        <v>0</v>
      </c>
      <c r="D99" s="9">
        <v>32599</v>
      </c>
      <c r="E99" s="8">
        <v>0</v>
      </c>
    </row>
    <row r="100" spans="1:5">
      <c r="A100" s="7" t="s">
        <v>112</v>
      </c>
      <c r="B100" s="8">
        <v>0</v>
      </c>
      <c r="D100" s="9">
        <v>32690</v>
      </c>
      <c r="E100" s="8">
        <v>0</v>
      </c>
    </row>
    <row r="101" spans="1:5">
      <c r="A101" s="7" t="s">
        <v>113</v>
      </c>
      <c r="B101" s="8">
        <v>0</v>
      </c>
      <c r="D101" s="9">
        <v>32782</v>
      </c>
      <c r="E101" s="8">
        <v>1</v>
      </c>
    </row>
    <row r="102" spans="1:5">
      <c r="A102" s="7" t="s">
        <v>114</v>
      </c>
      <c r="B102" s="8">
        <v>0</v>
      </c>
      <c r="D102" s="9">
        <v>32874</v>
      </c>
      <c r="E102" s="8">
        <v>1</v>
      </c>
    </row>
    <row r="103" spans="1:5">
      <c r="A103" s="7" t="s">
        <v>115</v>
      </c>
      <c r="B103" s="8">
        <v>0</v>
      </c>
      <c r="D103" s="9">
        <v>32964</v>
      </c>
      <c r="E103" s="8">
        <v>1</v>
      </c>
    </row>
    <row r="104" spans="1:5">
      <c r="A104" s="7" t="s">
        <v>116</v>
      </c>
      <c r="B104" s="8">
        <v>0</v>
      </c>
      <c r="D104" s="9">
        <v>33055</v>
      </c>
      <c r="E104" s="8">
        <v>1</v>
      </c>
    </row>
    <row r="105" spans="1:5">
      <c r="A105" s="7" t="s">
        <v>117</v>
      </c>
      <c r="B105" s="8">
        <v>0</v>
      </c>
      <c r="D105" s="9">
        <v>33147</v>
      </c>
      <c r="E105" s="8">
        <v>1</v>
      </c>
    </row>
    <row r="106" spans="1:5">
      <c r="A106" s="7" t="s">
        <v>118</v>
      </c>
      <c r="B106" s="8">
        <v>0</v>
      </c>
      <c r="D106" s="9">
        <v>33239</v>
      </c>
      <c r="E106" s="8">
        <v>1</v>
      </c>
    </row>
    <row r="107" spans="1:5">
      <c r="A107" s="7" t="s">
        <v>119</v>
      </c>
      <c r="B107" s="8">
        <v>0</v>
      </c>
      <c r="D107" s="9">
        <v>33329</v>
      </c>
      <c r="E107" s="8">
        <v>0</v>
      </c>
    </row>
    <row r="108" spans="1:5">
      <c r="A108" s="7" t="s">
        <v>120</v>
      </c>
      <c r="B108" s="8">
        <v>0</v>
      </c>
      <c r="D108" s="9">
        <v>33420</v>
      </c>
      <c r="E108" s="8">
        <v>0</v>
      </c>
    </row>
    <row r="109" spans="1:5">
      <c r="A109" s="7" t="s">
        <v>121</v>
      </c>
      <c r="B109" s="8">
        <v>0</v>
      </c>
      <c r="D109" s="9">
        <v>33512</v>
      </c>
      <c r="E109" s="8">
        <v>0</v>
      </c>
    </row>
    <row r="110" spans="1:5">
      <c r="A110" s="7" t="s">
        <v>122</v>
      </c>
      <c r="B110" s="8">
        <v>0</v>
      </c>
      <c r="D110" s="9">
        <v>33604</v>
      </c>
      <c r="E110" s="8">
        <v>0</v>
      </c>
    </row>
    <row r="111" spans="1:5">
      <c r="A111" s="7" t="s">
        <v>123</v>
      </c>
      <c r="B111" s="8">
        <v>0</v>
      </c>
      <c r="D111" s="9">
        <v>33695</v>
      </c>
      <c r="E111" s="8">
        <v>0</v>
      </c>
    </row>
    <row r="112" spans="1:5">
      <c r="A112" s="7" t="s">
        <v>124</v>
      </c>
      <c r="B112" s="8">
        <v>0</v>
      </c>
      <c r="D112" s="9">
        <v>33786</v>
      </c>
      <c r="E112" s="8">
        <v>0</v>
      </c>
    </row>
    <row r="113" spans="1:5">
      <c r="A113" s="7" t="s">
        <v>125</v>
      </c>
      <c r="B113" s="8">
        <v>0</v>
      </c>
      <c r="D113" s="9">
        <v>33878</v>
      </c>
      <c r="E113" s="8">
        <v>0</v>
      </c>
    </row>
    <row r="114" spans="1:5">
      <c r="A114" s="7" t="s">
        <v>126</v>
      </c>
      <c r="B114" s="8">
        <v>0</v>
      </c>
      <c r="D114" s="9">
        <v>33970</v>
      </c>
      <c r="E114" s="8">
        <v>0</v>
      </c>
    </row>
    <row r="115" spans="1:5">
      <c r="A115" s="7" t="s">
        <v>127</v>
      </c>
      <c r="B115" s="8">
        <v>0</v>
      </c>
      <c r="D115" s="9">
        <v>34060</v>
      </c>
      <c r="E115" s="8">
        <v>0</v>
      </c>
    </row>
    <row r="116" spans="1:5">
      <c r="A116" s="7" t="s">
        <v>128</v>
      </c>
      <c r="B116" s="8">
        <v>0</v>
      </c>
      <c r="D116" s="9">
        <v>34151</v>
      </c>
      <c r="E116" s="8">
        <v>0</v>
      </c>
    </row>
    <row r="117" spans="1:5">
      <c r="A117" s="7" t="s">
        <v>129</v>
      </c>
      <c r="B117" s="8">
        <v>0</v>
      </c>
      <c r="D117" s="9">
        <v>34243</v>
      </c>
      <c r="E117" s="8">
        <v>0</v>
      </c>
    </row>
    <row r="118" spans="1:5">
      <c r="A118" s="7" t="s">
        <v>130</v>
      </c>
      <c r="B118" s="8">
        <v>0</v>
      </c>
      <c r="D118" s="9">
        <v>34335</v>
      </c>
      <c r="E118" s="8">
        <v>0</v>
      </c>
    </row>
    <row r="119" spans="1:5">
      <c r="A119" s="7" t="s">
        <v>131</v>
      </c>
      <c r="B119" s="8">
        <v>0</v>
      </c>
      <c r="D119" s="9">
        <v>34425</v>
      </c>
      <c r="E119" s="8">
        <v>0</v>
      </c>
    </row>
    <row r="120" spans="1:5">
      <c r="A120" s="7" t="s">
        <v>132</v>
      </c>
      <c r="B120" s="8">
        <v>0</v>
      </c>
      <c r="D120" s="9">
        <v>34516</v>
      </c>
      <c r="E120" s="8">
        <v>0</v>
      </c>
    </row>
    <row r="121" spans="1:5">
      <c r="A121" s="7" t="s">
        <v>133</v>
      </c>
      <c r="B121" s="8">
        <v>0</v>
      </c>
      <c r="D121" s="9">
        <v>34608</v>
      </c>
      <c r="E121" s="8">
        <v>0</v>
      </c>
    </row>
    <row r="122" spans="1:5">
      <c r="A122" s="7" t="s">
        <v>134</v>
      </c>
      <c r="B122" s="8">
        <v>0</v>
      </c>
      <c r="D122" s="9">
        <v>34700</v>
      </c>
      <c r="E122" s="8">
        <v>0</v>
      </c>
    </row>
    <row r="123" spans="1:5">
      <c r="A123" s="7" t="s">
        <v>135</v>
      </c>
      <c r="B123" s="8">
        <v>0</v>
      </c>
      <c r="D123" s="9">
        <v>34790</v>
      </c>
      <c r="E123" s="8">
        <v>0</v>
      </c>
    </row>
    <row r="124" spans="1:5">
      <c r="A124" s="7" t="s">
        <v>136</v>
      </c>
      <c r="B124" s="8">
        <v>0</v>
      </c>
      <c r="D124" s="9">
        <v>34881</v>
      </c>
      <c r="E124" s="8">
        <v>0</v>
      </c>
    </row>
    <row r="125" spans="1:5">
      <c r="A125" s="7" t="s">
        <v>137</v>
      </c>
      <c r="B125" s="8">
        <v>0</v>
      </c>
      <c r="D125" s="9">
        <v>34973</v>
      </c>
      <c r="E125" s="8">
        <v>0</v>
      </c>
    </row>
    <row r="126" spans="1:5">
      <c r="A126" s="7" t="s">
        <v>138</v>
      </c>
      <c r="B126" s="8">
        <v>0</v>
      </c>
      <c r="D126" s="9">
        <v>35065</v>
      </c>
      <c r="E126" s="8">
        <v>0</v>
      </c>
    </row>
    <row r="127" spans="1:5">
      <c r="A127" s="7" t="s">
        <v>139</v>
      </c>
      <c r="B127" s="8">
        <v>0</v>
      </c>
      <c r="D127" s="9">
        <v>35156</v>
      </c>
      <c r="E127" s="8">
        <v>0</v>
      </c>
    </row>
    <row r="128" spans="1:5">
      <c r="A128" s="7" t="s">
        <v>140</v>
      </c>
      <c r="B128" s="8">
        <v>0</v>
      </c>
      <c r="D128" s="9">
        <v>35247</v>
      </c>
      <c r="E128" s="8">
        <v>0</v>
      </c>
    </row>
    <row r="129" spans="1:5">
      <c r="A129" s="7" t="s">
        <v>141</v>
      </c>
      <c r="B129" s="8">
        <v>0</v>
      </c>
      <c r="D129" s="9">
        <v>35339</v>
      </c>
      <c r="E129" s="8">
        <v>0</v>
      </c>
    </row>
    <row r="130" spans="1:5">
      <c r="A130" s="7" t="s">
        <v>142</v>
      </c>
      <c r="B130" s="8">
        <v>0</v>
      </c>
      <c r="D130" s="9">
        <v>35431</v>
      </c>
      <c r="E130" s="8">
        <v>0</v>
      </c>
    </row>
    <row r="131" spans="1:5">
      <c r="A131" s="7" t="s">
        <v>143</v>
      </c>
      <c r="B131" s="8">
        <v>0</v>
      </c>
      <c r="D131" s="9">
        <v>35521</v>
      </c>
      <c r="E131" s="8">
        <v>0</v>
      </c>
    </row>
    <row r="132" spans="1:5">
      <c r="A132" s="7" t="s">
        <v>144</v>
      </c>
      <c r="B132" s="8">
        <v>0</v>
      </c>
      <c r="D132" s="9">
        <v>35612</v>
      </c>
      <c r="E132" s="8">
        <v>0</v>
      </c>
    </row>
    <row r="133" spans="1:5">
      <c r="A133" s="7" t="s">
        <v>145</v>
      </c>
      <c r="B133" s="8">
        <v>0</v>
      </c>
      <c r="D133" s="9">
        <v>35704</v>
      </c>
      <c r="E133" s="8">
        <v>0</v>
      </c>
    </row>
    <row r="134" spans="1:5">
      <c r="A134" s="7" t="s">
        <v>146</v>
      </c>
      <c r="B134" s="8">
        <v>0</v>
      </c>
      <c r="D134" s="9">
        <v>35796</v>
      </c>
      <c r="E134" s="8">
        <v>0</v>
      </c>
    </row>
    <row r="135" spans="1:5">
      <c r="A135" s="7" t="s">
        <v>147</v>
      </c>
      <c r="B135" s="8">
        <v>0</v>
      </c>
      <c r="D135" s="9">
        <v>35886</v>
      </c>
      <c r="E135" s="8">
        <v>0</v>
      </c>
    </row>
    <row r="136" spans="1:5">
      <c r="A136" s="7" t="s">
        <v>148</v>
      </c>
      <c r="B136" s="8">
        <v>0</v>
      </c>
      <c r="D136" s="9">
        <v>35977</v>
      </c>
      <c r="E136" s="8">
        <v>0</v>
      </c>
    </row>
    <row r="137" spans="1:5">
      <c r="A137" s="7" t="s">
        <v>149</v>
      </c>
      <c r="B137" s="8">
        <v>0</v>
      </c>
      <c r="D137" s="9">
        <v>36069</v>
      </c>
      <c r="E137" s="8">
        <v>0</v>
      </c>
    </row>
    <row r="138" spans="1:5">
      <c r="A138" s="7" t="s">
        <v>150</v>
      </c>
      <c r="B138" s="8">
        <v>1</v>
      </c>
      <c r="D138" s="9">
        <v>36161</v>
      </c>
      <c r="E138" s="8">
        <v>0</v>
      </c>
    </row>
    <row r="139" spans="1:5">
      <c r="A139" s="7" t="s">
        <v>151</v>
      </c>
      <c r="B139" s="8">
        <v>1</v>
      </c>
      <c r="D139" s="9">
        <v>36251</v>
      </c>
      <c r="E139" s="8">
        <v>0</v>
      </c>
    </row>
    <row r="140" spans="1:5">
      <c r="A140" s="7" t="s">
        <v>152</v>
      </c>
      <c r="B140" s="8">
        <v>1</v>
      </c>
      <c r="D140" s="9">
        <v>36342</v>
      </c>
      <c r="E140" s="8">
        <v>0</v>
      </c>
    </row>
    <row r="141" spans="1:5">
      <c r="A141" s="7" t="s">
        <v>153</v>
      </c>
      <c r="B141" s="8">
        <v>1</v>
      </c>
      <c r="D141" s="9">
        <v>36434</v>
      </c>
      <c r="E141" s="8">
        <v>0</v>
      </c>
    </row>
    <row r="142" spans="1:5">
      <c r="A142" s="7" t="s">
        <v>154</v>
      </c>
      <c r="B142" s="8">
        <v>1</v>
      </c>
      <c r="D142" s="9">
        <v>36526</v>
      </c>
      <c r="E142" s="8">
        <v>0</v>
      </c>
    </row>
    <row r="143" spans="1:5">
      <c r="A143" s="7" t="s">
        <v>155</v>
      </c>
      <c r="B143" s="8">
        <v>1</v>
      </c>
      <c r="D143" s="9">
        <v>36617</v>
      </c>
      <c r="E143" s="8">
        <v>0</v>
      </c>
    </row>
    <row r="144" spans="1:5">
      <c r="A144" s="7" t="s">
        <v>156</v>
      </c>
      <c r="B144" s="8">
        <v>1</v>
      </c>
      <c r="D144" s="9">
        <v>36708</v>
      </c>
      <c r="E144" s="8">
        <v>0</v>
      </c>
    </row>
    <row r="145" spans="1:5">
      <c r="A145" s="7" t="s">
        <v>157</v>
      </c>
      <c r="B145" s="8">
        <v>1</v>
      </c>
      <c r="D145" s="9">
        <v>36800</v>
      </c>
      <c r="E145" s="8">
        <v>0</v>
      </c>
    </row>
    <row r="146" spans="1:5">
      <c r="A146" s="7" t="s">
        <v>158</v>
      </c>
      <c r="B146" s="8">
        <v>1</v>
      </c>
      <c r="D146" s="9">
        <v>36892</v>
      </c>
      <c r="E146" s="8">
        <v>1</v>
      </c>
    </row>
    <row r="147" spans="1:5">
      <c r="A147" s="7" t="s">
        <v>159</v>
      </c>
      <c r="B147" s="8">
        <v>1</v>
      </c>
      <c r="D147" s="9">
        <v>36982</v>
      </c>
      <c r="E147" s="8">
        <v>1</v>
      </c>
    </row>
    <row r="148" spans="1:5">
      <c r="A148" s="7" t="s">
        <v>160</v>
      </c>
      <c r="B148" s="8">
        <v>1</v>
      </c>
      <c r="D148" s="9">
        <v>37073</v>
      </c>
      <c r="E148" s="8">
        <v>1</v>
      </c>
    </row>
    <row r="149" spans="1:5">
      <c r="A149" s="7" t="s">
        <v>161</v>
      </c>
      <c r="B149" s="8">
        <v>1</v>
      </c>
      <c r="D149" s="9">
        <v>37165</v>
      </c>
      <c r="E149" s="8">
        <v>0</v>
      </c>
    </row>
    <row r="150" spans="1:5">
      <c r="A150" s="7" t="s">
        <v>162</v>
      </c>
      <c r="B150" s="8">
        <v>1</v>
      </c>
      <c r="D150" s="9">
        <v>37257</v>
      </c>
      <c r="E150" s="8">
        <v>0</v>
      </c>
    </row>
    <row r="151" spans="1:5">
      <c r="A151" s="7" t="s">
        <v>163</v>
      </c>
      <c r="B151" s="8">
        <v>1</v>
      </c>
      <c r="D151" s="9">
        <v>37347</v>
      </c>
      <c r="E151" s="8">
        <v>0</v>
      </c>
    </row>
    <row r="152" spans="1:5">
      <c r="A152" s="7" t="s">
        <v>164</v>
      </c>
      <c r="B152" s="8">
        <v>1</v>
      </c>
      <c r="D152" s="9">
        <v>37438</v>
      </c>
      <c r="E152" s="8">
        <v>0</v>
      </c>
    </row>
    <row r="153" spans="1:5">
      <c r="A153" s="7" t="s">
        <v>165</v>
      </c>
      <c r="B153" s="8">
        <v>1</v>
      </c>
      <c r="D153" s="9">
        <v>37530</v>
      </c>
      <c r="E153" s="8">
        <v>0</v>
      </c>
    </row>
    <row r="154" spans="1:5">
      <c r="A154" s="7" t="s">
        <v>166</v>
      </c>
      <c r="B154" s="8">
        <v>1</v>
      </c>
      <c r="D154" s="9">
        <v>37622</v>
      </c>
      <c r="E154" s="8">
        <v>0</v>
      </c>
    </row>
    <row r="155" spans="1:5">
      <c r="A155" s="7" t="s">
        <v>167</v>
      </c>
      <c r="B155" s="8">
        <v>1</v>
      </c>
      <c r="D155" s="9">
        <v>37712</v>
      </c>
      <c r="E155" s="8">
        <v>0</v>
      </c>
    </row>
    <row r="156" spans="1:5">
      <c r="A156" s="7" t="s">
        <v>168</v>
      </c>
      <c r="B156" s="8">
        <v>1</v>
      </c>
      <c r="D156" s="9">
        <v>37803</v>
      </c>
      <c r="E156" s="8">
        <v>0</v>
      </c>
    </row>
    <row r="157" spans="1:5">
      <c r="A157" s="7" t="s">
        <v>169</v>
      </c>
      <c r="B157" s="8">
        <v>1</v>
      </c>
      <c r="D157" s="9">
        <v>37895</v>
      </c>
      <c r="E157" s="8">
        <v>0</v>
      </c>
    </row>
    <row r="158" spans="1:5">
      <c r="A158" s="7" t="s">
        <v>170</v>
      </c>
      <c r="B158" s="8">
        <v>1</v>
      </c>
      <c r="D158" s="9">
        <v>37987</v>
      </c>
      <c r="E158" s="8">
        <v>0</v>
      </c>
    </row>
    <row r="159" spans="1:5">
      <c r="A159" s="7" t="s">
        <v>171</v>
      </c>
      <c r="B159" s="8">
        <v>1</v>
      </c>
      <c r="D159" s="9">
        <v>38078</v>
      </c>
      <c r="E159" s="8">
        <v>0</v>
      </c>
    </row>
    <row r="160" spans="1:5">
      <c r="A160" s="7" t="s">
        <v>172</v>
      </c>
      <c r="B160" s="8">
        <v>1</v>
      </c>
      <c r="D160" s="9">
        <v>38169</v>
      </c>
      <c r="E160" s="8">
        <v>0</v>
      </c>
    </row>
    <row r="161" spans="1:5">
      <c r="A161" s="7" t="s">
        <v>173</v>
      </c>
      <c r="B161" s="8">
        <v>1</v>
      </c>
      <c r="D161" s="9">
        <v>38261</v>
      </c>
      <c r="E161" s="8">
        <v>0</v>
      </c>
    </row>
    <row r="162" spans="1:5">
      <c r="A162" s="7" t="s">
        <v>174</v>
      </c>
      <c r="B162" s="8">
        <v>1</v>
      </c>
      <c r="D162" s="9">
        <v>38353</v>
      </c>
      <c r="E162" s="8">
        <v>0</v>
      </c>
    </row>
    <row r="163" spans="1:5">
      <c r="A163" s="7" t="s">
        <v>175</v>
      </c>
      <c r="B163" s="8">
        <v>1</v>
      </c>
      <c r="D163" s="9">
        <v>38443</v>
      </c>
      <c r="E163" s="8">
        <v>0</v>
      </c>
    </row>
    <row r="164" spans="1:5">
      <c r="A164" s="7" t="s">
        <v>176</v>
      </c>
      <c r="B164" s="8">
        <v>1</v>
      </c>
      <c r="D164" s="9">
        <v>38534</v>
      </c>
      <c r="E164" s="8">
        <v>0</v>
      </c>
    </row>
    <row r="165" spans="1:5">
      <c r="A165" s="7" t="s">
        <v>177</v>
      </c>
      <c r="B165" s="8">
        <v>1</v>
      </c>
      <c r="D165" s="9">
        <v>38626</v>
      </c>
      <c r="E165" s="8">
        <v>0</v>
      </c>
    </row>
    <row r="166" spans="1:5">
      <c r="A166" s="7" t="s">
        <v>178</v>
      </c>
      <c r="B166" s="8">
        <v>1</v>
      </c>
      <c r="D166" s="9">
        <v>38718</v>
      </c>
      <c r="E166" s="8">
        <v>0</v>
      </c>
    </row>
    <row r="167" spans="1:5">
      <c r="A167" s="7" t="s">
        <v>179</v>
      </c>
      <c r="B167" s="8">
        <v>1</v>
      </c>
      <c r="D167" s="9">
        <v>38808</v>
      </c>
      <c r="E167" s="8">
        <v>0</v>
      </c>
    </row>
    <row r="168" spans="1:5">
      <c r="A168" s="7" t="s">
        <v>180</v>
      </c>
      <c r="B168" s="8">
        <v>1</v>
      </c>
      <c r="D168" s="9">
        <v>38899</v>
      </c>
      <c r="E168" s="8">
        <v>0</v>
      </c>
    </row>
    <row r="169" spans="1:5">
      <c r="A169" s="7" t="s">
        <v>181</v>
      </c>
      <c r="B169" s="8">
        <v>1</v>
      </c>
      <c r="D169" s="9">
        <v>38991</v>
      </c>
      <c r="E169" s="8">
        <v>0</v>
      </c>
    </row>
    <row r="170" spans="1:5">
      <c r="A170" s="7" t="s">
        <v>182</v>
      </c>
      <c r="B170" s="8">
        <v>0</v>
      </c>
      <c r="D170" s="9">
        <v>39083</v>
      </c>
      <c r="E170" s="8">
        <v>0</v>
      </c>
    </row>
    <row r="171" spans="1:5">
      <c r="A171" s="7" t="s">
        <v>183</v>
      </c>
      <c r="B171" s="8">
        <v>0</v>
      </c>
      <c r="D171" s="9">
        <v>39173</v>
      </c>
      <c r="E171" s="8">
        <v>0</v>
      </c>
    </row>
    <row r="172" spans="1:5">
      <c r="A172" s="7" t="s">
        <v>184</v>
      </c>
      <c r="B172" s="8">
        <v>0</v>
      </c>
      <c r="D172" s="9">
        <v>39264</v>
      </c>
      <c r="E172" s="8">
        <v>0</v>
      </c>
    </row>
    <row r="173" spans="1:5">
      <c r="A173" s="7" t="s">
        <v>185</v>
      </c>
      <c r="B173" s="8">
        <v>0</v>
      </c>
      <c r="D173" s="9">
        <v>39356</v>
      </c>
      <c r="E173" s="8">
        <v>1</v>
      </c>
    </row>
    <row r="174" spans="1:5">
      <c r="A174" s="7" t="s">
        <v>186</v>
      </c>
      <c r="B174" s="8">
        <v>0</v>
      </c>
      <c r="D174" s="9">
        <v>39448</v>
      </c>
      <c r="E174" s="8">
        <v>1</v>
      </c>
    </row>
    <row r="175" spans="1:5">
      <c r="A175" s="7" t="s">
        <v>187</v>
      </c>
      <c r="B175" s="8">
        <v>0</v>
      </c>
      <c r="D175" s="9">
        <v>39539</v>
      </c>
      <c r="E175" s="8">
        <v>1</v>
      </c>
    </row>
    <row r="176" spans="1:5">
      <c r="A176" s="7" t="s">
        <v>188</v>
      </c>
      <c r="B176" s="8">
        <v>0</v>
      </c>
      <c r="D176" s="9">
        <v>39630</v>
      </c>
      <c r="E176" s="8">
        <v>1</v>
      </c>
    </row>
    <row r="177" spans="1:5">
      <c r="A177" s="7" t="s">
        <v>189</v>
      </c>
      <c r="B177" s="8">
        <v>0</v>
      </c>
      <c r="D177" s="9">
        <v>39722</v>
      </c>
      <c r="E177" s="8">
        <v>1</v>
      </c>
    </row>
    <row r="178" spans="1:5">
      <c r="A178" s="7" t="s">
        <v>190</v>
      </c>
      <c r="B178" s="8">
        <v>0</v>
      </c>
      <c r="D178" s="9">
        <v>39814</v>
      </c>
      <c r="E178" s="8">
        <v>1</v>
      </c>
    </row>
    <row r="179" spans="1:5">
      <c r="A179" s="7" t="s">
        <v>191</v>
      </c>
      <c r="B179" s="8">
        <v>0</v>
      </c>
      <c r="D179" s="9">
        <v>39904</v>
      </c>
      <c r="E179" s="8">
        <v>1</v>
      </c>
    </row>
    <row r="180" spans="1:5">
      <c r="A180" s="7" t="s">
        <v>192</v>
      </c>
      <c r="B180" s="8">
        <v>0</v>
      </c>
      <c r="D180" s="9">
        <v>39995</v>
      </c>
      <c r="E180" s="8">
        <v>0</v>
      </c>
    </row>
    <row r="181" spans="1:5">
      <c r="A181" s="7" t="s">
        <v>193</v>
      </c>
      <c r="B181" s="8">
        <v>0</v>
      </c>
      <c r="D181" s="9">
        <v>40087</v>
      </c>
      <c r="E181" s="8">
        <v>0</v>
      </c>
    </row>
    <row r="182" spans="1:5">
      <c r="A182" s="7" t="s">
        <v>194</v>
      </c>
      <c r="B182" s="8">
        <v>0</v>
      </c>
      <c r="D182" s="9">
        <v>40179</v>
      </c>
      <c r="E182" s="8">
        <v>0</v>
      </c>
    </row>
    <row r="183" spans="1:5">
      <c r="A183" s="7" t="s">
        <v>195</v>
      </c>
      <c r="B183" s="8">
        <v>0</v>
      </c>
      <c r="D183" s="9">
        <v>40269</v>
      </c>
      <c r="E183" s="8">
        <v>0</v>
      </c>
    </row>
    <row r="184" spans="1:5">
      <c r="A184" s="7" t="s">
        <v>196</v>
      </c>
      <c r="B184" s="8">
        <v>0</v>
      </c>
      <c r="D184" s="9">
        <v>40360</v>
      </c>
      <c r="E184" s="8">
        <v>0</v>
      </c>
    </row>
    <row r="185" spans="1:5">
      <c r="A185" s="7" t="s">
        <v>197</v>
      </c>
      <c r="B185" s="8">
        <v>0</v>
      </c>
      <c r="D185" s="9">
        <v>40452</v>
      </c>
      <c r="E185" s="8">
        <v>0</v>
      </c>
    </row>
    <row r="186" spans="1:5">
      <c r="A186" s="7" t="s">
        <v>198</v>
      </c>
      <c r="B186" s="8">
        <v>0</v>
      </c>
      <c r="D186" s="9">
        <v>40544</v>
      </c>
      <c r="E186" s="8">
        <v>0</v>
      </c>
    </row>
    <row r="187" spans="1:5">
      <c r="A187" s="7" t="s">
        <v>199</v>
      </c>
      <c r="B187" s="8">
        <v>0</v>
      </c>
      <c r="D187" s="9">
        <v>40634</v>
      </c>
      <c r="E187" s="8">
        <v>0</v>
      </c>
    </row>
    <row r="188" spans="1:5">
      <c r="A188" s="7" t="s">
        <v>200</v>
      </c>
      <c r="B188" s="8">
        <v>1</v>
      </c>
      <c r="D188" s="9">
        <v>40725</v>
      </c>
      <c r="E188" s="8">
        <v>0</v>
      </c>
    </row>
    <row r="189" spans="1:5">
      <c r="A189" s="7" t="s">
        <v>201</v>
      </c>
      <c r="B189" s="8">
        <v>1</v>
      </c>
      <c r="D189" s="9">
        <v>40817</v>
      </c>
      <c r="E189" s="8">
        <v>0</v>
      </c>
    </row>
    <row r="190" spans="1:5">
      <c r="A190" s="7" t="s">
        <v>202</v>
      </c>
      <c r="B190" s="8">
        <v>1</v>
      </c>
      <c r="D190" s="9">
        <v>40909</v>
      </c>
      <c r="E190" s="8">
        <v>0</v>
      </c>
    </row>
    <row r="191" spans="1:5">
      <c r="A191" s="7" t="s">
        <v>203</v>
      </c>
      <c r="B191" s="8">
        <v>1</v>
      </c>
      <c r="D191" s="9">
        <v>41000</v>
      </c>
      <c r="E191" s="8">
        <v>0</v>
      </c>
    </row>
    <row r="192" spans="1:5">
      <c r="A192" s="7" t="s">
        <v>204</v>
      </c>
      <c r="B192" s="8">
        <v>1</v>
      </c>
      <c r="D192" s="9">
        <v>41091</v>
      </c>
      <c r="E192" s="8">
        <v>0</v>
      </c>
    </row>
    <row r="193" spans="1:5">
      <c r="A193" s="7" t="s">
        <v>205</v>
      </c>
      <c r="B193" s="8">
        <v>1</v>
      </c>
      <c r="D193" s="9">
        <v>41183</v>
      </c>
      <c r="E193" s="8">
        <v>0</v>
      </c>
    </row>
    <row r="194" spans="1:5">
      <c r="A194" s="7" t="s">
        <v>206</v>
      </c>
      <c r="B194" s="8">
        <v>1</v>
      </c>
      <c r="D194" s="9">
        <v>41275</v>
      </c>
      <c r="E194" s="8">
        <v>0</v>
      </c>
    </row>
    <row r="195" spans="1:5">
      <c r="A195" s="7" t="s">
        <v>207</v>
      </c>
      <c r="B195" s="8">
        <v>1</v>
      </c>
      <c r="D195" s="9">
        <v>41365</v>
      </c>
      <c r="E195" s="8">
        <v>0</v>
      </c>
    </row>
    <row r="196" spans="1:5">
      <c r="A196" s="7" t="s">
        <v>208</v>
      </c>
      <c r="B196" s="8">
        <v>1</v>
      </c>
      <c r="D196" s="9">
        <v>41456</v>
      </c>
      <c r="E196" s="8">
        <v>0</v>
      </c>
    </row>
    <row r="197" spans="1:5">
      <c r="A197" s="7" t="s">
        <v>209</v>
      </c>
      <c r="B197" s="8">
        <v>1</v>
      </c>
      <c r="D197" s="9">
        <v>41548</v>
      </c>
      <c r="E197" s="8">
        <v>0</v>
      </c>
    </row>
    <row r="198" spans="1:5">
      <c r="A198" s="7" t="s">
        <v>210</v>
      </c>
      <c r="B198" s="8">
        <v>1</v>
      </c>
      <c r="D198" s="9">
        <v>41640</v>
      </c>
      <c r="E198" s="8">
        <v>0</v>
      </c>
    </row>
    <row r="199" spans="1:5">
      <c r="A199" s="7" t="s">
        <v>211</v>
      </c>
      <c r="B199" s="8">
        <v>1</v>
      </c>
      <c r="D199" s="9">
        <v>41730</v>
      </c>
      <c r="E199" s="8">
        <v>0</v>
      </c>
    </row>
    <row r="200" spans="1:5">
      <c r="A200" s="7" t="s">
        <v>212</v>
      </c>
      <c r="B200" s="8">
        <v>1</v>
      </c>
      <c r="D200" s="9">
        <v>41821</v>
      </c>
      <c r="E200" s="8">
        <v>0</v>
      </c>
    </row>
    <row r="201" spans="1:5">
      <c r="A201" s="7" t="s">
        <v>213</v>
      </c>
      <c r="B201" s="8">
        <v>1</v>
      </c>
      <c r="D201" s="9">
        <v>41913</v>
      </c>
      <c r="E201" s="8">
        <v>0</v>
      </c>
    </row>
    <row r="202" spans="1:5">
      <c r="A202" s="7" t="s">
        <v>214</v>
      </c>
      <c r="B202" s="8">
        <v>1</v>
      </c>
      <c r="D202" s="9">
        <v>42005</v>
      </c>
      <c r="E202" s="8">
        <v>0</v>
      </c>
    </row>
    <row r="203" spans="1:5">
      <c r="A203" s="7" t="s">
        <v>215</v>
      </c>
      <c r="B203" s="8">
        <v>1</v>
      </c>
      <c r="D203" s="9">
        <v>42095</v>
      </c>
      <c r="E203" s="8">
        <v>0</v>
      </c>
    </row>
    <row r="204" spans="1:5">
      <c r="A204" s="7" t="s">
        <v>216</v>
      </c>
      <c r="B204" s="8">
        <v>1</v>
      </c>
      <c r="D204" s="9">
        <v>42186</v>
      </c>
      <c r="E204" s="8">
        <v>0</v>
      </c>
    </row>
    <row r="205" spans="1:5">
      <c r="A205" s="7" t="s">
        <v>217</v>
      </c>
      <c r="B205" s="8">
        <v>1</v>
      </c>
      <c r="D205" s="9">
        <v>42278</v>
      </c>
      <c r="E205" s="8">
        <v>0</v>
      </c>
    </row>
    <row r="206" spans="1:5">
      <c r="A206" s="7" t="s">
        <v>218</v>
      </c>
      <c r="B206" s="8">
        <v>0</v>
      </c>
      <c r="D206" s="9">
        <v>42370</v>
      </c>
      <c r="E206" s="8">
        <v>0</v>
      </c>
    </row>
    <row r="207" spans="1:5">
      <c r="A207" s="7" t="s">
        <v>219</v>
      </c>
      <c r="B207" s="8">
        <v>0</v>
      </c>
      <c r="D207" s="9">
        <v>42461</v>
      </c>
      <c r="E207" s="8">
        <v>0</v>
      </c>
    </row>
    <row r="208" spans="1:5">
      <c r="A208" s="7" t="s">
        <v>220</v>
      </c>
      <c r="B208" s="8">
        <v>0</v>
      </c>
      <c r="D208" s="9">
        <v>42552</v>
      </c>
      <c r="E208" s="8">
        <v>0</v>
      </c>
    </row>
    <row r="209" spans="1:5">
      <c r="A209" s="7" t="s">
        <v>221</v>
      </c>
      <c r="B209" s="8">
        <v>0</v>
      </c>
      <c r="D209" s="9">
        <v>42644</v>
      </c>
      <c r="E209" s="8">
        <v>0</v>
      </c>
    </row>
    <row r="210" spans="1:5">
      <c r="A210" s="7" t="s">
        <v>222</v>
      </c>
      <c r="B210" s="8">
        <v>0</v>
      </c>
      <c r="D210" s="9">
        <v>42736</v>
      </c>
      <c r="E210" s="8">
        <v>0</v>
      </c>
    </row>
    <row r="211" spans="1:5">
      <c r="A211" s="7" t="s">
        <v>223</v>
      </c>
      <c r="B211" s="8">
        <v>0</v>
      </c>
      <c r="D211" s="9">
        <v>42826</v>
      </c>
      <c r="E211" s="8">
        <v>0</v>
      </c>
    </row>
    <row r="212" spans="1:5">
      <c r="A212" s="7" t="s">
        <v>224</v>
      </c>
      <c r="B212" s="8">
        <v>0</v>
      </c>
      <c r="D212" s="9">
        <v>42917</v>
      </c>
      <c r="E212" s="8">
        <v>0</v>
      </c>
    </row>
    <row r="213" spans="1:5">
      <c r="A213" s="7" t="s">
        <v>225</v>
      </c>
      <c r="B213" s="8">
        <v>0</v>
      </c>
      <c r="D213" s="9">
        <v>43009</v>
      </c>
      <c r="E213" s="8">
        <v>0</v>
      </c>
    </row>
    <row r="214" spans="1:5">
      <c r="A214" s="7" t="s">
        <v>226</v>
      </c>
      <c r="B214" s="8">
        <v>0</v>
      </c>
      <c r="D214" s="9">
        <v>43101</v>
      </c>
      <c r="E214" s="8">
        <v>0</v>
      </c>
    </row>
    <row r="215" spans="1:5">
      <c r="A215" s="7" t="s">
        <v>227</v>
      </c>
      <c r="B215" s="8">
        <v>0</v>
      </c>
      <c r="D215" s="9">
        <v>43191</v>
      </c>
      <c r="E215" s="8">
        <v>0</v>
      </c>
    </row>
    <row r="216" spans="1:5">
      <c r="A216" s="7" t="s">
        <v>228</v>
      </c>
      <c r="B216" s="8">
        <v>0</v>
      </c>
      <c r="D216" s="9">
        <v>43282</v>
      </c>
      <c r="E216" s="8">
        <v>0</v>
      </c>
    </row>
    <row r="217" spans="1:5">
      <c r="A217" s="7" t="s">
        <v>229</v>
      </c>
      <c r="B217" s="8">
        <v>0</v>
      </c>
      <c r="D217" s="9">
        <v>43374</v>
      </c>
      <c r="E217" s="8">
        <v>0</v>
      </c>
    </row>
    <row r="218" spans="1:5">
      <c r="A218" s="7" t="s">
        <v>230</v>
      </c>
      <c r="B218" s="8">
        <v>0</v>
      </c>
      <c r="D218" s="9">
        <v>43466</v>
      </c>
      <c r="E218" s="8">
        <v>0</v>
      </c>
    </row>
    <row r="219" spans="1:5">
      <c r="A219" s="7" t="s">
        <v>231</v>
      </c>
      <c r="B219" s="8">
        <v>0</v>
      </c>
      <c r="D219" s="9">
        <v>43556</v>
      </c>
      <c r="E219" s="8">
        <v>0</v>
      </c>
    </row>
    <row r="220" spans="1:5">
      <c r="A220" s="7" t="s">
        <v>232</v>
      </c>
      <c r="B220" s="8">
        <v>0</v>
      </c>
    </row>
    <row r="221" spans="1:5">
      <c r="A221" s="7" t="s">
        <v>233</v>
      </c>
      <c r="B221" s="8">
        <v>0</v>
      </c>
    </row>
    <row r="222" spans="1:5">
      <c r="A222" s="7" t="s">
        <v>234</v>
      </c>
      <c r="B222" s="8">
        <v>0</v>
      </c>
    </row>
    <row r="223" spans="1:5">
      <c r="A223" s="7" t="s">
        <v>235</v>
      </c>
      <c r="B223" s="8">
        <v>0</v>
      </c>
    </row>
    <row r="224" spans="1:5">
      <c r="A224" s="7" t="s">
        <v>236</v>
      </c>
      <c r="B224" s="8">
        <v>0</v>
      </c>
    </row>
    <row r="225" spans="1:2">
      <c r="A225" s="7" t="s">
        <v>237</v>
      </c>
      <c r="B225" s="8">
        <v>0</v>
      </c>
    </row>
    <row r="226" spans="1:2">
      <c r="A226" s="7" t="s">
        <v>238</v>
      </c>
      <c r="B226" s="8">
        <v>0</v>
      </c>
    </row>
    <row r="227" spans="1:2">
      <c r="A227" s="7" t="s">
        <v>239</v>
      </c>
      <c r="B227" s="8">
        <v>0</v>
      </c>
    </row>
    <row r="228" spans="1:2">
      <c r="A228" s="7" t="s">
        <v>240</v>
      </c>
      <c r="B228" s="8">
        <v>0</v>
      </c>
    </row>
    <row r="229" spans="1:2">
      <c r="A229" s="7" t="s">
        <v>241</v>
      </c>
      <c r="B229" s="8">
        <v>0</v>
      </c>
    </row>
    <row r="230" spans="1:2">
      <c r="A230" s="7" t="s">
        <v>242</v>
      </c>
      <c r="B230" s="8">
        <v>0</v>
      </c>
    </row>
    <row r="231" spans="1:2">
      <c r="A231" s="7" t="s">
        <v>243</v>
      </c>
      <c r="B231" s="8">
        <v>0</v>
      </c>
    </row>
    <row r="232" spans="1:2">
      <c r="A232" s="7" t="s">
        <v>244</v>
      </c>
      <c r="B232" s="8">
        <v>0</v>
      </c>
    </row>
    <row r="233" spans="1:2">
      <c r="A233" s="7" t="s">
        <v>245</v>
      </c>
      <c r="B233" s="8">
        <v>0</v>
      </c>
    </row>
    <row r="234" spans="1:2">
      <c r="A234" s="7" t="s">
        <v>246</v>
      </c>
      <c r="B234" s="8">
        <v>0</v>
      </c>
    </row>
    <row r="235" spans="1:2">
      <c r="A235" s="7" t="s">
        <v>247</v>
      </c>
      <c r="B235" s="8">
        <v>0</v>
      </c>
    </row>
    <row r="236" spans="1:2">
      <c r="A236" s="7" t="s">
        <v>248</v>
      </c>
      <c r="B236" s="8">
        <v>0</v>
      </c>
    </row>
    <row r="237" spans="1:2">
      <c r="A237" s="7" t="s">
        <v>249</v>
      </c>
      <c r="B237" s="8">
        <v>0</v>
      </c>
    </row>
    <row r="238" spans="1:2">
      <c r="A238" s="7" t="s">
        <v>250</v>
      </c>
      <c r="B238" s="8">
        <v>0</v>
      </c>
    </row>
    <row r="239" spans="1:2">
      <c r="A239" s="7" t="s">
        <v>251</v>
      </c>
      <c r="B239" s="8">
        <v>0</v>
      </c>
    </row>
    <row r="240" spans="1:2">
      <c r="A240" s="7" t="s">
        <v>252</v>
      </c>
      <c r="B240" s="8">
        <v>1</v>
      </c>
    </row>
    <row r="241" spans="1:2">
      <c r="A241" s="7" t="s">
        <v>253</v>
      </c>
      <c r="B241" s="8">
        <v>1</v>
      </c>
    </row>
    <row r="242" spans="1:2">
      <c r="A242" s="7" t="s">
        <v>254</v>
      </c>
      <c r="B242" s="8">
        <v>1</v>
      </c>
    </row>
    <row r="243" spans="1:2">
      <c r="A243" s="7" t="s">
        <v>255</v>
      </c>
      <c r="B243" s="8">
        <v>1</v>
      </c>
    </row>
    <row r="244" spans="1:2">
      <c r="A244" s="7" t="s">
        <v>256</v>
      </c>
      <c r="B244" s="8">
        <v>1</v>
      </c>
    </row>
    <row r="245" spans="1:2">
      <c r="A245" s="7" t="s">
        <v>257</v>
      </c>
      <c r="B245" s="8">
        <v>1</v>
      </c>
    </row>
    <row r="246" spans="1:2">
      <c r="A246" s="7" t="s">
        <v>258</v>
      </c>
      <c r="B246" s="8">
        <v>1</v>
      </c>
    </row>
    <row r="247" spans="1:2">
      <c r="A247" s="7" t="s">
        <v>259</v>
      </c>
      <c r="B247" s="8">
        <v>1</v>
      </c>
    </row>
    <row r="248" spans="1:2">
      <c r="A248" s="7" t="s">
        <v>260</v>
      </c>
      <c r="B248" s="8">
        <v>1</v>
      </c>
    </row>
    <row r="249" spans="1:2">
      <c r="A249" s="7" t="s">
        <v>261</v>
      </c>
      <c r="B249" s="8">
        <v>1</v>
      </c>
    </row>
    <row r="250" spans="1:2">
      <c r="A250" s="7" t="s">
        <v>262</v>
      </c>
      <c r="B250" s="8">
        <v>1</v>
      </c>
    </row>
    <row r="251" spans="1:2">
      <c r="A251" s="7" t="s">
        <v>263</v>
      </c>
      <c r="B251" s="8">
        <v>1</v>
      </c>
    </row>
    <row r="252" spans="1:2">
      <c r="A252" s="7" t="s">
        <v>264</v>
      </c>
      <c r="B252" s="8">
        <v>1</v>
      </c>
    </row>
    <row r="253" spans="1:2">
      <c r="A253" s="7" t="s">
        <v>265</v>
      </c>
      <c r="B253" s="8">
        <v>1</v>
      </c>
    </row>
    <row r="254" spans="1:2">
      <c r="A254" s="7" t="s">
        <v>266</v>
      </c>
      <c r="B254" s="8">
        <v>1</v>
      </c>
    </row>
    <row r="255" spans="1:2">
      <c r="A255" s="7" t="s">
        <v>267</v>
      </c>
      <c r="B255" s="8">
        <v>1</v>
      </c>
    </row>
    <row r="256" spans="1:2">
      <c r="A256" s="7" t="s">
        <v>268</v>
      </c>
      <c r="B256" s="8">
        <v>1</v>
      </c>
    </row>
    <row r="257" spans="1:2">
      <c r="A257" s="7" t="s">
        <v>269</v>
      </c>
      <c r="B257" s="8">
        <v>1</v>
      </c>
    </row>
    <row r="258" spans="1:2">
      <c r="A258" s="7" t="s">
        <v>270</v>
      </c>
      <c r="B258" s="8">
        <v>1</v>
      </c>
    </row>
    <row r="259" spans="1:2">
      <c r="A259" s="7" t="s">
        <v>271</v>
      </c>
      <c r="B259" s="8">
        <v>1</v>
      </c>
    </row>
    <row r="260" spans="1:2">
      <c r="A260" s="7" t="s">
        <v>272</v>
      </c>
      <c r="B260" s="8">
        <v>1</v>
      </c>
    </row>
    <row r="261" spans="1:2">
      <c r="A261" s="7" t="s">
        <v>273</v>
      </c>
      <c r="B261" s="8">
        <v>1</v>
      </c>
    </row>
    <row r="262" spans="1:2">
      <c r="A262" s="7" t="s">
        <v>274</v>
      </c>
      <c r="B262" s="8">
        <v>1</v>
      </c>
    </row>
    <row r="263" spans="1:2">
      <c r="A263" s="7" t="s">
        <v>275</v>
      </c>
      <c r="B263" s="8">
        <v>1</v>
      </c>
    </row>
    <row r="264" spans="1:2">
      <c r="A264" s="7" t="s">
        <v>276</v>
      </c>
      <c r="B264" s="8">
        <v>1</v>
      </c>
    </row>
    <row r="265" spans="1:2">
      <c r="A265" s="7" t="s">
        <v>277</v>
      </c>
      <c r="B265" s="8">
        <v>1</v>
      </c>
    </row>
    <row r="266" spans="1:2">
      <c r="A266" s="7" t="s">
        <v>278</v>
      </c>
      <c r="B266" s="8">
        <v>1</v>
      </c>
    </row>
    <row r="267" spans="1:2">
      <c r="A267" s="7" t="s">
        <v>279</v>
      </c>
      <c r="B267" s="8">
        <v>1</v>
      </c>
    </row>
    <row r="268" spans="1:2">
      <c r="A268" s="7" t="s">
        <v>280</v>
      </c>
      <c r="B268" s="8">
        <v>1</v>
      </c>
    </row>
    <row r="269" spans="1:2">
      <c r="A269" s="7" t="s">
        <v>281</v>
      </c>
      <c r="B269" s="8">
        <v>1</v>
      </c>
    </row>
    <row r="270" spans="1:2">
      <c r="A270" s="7" t="s">
        <v>282</v>
      </c>
      <c r="B270" s="8">
        <v>1</v>
      </c>
    </row>
    <row r="271" spans="1:2">
      <c r="A271" s="7" t="s">
        <v>283</v>
      </c>
      <c r="B271" s="8">
        <v>1</v>
      </c>
    </row>
    <row r="272" spans="1:2">
      <c r="A272" s="7" t="s">
        <v>284</v>
      </c>
      <c r="B272" s="8">
        <v>1</v>
      </c>
    </row>
    <row r="273" spans="1:2">
      <c r="A273" s="7" t="s">
        <v>285</v>
      </c>
      <c r="B273" s="8">
        <v>1</v>
      </c>
    </row>
    <row r="274" spans="1:2">
      <c r="A274" s="7" t="s">
        <v>286</v>
      </c>
      <c r="B274" s="8">
        <v>1</v>
      </c>
    </row>
    <row r="275" spans="1:2">
      <c r="A275" s="7" t="s">
        <v>287</v>
      </c>
      <c r="B275" s="8">
        <v>1</v>
      </c>
    </row>
    <row r="276" spans="1:2">
      <c r="A276" s="7" t="s">
        <v>288</v>
      </c>
      <c r="B276" s="8">
        <v>1</v>
      </c>
    </row>
    <row r="277" spans="1:2">
      <c r="A277" s="7" t="s">
        <v>289</v>
      </c>
      <c r="B277" s="8">
        <v>1</v>
      </c>
    </row>
    <row r="278" spans="1:2">
      <c r="A278" s="7" t="s">
        <v>290</v>
      </c>
      <c r="B278" s="8">
        <v>1</v>
      </c>
    </row>
    <row r="279" spans="1:2">
      <c r="A279" s="7" t="s">
        <v>291</v>
      </c>
      <c r="B279" s="8">
        <v>1</v>
      </c>
    </row>
    <row r="280" spans="1:2">
      <c r="A280" s="7" t="s">
        <v>292</v>
      </c>
      <c r="B280" s="8">
        <v>1</v>
      </c>
    </row>
    <row r="281" spans="1:2">
      <c r="A281" s="7" t="s">
        <v>293</v>
      </c>
      <c r="B281" s="8">
        <v>1</v>
      </c>
    </row>
    <row r="282" spans="1:2">
      <c r="A282" s="7" t="s">
        <v>294</v>
      </c>
      <c r="B282" s="8">
        <v>1</v>
      </c>
    </row>
    <row r="283" spans="1:2">
      <c r="A283" s="7" t="s">
        <v>295</v>
      </c>
      <c r="B283" s="8">
        <v>1</v>
      </c>
    </row>
    <row r="284" spans="1:2">
      <c r="A284" s="7" t="s">
        <v>296</v>
      </c>
      <c r="B284" s="8">
        <v>1</v>
      </c>
    </row>
    <row r="285" spans="1:2">
      <c r="A285" s="7" t="s">
        <v>297</v>
      </c>
      <c r="B285" s="8">
        <v>1</v>
      </c>
    </row>
    <row r="286" spans="1:2">
      <c r="A286" s="7" t="s">
        <v>298</v>
      </c>
      <c r="B286" s="8">
        <v>1</v>
      </c>
    </row>
    <row r="287" spans="1:2">
      <c r="A287" s="7" t="s">
        <v>299</v>
      </c>
      <c r="B287" s="8">
        <v>1</v>
      </c>
    </row>
    <row r="288" spans="1:2">
      <c r="A288" s="7" t="s">
        <v>300</v>
      </c>
      <c r="B288" s="8">
        <v>1</v>
      </c>
    </row>
    <row r="289" spans="1:2">
      <c r="A289" s="7" t="s">
        <v>301</v>
      </c>
      <c r="B289" s="8">
        <v>1</v>
      </c>
    </row>
    <row r="290" spans="1:2">
      <c r="A290" s="7" t="s">
        <v>302</v>
      </c>
      <c r="B290" s="8">
        <v>1</v>
      </c>
    </row>
    <row r="291" spans="1:2">
      <c r="A291" s="7" t="s">
        <v>303</v>
      </c>
      <c r="B291" s="8">
        <v>1</v>
      </c>
    </row>
    <row r="292" spans="1:2">
      <c r="A292" s="7" t="s">
        <v>304</v>
      </c>
      <c r="B292" s="8">
        <v>1</v>
      </c>
    </row>
    <row r="293" spans="1:2">
      <c r="A293" s="7" t="s">
        <v>305</v>
      </c>
      <c r="B293" s="8">
        <v>1</v>
      </c>
    </row>
    <row r="294" spans="1:2">
      <c r="A294" s="7" t="s">
        <v>306</v>
      </c>
      <c r="B294" s="8">
        <v>1</v>
      </c>
    </row>
    <row r="295" spans="1:2">
      <c r="A295" s="7" t="s">
        <v>307</v>
      </c>
      <c r="B295" s="8">
        <v>1</v>
      </c>
    </row>
    <row r="296" spans="1:2">
      <c r="A296" s="7" t="s">
        <v>308</v>
      </c>
      <c r="B296" s="8">
        <v>1</v>
      </c>
    </row>
    <row r="297" spans="1:2">
      <c r="A297" s="7" t="s">
        <v>309</v>
      </c>
      <c r="B297" s="8">
        <v>1</v>
      </c>
    </row>
    <row r="298" spans="1:2">
      <c r="A298" s="7" t="s">
        <v>310</v>
      </c>
      <c r="B298" s="8">
        <v>1</v>
      </c>
    </row>
    <row r="299" spans="1:2">
      <c r="A299" s="7" t="s">
        <v>311</v>
      </c>
      <c r="B299" s="8">
        <v>1</v>
      </c>
    </row>
    <row r="300" spans="1:2">
      <c r="A300" s="7" t="s">
        <v>312</v>
      </c>
      <c r="B300" s="8">
        <v>1</v>
      </c>
    </row>
    <row r="301" spans="1:2">
      <c r="A301" s="7" t="s">
        <v>313</v>
      </c>
      <c r="B301" s="8">
        <v>1</v>
      </c>
    </row>
    <row r="302" spans="1:2">
      <c r="A302" s="7" t="s">
        <v>314</v>
      </c>
      <c r="B302" s="8">
        <v>1</v>
      </c>
    </row>
    <row r="303" spans="1:2">
      <c r="A303" s="7" t="s">
        <v>315</v>
      </c>
      <c r="B303" s="8">
        <v>1</v>
      </c>
    </row>
    <row r="304" spans="1:2">
      <c r="A304" s="7" t="s">
        <v>316</v>
      </c>
      <c r="B304" s="8">
        <v>1</v>
      </c>
    </row>
    <row r="305" spans="1:2">
      <c r="A305" s="7" t="s">
        <v>317</v>
      </c>
      <c r="B305" s="8">
        <v>0</v>
      </c>
    </row>
    <row r="306" spans="1:2">
      <c r="A306" s="7" t="s">
        <v>318</v>
      </c>
      <c r="B306" s="8">
        <v>0</v>
      </c>
    </row>
    <row r="307" spans="1:2">
      <c r="A307" s="7" t="s">
        <v>319</v>
      </c>
      <c r="B307" s="8">
        <v>0</v>
      </c>
    </row>
    <row r="308" spans="1:2">
      <c r="A308" s="7" t="s">
        <v>320</v>
      </c>
      <c r="B308" s="8">
        <v>0</v>
      </c>
    </row>
    <row r="309" spans="1:2">
      <c r="A309" s="7" t="s">
        <v>321</v>
      </c>
      <c r="B309" s="8">
        <v>0</v>
      </c>
    </row>
    <row r="310" spans="1:2">
      <c r="A310" s="7" t="s">
        <v>322</v>
      </c>
      <c r="B310" s="8">
        <v>0</v>
      </c>
    </row>
    <row r="311" spans="1:2">
      <c r="A311" s="7" t="s">
        <v>323</v>
      </c>
      <c r="B311" s="8">
        <v>0</v>
      </c>
    </row>
    <row r="312" spans="1:2">
      <c r="A312" s="7" t="s">
        <v>324</v>
      </c>
      <c r="B312" s="8">
        <v>0</v>
      </c>
    </row>
    <row r="313" spans="1:2">
      <c r="A313" s="7" t="s">
        <v>325</v>
      </c>
      <c r="B313" s="8">
        <v>0</v>
      </c>
    </row>
    <row r="314" spans="1:2">
      <c r="A314" s="7" t="s">
        <v>326</v>
      </c>
      <c r="B314" s="8">
        <v>0</v>
      </c>
    </row>
    <row r="315" spans="1:2">
      <c r="A315" s="7" t="s">
        <v>327</v>
      </c>
      <c r="B315" s="8">
        <v>0</v>
      </c>
    </row>
    <row r="316" spans="1:2">
      <c r="A316" s="7" t="s">
        <v>328</v>
      </c>
      <c r="B316" s="8">
        <v>0</v>
      </c>
    </row>
    <row r="317" spans="1:2">
      <c r="A317" s="7" t="s">
        <v>329</v>
      </c>
      <c r="B317" s="8">
        <v>0</v>
      </c>
    </row>
    <row r="318" spans="1:2">
      <c r="A318" s="7" t="s">
        <v>330</v>
      </c>
      <c r="B318" s="8">
        <v>0</v>
      </c>
    </row>
    <row r="319" spans="1:2">
      <c r="A319" s="7" t="s">
        <v>331</v>
      </c>
      <c r="B319" s="8">
        <v>0</v>
      </c>
    </row>
    <row r="320" spans="1:2">
      <c r="A320" s="7" t="s">
        <v>332</v>
      </c>
      <c r="B320" s="8">
        <v>0</v>
      </c>
    </row>
    <row r="321" spans="1:2">
      <c r="A321" s="7" t="s">
        <v>333</v>
      </c>
      <c r="B321" s="8">
        <v>0</v>
      </c>
    </row>
    <row r="322" spans="1:2">
      <c r="A322" s="7" t="s">
        <v>334</v>
      </c>
      <c r="B322" s="8">
        <v>0</v>
      </c>
    </row>
    <row r="323" spans="1:2">
      <c r="A323" s="7" t="s">
        <v>335</v>
      </c>
      <c r="B323" s="8">
        <v>0</v>
      </c>
    </row>
    <row r="324" spans="1:2">
      <c r="A324" s="7" t="s">
        <v>336</v>
      </c>
      <c r="B324" s="8">
        <v>0</v>
      </c>
    </row>
    <row r="325" spans="1:2">
      <c r="A325" s="7" t="s">
        <v>337</v>
      </c>
      <c r="B325" s="8">
        <v>0</v>
      </c>
    </row>
    <row r="326" spans="1:2">
      <c r="A326" s="7" t="s">
        <v>338</v>
      </c>
      <c r="B326" s="8">
        <v>0</v>
      </c>
    </row>
    <row r="327" spans="1:2">
      <c r="A327" s="7" t="s">
        <v>339</v>
      </c>
      <c r="B327" s="8">
        <v>0</v>
      </c>
    </row>
    <row r="328" spans="1:2">
      <c r="A328" s="7" t="s">
        <v>340</v>
      </c>
      <c r="B328" s="8">
        <v>0</v>
      </c>
    </row>
    <row r="329" spans="1:2">
      <c r="A329" s="7" t="s">
        <v>341</v>
      </c>
      <c r="B329" s="8">
        <v>0</v>
      </c>
    </row>
    <row r="330" spans="1:2">
      <c r="A330" s="7" t="s">
        <v>342</v>
      </c>
      <c r="B330" s="8">
        <v>0</v>
      </c>
    </row>
    <row r="331" spans="1:2">
      <c r="A331" s="7" t="s">
        <v>343</v>
      </c>
      <c r="B331" s="8">
        <v>0</v>
      </c>
    </row>
    <row r="332" spans="1:2">
      <c r="A332" s="7" t="s">
        <v>344</v>
      </c>
      <c r="B332" s="8">
        <v>0</v>
      </c>
    </row>
    <row r="333" spans="1:2">
      <c r="A333" s="7" t="s">
        <v>345</v>
      </c>
      <c r="B333" s="8">
        <v>0</v>
      </c>
    </row>
    <row r="334" spans="1:2">
      <c r="A334" s="7" t="s">
        <v>346</v>
      </c>
      <c r="B334" s="8">
        <v>0</v>
      </c>
    </row>
    <row r="335" spans="1:2">
      <c r="A335" s="7" t="s">
        <v>347</v>
      </c>
      <c r="B335" s="8">
        <v>0</v>
      </c>
    </row>
    <row r="336" spans="1:2">
      <c r="A336" s="7" t="s">
        <v>348</v>
      </c>
      <c r="B336" s="8">
        <v>0</v>
      </c>
    </row>
    <row r="337" spans="1:2">
      <c r="A337" s="7" t="s">
        <v>349</v>
      </c>
      <c r="B337" s="8">
        <v>0</v>
      </c>
    </row>
    <row r="338" spans="1:2">
      <c r="A338" s="7" t="s">
        <v>350</v>
      </c>
      <c r="B338" s="8">
        <v>0</v>
      </c>
    </row>
    <row r="339" spans="1:2">
      <c r="A339" s="7" t="s">
        <v>351</v>
      </c>
      <c r="B339" s="8">
        <v>0</v>
      </c>
    </row>
    <row r="340" spans="1:2">
      <c r="A340" s="7" t="s">
        <v>352</v>
      </c>
      <c r="B340" s="8">
        <v>0</v>
      </c>
    </row>
    <row r="341" spans="1:2">
      <c r="A341" s="7" t="s">
        <v>353</v>
      </c>
      <c r="B341" s="8">
        <v>1</v>
      </c>
    </row>
    <row r="342" spans="1:2">
      <c r="A342" s="7" t="s">
        <v>354</v>
      </c>
      <c r="B342" s="8">
        <v>1</v>
      </c>
    </row>
    <row r="343" spans="1:2">
      <c r="A343" s="7" t="s">
        <v>355</v>
      </c>
      <c r="B343" s="8">
        <v>1</v>
      </c>
    </row>
    <row r="344" spans="1:2">
      <c r="A344" s="7" t="s">
        <v>356</v>
      </c>
      <c r="B344" s="8">
        <v>1</v>
      </c>
    </row>
    <row r="345" spans="1:2">
      <c r="A345" s="7" t="s">
        <v>357</v>
      </c>
      <c r="B345" s="8">
        <v>1</v>
      </c>
    </row>
    <row r="346" spans="1:2">
      <c r="A346" s="7" t="s">
        <v>358</v>
      </c>
      <c r="B346" s="8">
        <v>1</v>
      </c>
    </row>
    <row r="347" spans="1:2">
      <c r="A347" s="7" t="s">
        <v>359</v>
      </c>
      <c r="B347" s="8">
        <v>1</v>
      </c>
    </row>
    <row r="348" spans="1:2">
      <c r="A348" s="7" t="s">
        <v>360</v>
      </c>
      <c r="B348" s="8">
        <v>1</v>
      </c>
    </row>
    <row r="349" spans="1:2">
      <c r="A349" s="7" t="s">
        <v>361</v>
      </c>
      <c r="B349" s="8">
        <v>1</v>
      </c>
    </row>
    <row r="350" spans="1:2">
      <c r="A350" s="7" t="s">
        <v>362</v>
      </c>
      <c r="B350" s="8">
        <v>1</v>
      </c>
    </row>
    <row r="351" spans="1:2">
      <c r="A351" s="7" t="s">
        <v>363</v>
      </c>
      <c r="B351" s="8">
        <v>1</v>
      </c>
    </row>
    <row r="352" spans="1:2">
      <c r="A352" s="7" t="s">
        <v>364</v>
      </c>
      <c r="B352" s="8">
        <v>1</v>
      </c>
    </row>
    <row r="353" spans="1:2">
      <c r="A353" s="7" t="s">
        <v>365</v>
      </c>
      <c r="B353" s="8">
        <v>1</v>
      </c>
    </row>
    <row r="354" spans="1:2">
      <c r="A354" s="7" t="s">
        <v>366</v>
      </c>
      <c r="B354" s="8">
        <v>1</v>
      </c>
    </row>
    <row r="355" spans="1:2">
      <c r="A355" s="7" t="s">
        <v>367</v>
      </c>
      <c r="B355" s="8">
        <v>1</v>
      </c>
    </row>
    <row r="356" spans="1:2">
      <c r="A356" s="7" t="s">
        <v>368</v>
      </c>
      <c r="B356" s="8">
        <v>1</v>
      </c>
    </row>
    <row r="357" spans="1:2">
      <c r="A357" s="7" t="s">
        <v>369</v>
      </c>
      <c r="B357" s="8">
        <v>1</v>
      </c>
    </row>
    <row r="358" spans="1:2">
      <c r="A358" s="7" t="s">
        <v>370</v>
      </c>
      <c r="B358" s="8">
        <v>1</v>
      </c>
    </row>
    <row r="359" spans="1:2">
      <c r="A359" s="7" t="s">
        <v>371</v>
      </c>
      <c r="B359" s="8">
        <v>1</v>
      </c>
    </row>
    <row r="360" spans="1:2">
      <c r="A360" s="7" t="s">
        <v>372</v>
      </c>
      <c r="B360" s="8">
        <v>1</v>
      </c>
    </row>
    <row r="361" spans="1:2">
      <c r="A361" s="7" t="s">
        <v>373</v>
      </c>
      <c r="B361" s="8">
        <v>1</v>
      </c>
    </row>
    <row r="362" spans="1:2">
      <c r="A362" s="7" t="s">
        <v>374</v>
      </c>
      <c r="B362" s="8">
        <v>1</v>
      </c>
    </row>
    <row r="363" spans="1:2">
      <c r="A363" s="7" t="s">
        <v>375</v>
      </c>
      <c r="B363" s="8">
        <v>1</v>
      </c>
    </row>
    <row r="364" spans="1:2">
      <c r="A364" s="7" t="s">
        <v>376</v>
      </c>
      <c r="B364" s="8">
        <v>1</v>
      </c>
    </row>
    <row r="365" spans="1:2">
      <c r="A365" s="7" t="s">
        <v>377</v>
      </c>
      <c r="B365" s="8">
        <v>1</v>
      </c>
    </row>
    <row r="366" spans="1:2">
      <c r="A366" s="7" t="s">
        <v>378</v>
      </c>
      <c r="B366" s="8">
        <v>1</v>
      </c>
    </row>
    <row r="367" spans="1:2">
      <c r="A367" s="7" t="s">
        <v>379</v>
      </c>
      <c r="B367" s="8">
        <v>1</v>
      </c>
    </row>
    <row r="368" spans="1:2">
      <c r="A368" s="7" t="s">
        <v>380</v>
      </c>
      <c r="B368" s="8">
        <v>1</v>
      </c>
    </row>
    <row r="369" spans="1:2">
      <c r="A369" s="7" t="s">
        <v>381</v>
      </c>
      <c r="B369" s="8">
        <v>1</v>
      </c>
    </row>
    <row r="370" spans="1:2">
      <c r="A370" s="7" t="s">
        <v>382</v>
      </c>
      <c r="B370" s="8">
        <v>1</v>
      </c>
    </row>
    <row r="371" spans="1:2">
      <c r="A371" s="7" t="s">
        <v>383</v>
      </c>
      <c r="B371" s="8">
        <v>1</v>
      </c>
    </row>
    <row r="372" spans="1:2">
      <c r="A372" s="7" t="s">
        <v>384</v>
      </c>
      <c r="B372" s="8">
        <v>1</v>
      </c>
    </row>
    <row r="373" spans="1:2">
      <c r="A373" s="7" t="s">
        <v>385</v>
      </c>
      <c r="B373" s="8">
        <v>1</v>
      </c>
    </row>
    <row r="374" spans="1:2">
      <c r="A374" s="7" t="s">
        <v>386</v>
      </c>
      <c r="B374" s="8">
        <v>1</v>
      </c>
    </row>
    <row r="375" spans="1:2">
      <c r="A375" s="7" t="s">
        <v>387</v>
      </c>
      <c r="B375" s="8">
        <v>1</v>
      </c>
    </row>
    <row r="376" spans="1:2">
      <c r="A376" s="7" t="s">
        <v>388</v>
      </c>
      <c r="B376" s="8">
        <v>1</v>
      </c>
    </row>
    <row r="377" spans="1:2">
      <c r="A377" s="7" t="s">
        <v>389</v>
      </c>
      <c r="B377" s="8">
        <v>1</v>
      </c>
    </row>
    <row r="378" spans="1:2">
      <c r="A378" s="7" t="s">
        <v>390</v>
      </c>
      <c r="B378" s="8">
        <v>1</v>
      </c>
    </row>
    <row r="379" spans="1:2">
      <c r="A379" s="7" t="s">
        <v>391</v>
      </c>
      <c r="B379" s="8">
        <v>0</v>
      </c>
    </row>
    <row r="380" spans="1:2">
      <c r="A380" s="7" t="s">
        <v>392</v>
      </c>
      <c r="B380" s="8">
        <v>0</v>
      </c>
    </row>
    <row r="381" spans="1:2">
      <c r="A381" s="7" t="s">
        <v>393</v>
      </c>
      <c r="B381" s="8">
        <v>0</v>
      </c>
    </row>
    <row r="382" spans="1:2">
      <c r="A382" s="7" t="s">
        <v>394</v>
      </c>
      <c r="B382" s="8">
        <v>0</v>
      </c>
    </row>
    <row r="383" spans="1:2">
      <c r="A383" s="7" t="s">
        <v>395</v>
      </c>
      <c r="B383" s="8">
        <v>0</v>
      </c>
    </row>
    <row r="384" spans="1:2">
      <c r="A384" s="7" t="s">
        <v>396</v>
      </c>
      <c r="B384" s="8">
        <v>0</v>
      </c>
    </row>
    <row r="385" spans="1:2">
      <c r="A385" s="7" t="s">
        <v>397</v>
      </c>
      <c r="B385" s="8">
        <v>0</v>
      </c>
    </row>
    <row r="386" spans="1:2">
      <c r="A386" s="7" t="s">
        <v>398</v>
      </c>
      <c r="B386" s="8">
        <v>0</v>
      </c>
    </row>
    <row r="387" spans="1:2">
      <c r="A387" s="7" t="s">
        <v>399</v>
      </c>
      <c r="B387" s="8">
        <v>0</v>
      </c>
    </row>
    <row r="388" spans="1:2">
      <c r="A388" s="7" t="s">
        <v>400</v>
      </c>
      <c r="B388" s="8">
        <v>0</v>
      </c>
    </row>
    <row r="389" spans="1:2">
      <c r="A389" s="7" t="s">
        <v>401</v>
      </c>
      <c r="B389" s="8">
        <v>0</v>
      </c>
    </row>
    <row r="390" spans="1:2">
      <c r="A390" s="7" t="s">
        <v>402</v>
      </c>
      <c r="B390" s="8">
        <v>0</v>
      </c>
    </row>
    <row r="391" spans="1:2">
      <c r="A391" s="7" t="s">
        <v>403</v>
      </c>
      <c r="B391" s="8">
        <v>0</v>
      </c>
    </row>
    <row r="392" spans="1:2">
      <c r="A392" s="7" t="s">
        <v>404</v>
      </c>
      <c r="B392" s="8">
        <v>0</v>
      </c>
    </row>
    <row r="393" spans="1:2">
      <c r="A393" s="7" t="s">
        <v>405</v>
      </c>
      <c r="B393" s="8">
        <v>0</v>
      </c>
    </row>
    <row r="394" spans="1:2">
      <c r="A394" s="7" t="s">
        <v>406</v>
      </c>
      <c r="B394" s="8">
        <v>0</v>
      </c>
    </row>
    <row r="395" spans="1:2">
      <c r="A395" s="7" t="s">
        <v>407</v>
      </c>
      <c r="B395" s="8">
        <v>0</v>
      </c>
    </row>
    <row r="396" spans="1:2">
      <c r="A396" s="7" t="s">
        <v>408</v>
      </c>
      <c r="B396" s="8">
        <v>0</v>
      </c>
    </row>
    <row r="397" spans="1:2">
      <c r="A397" s="7" t="s">
        <v>409</v>
      </c>
      <c r="B397" s="8">
        <v>0</v>
      </c>
    </row>
    <row r="398" spans="1:2">
      <c r="A398" s="7" t="s">
        <v>410</v>
      </c>
      <c r="B398" s="8">
        <v>0</v>
      </c>
    </row>
    <row r="399" spans="1:2">
      <c r="A399" s="7" t="s">
        <v>411</v>
      </c>
      <c r="B399" s="8">
        <v>0</v>
      </c>
    </row>
    <row r="400" spans="1:2">
      <c r="A400" s="7" t="s">
        <v>412</v>
      </c>
      <c r="B400" s="8">
        <v>0</v>
      </c>
    </row>
    <row r="401" spans="1:2">
      <c r="A401" s="7" t="s">
        <v>413</v>
      </c>
      <c r="B401" s="8">
        <v>1</v>
      </c>
    </row>
    <row r="402" spans="1:2">
      <c r="A402" s="7" t="s">
        <v>414</v>
      </c>
      <c r="B402" s="8">
        <v>1</v>
      </c>
    </row>
    <row r="403" spans="1:2">
      <c r="A403" s="7" t="s">
        <v>415</v>
      </c>
      <c r="B403" s="8">
        <v>1</v>
      </c>
    </row>
    <row r="404" spans="1:2">
      <c r="A404" s="7" t="s">
        <v>416</v>
      </c>
      <c r="B404" s="8">
        <v>1</v>
      </c>
    </row>
    <row r="405" spans="1:2">
      <c r="A405" s="7" t="s">
        <v>417</v>
      </c>
      <c r="B405" s="8">
        <v>1</v>
      </c>
    </row>
    <row r="406" spans="1:2">
      <c r="A406" s="7" t="s">
        <v>418</v>
      </c>
      <c r="B406" s="8">
        <v>1</v>
      </c>
    </row>
    <row r="407" spans="1:2">
      <c r="A407" s="7" t="s">
        <v>419</v>
      </c>
      <c r="B407" s="8">
        <v>1</v>
      </c>
    </row>
    <row r="408" spans="1:2">
      <c r="A408" s="7" t="s">
        <v>420</v>
      </c>
      <c r="B408" s="8">
        <v>1</v>
      </c>
    </row>
    <row r="409" spans="1:2">
      <c r="A409" s="7" t="s">
        <v>421</v>
      </c>
      <c r="B409" s="8">
        <v>1</v>
      </c>
    </row>
    <row r="410" spans="1:2">
      <c r="A410" s="7" t="s">
        <v>422</v>
      </c>
      <c r="B410" s="8">
        <v>1</v>
      </c>
    </row>
    <row r="411" spans="1:2">
      <c r="A411" s="7" t="s">
        <v>423</v>
      </c>
      <c r="B411" s="8">
        <v>1</v>
      </c>
    </row>
    <row r="412" spans="1:2">
      <c r="A412" s="7" t="s">
        <v>424</v>
      </c>
      <c r="B412" s="8">
        <v>1</v>
      </c>
    </row>
    <row r="413" spans="1:2">
      <c r="A413" s="7" t="s">
        <v>425</v>
      </c>
      <c r="B413" s="8">
        <v>1</v>
      </c>
    </row>
    <row r="414" spans="1:2">
      <c r="A414" s="7" t="s">
        <v>426</v>
      </c>
      <c r="B414" s="8">
        <v>0</v>
      </c>
    </row>
    <row r="415" spans="1:2">
      <c r="A415" s="7" t="s">
        <v>427</v>
      </c>
      <c r="B415" s="8">
        <v>0</v>
      </c>
    </row>
    <row r="416" spans="1:2">
      <c r="A416" s="7" t="s">
        <v>428</v>
      </c>
      <c r="B416" s="8">
        <v>0</v>
      </c>
    </row>
    <row r="417" spans="1:2">
      <c r="A417" s="7" t="s">
        <v>429</v>
      </c>
      <c r="B417" s="8">
        <v>0</v>
      </c>
    </row>
    <row r="418" spans="1:2">
      <c r="A418" s="7" t="s">
        <v>430</v>
      </c>
      <c r="B418" s="8">
        <v>0</v>
      </c>
    </row>
    <row r="419" spans="1:2">
      <c r="A419" s="7" t="s">
        <v>431</v>
      </c>
      <c r="B419" s="8">
        <v>0</v>
      </c>
    </row>
    <row r="420" spans="1:2">
      <c r="A420" s="7" t="s">
        <v>432</v>
      </c>
      <c r="B420" s="8">
        <v>0</v>
      </c>
    </row>
    <row r="421" spans="1:2">
      <c r="A421" s="7" t="s">
        <v>433</v>
      </c>
      <c r="B421" s="8">
        <v>0</v>
      </c>
    </row>
    <row r="422" spans="1:2">
      <c r="A422" s="7" t="s">
        <v>434</v>
      </c>
      <c r="B422" s="8">
        <v>0</v>
      </c>
    </row>
    <row r="423" spans="1:2">
      <c r="A423" s="7" t="s">
        <v>435</v>
      </c>
      <c r="B423" s="8">
        <v>0</v>
      </c>
    </row>
    <row r="424" spans="1:2">
      <c r="A424" s="7" t="s">
        <v>436</v>
      </c>
      <c r="B424" s="8">
        <v>0</v>
      </c>
    </row>
    <row r="425" spans="1:2">
      <c r="A425" s="7" t="s">
        <v>437</v>
      </c>
      <c r="B425" s="8">
        <v>0</v>
      </c>
    </row>
    <row r="426" spans="1:2">
      <c r="A426" s="7" t="s">
        <v>438</v>
      </c>
      <c r="B426" s="8">
        <v>0</v>
      </c>
    </row>
    <row r="427" spans="1:2">
      <c r="A427" s="7" t="s">
        <v>439</v>
      </c>
      <c r="B427" s="8">
        <v>0</v>
      </c>
    </row>
    <row r="428" spans="1:2">
      <c r="A428" s="7" t="s">
        <v>440</v>
      </c>
      <c r="B428" s="8">
        <v>0</v>
      </c>
    </row>
    <row r="429" spans="1:2">
      <c r="A429" s="7" t="s">
        <v>441</v>
      </c>
      <c r="B429" s="8">
        <v>0</v>
      </c>
    </row>
    <row r="430" spans="1:2">
      <c r="A430" s="7" t="s">
        <v>442</v>
      </c>
      <c r="B430" s="8">
        <v>0</v>
      </c>
    </row>
    <row r="431" spans="1:2">
      <c r="A431" s="7" t="s">
        <v>443</v>
      </c>
      <c r="B431" s="8">
        <v>0</v>
      </c>
    </row>
    <row r="432" spans="1:2">
      <c r="A432" s="7" t="s">
        <v>444</v>
      </c>
      <c r="B432" s="8">
        <v>0</v>
      </c>
    </row>
    <row r="433" spans="1:2">
      <c r="A433" s="7" t="s">
        <v>445</v>
      </c>
      <c r="B433" s="8">
        <v>0</v>
      </c>
    </row>
    <row r="434" spans="1:2">
      <c r="A434" s="7" t="s">
        <v>446</v>
      </c>
      <c r="B434" s="8">
        <v>0</v>
      </c>
    </row>
    <row r="435" spans="1:2">
      <c r="A435" s="7" t="s">
        <v>447</v>
      </c>
      <c r="B435" s="8">
        <v>0</v>
      </c>
    </row>
    <row r="436" spans="1:2">
      <c r="A436" s="7" t="s">
        <v>448</v>
      </c>
      <c r="B436" s="8">
        <v>0</v>
      </c>
    </row>
    <row r="437" spans="1:2">
      <c r="A437" s="7" t="s">
        <v>449</v>
      </c>
      <c r="B437" s="8">
        <v>0</v>
      </c>
    </row>
    <row r="438" spans="1:2">
      <c r="A438" s="7" t="s">
        <v>450</v>
      </c>
      <c r="B438" s="8">
        <v>0</v>
      </c>
    </row>
    <row r="439" spans="1:2">
      <c r="A439" s="7" t="s">
        <v>451</v>
      </c>
      <c r="B439" s="8">
        <v>0</v>
      </c>
    </row>
    <row r="440" spans="1:2">
      <c r="A440" s="7" t="s">
        <v>452</v>
      </c>
      <c r="B440" s="8">
        <v>0</v>
      </c>
    </row>
    <row r="441" spans="1:2">
      <c r="A441" s="7" t="s">
        <v>453</v>
      </c>
      <c r="B441" s="8">
        <v>1</v>
      </c>
    </row>
    <row r="442" spans="1:2">
      <c r="A442" s="7" t="s">
        <v>454</v>
      </c>
      <c r="B442" s="8">
        <v>1</v>
      </c>
    </row>
    <row r="443" spans="1:2">
      <c r="A443" s="7" t="s">
        <v>455</v>
      </c>
      <c r="B443" s="8">
        <v>1</v>
      </c>
    </row>
    <row r="444" spans="1:2">
      <c r="A444" s="7" t="s">
        <v>456</v>
      </c>
      <c r="B444" s="8">
        <v>1</v>
      </c>
    </row>
    <row r="445" spans="1:2">
      <c r="A445" s="7" t="s">
        <v>457</v>
      </c>
      <c r="B445" s="8">
        <v>1</v>
      </c>
    </row>
    <row r="446" spans="1:2">
      <c r="A446" s="7" t="s">
        <v>458</v>
      </c>
      <c r="B446" s="8">
        <v>1</v>
      </c>
    </row>
    <row r="447" spans="1:2">
      <c r="A447" s="7" t="s">
        <v>459</v>
      </c>
      <c r="B447" s="8">
        <v>1</v>
      </c>
    </row>
    <row r="448" spans="1:2">
      <c r="A448" s="7" t="s">
        <v>460</v>
      </c>
      <c r="B448" s="8">
        <v>1</v>
      </c>
    </row>
    <row r="449" spans="1:2">
      <c r="A449" s="7" t="s">
        <v>461</v>
      </c>
      <c r="B449" s="8">
        <v>1</v>
      </c>
    </row>
    <row r="450" spans="1:2">
      <c r="A450" s="7" t="s">
        <v>462</v>
      </c>
      <c r="B450" s="8">
        <v>1</v>
      </c>
    </row>
    <row r="451" spans="1:2">
      <c r="A451" s="7" t="s">
        <v>463</v>
      </c>
      <c r="B451" s="8">
        <v>0</v>
      </c>
    </row>
    <row r="452" spans="1:2">
      <c r="A452" s="7" t="s">
        <v>464</v>
      </c>
      <c r="B452" s="8">
        <v>0</v>
      </c>
    </row>
    <row r="453" spans="1:2">
      <c r="A453" s="7" t="s">
        <v>465</v>
      </c>
      <c r="B453" s="8">
        <v>0</v>
      </c>
    </row>
    <row r="454" spans="1:2">
      <c r="A454" s="7" t="s">
        <v>466</v>
      </c>
      <c r="B454" s="8">
        <v>0</v>
      </c>
    </row>
    <row r="455" spans="1:2">
      <c r="A455" s="7" t="s">
        <v>467</v>
      </c>
      <c r="B455" s="8">
        <v>0</v>
      </c>
    </row>
    <row r="456" spans="1:2">
      <c r="A456" s="7" t="s">
        <v>468</v>
      </c>
      <c r="B456" s="8">
        <v>0</v>
      </c>
    </row>
    <row r="457" spans="1:2">
      <c r="A457" s="7" t="s">
        <v>469</v>
      </c>
      <c r="B457" s="8">
        <v>0</v>
      </c>
    </row>
    <row r="458" spans="1:2">
      <c r="A458" s="7" t="s">
        <v>470</v>
      </c>
      <c r="B458" s="8">
        <v>0</v>
      </c>
    </row>
    <row r="459" spans="1:2">
      <c r="A459" s="7" t="s">
        <v>471</v>
      </c>
      <c r="B459" s="8">
        <v>0</v>
      </c>
    </row>
    <row r="460" spans="1:2">
      <c r="A460" s="7" t="s">
        <v>472</v>
      </c>
      <c r="B460" s="8">
        <v>0</v>
      </c>
    </row>
    <row r="461" spans="1:2">
      <c r="A461" s="7" t="s">
        <v>473</v>
      </c>
      <c r="B461" s="8">
        <v>0</v>
      </c>
    </row>
    <row r="462" spans="1:2">
      <c r="A462" s="7" t="s">
        <v>474</v>
      </c>
      <c r="B462" s="8">
        <v>0</v>
      </c>
    </row>
    <row r="463" spans="1:2">
      <c r="A463" s="7" t="s">
        <v>475</v>
      </c>
      <c r="B463" s="8">
        <v>0</v>
      </c>
    </row>
    <row r="464" spans="1:2">
      <c r="A464" s="7" t="s">
        <v>476</v>
      </c>
      <c r="B464" s="8">
        <v>0</v>
      </c>
    </row>
    <row r="465" spans="1:2">
      <c r="A465" s="7" t="s">
        <v>477</v>
      </c>
      <c r="B465" s="8">
        <v>0</v>
      </c>
    </row>
    <row r="466" spans="1:2">
      <c r="A466" s="7" t="s">
        <v>478</v>
      </c>
      <c r="B466" s="8">
        <v>0</v>
      </c>
    </row>
    <row r="467" spans="1:2">
      <c r="A467" s="7" t="s">
        <v>479</v>
      </c>
      <c r="B467" s="8">
        <v>0</v>
      </c>
    </row>
    <row r="468" spans="1:2">
      <c r="A468" s="7" t="s">
        <v>480</v>
      </c>
      <c r="B468" s="8">
        <v>0</v>
      </c>
    </row>
    <row r="469" spans="1:2">
      <c r="A469" s="7" t="s">
        <v>481</v>
      </c>
      <c r="B469" s="8">
        <v>0</v>
      </c>
    </row>
    <row r="470" spans="1:2">
      <c r="A470" s="7" t="s">
        <v>482</v>
      </c>
      <c r="B470" s="8">
        <v>0</v>
      </c>
    </row>
    <row r="471" spans="1:2">
      <c r="A471" s="7" t="s">
        <v>483</v>
      </c>
      <c r="B471" s="8">
        <v>1</v>
      </c>
    </row>
    <row r="472" spans="1:2">
      <c r="A472" s="7" t="s">
        <v>484</v>
      </c>
      <c r="B472" s="8">
        <v>1</v>
      </c>
    </row>
    <row r="473" spans="1:2">
      <c r="A473" s="7" t="s">
        <v>485</v>
      </c>
      <c r="B473" s="8">
        <v>1</v>
      </c>
    </row>
    <row r="474" spans="1:2">
      <c r="A474" s="7" t="s">
        <v>486</v>
      </c>
      <c r="B474" s="8">
        <v>1</v>
      </c>
    </row>
    <row r="475" spans="1:2">
      <c r="A475" s="7" t="s">
        <v>487</v>
      </c>
      <c r="B475" s="8">
        <v>1</v>
      </c>
    </row>
    <row r="476" spans="1:2">
      <c r="A476" s="7" t="s">
        <v>488</v>
      </c>
      <c r="B476" s="8">
        <v>1</v>
      </c>
    </row>
    <row r="477" spans="1:2">
      <c r="A477" s="7" t="s">
        <v>489</v>
      </c>
      <c r="B477" s="8">
        <v>1</v>
      </c>
    </row>
    <row r="478" spans="1:2">
      <c r="A478" s="7" t="s">
        <v>490</v>
      </c>
      <c r="B478" s="8">
        <v>1</v>
      </c>
    </row>
    <row r="479" spans="1:2">
      <c r="A479" s="7" t="s">
        <v>491</v>
      </c>
      <c r="B479" s="8">
        <v>1</v>
      </c>
    </row>
    <row r="480" spans="1:2">
      <c r="A480" s="7" t="s">
        <v>492</v>
      </c>
      <c r="B480" s="8">
        <v>1</v>
      </c>
    </row>
    <row r="481" spans="1:2">
      <c r="A481" s="7" t="s">
        <v>493</v>
      </c>
      <c r="B481" s="8">
        <v>1</v>
      </c>
    </row>
    <row r="482" spans="1:2">
      <c r="A482" s="7" t="s">
        <v>494</v>
      </c>
      <c r="B482" s="8">
        <v>1</v>
      </c>
    </row>
    <row r="483" spans="1:2">
      <c r="A483" s="7" t="s">
        <v>495</v>
      </c>
      <c r="B483" s="8">
        <v>1</v>
      </c>
    </row>
    <row r="484" spans="1:2">
      <c r="A484" s="7" t="s">
        <v>496</v>
      </c>
      <c r="B484" s="8">
        <v>1</v>
      </c>
    </row>
    <row r="485" spans="1:2">
      <c r="A485" s="7" t="s">
        <v>497</v>
      </c>
      <c r="B485" s="8">
        <v>1</v>
      </c>
    </row>
    <row r="486" spans="1:2">
      <c r="A486" s="7" t="s">
        <v>498</v>
      </c>
      <c r="B486" s="8">
        <v>1</v>
      </c>
    </row>
    <row r="487" spans="1:2">
      <c r="A487" s="7" t="s">
        <v>499</v>
      </c>
      <c r="B487" s="8">
        <v>1</v>
      </c>
    </row>
    <row r="488" spans="1:2">
      <c r="A488" s="7" t="s">
        <v>500</v>
      </c>
      <c r="B488" s="8">
        <v>0</v>
      </c>
    </row>
    <row r="489" spans="1:2">
      <c r="A489" s="7" t="s">
        <v>501</v>
      </c>
      <c r="B489" s="8">
        <v>0</v>
      </c>
    </row>
    <row r="490" spans="1:2">
      <c r="A490" s="7" t="s">
        <v>502</v>
      </c>
      <c r="B490" s="8">
        <v>0</v>
      </c>
    </row>
    <row r="491" spans="1:2">
      <c r="A491" s="7" t="s">
        <v>503</v>
      </c>
      <c r="B491" s="8">
        <v>0</v>
      </c>
    </row>
    <row r="492" spans="1:2">
      <c r="A492" s="7" t="s">
        <v>504</v>
      </c>
      <c r="B492" s="8">
        <v>0</v>
      </c>
    </row>
    <row r="493" spans="1:2">
      <c r="A493" s="7" t="s">
        <v>505</v>
      </c>
      <c r="B493" s="8">
        <v>0</v>
      </c>
    </row>
    <row r="494" spans="1:2">
      <c r="A494" s="7" t="s">
        <v>506</v>
      </c>
      <c r="B494" s="8">
        <v>0</v>
      </c>
    </row>
    <row r="495" spans="1:2">
      <c r="A495" s="7" t="s">
        <v>507</v>
      </c>
      <c r="B495" s="8">
        <v>0</v>
      </c>
    </row>
    <row r="496" spans="1:2">
      <c r="A496" s="7" t="s">
        <v>508</v>
      </c>
      <c r="B496" s="8">
        <v>0</v>
      </c>
    </row>
    <row r="497" spans="1:2">
      <c r="A497" s="7" t="s">
        <v>509</v>
      </c>
      <c r="B497" s="8">
        <v>0</v>
      </c>
    </row>
    <row r="498" spans="1:2">
      <c r="A498" s="7" t="s">
        <v>510</v>
      </c>
      <c r="B498" s="8">
        <v>0</v>
      </c>
    </row>
    <row r="499" spans="1:2">
      <c r="A499" s="7" t="s">
        <v>511</v>
      </c>
      <c r="B499" s="8">
        <v>0</v>
      </c>
    </row>
    <row r="500" spans="1:2">
      <c r="A500" s="7" t="s">
        <v>512</v>
      </c>
      <c r="B500" s="8">
        <v>0</v>
      </c>
    </row>
    <row r="501" spans="1:2">
      <c r="A501" s="7" t="s">
        <v>513</v>
      </c>
      <c r="B501" s="8">
        <v>0</v>
      </c>
    </row>
    <row r="502" spans="1:2">
      <c r="A502" s="7" t="s">
        <v>514</v>
      </c>
      <c r="B502" s="8">
        <v>0</v>
      </c>
    </row>
    <row r="503" spans="1:2">
      <c r="A503" s="7" t="s">
        <v>515</v>
      </c>
      <c r="B503" s="8">
        <v>0</v>
      </c>
    </row>
    <row r="504" spans="1:2">
      <c r="A504" s="7" t="s">
        <v>516</v>
      </c>
      <c r="B504" s="8">
        <v>0</v>
      </c>
    </row>
    <row r="505" spans="1:2">
      <c r="A505" s="7" t="s">
        <v>517</v>
      </c>
      <c r="B505" s="8">
        <v>0</v>
      </c>
    </row>
    <row r="506" spans="1:2">
      <c r="A506" s="7" t="s">
        <v>518</v>
      </c>
      <c r="B506" s="8">
        <v>1</v>
      </c>
    </row>
    <row r="507" spans="1:2">
      <c r="A507" s="7" t="s">
        <v>519</v>
      </c>
      <c r="B507" s="8">
        <v>1</v>
      </c>
    </row>
    <row r="508" spans="1:2">
      <c r="A508" s="7" t="s">
        <v>520</v>
      </c>
      <c r="B508" s="8">
        <v>1</v>
      </c>
    </row>
    <row r="509" spans="1:2">
      <c r="A509" s="7" t="s">
        <v>521</v>
      </c>
      <c r="B509" s="8">
        <v>1</v>
      </c>
    </row>
    <row r="510" spans="1:2">
      <c r="A510" s="7" t="s">
        <v>522</v>
      </c>
      <c r="B510" s="8">
        <v>1</v>
      </c>
    </row>
    <row r="511" spans="1:2">
      <c r="A511" s="7" t="s">
        <v>523</v>
      </c>
      <c r="B511" s="8">
        <v>1</v>
      </c>
    </row>
    <row r="512" spans="1:2">
      <c r="A512" s="7" t="s">
        <v>524</v>
      </c>
      <c r="B512" s="8">
        <v>1</v>
      </c>
    </row>
    <row r="513" spans="1:2">
      <c r="A513" s="7" t="s">
        <v>525</v>
      </c>
      <c r="B513" s="8">
        <v>1</v>
      </c>
    </row>
    <row r="514" spans="1:2">
      <c r="A514" s="7" t="s">
        <v>526</v>
      </c>
      <c r="B514" s="8">
        <v>1</v>
      </c>
    </row>
    <row r="515" spans="1:2">
      <c r="A515" s="7" t="s">
        <v>527</v>
      </c>
      <c r="B515" s="8">
        <v>1</v>
      </c>
    </row>
    <row r="516" spans="1:2">
      <c r="A516" s="7" t="s">
        <v>528</v>
      </c>
      <c r="B516" s="8">
        <v>1</v>
      </c>
    </row>
    <row r="517" spans="1:2">
      <c r="A517" s="7" t="s">
        <v>529</v>
      </c>
      <c r="B517" s="8">
        <v>1</v>
      </c>
    </row>
    <row r="518" spans="1:2">
      <c r="A518" s="7" t="s">
        <v>530</v>
      </c>
      <c r="B518" s="8">
        <v>1</v>
      </c>
    </row>
    <row r="519" spans="1:2">
      <c r="A519" s="7" t="s">
        <v>531</v>
      </c>
      <c r="B519" s="8">
        <v>1</v>
      </c>
    </row>
    <row r="520" spans="1:2">
      <c r="A520" s="7" t="s">
        <v>532</v>
      </c>
      <c r="B520" s="8">
        <v>1</v>
      </c>
    </row>
    <row r="521" spans="1:2">
      <c r="A521" s="7" t="s">
        <v>533</v>
      </c>
      <c r="B521" s="8">
        <v>1</v>
      </c>
    </row>
    <row r="522" spans="1:2">
      <c r="A522" s="7" t="s">
        <v>534</v>
      </c>
      <c r="B522" s="8">
        <v>1</v>
      </c>
    </row>
    <row r="523" spans="1:2">
      <c r="A523" s="7" t="s">
        <v>535</v>
      </c>
      <c r="B523" s="8">
        <v>1</v>
      </c>
    </row>
    <row r="524" spans="1:2">
      <c r="A524" s="7" t="s">
        <v>536</v>
      </c>
      <c r="B524" s="8">
        <v>0</v>
      </c>
    </row>
    <row r="525" spans="1:2">
      <c r="A525" s="7" t="s">
        <v>537</v>
      </c>
      <c r="B525" s="8">
        <v>0</v>
      </c>
    </row>
    <row r="526" spans="1:2">
      <c r="A526" s="7" t="s">
        <v>538</v>
      </c>
      <c r="B526" s="8">
        <v>0</v>
      </c>
    </row>
    <row r="527" spans="1:2">
      <c r="A527" s="7" t="s">
        <v>539</v>
      </c>
      <c r="B527" s="8">
        <v>0</v>
      </c>
    </row>
    <row r="528" spans="1:2">
      <c r="A528" s="7" t="s">
        <v>540</v>
      </c>
      <c r="B528" s="8">
        <v>0</v>
      </c>
    </row>
    <row r="529" spans="1:2">
      <c r="A529" s="7" t="s">
        <v>541</v>
      </c>
      <c r="B529" s="8">
        <v>0</v>
      </c>
    </row>
    <row r="530" spans="1:2">
      <c r="A530" s="7" t="s">
        <v>542</v>
      </c>
      <c r="B530" s="8">
        <v>0</v>
      </c>
    </row>
    <row r="531" spans="1:2">
      <c r="A531" s="7" t="s">
        <v>543</v>
      </c>
      <c r="B531" s="8">
        <v>0</v>
      </c>
    </row>
    <row r="532" spans="1:2">
      <c r="A532" s="7" t="s">
        <v>544</v>
      </c>
      <c r="B532" s="8">
        <v>0</v>
      </c>
    </row>
    <row r="533" spans="1:2">
      <c r="A533" s="7" t="s">
        <v>545</v>
      </c>
      <c r="B533" s="8">
        <v>0</v>
      </c>
    </row>
    <row r="534" spans="1:2">
      <c r="A534" s="7" t="s">
        <v>546</v>
      </c>
      <c r="B534" s="8">
        <v>0</v>
      </c>
    </row>
    <row r="535" spans="1:2">
      <c r="A535" s="7" t="s">
        <v>547</v>
      </c>
      <c r="B535" s="8">
        <v>0</v>
      </c>
    </row>
    <row r="536" spans="1:2">
      <c r="A536" s="7" t="s">
        <v>548</v>
      </c>
      <c r="B536" s="8">
        <v>0</v>
      </c>
    </row>
    <row r="537" spans="1:2">
      <c r="A537" s="7" t="s">
        <v>549</v>
      </c>
      <c r="B537" s="8">
        <v>0</v>
      </c>
    </row>
    <row r="538" spans="1:2">
      <c r="A538" s="7" t="s">
        <v>550</v>
      </c>
      <c r="B538" s="8">
        <v>0</v>
      </c>
    </row>
    <row r="539" spans="1:2">
      <c r="A539" s="7" t="s">
        <v>551</v>
      </c>
      <c r="B539" s="8">
        <v>0</v>
      </c>
    </row>
    <row r="540" spans="1:2">
      <c r="A540" s="7" t="s">
        <v>552</v>
      </c>
      <c r="B540" s="8">
        <v>0</v>
      </c>
    </row>
    <row r="541" spans="1:2">
      <c r="A541" s="7" t="s">
        <v>553</v>
      </c>
      <c r="B541" s="8">
        <v>0</v>
      </c>
    </row>
    <row r="542" spans="1:2">
      <c r="A542" s="7" t="s">
        <v>554</v>
      </c>
      <c r="B542" s="8">
        <v>0</v>
      </c>
    </row>
    <row r="543" spans="1:2">
      <c r="A543" s="7" t="s">
        <v>555</v>
      </c>
      <c r="B543" s="8">
        <v>0</v>
      </c>
    </row>
    <row r="544" spans="1:2">
      <c r="A544" s="7" t="s">
        <v>556</v>
      </c>
      <c r="B544" s="8">
        <v>0</v>
      </c>
    </row>
    <row r="545" spans="1:2">
      <c r="A545" s="7" t="s">
        <v>557</v>
      </c>
      <c r="B545" s="8">
        <v>0</v>
      </c>
    </row>
    <row r="546" spans="1:2">
      <c r="A546" s="7" t="s">
        <v>558</v>
      </c>
      <c r="B546" s="8">
        <v>0</v>
      </c>
    </row>
    <row r="547" spans="1:2">
      <c r="A547" s="7" t="s">
        <v>559</v>
      </c>
      <c r="B547" s="8">
        <v>0</v>
      </c>
    </row>
    <row r="548" spans="1:2">
      <c r="A548" s="7" t="s">
        <v>560</v>
      </c>
      <c r="B548" s="8">
        <v>1</v>
      </c>
    </row>
    <row r="549" spans="1:2">
      <c r="A549" s="7" t="s">
        <v>561</v>
      </c>
      <c r="B549" s="8">
        <v>1</v>
      </c>
    </row>
    <row r="550" spans="1:2">
      <c r="A550" s="7" t="s">
        <v>562</v>
      </c>
      <c r="B550" s="8">
        <v>1</v>
      </c>
    </row>
    <row r="551" spans="1:2">
      <c r="A551" s="7" t="s">
        <v>563</v>
      </c>
      <c r="B551" s="8">
        <v>1</v>
      </c>
    </row>
    <row r="552" spans="1:2">
      <c r="A552" s="7" t="s">
        <v>564</v>
      </c>
      <c r="B552" s="8">
        <v>1</v>
      </c>
    </row>
    <row r="553" spans="1:2">
      <c r="A553" s="7" t="s">
        <v>565</v>
      </c>
      <c r="B553" s="8">
        <v>1</v>
      </c>
    </row>
    <row r="554" spans="1:2">
      <c r="A554" s="9">
        <v>1</v>
      </c>
      <c r="B554" s="8">
        <v>1</v>
      </c>
    </row>
    <row r="555" spans="1:2">
      <c r="A555" s="9">
        <v>32</v>
      </c>
      <c r="B555" s="8">
        <v>1</v>
      </c>
    </row>
    <row r="556" spans="1:2">
      <c r="A556" s="9">
        <v>61</v>
      </c>
      <c r="B556" s="8">
        <v>1</v>
      </c>
    </row>
    <row r="557" spans="1:2">
      <c r="A557" s="9">
        <v>92</v>
      </c>
      <c r="B557" s="8">
        <v>1</v>
      </c>
    </row>
    <row r="558" spans="1:2">
      <c r="A558" s="9">
        <v>122</v>
      </c>
      <c r="B558" s="8">
        <v>1</v>
      </c>
    </row>
    <row r="559" spans="1:2">
      <c r="A559" s="9">
        <v>153</v>
      </c>
      <c r="B559" s="8">
        <v>1</v>
      </c>
    </row>
    <row r="560" spans="1:2">
      <c r="A560" s="9">
        <v>183</v>
      </c>
      <c r="B560" s="8">
        <v>1</v>
      </c>
    </row>
    <row r="561" spans="1:2">
      <c r="A561" s="9">
        <v>214</v>
      </c>
      <c r="B561" s="8">
        <v>1</v>
      </c>
    </row>
    <row r="562" spans="1:2">
      <c r="A562" s="9">
        <v>245</v>
      </c>
      <c r="B562" s="8">
        <v>1</v>
      </c>
    </row>
    <row r="563" spans="1:2">
      <c r="A563" s="9">
        <v>275</v>
      </c>
      <c r="B563" s="8">
        <v>1</v>
      </c>
    </row>
    <row r="564" spans="1:2">
      <c r="A564" s="9">
        <v>306</v>
      </c>
      <c r="B564" s="8">
        <v>1</v>
      </c>
    </row>
    <row r="565" spans="1:2">
      <c r="A565" s="9">
        <v>336</v>
      </c>
      <c r="B565" s="8">
        <v>1</v>
      </c>
    </row>
    <row r="566" spans="1:2">
      <c r="A566" s="9">
        <v>367</v>
      </c>
      <c r="B566" s="8">
        <v>0</v>
      </c>
    </row>
    <row r="567" spans="1:2">
      <c r="A567" s="9">
        <v>398</v>
      </c>
      <c r="B567" s="8">
        <v>0</v>
      </c>
    </row>
    <row r="568" spans="1:2">
      <c r="A568" s="9">
        <v>426</v>
      </c>
      <c r="B568" s="8">
        <v>0</v>
      </c>
    </row>
    <row r="569" spans="1:2">
      <c r="A569" s="9">
        <v>457</v>
      </c>
      <c r="B569" s="8">
        <v>0</v>
      </c>
    </row>
    <row r="570" spans="1:2">
      <c r="A570" s="9">
        <v>487</v>
      </c>
      <c r="B570" s="8">
        <v>0</v>
      </c>
    </row>
    <row r="571" spans="1:2">
      <c r="A571" s="9">
        <v>518</v>
      </c>
      <c r="B571" s="8">
        <v>0</v>
      </c>
    </row>
    <row r="572" spans="1:2">
      <c r="A572" s="9">
        <v>548</v>
      </c>
      <c r="B572" s="8">
        <v>0</v>
      </c>
    </row>
    <row r="573" spans="1:2">
      <c r="A573" s="9">
        <v>579</v>
      </c>
      <c r="B573" s="8">
        <v>0</v>
      </c>
    </row>
    <row r="574" spans="1:2">
      <c r="A574" s="9">
        <v>610</v>
      </c>
      <c r="B574" s="8">
        <v>0</v>
      </c>
    </row>
    <row r="575" spans="1:2">
      <c r="A575" s="9">
        <v>640</v>
      </c>
      <c r="B575" s="8">
        <v>0</v>
      </c>
    </row>
    <row r="576" spans="1:2">
      <c r="A576" s="9">
        <v>671</v>
      </c>
      <c r="B576" s="8">
        <v>0</v>
      </c>
    </row>
    <row r="577" spans="1:2">
      <c r="A577" s="9">
        <v>701</v>
      </c>
      <c r="B577" s="8">
        <v>0</v>
      </c>
    </row>
    <row r="578" spans="1:2">
      <c r="A578" s="9">
        <v>732</v>
      </c>
      <c r="B578" s="8">
        <v>0</v>
      </c>
    </row>
    <row r="579" spans="1:2">
      <c r="A579" s="9">
        <v>763</v>
      </c>
      <c r="B579" s="8">
        <v>0</v>
      </c>
    </row>
    <row r="580" spans="1:2">
      <c r="A580" s="9">
        <v>791</v>
      </c>
      <c r="B580" s="8">
        <v>0</v>
      </c>
    </row>
    <row r="581" spans="1:2">
      <c r="A581" s="9">
        <v>822</v>
      </c>
      <c r="B581" s="8">
        <v>0</v>
      </c>
    </row>
    <row r="582" spans="1:2">
      <c r="A582" s="9">
        <v>852</v>
      </c>
      <c r="B582" s="8">
        <v>0</v>
      </c>
    </row>
    <row r="583" spans="1:2">
      <c r="A583" s="9">
        <v>883</v>
      </c>
      <c r="B583" s="8">
        <v>0</v>
      </c>
    </row>
    <row r="584" spans="1:2">
      <c r="A584" s="9">
        <v>913</v>
      </c>
      <c r="B584" s="8">
        <v>0</v>
      </c>
    </row>
    <row r="585" spans="1:2">
      <c r="A585" s="9">
        <v>944</v>
      </c>
      <c r="B585" s="8">
        <v>0</v>
      </c>
    </row>
    <row r="586" spans="1:2">
      <c r="A586" s="9">
        <v>975</v>
      </c>
      <c r="B586" s="8">
        <v>0</v>
      </c>
    </row>
    <row r="587" spans="1:2">
      <c r="A587" s="9">
        <v>1005</v>
      </c>
      <c r="B587" s="8">
        <v>1</v>
      </c>
    </row>
    <row r="588" spans="1:2">
      <c r="A588" s="9">
        <v>1036</v>
      </c>
      <c r="B588" s="8">
        <v>1</v>
      </c>
    </row>
    <row r="589" spans="1:2">
      <c r="A589" s="9">
        <v>1066</v>
      </c>
      <c r="B589" s="8">
        <v>1</v>
      </c>
    </row>
    <row r="590" spans="1:2">
      <c r="A590" s="9">
        <v>1097</v>
      </c>
      <c r="B590" s="8">
        <v>1</v>
      </c>
    </row>
    <row r="591" spans="1:2">
      <c r="A591" s="9">
        <v>1128</v>
      </c>
      <c r="B591" s="8">
        <v>1</v>
      </c>
    </row>
    <row r="592" spans="1:2">
      <c r="A592" s="9">
        <v>1156</v>
      </c>
      <c r="B592" s="8">
        <v>1</v>
      </c>
    </row>
    <row r="593" spans="1:2">
      <c r="A593" s="9">
        <v>1187</v>
      </c>
      <c r="B593" s="8">
        <v>1</v>
      </c>
    </row>
    <row r="594" spans="1:2">
      <c r="A594" s="9">
        <v>1217</v>
      </c>
      <c r="B594" s="8">
        <v>1</v>
      </c>
    </row>
    <row r="595" spans="1:2">
      <c r="A595" s="9">
        <v>1248</v>
      </c>
      <c r="B595" s="8">
        <v>1</v>
      </c>
    </row>
    <row r="596" spans="1:2">
      <c r="A596" s="9">
        <v>1278</v>
      </c>
      <c r="B596" s="8">
        <v>1</v>
      </c>
    </row>
    <row r="597" spans="1:2">
      <c r="A597" s="9">
        <v>1309</v>
      </c>
      <c r="B597" s="8">
        <v>1</v>
      </c>
    </row>
    <row r="598" spans="1:2">
      <c r="A598" s="9">
        <v>1340</v>
      </c>
      <c r="B598" s="8">
        <v>1</v>
      </c>
    </row>
    <row r="599" spans="1:2">
      <c r="A599" s="9">
        <v>1370</v>
      </c>
      <c r="B599" s="8">
        <v>1</v>
      </c>
    </row>
    <row r="600" spans="1:2">
      <c r="A600" s="9">
        <v>1401</v>
      </c>
      <c r="B600" s="8">
        <v>1</v>
      </c>
    </row>
    <row r="601" spans="1:2">
      <c r="A601" s="9">
        <v>1431</v>
      </c>
      <c r="B601" s="8">
        <v>1</v>
      </c>
    </row>
    <row r="602" spans="1:2">
      <c r="A602" s="9">
        <v>1462</v>
      </c>
      <c r="B602" s="8">
        <v>1</v>
      </c>
    </row>
    <row r="603" spans="1:2">
      <c r="A603" s="9">
        <v>1493</v>
      </c>
      <c r="B603" s="8">
        <v>1</v>
      </c>
    </row>
    <row r="604" spans="1:2">
      <c r="A604" s="9">
        <v>1522</v>
      </c>
      <c r="B604" s="8">
        <v>1</v>
      </c>
    </row>
    <row r="605" spans="1:2">
      <c r="A605" s="9">
        <v>1553</v>
      </c>
      <c r="B605" s="8">
        <v>1</v>
      </c>
    </row>
    <row r="606" spans="1:2">
      <c r="A606" s="9">
        <v>1583</v>
      </c>
      <c r="B606" s="8">
        <v>1</v>
      </c>
    </row>
    <row r="607" spans="1:2">
      <c r="A607" s="9">
        <v>1614</v>
      </c>
      <c r="B607" s="8">
        <v>1</v>
      </c>
    </row>
    <row r="608" spans="1:2">
      <c r="A608" s="9">
        <v>1644</v>
      </c>
      <c r="B608" s="8">
        <v>1</v>
      </c>
    </row>
    <row r="609" spans="1:2">
      <c r="A609" s="9">
        <v>1675</v>
      </c>
      <c r="B609" s="8">
        <v>1</v>
      </c>
    </row>
    <row r="610" spans="1:2">
      <c r="A610" s="9">
        <v>1706</v>
      </c>
      <c r="B610" s="8">
        <v>0</v>
      </c>
    </row>
    <row r="611" spans="1:2">
      <c r="A611" s="9">
        <v>1736</v>
      </c>
      <c r="B611" s="8">
        <v>0</v>
      </c>
    </row>
    <row r="612" spans="1:2">
      <c r="A612" s="9">
        <v>1767</v>
      </c>
      <c r="B612" s="8">
        <v>0</v>
      </c>
    </row>
    <row r="613" spans="1:2">
      <c r="A613" s="9">
        <v>1797</v>
      </c>
      <c r="B613" s="8">
        <v>0</v>
      </c>
    </row>
    <row r="614" spans="1:2">
      <c r="A614" s="9">
        <v>1828</v>
      </c>
      <c r="B614" s="8">
        <v>0</v>
      </c>
    </row>
    <row r="615" spans="1:2">
      <c r="A615" s="9">
        <v>1859</v>
      </c>
      <c r="B615" s="8">
        <v>0</v>
      </c>
    </row>
    <row r="616" spans="1:2">
      <c r="A616" s="9">
        <v>1887</v>
      </c>
      <c r="B616" s="8">
        <v>0</v>
      </c>
    </row>
    <row r="617" spans="1:2">
      <c r="A617" s="9">
        <v>1918</v>
      </c>
      <c r="B617" s="8">
        <v>0</v>
      </c>
    </row>
    <row r="618" spans="1:2">
      <c r="A618" s="9">
        <v>1948</v>
      </c>
      <c r="B618" s="8">
        <v>0</v>
      </c>
    </row>
    <row r="619" spans="1:2">
      <c r="A619" s="9">
        <v>1979</v>
      </c>
      <c r="B619" s="8">
        <v>0</v>
      </c>
    </row>
    <row r="620" spans="1:2">
      <c r="A620" s="9">
        <v>2009</v>
      </c>
      <c r="B620" s="8">
        <v>0</v>
      </c>
    </row>
    <row r="621" spans="1:2">
      <c r="A621" s="9">
        <v>2040</v>
      </c>
      <c r="B621" s="8">
        <v>0</v>
      </c>
    </row>
    <row r="622" spans="1:2">
      <c r="A622" s="9">
        <v>2071</v>
      </c>
      <c r="B622" s="8">
        <v>0</v>
      </c>
    </row>
    <row r="623" spans="1:2">
      <c r="A623" s="9">
        <v>2101</v>
      </c>
      <c r="B623" s="8">
        <v>0</v>
      </c>
    </row>
    <row r="624" spans="1:2">
      <c r="A624" s="9">
        <v>2132</v>
      </c>
      <c r="B624" s="8">
        <v>0</v>
      </c>
    </row>
    <row r="625" spans="1:2">
      <c r="A625" s="9">
        <v>2162</v>
      </c>
      <c r="B625" s="8">
        <v>0</v>
      </c>
    </row>
    <row r="626" spans="1:2">
      <c r="A626" s="9">
        <v>2193</v>
      </c>
      <c r="B626" s="8">
        <v>0</v>
      </c>
    </row>
    <row r="627" spans="1:2">
      <c r="A627" s="9">
        <v>2224</v>
      </c>
      <c r="B627" s="8">
        <v>0</v>
      </c>
    </row>
    <row r="628" spans="1:2">
      <c r="A628" s="9">
        <v>2252</v>
      </c>
      <c r="B628" s="8">
        <v>0</v>
      </c>
    </row>
    <row r="629" spans="1:2">
      <c r="A629" s="9">
        <v>2283</v>
      </c>
      <c r="B629" s="8">
        <v>0</v>
      </c>
    </row>
    <row r="630" spans="1:2">
      <c r="A630" s="9">
        <v>2313</v>
      </c>
      <c r="B630" s="8">
        <v>0</v>
      </c>
    </row>
    <row r="631" spans="1:2">
      <c r="A631" s="9">
        <v>2344</v>
      </c>
      <c r="B631" s="8">
        <v>0</v>
      </c>
    </row>
    <row r="632" spans="1:2">
      <c r="A632" s="9">
        <v>2374</v>
      </c>
      <c r="B632" s="8">
        <v>0</v>
      </c>
    </row>
    <row r="633" spans="1:2">
      <c r="A633" s="9">
        <v>2405</v>
      </c>
      <c r="B633" s="8">
        <v>0</v>
      </c>
    </row>
    <row r="634" spans="1:2">
      <c r="A634" s="9">
        <v>2436</v>
      </c>
      <c r="B634" s="8">
        <v>0</v>
      </c>
    </row>
    <row r="635" spans="1:2">
      <c r="A635" s="9">
        <v>2466</v>
      </c>
      <c r="B635" s="8">
        <v>0</v>
      </c>
    </row>
    <row r="636" spans="1:2">
      <c r="A636" s="9">
        <v>2497</v>
      </c>
      <c r="B636" s="8">
        <v>0</v>
      </c>
    </row>
    <row r="637" spans="1:2">
      <c r="A637" s="9">
        <v>2527</v>
      </c>
      <c r="B637" s="8">
        <v>0</v>
      </c>
    </row>
    <row r="638" spans="1:2">
      <c r="A638" s="9">
        <v>2558</v>
      </c>
      <c r="B638" s="8">
        <v>0</v>
      </c>
    </row>
    <row r="639" spans="1:2">
      <c r="A639" s="9">
        <v>2589</v>
      </c>
      <c r="B639" s="8">
        <v>0</v>
      </c>
    </row>
    <row r="640" spans="1:2">
      <c r="A640" s="9">
        <v>2617</v>
      </c>
      <c r="B640" s="8">
        <v>0</v>
      </c>
    </row>
    <row r="641" spans="1:2">
      <c r="A641" s="9">
        <v>2648</v>
      </c>
      <c r="B641" s="8">
        <v>0</v>
      </c>
    </row>
    <row r="642" spans="1:2">
      <c r="A642" s="9">
        <v>2678</v>
      </c>
      <c r="B642" s="8">
        <v>0</v>
      </c>
    </row>
    <row r="643" spans="1:2">
      <c r="A643" s="9">
        <v>2709</v>
      </c>
      <c r="B643" s="8">
        <v>1</v>
      </c>
    </row>
    <row r="644" spans="1:2">
      <c r="A644" s="9">
        <v>2739</v>
      </c>
      <c r="B644" s="8">
        <v>1</v>
      </c>
    </row>
    <row r="645" spans="1:2">
      <c r="A645" s="9">
        <v>2770</v>
      </c>
      <c r="B645" s="8">
        <v>1</v>
      </c>
    </row>
    <row r="646" spans="1:2">
      <c r="A646" s="9">
        <v>2801</v>
      </c>
      <c r="B646" s="8">
        <v>1</v>
      </c>
    </row>
    <row r="647" spans="1:2">
      <c r="A647" s="9">
        <v>2831</v>
      </c>
      <c r="B647" s="8">
        <v>1</v>
      </c>
    </row>
    <row r="648" spans="1:2">
      <c r="A648" s="9">
        <v>2862</v>
      </c>
      <c r="B648" s="8">
        <v>1</v>
      </c>
    </row>
    <row r="649" spans="1:2">
      <c r="A649" s="9">
        <v>2892</v>
      </c>
      <c r="B649" s="8">
        <v>1</v>
      </c>
    </row>
    <row r="650" spans="1:2">
      <c r="A650" s="9">
        <v>2923</v>
      </c>
      <c r="B650" s="8">
        <v>1</v>
      </c>
    </row>
    <row r="651" spans="1:2">
      <c r="A651" s="9">
        <v>2954</v>
      </c>
      <c r="B651" s="8">
        <v>1</v>
      </c>
    </row>
    <row r="652" spans="1:2">
      <c r="A652" s="9">
        <v>2983</v>
      </c>
      <c r="B652" s="8">
        <v>1</v>
      </c>
    </row>
    <row r="653" spans="1:2">
      <c r="A653" s="9">
        <v>3014</v>
      </c>
      <c r="B653" s="8">
        <v>1</v>
      </c>
    </row>
    <row r="654" spans="1:2">
      <c r="A654" s="9">
        <v>3044</v>
      </c>
      <c r="B654" s="8">
        <v>1</v>
      </c>
    </row>
    <row r="655" spans="1:2">
      <c r="A655" s="9">
        <v>3075</v>
      </c>
      <c r="B655" s="8">
        <v>1</v>
      </c>
    </row>
    <row r="656" spans="1:2">
      <c r="A656" s="9">
        <v>3105</v>
      </c>
      <c r="B656" s="8">
        <v>0</v>
      </c>
    </row>
    <row r="657" spans="1:2">
      <c r="A657" s="9">
        <v>3136</v>
      </c>
      <c r="B657" s="8">
        <v>0</v>
      </c>
    </row>
    <row r="658" spans="1:2">
      <c r="A658" s="9">
        <v>3167</v>
      </c>
      <c r="B658" s="8">
        <v>0</v>
      </c>
    </row>
    <row r="659" spans="1:2">
      <c r="A659" s="9">
        <v>3197</v>
      </c>
      <c r="B659" s="8">
        <v>0</v>
      </c>
    </row>
    <row r="660" spans="1:2">
      <c r="A660" s="9">
        <v>3228</v>
      </c>
      <c r="B660" s="8">
        <v>0</v>
      </c>
    </row>
    <row r="661" spans="1:2">
      <c r="A661" s="9">
        <v>3258</v>
      </c>
      <c r="B661" s="8">
        <v>0</v>
      </c>
    </row>
    <row r="662" spans="1:2">
      <c r="A662" s="9">
        <v>3289</v>
      </c>
      <c r="B662" s="8">
        <v>0</v>
      </c>
    </row>
    <row r="663" spans="1:2">
      <c r="A663" s="9">
        <v>3320</v>
      </c>
      <c r="B663" s="8">
        <v>0</v>
      </c>
    </row>
    <row r="664" spans="1:2">
      <c r="A664" s="9">
        <v>3348</v>
      </c>
      <c r="B664" s="8">
        <v>0</v>
      </c>
    </row>
    <row r="665" spans="1:2">
      <c r="A665" s="9">
        <v>3379</v>
      </c>
      <c r="B665" s="8">
        <v>0</v>
      </c>
    </row>
    <row r="666" spans="1:2">
      <c r="A666" s="9">
        <v>3409</v>
      </c>
      <c r="B666" s="8">
        <v>0</v>
      </c>
    </row>
    <row r="667" spans="1:2">
      <c r="A667" s="9">
        <v>3440</v>
      </c>
      <c r="B667" s="8">
        <v>0</v>
      </c>
    </row>
    <row r="668" spans="1:2">
      <c r="A668" s="9">
        <v>3470</v>
      </c>
      <c r="B668" s="8">
        <v>0</v>
      </c>
    </row>
    <row r="669" spans="1:2">
      <c r="A669" s="9">
        <v>3501</v>
      </c>
      <c r="B669" s="8">
        <v>0</v>
      </c>
    </row>
    <row r="670" spans="1:2">
      <c r="A670" s="9">
        <v>3532</v>
      </c>
      <c r="B670" s="8">
        <v>0</v>
      </c>
    </row>
    <row r="671" spans="1:2">
      <c r="A671" s="9">
        <v>3562</v>
      </c>
      <c r="B671" s="8">
        <v>0</v>
      </c>
    </row>
    <row r="672" spans="1:2">
      <c r="A672" s="9">
        <v>3593</v>
      </c>
      <c r="B672" s="8">
        <v>0</v>
      </c>
    </row>
    <row r="673" spans="1:2">
      <c r="A673" s="9">
        <v>3623</v>
      </c>
      <c r="B673" s="8">
        <v>0</v>
      </c>
    </row>
    <row r="674" spans="1:2">
      <c r="A674" s="9">
        <v>3654</v>
      </c>
      <c r="B674" s="8">
        <v>0</v>
      </c>
    </row>
    <row r="675" spans="1:2">
      <c r="A675" s="9">
        <v>3685</v>
      </c>
      <c r="B675" s="8">
        <v>1</v>
      </c>
    </row>
    <row r="676" spans="1:2">
      <c r="A676" s="9">
        <v>3713</v>
      </c>
      <c r="B676" s="8">
        <v>1</v>
      </c>
    </row>
    <row r="677" spans="1:2">
      <c r="A677" s="9">
        <v>3744</v>
      </c>
      <c r="B677" s="8">
        <v>1</v>
      </c>
    </row>
    <row r="678" spans="1:2">
      <c r="A678" s="9">
        <v>3774</v>
      </c>
      <c r="B678" s="8">
        <v>1</v>
      </c>
    </row>
    <row r="679" spans="1:2">
      <c r="A679" s="9">
        <v>3805</v>
      </c>
      <c r="B679" s="8">
        <v>1</v>
      </c>
    </row>
    <row r="680" spans="1:2">
      <c r="A680" s="9">
        <v>3835</v>
      </c>
      <c r="B680" s="8">
        <v>1</v>
      </c>
    </row>
    <row r="681" spans="1:2">
      <c r="A681" s="9">
        <v>3866</v>
      </c>
      <c r="B681" s="8">
        <v>1</v>
      </c>
    </row>
    <row r="682" spans="1:2">
      <c r="A682" s="9">
        <v>3897</v>
      </c>
      <c r="B682" s="8">
        <v>1</v>
      </c>
    </row>
    <row r="683" spans="1:2">
      <c r="A683" s="9">
        <v>3927</v>
      </c>
      <c r="B683" s="8">
        <v>1</v>
      </c>
    </row>
    <row r="684" spans="1:2">
      <c r="A684" s="9">
        <v>3958</v>
      </c>
      <c r="B684" s="8">
        <v>1</v>
      </c>
    </row>
    <row r="685" spans="1:2">
      <c r="A685" s="9">
        <v>3988</v>
      </c>
      <c r="B685" s="8">
        <v>1</v>
      </c>
    </row>
    <row r="686" spans="1:2">
      <c r="A686" s="9">
        <v>4019</v>
      </c>
      <c r="B686" s="8">
        <v>1</v>
      </c>
    </row>
    <row r="687" spans="1:2">
      <c r="A687" s="9">
        <v>4050</v>
      </c>
      <c r="B687" s="8">
        <v>1</v>
      </c>
    </row>
    <row r="688" spans="1:2">
      <c r="A688" s="9">
        <v>4078</v>
      </c>
      <c r="B688" s="8">
        <v>1</v>
      </c>
    </row>
    <row r="689" spans="1:2">
      <c r="A689" s="9">
        <v>4109</v>
      </c>
      <c r="B689" s="8">
        <v>1</v>
      </c>
    </row>
    <row r="690" spans="1:2">
      <c r="A690" s="9">
        <v>4139</v>
      </c>
      <c r="B690" s="8">
        <v>1</v>
      </c>
    </row>
    <row r="691" spans="1:2">
      <c r="A691" s="9">
        <v>4170</v>
      </c>
      <c r="B691" s="8">
        <v>1</v>
      </c>
    </row>
    <row r="692" spans="1:2">
      <c r="A692" s="9">
        <v>4200</v>
      </c>
      <c r="B692" s="8">
        <v>1</v>
      </c>
    </row>
    <row r="693" spans="1:2">
      <c r="A693" s="9">
        <v>4231</v>
      </c>
      <c r="B693" s="8">
        <v>1</v>
      </c>
    </row>
    <row r="694" spans="1:2">
      <c r="A694" s="9">
        <v>4262</v>
      </c>
      <c r="B694" s="8">
        <v>1</v>
      </c>
    </row>
    <row r="695" spans="1:2">
      <c r="A695" s="9">
        <v>4292</v>
      </c>
      <c r="B695" s="8">
        <v>1</v>
      </c>
    </row>
    <row r="696" spans="1:2">
      <c r="A696" s="9">
        <v>4323</v>
      </c>
      <c r="B696" s="8">
        <v>1</v>
      </c>
    </row>
    <row r="697" spans="1:2">
      <c r="A697" s="9">
        <v>4353</v>
      </c>
      <c r="B697" s="8">
        <v>1</v>
      </c>
    </row>
    <row r="698" spans="1:2">
      <c r="A698" s="9">
        <v>4384</v>
      </c>
      <c r="B698" s="8">
        <v>1</v>
      </c>
    </row>
    <row r="699" spans="1:2">
      <c r="A699" s="9">
        <v>4415</v>
      </c>
      <c r="B699" s="8">
        <v>0</v>
      </c>
    </row>
    <row r="700" spans="1:2">
      <c r="A700" s="9">
        <v>4444</v>
      </c>
      <c r="B700" s="8">
        <v>0</v>
      </c>
    </row>
    <row r="701" spans="1:2">
      <c r="A701" s="9">
        <v>4475</v>
      </c>
      <c r="B701" s="8">
        <v>0</v>
      </c>
    </row>
    <row r="702" spans="1:2">
      <c r="A702" s="9">
        <v>4505</v>
      </c>
      <c r="B702" s="8">
        <v>0</v>
      </c>
    </row>
    <row r="703" spans="1:2">
      <c r="A703" s="9">
        <v>4536</v>
      </c>
      <c r="B703" s="8">
        <v>0</v>
      </c>
    </row>
    <row r="704" spans="1:2">
      <c r="A704" s="9">
        <v>4566</v>
      </c>
      <c r="B704" s="8">
        <v>0</v>
      </c>
    </row>
    <row r="705" spans="1:2">
      <c r="A705" s="9">
        <v>4597</v>
      </c>
      <c r="B705" s="8">
        <v>0</v>
      </c>
    </row>
    <row r="706" spans="1:2">
      <c r="A706" s="9">
        <v>4628</v>
      </c>
      <c r="B706" s="8">
        <v>0</v>
      </c>
    </row>
    <row r="707" spans="1:2">
      <c r="A707" s="9">
        <v>4658</v>
      </c>
      <c r="B707" s="8">
        <v>0</v>
      </c>
    </row>
    <row r="708" spans="1:2">
      <c r="A708" s="9">
        <v>4689</v>
      </c>
      <c r="B708" s="8">
        <v>0</v>
      </c>
    </row>
    <row r="709" spans="1:2">
      <c r="A709" s="9">
        <v>4719</v>
      </c>
      <c r="B709" s="8">
        <v>0</v>
      </c>
    </row>
    <row r="710" spans="1:2">
      <c r="A710" s="9">
        <v>4750</v>
      </c>
      <c r="B710" s="8">
        <v>0</v>
      </c>
    </row>
    <row r="711" spans="1:2">
      <c r="A711" s="9">
        <v>4781</v>
      </c>
      <c r="B711" s="8">
        <v>1</v>
      </c>
    </row>
    <row r="712" spans="1:2">
      <c r="A712" s="9">
        <v>4809</v>
      </c>
      <c r="B712" s="8">
        <v>1</v>
      </c>
    </row>
    <row r="713" spans="1:2">
      <c r="A713" s="9">
        <v>4840</v>
      </c>
      <c r="B713" s="8">
        <v>1</v>
      </c>
    </row>
    <row r="714" spans="1:2">
      <c r="A714" s="9">
        <v>4870</v>
      </c>
      <c r="B714" s="8">
        <v>1</v>
      </c>
    </row>
    <row r="715" spans="1:2">
      <c r="A715" s="9">
        <v>4901</v>
      </c>
      <c r="B715" s="8">
        <v>1</v>
      </c>
    </row>
    <row r="716" spans="1:2">
      <c r="A716" s="9">
        <v>4931</v>
      </c>
      <c r="B716" s="8">
        <v>1</v>
      </c>
    </row>
    <row r="717" spans="1:2">
      <c r="A717" s="9">
        <v>4962</v>
      </c>
      <c r="B717" s="8">
        <v>1</v>
      </c>
    </row>
    <row r="718" spans="1:2">
      <c r="A718" s="9">
        <v>4993</v>
      </c>
      <c r="B718" s="8">
        <v>1</v>
      </c>
    </row>
    <row r="719" spans="1:2">
      <c r="A719" s="9">
        <v>5023</v>
      </c>
      <c r="B719" s="8">
        <v>1</v>
      </c>
    </row>
    <row r="720" spans="1:2">
      <c r="A720" s="9">
        <v>5054</v>
      </c>
      <c r="B720" s="8">
        <v>1</v>
      </c>
    </row>
    <row r="721" spans="1:2">
      <c r="A721" s="9">
        <v>5084</v>
      </c>
      <c r="B721" s="8">
        <v>1</v>
      </c>
    </row>
    <row r="722" spans="1:2">
      <c r="A722" s="9">
        <v>5115</v>
      </c>
      <c r="B722" s="8">
        <v>1</v>
      </c>
    </row>
    <row r="723" spans="1:2">
      <c r="A723" s="9">
        <v>5146</v>
      </c>
      <c r="B723" s="8">
        <v>1</v>
      </c>
    </row>
    <row r="724" spans="1:2">
      <c r="A724" s="9">
        <v>5174</v>
      </c>
      <c r="B724" s="8">
        <v>1</v>
      </c>
    </row>
    <row r="725" spans="1:2">
      <c r="A725" s="9">
        <v>5205</v>
      </c>
      <c r="B725" s="8">
        <v>1</v>
      </c>
    </row>
    <row r="726" spans="1:2">
      <c r="A726" s="9">
        <v>5235</v>
      </c>
      <c r="B726" s="8">
        <v>1</v>
      </c>
    </row>
    <row r="727" spans="1:2">
      <c r="A727" s="9">
        <v>5266</v>
      </c>
      <c r="B727" s="8">
        <v>1</v>
      </c>
    </row>
    <row r="728" spans="1:2">
      <c r="A728" s="9">
        <v>5296</v>
      </c>
      <c r="B728" s="8">
        <v>1</v>
      </c>
    </row>
    <row r="729" spans="1:2">
      <c r="A729" s="9">
        <v>5327</v>
      </c>
      <c r="B729" s="8">
        <v>1</v>
      </c>
    </row>
    <row r="730" spans="1:2">
      <c r="A730" s="9">
        <v>5358</v>
      </c>
      <c r="B730" s="8">
        <v>1</v>
      </c>
    </row>
    <row r="731" spans="1:2">
      <c r="A731" s="9">
        <v>5388</v>
      </c>
      <c r="B731" s="8">
        <v>1</v>
      </c>
    </row>
    <row r="732" spans="1:2">
      <c r="A732" s="9">
        <v>5419</v>
      </c>
      <c r="B732" s="8">
        <v>1</v>
      </c>
    </row>
    <row r="733" spans="1:2">
      <c r="A733" s="9">
        <v>5449</v>
      </c>
      <c r="B733" s="8">
        <v>1</v>
      </c>
    </row>
    <row r="734" spans="1:2">
      <c r="A734" s="9">
        <v>5480</v>
      </c>
      <c r="B734" s="8">
        <v>0</v>
      </c>
    </row>
    <row r="735" spans="1:2">
      <c r="A735" s="9">
        <v>5511</v>
      </c>
      <c r="B735" s="8">
        <v>0</v>
      </c>
    </row>
    <row r="736" spans="1:2">
      <c r="A736" s="9">
        <v>5539</v>
      </c>
      <c r="B736" s="8">
        <v>0</v>
      </c>
    </row>
    <row r="737" spans="1:2">
      <c r="A737" s="9">
        <v>5570</v>
      </c>
      <c r="B737" s="8">
        <v>0</v>
      </c>
    </row>
    <row r="738" spans="1:2">
      <c r="A738" s="9">
        <v>5600</v>
      </c>
      <c r="B738" s="8">
        <v>0</v>
      </c>
    </row>
    <row r="739" spans="1:2">
      <c r="A739" s="9">
        <v>5631</v>
      </c>
      <c r="B739" s="8">
        <v>0</v>
      </c>
    </row>
    <row r="740" spans="1:2">
      <c r="A740" s="9">
        <v>5661</v>
      </c>
      <c r="B740" s="8">
        <v>0</v>
      </c>
    </row>
    <row r="741" spans="1:2">
      <c r="A741" s="9">
        <v>5692</v>
      </c>
      <c r="B741" s="8">
        <v>0</v>
      </c>
    </row>
    <row r="742" spans="1:2">
      <c r="A742" s="9">
        <v>5723</v>
      </c>
      <c r="B742" s="8">
        <v>0</v>
      </c>
    </row>
    <row r="743" spans="1:2">
      <c r="A743" s="9">
        <v>5753</v>
      </c>
      <c r="B743" s="8">
        <v>0</v>
      </c>
    </row>
    <row r="744" spans="1:2">
      <c r="A744" s="9">
        <v>5784</v>
      </c>
      <c r="B744" s="8">
        <v>0</v>
      </c>
    </row>
    <row r="745" spans="1:2">
      <c r="A745" s="9">
        <v>5814</v>
      </c>
      <c r="B745" s="8">
        <v>0</v>
      </c>
    </row>
    <row r="746" spans="1:2">
      <c r="A746" s="9">
        <v>5845</v>
      </c>
      <c r="B746" s="8">
        <v>0</v>
      </c>
    </row>
    <row r="747" spans="1:2">
      <c r="A747" s="9">
        <v>5876</v>
      </c>
      <c r="B747" s="8">
        <v>0</v>
      </c>
    </row>
    <row r="748" spans="1:2">
      <c r="A748" s="9">
        <v>5905</v>
      </c>
      <c r="B748" s="8">
        <v>0</v>
      </c>
    </row>
    <row r="749" spans="1:2">
      <c r="A749" s="9">
        <v>5936</v>
      </c>
      <c r="B749" s="8">
        <v>0</v>
      </c>
    </row>
    <row r="750" spans="1:2">
      <c r="A750" s="9">
        <v>5966</v>
      </c>
      <c r="B750" s="8">
        <v>0</v>
      </c>
    </row>
    <row r="751" spans="1:2">
      <c r="A751" s="9">
        <v>5997</v>
      </c>
      <c r="B751" s="8">
        <v>0</v>
      </c>
    </row>
    <row r="752" spans="1:2">
      <c r="A752" s="9">
        <v>6027</v>
      </c>
      <c r="B752" s="8">
        <v>0</v>
      </c>
    </row>
    <row r="753" spans="1:2">
      <c r="A753" s="9">
        <v>6058</v>
      </c>
      <c r="B753" s="8">
        <v>0</v>
      </c>
    </row>
    <row r="754" spans="1:2">
      <c r="A754" s="9">
        <v>6089</v>
      </c>
      <c r="B754" s="8">
        <v>0</v>
      </c>
    </row>
    <row r="755" spans="1:2">
      <c r="A755" s="9">
        <v>6119</v>
      </c>
      <c r="B755" s="8">
        <v>0</v>
      </c>
    </row>
    <row r="756" spans="1:2">
      <c r="A756" s="9">
        <v>6150</v>
      </c>
      <c r="B756" s="8">
        <v>0</v>
      </c>
    </row>
    <row r="757" spans="1:2">
      <c r="A757" s="9">
        <v>6180</v>
      </c>
      <c r="B757" s="8">
        <v>0</v>
      </c>
    </row>
    <row r="758" spans="1:2">
      <c r="A758" s="9">
        <v>6211</v>
      </c>
      <c r="B758" s="8">
        <v>0</v>
      </c>
    </row>
    <row r="759" spans="1:2">
      <c r="A759" s="9">
        <v>6242</v>
      </c>
      <c r="B759" s="8">
        <v>0</v>
      </c>
    </row>
    <row r="760" spans="1:2">
      <c r="A760" s="9">
        <v>6270</v>
      </c>
      <c r="B760" s="8">
        <v>0</v>
      </c>
    </row>
    <row r="761" spans="1:2">
      <c r="A761" s="9">
        <v>6301</v>
      </c>
      <c r="B761" s="8">
        <v>0</v>
      </c>
    </row>
    <row r="762" spans="1:2">
      <c r="A762" s="9">
        <v>6331</v>
      </c>
      <c r="B762" s="8">
        <v>0</v>
      </c>
    </row>
    <row r="763" spans="1:2">
      <c r="A763" s="9">
        <v>6362</v>
      </c>
      <c r="B763" s="8">
        <v>0</v>
      </c>
    </row>
    <row r="764" spans="1:2">
      <c r="A764" s="9">
        <v>6392</v>
      </c>
      <c r="B764" s="8">
        <v>0</v>
      </c>
    </row>
    <row r="765" spans="1:2">
      <c r="A765" s="9">
        <v>6423</v>
      </c>
      <c r="B765" s="8">
        <v>0</v>
      </c>
    </row>
    <row r="766" spans="1:2">
      <c r="A766" s="9">
        <v>6454</v>
      </c>
      <c r="B766" s="8">
        <v>0</v>
      </c>
    </row>
    <row r="767" spans="1:2">
      <c r="A767" s="9">
        <v>6484</v>
      </c>
      <c r="B767" s="8">
        <v>0</v>
      </c>
    </row>
    <row r="768" spans="1:2">
      <c r="A768" s="9">
        <v>6515</v>
      </c>
      <c r="B768" s="8">
        <v>0</v>
      </c>
    </row>
    <row r="769" spans="1:2">
      <c r="A769" s="9">
        <v>6545</v>
      </c>
      <c r="B769" s="8">
        <v>0</v>
      </c>
    </row>
    <row r="770" spans="1:2">
      <c r="A770" s="9">
        <v>6576</v>
      </c>
      <c r="B770" s="8">
        <v>0</v>
      </c>
    </row>
    <row r="771" spans="1:2">
      <c r="A771" s="9">
        <v>6607</v>
      </c>
      <c r="B771" s="8">
        <v>0</v>
      </c>
    </row>
    <row r="772" spans="1:2">
      <c r="A772" s="9">
        <v>6635</v>
      </c>
      <c r="B772" s="8">
        <v>0</v>
      </c>
    </row>
    <row r="773" spans="1:2">
      <c r="A773" s="9">
        <v>6666</v>
      </c>
      <c r="B773" s="8">
        <v>0</v>
      </c>
    </row>
    <row r="774" spans="1:2">
      <c r="A774" s="9">
        <v>6696</v>
      </c>
      <c r="B774" s="8">
        <v>0</v>
      </c>
    </row>
    <row r="775" spans="1:2">
      <c r="A775" s="9">
        <v>6727</v>
      </c>
      <c r="B775" s="8">
        <v>0</v>
      </c>
    </row>
    <row r="776" spans="1:2">
      <c r="A776" s="9">
        <v>6757</v>
      </c>
      <c r="B776" s="8">
        <v>0</v>
      </c>
    </row>
    <row r="777" spans="1:2">
      <c r="A777" s="9">
        <v>6788</v>
      </c>
      <c r="B777" s="8">
        <v>0</v>
      </c>
    </row>
    <row r="778" spans="1:2">
      <c r="A778" s="9">
        <v>6819</v>
      </c>
      <c r="B778" s="8">
        <v>1</v>
      </c>
    </row>
    <row r="779" spans="1:2">
      <c r="A779" s="9">
        <v>6849</v>
      </c>
      <c r="B779" s="8">
        <v>1</v>
      </c>
    </row>
    <row r="780" spans="1:2">
      <c r="A780" s="9">
        <v>6880</v>
      </c>
      <c r="B780" s="8">
        <v>1</v>
      </c>
    </row>
    <row r="781" spans="1:2">
      <c r="A781" s="9">
        <v>6910</v>
      </c>
      <c r="B781" s="8">
        <v>1</v>
      </c>
    </row>
    <row r="782" spans="1:2">
      <c r="A782" s="9">
        <v>6941</v>
      </c>
      <c r="B782" s="8">
        <v>1</v>
      </c>
    </row>
    <row r="783" spans="1:2">
      <c r="A783" s="9">
        <v>6972</v>
      </c>
      <c r="B783" s="8">
        <v>1</v>
      </c>
    </row>
    <row r="784" spans="1:2">
      <c r="A784" s="9">
        <v>7000</v>
      </c>
      <c r="B784" s="8">
        <v>1</v>
      </c>
    </row>
    <row r="785" spans="1:2">
      <c r="A785" s="9">
        <v>7031</v>
      </c>
      <c r="B785" s="8">
        <v>0</v>
      </c>
    </row>
    <row r="786" spans="1:2">
      <c r="A786" s="9">
        <v>7061</v>
      </c>
      <c r="B786" s="8">
        <v>0</v>
      </c>
    </row>
    <row r="787" spans="1:2">
      <c r="A787" s="9">
        <v>7092</v>
      </c>
      <c r="B787" s="8">
        <v>0</v>
      </c>
    </row>
    <row r="788" spans="1:2">
      <c r="A788" s="9">
        <v>7122</v>
      </c>
      <c r="B788" s="8">
        <v>0</v>
      </c>
    </row>
    <row r="789" spans="1:2">
      <c r="A789" s="9">
        <v>7153</v>
      </c>
      <c r="B789" s="8">
        <v>0</v>
      </c>
    </row>
    <row r="790" spans="1:2">
      <c r="A790" s="9">
        <v>7184</v>
      </c>
      <c r="B790" s="8">
        <v>0</v>
      </c>
    </row>
    <row r="791" spans="1:2">
      <c r="A791" s="9">
        <v>7214</v>
      </c>
      <c r="B791" s="8">
        <v>0</v>
      </c>
    </row>
    <row r="792" spans="1:2">
      <c r="A792" s="9">
        <v>7245</v>
      </c>
      <c r="B792" s="8">
        <v>0</v>
      </c>
    </row>
    <row r="793" spans="1:2">
      <c r="A793" s="9">
        <v>7275</v>
      </c>
      <c r="B793" s="8">
        <v>0</v>
      </c>
    </row>
    <row r="794" spans="1:2">
      <c r="A794" s="9">
        <v>7306</v>
      </c>
      <c r="B794" s="8">
        <v>0</v>
      </c>
    </row>
    <row r="795" spans="1:2">
      <c r="A795" s="9">
        <v>7337</v>
      </c>
      <c r="B795" s="8">
        <v>1</v>
      </c>
    </row>
    <row r="796" spans="1:2">
      <c r="A796" s="9">
        <v>7366</v>
      </c>
      <c r="B796" s="8">
        <v>1</v>
      </c>
    </row>
    <row r="797" spans="1:2">
      <c r="A797" s="9">
        <v>7397</v>
      </c>
      <c r="B797" s="8">
        <v>1</v>
      </c>
    </row>
    <row r="798" spans="1:2">
      <c r="A798" s="9">
        <v>7427</v>
      </c>
      <c r="B798" s="8">
        <v>1</v>
      </c>
    </row>
    <row r="799" spans="1:2">
      <c r="A799" s="9">
        <v>7458</v>
      </c>
      <c r="B799" s="8">
        <v>1</v>
      </c>
    </row>
    <row r="800" spans="1:2">
      <c r="A800" s="9">
        <v>7488</v>
      </c>
      <c r="B800" s="8">
        <v>1</v>
      </c>
    </row>
    <row r="801" spans="1:2">
      <c r="A801" s="9">
        <v>7519</v>
      </c>
      <c r="B801" s="8">
        <v>1</v>
      </c>
    </row>
    <row r="802" spans="1:2">
      <c r="A802" s="9">
        <v>7550</v>
      </c>
      <c r="B802" s="8">
        <v>1</v>
      </c>
    </row>
    <row r="803" spans="1:2">
      <c r="A803" s="9">
        <v>7580</v>
      </c>
      <c r="B803" s="8">
        <v>1</v>
      </c>
    </row>
    <row r="804" spans="1:2">
      <c r="A804" s="9">
        <v>7611</v>
      </c>
      <c r="B804" s="8">
        <v>1</v>
      </c>
    </row>
    <row r="805" spans="1:2">
      <c r="A805" s="9">
        <v>7641</v>
      </c>
      <c r="B805" s="8">
        <v>1</v>
      </c>
    </row>
    <row r="806" spans="1:2">
      <c r="A806" s="9">
        <v>7672</v>
      </c>
      <c r="B806" s="8">
        <v>1</v>
      </c>
    </row>
    <row r="807" spans="1:2">
      <c r="A807" s="9">
        <v>7703</v>
      </c>
      <c r="B807" s="8">
        <v>1</v>
      </c>
    </row>
    <row r="808" spans="1:2">
      <c r="A808" s="9">
        <v>7731</v>
      </c>
      <c r="B808" s="8">
        <v>1</v>
      </c>
    </row>
    <row r="809" spans="1:2">
      <c r="A809" s="9">
        <v>7762</v>
      </c>
      <c r="B809" s="8">
        <v>1</v>
      </c>
    </row>
    <row r="810" spans="1:2">
      <c r="A810" s="9">
        <v>7792</v>
      </c>
      <c r="B810" s="8">
        <v>1</v>
      </c>
    </row>
    <row r="811" spans="1:2">
      <c r="A811" s="9">
        <v>7823</v>
      </c>
      <c r="B811" s="8">
        <v>1</v>
      </c>
    </row>
    <row r="812" spans="1:2">
      <c r="A812" s="9">
        <v>7853</v>
      </c>
      <c r="B812" s="8">
        <v>1</v>
      </c>
    </row>
    <row r="813" spans="1:2">
      <c r="A813" s="9">
        <v>7884</v>
      </c>
      <c r="B813" s="8">
        <v>0</v>
      </c>
    </row>
    <row r="814" spans="1:2">
      <c r="A814" s="9">
        <v>7915</v>
      </c>
      <c r="B814" s="8">
        <v>0</v>
      </c>
    </row>
    <row r="815" spans="1:2">
      <c r="A815" s="9">
        <v>7945</v>
      </c>
      <c r="B815" s="8">
        <v>0</v>
      </c>
    </row>
    <row r="816" spans="1:2">
      <c r="A816" s="9">
        <v>7976</v>
      </c>
      <c r="B816" s="8">
        <v>0</v>
      </c>
    </row>
    <row r="817" spans="1:2">
      <c r="A817" s="9">
        <v>8006</v>
      </c>
      <c r="B817" s="8">
        <v>0</v>
      </c>
    </row>
    <row r="818" spans="1:2">
      <c r="A818" s="9">
        <v>8037</v>
      </c>
      <c r="B818" s="8">
        <v>0</v>
      </c>
    </row>
    <row r="819" spans="1:2">
      <c r="A819" s="9">
        <v>8068</v>
      </c>
      <c r="B819" s="8">
        <v>0</v>
      </c>
    </row>
    <row r="820" spans="1:2">
      <c r="A820" s="9">
        <v>8096</v>
      </c>
      <c r="B820" s="8">
        <v>0</v>
      </c>
    </row>
    <row r="821" spans="1:2">
      <c r="A821" s="9">
        <v>8127</v>
      </c>
      <c r="B821" s="8">
        <v>0</v>
      </c>
    </row>
    <row r="822" spans="1:2">
      <c r="A822" s="9">
        <v>8157</v>
      </c>
      <c r="B822" s="8">
        <v>0</v>
      </c>
    </row>
    <row r="823" spans="1:2">
      <c r="A823" s="9">
        <v>8188</v>
      </c>
      <c r="B823" s="8">
        <v>0</v>
      </c>
    </row>
    <row r="824" spans="1:2">
      <c r="A824" s="9">
        <v>8218</v>
      </c>
      <c r="B824" s="8">
        <v>0</v>
      </c>
    </row>
    <row r="825" spans="1:2">
      <c r="A825" s="9">
        <v>8249</v>
      </c>
      <c r="B825" s="8">
        <v>0</v>
      </c>
    </row>
    <row r="826" spans="1:2">
      <c r="A826" s="9">
        <v>8280</v>
      </c>
      <c r="B826" s="8">
        <v>0</v>
      </c>
    </row>
    <row r="827" spans="1:2">
      <c r="A827" s="9">
        <v>8310</v>
      </c>
      <c r="B827" s="8">
        <v>0</v>
      </c>
    </row>
    <row r="828" spans="1:2">
      <c r="A828" s="9">
        <v>8341</v>
      </c>
      <c r="B828" s="8">
        <v>0</v>
      </c>
    </row>
    <row r="829" spans="1:2">
      <c r="A829" s="9">
        <v>8371</v>
      </c>
      <c r="B829" s="8">
        <v>0</v>
      </c>
    </row>
    <row r="830" spans="1:2">
      <c r="A830" s="9">
        <v>8402</v>
      </c>
      <c r="B830" s="8">
        <v>0</v>
      </c>
    </row>
    <row r="831" spans="1:2">
      <c r="A831" s="9">
        <v>8433</v>
      </c>
      <c r="B831" s="8">
        <v>0</v>
      </c>
    </row>
    <row r="832" spans="1:2">
      <c r="A832" s="9">
        <v>8461</v>
      </c>
      <c r="B832" s="8">
        <v>0</v>
      </c>
    </row>
    <row r="833" spans="1:2">
      <c r="A833" s="9">
        <v>8492</v>
      </c>
      <c r="B833" s="8">
        <v>0</v>
      </c>
    </row>
    <row r="834" spans="1:2">
      <c r="A834" s="9">
        <v>8522</v>
      </c>
      <c r="B834" s="8">
        <v>0</v>
      </c>
    </row>
    <row r="835" spans="1:2">
      <c r="A835" s="9">
        <v>8553</v>
      </c>
      <c r="B835" s="8">
        <v>1</v>
      </c>
    </row>
    <row r="836" spans="1:2">
      <c r="A836" s="9">
        <v>8583</v>
      </c>
      <c r="B836" s="8">
        <v>1</v>
      </c>
    </row>
    <row r="837" spans="1:2">
      <c r="A837" s="9">
        <v>8614</v>
      </c>
      <c r="B837" s="8">
        <v>1</v>
      </c>
    </row>
    <row r="838" spans="1:2">
      <c r="A838" s="9">
        <v>8645</v>
      </c>
      <c r="B838" s="8">
        <v>1</v>
      </c>
    </row>
    <row r="839" spans="1:2">
      <c r="A839" s="9">
        <v>8675</v>
      </c>
      <c r="B839" s="8">
        <v>1</v>
      </c>
    </row>
    <row r="840" spans="1:2">
      <c r="A840" s="9">
        <v>8706</v>
      </c>
      <c r="B840" s="8">
        <v>1</v>
      </c>
    </row>
    <row r="841" spans="1:2">
      <c r="A841" s="9">
        <v>8736</v>
      </c>
      <c r="B841" s="8">
        <v>1</v>
      </c>
    </row>
    <row r="842" spans="1:2">
      <c r="A842" s="9">
        <v>8767</v>
      </c>
      <c r="B842" s="8">
        <v>1</v>
      </c>
    </row>
    <row r="843" spans="1:2">
      <c r="A843" s="9">
        <v>8798</v>
      </c>
      <c r="B843" s="8">
        <v>1</v>
      </c>
    </row>
    <row r="844" spans="1:2">
      <c r="A844" s="9">
        <v>8827</v>
      </c>
      <c r="B844" s="8">
        <v>1</v>
      </c>
    </row>
    <row r="845" spans="1:2">
      <c r="A845" s="9">
        <v>8858</v>
      </c>
      <c r="B845" s="8">
        <v>1</v>
      </c>
    </row>
    <row r="846" spans="1:2">
      <c r="A846" s="9">
        <v>8888</v>
      </c>
      <c r="B846" s="8">
        <v>1</v>
      </c>
    </row>
    <row r="847" spans="1:2">
      <c r="A847" s="9">
        <v>8919</v>
      </c>
      <c r="B847" s="8">
        <v>1</v>
      </c>
    </row>
    <row r="848" spans="1:2">
      <c r="A848" s="9">
        <v>8949</v>
      </c>
      <c r="B848" s="8">
        <v>1</v>
      </c>
    </row>
    <row r="849" spans="1:2">
      <c r="A849" s="9">
        <v>8980</v>
      </c>
      <c r="B849" s="8">
        <v>0</v>
      </c>
    </row>
    <row r="850" spans="1:2">
      <c r="A850" s="9">
        <v>9011</v>
      </c>
      <c r="B850" s="8">
        <v>0</v>
      </c>
    </row>
    <row r="851" spans="1:2">
      <c r="A851" s="9">
        <v>9041</v>
      </c>
      <c r="B851" s="8">
        <v>0</v>
      </c>
    </row>
    <row r="852" spans="1:2">
      <c r="A852" s="9">
        <v>9072</v>
      </c>
      <c r="B852" s="8">
        <v>0</v>
      </c>
    </row>
    <row r="853" spans="1:2">
      <c r="A853" s="9">
        <v>9102</v>
      </c>
      <c r="B853" s="8">
        <v>0</v>
      </c>
    </row>
    <row r="854" spans="1:2">
      <c r="A854" s="9">
        <v>9133</v>
      </c>
      <c r="B854" s="8">
        <v>0</v>
      </c>
    </row>
    <row r="855" spans="1:2">
      <c r="A855" s="9">
        <v>9164</v>
      </c>
      <c r="B855" s="8">
        <v>0</v>
      </c>
    </row>
    <row r="856" spans="1:2">
      <c r="A856" s="9">
        <v>9192</v>
      </c>
      <c r="B856" s="8">
        <v>0</v>
      </c>
    </row>
    <row r="857" spans="1:2">
      <c r="A857" s="9">
        <v>9223</v>
      </c>
      <c r="B857" s="8">
        <v>0</v>
      </c>
    </row>
    <row r="858" spans="1:2">
      <c r="A858" s="9">
        <v>9253</v>
      </c>
      <c r="B858" s="8">
        <v>0</v>
      </c>
    </row>
    <row r="859" spans="1:2">
      <c r="A859" s="9">
        <v>9284</v>
      </c>
      <c r="B859" s="8">
        <v>0</v>
      </c>
    </row>
    <row r="860" spans="1:2">
      <c r="A860" s="9">
        <v>9314</v>
      </c>
      <c r="B860" s="8">
        <v>0</v>
      </c>
    </row>
    <row r="861" spans="1:2">
      <c r="A861" s="9">
        <v>9345</v>
      </c>
      <c r="B861" s="8">
        <v>0</v>
      </c>
    </row>
    <row r="862" spans="1:2">
      <c r="A862" s="9">
        <v>9376</v>
      </c>
      <c r="B862" s="8">
        <v>0</v>
      </c>
    </row>
    <row r="863" spans="1:2">
      <c r="A863" s="9">
        <v>9406</v>
      </c>
      <c r="B863" s="8">
        <v>0</v>
      </c>
    </row>
    <row r="864" spans="1:2">
      <c r="A864" s="9">
        <v>9437</v>
      </c>
      <c r="B864" s="8">
        <v>0</v>
      </c>
    </row>
    <row r="865" spans="1:2">
      <c r="A865" s="9">
        <v>9467</v>
      </c>
      <c r="B865" s="8">
        <v>0</v>
      </c>
    </row>
    <row r="866" spans="1:2">
      <c r="A866" s="9">
        <v>9498</v>
      </c>
      <c r="B866" s="8">
        <v>0</v>
      </c>
    </row>
    <row r="867" spans="1:2">
      <c r="A867" s="9">
        <v>9529</v>
      </c>
      <c r="B867" s="8">
        <v>0</v>
      </c>
    </row>
    <row r="868" spans="1:2">
      <c r="A868" s="9">
        <v>9557</v>
      </c>
      <c r="B868" s="8">
        <v>0</v>
      </c>
    </row>
    <row r="869" spans="1:2">
      <c r="A869" s="9">
        <v>9588</v>
      </c>
      <c r="B869" s="8">
        <v>0</v>
      </c>
    </row>
    <row r="870" spans="1:2">
      <c r="A870" s="9">
        <v>9618</v>
      </c>
      <c r="B870" s="8">
        <v>0</v>
      </c>
    </row>
    <row r="871" spans="1:2">
      <c r="A871" s="9">
        <v>9649</v>
      </c>
      <c r="B871" s="8">
        <v>0</v>
      </c>
    </row>
    <row r="872" spans="1:2">
      <c r="A872" s="9">
        <v>9679</v>
      </c>
      <c r="B872" s="8">
        <v>0</v>
      </c>
    </row>
    <row r="873" spans="1:2">
      <c r="A873" s="9">
        <v>9710</v>
      </c>
      <c r="B873" s="8">
        <v>0</v>
      </c>
    </row>
    <row r="874" spans="1:2">
      <c r="A874" s="9">
        <v>9741</v>
      </c>
      <c r="B874" s="8">
        <v>0</v>
      </c>
    </row>
    <row r="875" spans="1:2">
      <c r="A875" s="9">
        <v>9771</v>
      </c>
      <c r="B875" s="8">
        <v>0</v>
      </c>
    </row>
    <row r="876" spans="1:2">
      <c r="A876" s="9">
        <v>9802</v>
      </c>
      <c r="B876" s="8">
        <v>1</v>
      </c>
    </row>
    <row r="877" spans="1:2">
      <c r="A877" s="9">
        <v>9832</v>
      </c>
      <c r="B877" s="8">
        <v>1</v>
      </c>
    </row>
    <row r="878" spans="1:2">
      <c r="A878" s="9">
        <v>9863</v>
      </c>
      <c r="B878" s="8">
        <v>1</v>
      </c>
    </row>
    <row r="879" spans="1:2">
      <c r="A879" s="9">
        <v>9894</v>
      </c>
      <c r="B879" s="8">
        <v>1</v>
      </c>
    </row>
    <row r="880" spans="1:2">
      <c r="A880" s="9">
        <v>9922</v>
      </c>
      <c r="B880" s="8">
        <v>1</v>
      </c>
    </row>
    <row r="881" spans="1:2">
      <c r="A881" s="9">
        <v>9953</v>
      </c>
      <c r="B881" s="8">
        <v>1</v>
      </c>
    </row>
    <row r="882" spans="1:2">
      <c r="A882" s="9">
        <v>9983</v>
      </c>
      <c r="B882" s="8">
        <v>1</v>
      </c>
    </row>
    <row r="883" spans="1:2">
      <c r="A883" s="9">
        <v>10014</v>
      </c>
      <c r="B883" s="8">
        <v>1</v>
      </c>
    </row>
    <row r="884" spans="1:2">
      <c r="A884" s="9">
        <v>10044</v>
      </c>
      <c r="B884" s="8">
        <v>1</v>
      </c>
    </row>
    <row r="885" spans="1:2">
      <c r="A885" s="9">
        <v>10075</v>
      </c>
      <c r="B885" s="8">
        <v>1</v>
      </c>
    </row>
    <row r="886" spans="1:2">
      <c r="A886" s="9">
        <v>10106</v>
      </c>
      <c r="B886" s="8">
        <v>1</v>
      </c>
    </row>
    <row r="887" spans="1:2">
      <c r="A887" s="9">
        <v>10136</v>
      </c>
      <c r="B887" s="8">
        <v>1</v>
      </c>
    </row>
    <row r="888" spans="1:2">
      <c r="A888" s="9">
        <v>10167</v>
      </c>
      <c r="B888" s="8">
        <v>1</v>
      </c>
    </row>
    <row r="889" spans="1:2">
      <c r="A889" s="9">
        <v>10197</v>
      </c>
      <c r="B889" s="8">
        <v>0</v>
      </c>
    </row>
    <row r="890" spans="1:2">
      <c r="A890" s="9">
        <v>10228</v>
      </c>
      <c r="B890" s="8">
        <v>0</v>
      </c>
    </row>
    <row r="891" spans="1:2">
      <c r="A891" s="9">
        <v>10259</v>
      </c>
      <c r="B891" s="8">
        <v>0</v>
      </c>
    </row>
    <row r="892" spans="1:2">
      <c r="A892" s="9">
        <v>10288</v>
      </c>
      <c r="B892" s="8">
        <v>0</v>
      </c>
    </row>
    <row r="893" spans="1:2">
      <c r="A893" s="9">
        <v>10319</v>
      </c>
      <c r="B893" s="8">
        <v>0</v>
      </c>
    </row>
    <row r="894" spans="1:2">
      <c r="A894" s="9">
        <v>10349</v>
      </c>
      <c r="B894" s="8">
        <v>0</v>
      </c>
    </row>
    <row r="895" spans="1:2">
      <c r="A895" s="9">
        <v>10380</v>
      </c>
      <c r="B895" s="8">
        <v>0</v>
      </c>
    </row>
    <row r="896" spans="1:2">
      <c r="A896" s="9">
        <v>10410</v>
      </c>
      <c r="B896" s="8">
        <v>0</v>
      </c>
    </row>
    <row r="897" spans="1:2">
      <c r="A897" s="9">
        <v>10441</v>
      </c>
      <c r="B897" s="8">
        <v>0</v>
      </c>
    </row>
    <row r="898" spans="1:2">
      <c r="A898" s="9">
        <v>10472</v>
      </c>
      <c r="B898" s="8">
        <v>0</v>
      </c>
    </row>
    <row r="899" spans="1:2">
      <c r="A899" s="9">
        <v>10502</v>
      </c>
      <c r="B899" s="8">
        <v>0</v>
      </c>
    </row>
    <row r="900" spans="1:2">
      <c r="A900" s="9">
        <v>10533</v>
      </c>
      <c r="B900" s="8">
        <v>0</v>
      </c>
    </row>
    <row r="901" spans="1:2">
      <c r="A901" s="9">
        <v>10563</v>
      </c>
      <c r="B901" s="8">
        <v>0</v>
      </c>
    </row>
    <row r="902" spans="1:2">
      <c r="A902" s="9">
        <v>10594</v>
      </c>
      <c r="B902" s="8">
        <v>0</v>
      </c>
    </row>
    <row r="903" spans="1:2">
      <c r="A903" s="9">
        <v>10625</v>
      </c>
      <c r="B903" s="8">
        <v>0</v>
      </c>
    </row>
    <row r="904" spans="1:2">
      <c r="A904" s="9">
        <v>10653</v>
      </c>
      <c r="B904" s="8">
        <v>0</v>
      </c>
    </row>
    <row r="905" spans="1:2">
      <c r="A905" s="9">
        <v>10684</v>
      </c>
      <c r="B905" s="8">
        <v>0</v>
      </c>
    </row>
    <row r="906" spans="1:2">
      <c r="A906" s="9">
        <v>10714</v>
      </c>
      <c r="B906" s="8">
        <v>0</v>
      </c>
    </row>
    <row r="907" spans="1:2">
      <c r="A907" s="9">
        <v>10745</v>
      </c>
      <c r="B907" s="8">
        <v>0</v>
      </c>
    </row>
    <row r="908" spans="1:2">
      <c r="A908" s="9">
        <v>10775</v>
      </c>
      <c r="B908" s="8">
        <v>0</v>
      </c>
    </row>
    <row r="909" spans="1:2">
      <c r="A909" s="9">
        <v>10806</v>
      </c>
      <c r="B909" s="8">
        <v>0</v>
      </c>
    </row>
    <row r="910" spans="1:2">
      <c r="A910" s="9">
        <v>10837</v>
      </c>
      <c r="B910" s="8">
        <v>1</v>
      </c>
    </row>
    <row r="911" spans="1:2">
      <c r="A911" s="9">
        <v>10867</v>
      </c>
      <c r="B911" s="8">
        <v>1</v>
      </c>
    </row>
    <row r="912" spans="1:2">
      <c r="A912" s="9">
        <v>10898</v>
      </c>
      <c r="B912" s="8">
        <v>1</v>
      </c>
    </row>
    <row r="913" spans="1:2">
      <c r="A913" s="9">
        <v>10928</v>
      </c>
      <c r="B913" s="8">
        <v>1</v>
      </c>
    </row>
    <row r="914" spans="1:2">
      <c r="A914" s="9">
        <v>10959</v>
      </c>
      <c r="B914" s="8">
        <v>1</v>
      </c>
    </row>
    <row r="915" spans="1:2">
      <c r="A915" s="9">
        <v>10990</v>
      </c>
      <c r="B915" s="8">
        <v>1</v>
      </c>
    </row>
    <row r="916" spans="1:2">
      <c r="A916" s="9">
        <v>11018</v>
      </c>
      <c r="B916" s="8">
        <v>1</v>
      </c>
    </row>
    <row r="917" spans="1:2">
      <c r="A917" s="9">
        <v>11049</v>
      </c>
      <c r="B917" s="8">
        <v>1</v>
      </c>
    </row>
    <row r="918" spans="1:2">
      <c r="A918" s="9">
        <v>11079</v>
      </c>
      <c r="B918" s="8">
        <v>1</v>
      </c>
    </row>
    <row r="919" spans="1:2">
      <c r="A919" s="9">
        <v>11110</v>
      </c>
      <c r="B919" s="8">
        <v>1</v>
      </c>
    </row>
    <row r="920" spans="1:2">
      <c r="A920" s="9">
        <v>11140</v>
      </c>
      <c r="B920" s="8">
        <v>1</v>
      </c>
    </row>
    <row r="921" spans="1:2">
      <c r="A921" s="9">
        <v>11171</v>
      </c>
      <c r="B921" s="8">
        <v>1</v>
      </c>
    </row>
    <row r="922" spans="1:2">
      <c r="A922" s="9">
        <v>11202</v>
      </c>
      <c r="B922" s="8">
        <v>1</v>
      </c>
    </row>
    <row r="923" spans="1:2">
      <c r="A923" s="9">
        <v>11232</v>
      </c>
      <c r="B923" s="8">
        <v>1</v>
      </c>
    </row>
    <row r="924" spans="1:2">
      <c r="A924" s="9">
        <v>11263</v>
      </c>
      <c r="B924" s="8">
        <v>1</v>
      </c>
    </row>
    <row r="925" spans="1:2">
      <c r="A925" s="9">
        <v>11293</v>
      </c>
      <c r="B925" s="8">
        <v>1</v>
      </c>
    </row>
    <row r="926" spans="1:2">
      <c r="A926" s="9">
        <v>11324</v>
      </c>
      <c r="B926" s="8">
        <v>1</v>
      </c>
    </row>
    <row r="927" spans="1:2">
      <c r="A927" s="9">
        <v>11355</v>
      </c>
      <c r="B927" s="8">
        <v>1</v>
      </c>
    </row>
    <row r="928" spans="1:2">
      <c r="A928" s="9">
        <v>11383</v>
      </c>
      <c r="B928" s="8">
        <v>1</v>
      </c>
    </row>
    <row r="929" spans="1:2">
      <c r="A929" s="9">
        <v>11414</v>
      </c>
      <c r="B929" s="8">
        <v>1</v>
      </c>
    </row>
    <row r="930" spans="1:2">
      <c r="A930" s="9">
        <v>11444</v>
      </c>
      <c r="B930" s="8">
        <v>1</v>
      </c>
    </row>
    <row r="931" spans="1:2">
      <c r="A931" s="9">
        <v>11475</v>
      </c>
      <c r="B931" s="8">
        <v>1</v>
      </c>
    </row>
    <row r="932" spans="1:2">
      <c r="A932" s="9">
        <v>11505</v>
      </c>
      <c r="B932" s="8">
        <v>1</v>
      </c>
    </row>
    <row r="933" spans="1:2">
      <c r="A933" s="9">
        <v>11536</v>
      </c>
      <c r="B933" s="8">
        <v>1</v>
      </c>
    </row>
    <row r="934" spans="1:2">
      <c r="A934" s="9">
        <v>11567</v>
      </c>
      <c r="B934" s="8">
        <v>1</v>
      </c>
    </row>
    <row r="935" spans="1:2">
      <c r="A935" s="9">
        <v>11597</v>
      </c>
      <c r="B935" s="8">
        <v>1</v>
      </c>
    </row>
    <row r="936" spans="1:2">
      <c r="A936" s="9">
        <v>11628</v>
      </c>
      <c r="B936" s="8">
        <v>1</v>
      </c>
    </row>
    <row r="937" spans="1:2">
      <c r="A937" s="9">
        <v>11658</v>
      </c>
      <c r="B937" s="8">
        <v>1</v>
      </c>
    </row>
    <row r="938" spans="1:2">
      <c r="A938" s="9">
        <v>11689</v>
      </c>
      <c r="B938" s="8">
        <v>1</v>
      </c>
    </row>
    <row r="939" spans="1:2">
      <c r="A939" s="9">
        <v>11720</v>
      </c>
      <c r="B939" s="8">
        <v>1</v>
      </c>
    </row>
    <row r="940" spans="1:2">
      <c r="A940" s="9">
        <v>11749</v>
      </c>
      <c r="B940" s="8">
        <v>1</v>
      </c>
    </row>
    <row r="941" spans="1:2">
      <c r="A941" s="9">
        <v>11780</v>
      </c>
      <c r="B941" s="8">
        <v>1</v>
      </c>
    </row>
    <row r="942" spans="1:2">
      <c r="A942" s="9">
        <v>11810</v>
      </c>
      <c r="B942" s="8">
        <v>1</v>
      </c>
    </row>
    <row r="943" spans="1:2">
      <c r="A943" s="9">
        <v>11841</v>
      </c>
      <c r="B943" s="8">
        <v>1</v>
      </c>
    </row>
    <row r="944" spans="1:2">
      <c r="A944" s="9">
        <v>11871</v>
      </c>
      <c r="B944" s="8">
        <v>1</v>
      </c>
    </row>
    <row r="945" spans="1:2">
      <c r="A945" s="9">
        <v>11902</v>
      </c>
      <c r="B945" s="8">
        <v>1</v>
      </c>
    </row>
    <row r="946" spans="1:2">
      <c r="A946" s="9">
        <v>11933</v>
      </c>
      <c r="B946" s="8">
        <v>1</v>
      </c>
    </row>
    <row r="947" spans="1:2">
      <c r="A947" s="9">
        <v>11963</v>
      </c>
      <c r="B947" s="8">
        <v>1</v>
      </c>
    </row>
    <row r="948" spans="1:2">
      <c r="A948" s="9">
        <v>11994</v>
      </c>
      <c r="B948" s="8">
        <v>1</v>
      </c>
    </row>
    <row r="949" spans="1:2">
      <c r="A949" s="9">
        <v>12024</v>
      </c>
      <c r="B949" s="8">
        <v>1</v>
      </c>
    </row>
    <row r="950" spans="1:2">
      <c r="A950" s="9">
        <v>12055</v>
      </c>
      <c r="B950" s="8">
        <v>1</v>
      </c>
    </row>
    <row r="951" spans="1:2">
      <c r="A951" s="9">
        <v>12086</v>
      </c>
      <c r="B951" s="8">
        <v>1</v>
      </c>
    </row>
    <row r="952" spans="1:2">
      <c r="A952" s="9">
        <v>12114</v>
      </c>
      <c r="B952" s="8">
        <v>1</v>
      </c>
    </row>
    <row r="953" spans="1:2">
      <c r="A953" s="9">
        <v>12145</v>
      </c>
      <c r="B953" s="8">
        <v>0</v>
      </c>
    </row>
    <row r="954" spans="1:2">
      <c r="A954" s="9">
        <v>12175</v>
      </c>
      <c r="B954" s="8">
        <v>0</v>
      </c>
    </row>
    <row r="955" spans="1:2">
      <c r="A955" s="9">
        <v>12206</v>
      </c>
      <c r="B955" s="8">
        <v>0</v>
      </c>
    </row>
    <row r="956" spans="1:2">
      <c r="A956" s="9">
        <v>12236</v>
      </c>
      <c r="B956" s="8">
        <v>0</v>
      </c>
    </row>
    <row r="957" spans="1:2">
      <c r="A957" s="9">
        <v>12267</v>
      </c>
      <c r="B957" s="8">
        <v>0</v>
      </c>
    </row>
    <row r="958" spans="1:2">
      <c r="A958" s="9">
        <v>12298</v>
      </c>
      <c r="B958" s="8">
        <v>0</v>
      </c>
    </row>
    <row r="959" spans="1:2">
      <c r="A959" s="9">
        <v>12328</v>
      </c>
      <c r="B959" s="8">
        <v>0</v>
      </c>
    </row>
    <row r="960" spans="1:2">
      <c r="A960" s="9">
        <v>12359</v>
      </c>
      <c r="B960" s="8">
        <v>0</v>
      </c>
    </row>
    <row r="961" spans="1:2">
      <c r="A961" s="9">
        <v>12389</v>
      </c>
      <c r="B961" s="8">
        <v>0</v>
      </c>
    </row>
    <row r="962" spans="1:2">
      <c r="A962" s="9">
        <v>12420</v>
      </c>
      <c r="B962" s="8">
        <v>0</v>
      </c>
    </row>
    <row r="963" spans="1:2">
      <c r="A963" s="9">
        <v>12451</v>
      </c>
      <c r="B963" s="8">
        <v>0</v>
      </c>
    </row>
    <row r="964" spans="1:2">
      <c r="A964" s="9">
        <v>12479</v>
      </c>
      <c r="B964" s="8">
        <v>0</v>
      </c>
    </row>
    <row r="965" spans="1:2">
      <c r="A965" s="9">
        <v>12510</v>
      </c>
      <c r="B965" s="8">
        <v>0</v>
      </c>
    </row>
    <row r="966" spans="1:2">
      <c r="A966" s="9">
        <v>12540</v>
      </c>
      <c r="B966" s="8">
        <v>0</v>
      </c>
    </row>
    <row r="967" spans="1:2">
      <c r="A967" s="9">
        <v>12571</v>
      </c>
      <c r="B967" s="8">
        <v>0</v>
      </c>
    </row>
    <row r="968" spans="1:2">
      <c r="A968" s="9">
        <v>12601</v>
      </c>
      <c r="B968" s="8">
        <v>0</v>
      </c>
    </row>
    <row r="969" spans="1:2">
      <c r="A969" s="9">
        <v>12632</v>
      </c>
      <c r="B969" s="8">
        <v>0</v>
      </c>
    </row>
    <row r="970" spans="1:2">
      <c r="A970" s="9">
        <v>12663</v>
      </c>
      <c r="B970" s="8">
        <v>0</v>
      </c>
    </row>
    <row r="971" spans="1:2">
      <c r="A971" s="9">
        <v>12693</v>
      </c>
      <c r="B971" s="8">
        <v>0</v>
      </c>
    </row>
    <row r="972" spans="1:2">
      <c r="A972" s="9">
        <v>12724</v>
      </c>
      <c r="B972" s="8">
        <v>0</v>
      </c>
    </row>
    <row r="973" spans="1:2">
      <c r="A973" s="9">
        <v>12754</v>
      </c>
      <c r="B973" s="8">
        <v>0</v>
      </c>
    </row>
    <row r="974" spans="1:2">
      <c r="A974" s="9">
        <v>12785</v>
      </c>
      <c r="B974" s="8">
        <v>0</v>
      </c>
    </row>
    <row r="975" spans="1:2">
      <c r="A975" s="9">
        <v>12816</v>
      </c>
      <c r="B975" s="8">
        <v>0</v>
      </c>
    </row>
    <row r="976" spans="1:2">
      <c r="A976" s="9">
        <v>12844</v>
      </c>
      <c r="B976" s="8">
        <v>0</v>
      </c>
    </row>
    <row r="977" spans="1:2">
      <c r="A977" s="9">
        <v>12875</v>
      </c>
      <c r="B977" s="8">
        <v>0</v>
      </c>
    </row>
    <row r="978" spans="1:2">
      <c r="A978" s="9">
        <v>12905</v>
      </c>
      <c r="B978" s="8">
        <v>0</v>
      </c>
    </row>
    <row r="979" spans="1:2">
      <c r="A979" s="9">
        <v>12936</v>
      </c>
      <c r="B979" s="8">
        <v>0</v>
      </c>
    </row>
    <row r="980" spans="1:2">
      <c r="A980" s="9">
        <v>12966</v>
      </c>
      <c r="B980" s="8">
        <v>0</v>
      </c>
    </row>
    <row r="981" spans="1:2">
      <c r="A981" s="9">
        <v>12997</v>
      </c>
      <c r="B981" s="8">
        <v>0</v>
      </c>
    </row>
    <row r="982" spans="1:2">
      <c r="A982" s="9">
        <v>13028</v>
      </c>
      <c r="B982" s="8">
        <v>0</v>
      </c>
    </row>
    <row r="983" spans="1:2">
      <c r="A983" s="9">
        <v>13058</v>
      </c>
      <c r="B983" s="8">
        <v>0</v>
      </c>
    </row>
    <row r="984" spans="1:2">
      <c r="A984" s="9">
        <v>13089</v>
      </c>
      <c r="B984" s="8">
        <v>0</v>
      </c>
    </row>
    <row r="985" spans="1:2">
      <c r="A985" s="9">
        <v>13119</v>
      </c>
      <c r="B985" s="8">
        <v>0</v>
      </c>
    </row>
    <row r="986" spans="1:2">
      <c r="A986" s="9">
        <v>13150</v>
      </c>
      <c r="B986" s="8">
        <v>0</v>
      </c>
    </row>
    <row r="987" spans="1:2">
      <c r="A987" s="9">
        <v>13181</v>
      </c>
      <c r="B987" s="8">
        <v>0</v>
      </c>
    </row>
    <row r="988" spans="1:2">
      <c r="A988" s="9">
        <v>13210</v>
      </c>
      <c r="B988" s="8">
        <v>0</v>
      </c>
    </row>
    <row r="989" spans="1:2">
      <c r="A989" s="9">
        <v>13241</v>
      </c>
      <c r="B989" s="8">
        <v>0</v>
      </c>
    </row>
    <row r="990" spans="1:2">
      <c r="A990" s="9">
        <v>13271</v>
      </c>
      <c r="B990" s="8">
        <v>0</v>
      </c>
    </row>
    <row r="991" spans="1:2">
      <c r="A991" s="9">
        <v>13302</v>
      </c>
      <c r="B991" s="8">
        <v>0</v>
      </c>
    </row>
    <row r="992" spans="1:2">
      <c r="A992" s="9">
        <v>13332</v>
      </c>
      <c r="B992" s="8">
        <v>0</v>
      </c>
    </row>
    <row r="993" spans="1:2">
      <c r="A993" s="9">
        <v>13363</v>
      </c>
      <c r="B993" s="8">
        <v>0</v>
      </c>
    </row>
    <row r="994" spans="1:2">
      <c r="A994" s="9">
        <v>13394</v>
      </c>
      <c r="B994" s="8">
        <v>0</v>
      </c>
    </row>
    <row r="995" spans="1:2">
      <c r="A995" s="9">
        <v>13424</v>
      </c>
      <c r="B995" s="8">
        <v>0</v>
      </c>
    </row>
    <row r="996" spans="1:2">
      <c r="A996" s="9">
        <v>13455</v>
      </c>
      <c r="B996" s="8">
        <v>0</v>
      </c>
    </row>
    <row r="997" spans="1:2">
      <c r="A997" s="9">
        <v>13485</v>
      </c>
      <c r="B997" s="8">
        <v>0</v>
      </c>
    </row>
    <row r="998" spans="1:2">
      <c r="A998" s="9">
        <v>13516</v>
      </c>
      <c r="B998" s="8">
        <v>0</v>
      </c>
    </row>
    <row r="999" spans="1:2">
      <c r="A999" s="9">
        <v>13547</v>
      </c>
      <c r="B999" s="8">
        <v>0</v>
      </c>
    </row>
    <row r="1000" spans="1:2">
      <c r="A1000" s="9">
        <v>13575</v>
      </c>
      <c r="B1000" s="8">
        <v>0</v>
      </c>
    </row>
    <row r="1001" spans="1:2">
      <c r="A1001" s="9">
        <v>13606</v>
      </c>
      <c r="B1001" s="8">
        <v>0</v>
      </c>
    </row>
    <row r="1002" spans="1:2">
      <c r="A1002" s="9">
        <v>13636</v>
      </c>
      <c r="B1002" s="8">
        <v>0</v>
      </c>
    </row>
    <row r="1003" spans="1:2">
      <c r="A1003" s="9">
        <v>13667</v>
      </c>
      <c r="B1003" s="8">
        <v>1</v>
      </c>
    </row>
    <row r="1004" spans="1:2">
      <c r="A1004" s="9">
        <v>13697</v>
      </c>
      <c r="B1004" s="8">
        <v>1</v>
      </c>
    </row>
    <row r="1005" spans="1:2">
      <c r="A1005" s="9">
        <v>13728</v>
      </c>
      <c r="B1005" s="8">
        <v>1</v>
      </c>
    </row>
    <row r="1006" spans="1:2">
      <c r="A1006" s="9">
        <v>13759</v>
      </c>
      <c r="B1006" s="8">
        <v>1</v>
      </c>
    </row>
    <row r="1007" spans="1:2">
      <c r="A1007" s="9">
        <v>13789</v>
      </c>
      <c r="B1007" s="8">
        <v>1</v>
      </c>
    </row>
    <row r="1008" spans="1:2">
      <c r="A1008" s="9">
        <v>13820</v>
      </c>
      <c r="B1008" s="8">
        <v>1</v>
      </c>
    </row>
    <row r="1009" spans="1:2">
      <c r="A1009" s="9">
        <v>13850</v>
      </c>
      <c r="B1009" s="8">
        <v>1</v>
      </c>
    </row>
    <row r="1010" spans="1:2">
      <c r="A1010" s="9">
        <v>13881</v>
      </c>
      <c r="B1010" s="8">
        <v>1</v>
      </c>
    </row>
    <row r="1011" spans="1:2">
      <c r="A1011" s="9">
        <v>13912</v>
      </c>
      <c r="B1011" s="8">
        <v>1</v>
      </c>
    </row>
    <row r="1012" spans="1:2">
      <c r="A1012" s="9">
        <v>13940</v>
      </c>
      <c r="B1012" s="8">
        <v>1</v>
      </c>
    </row>
    <row r="1013" spans="1:2">
      <c r="A1013" s="9">
        <v>13971</v>
      </c>
      <c r="B1013" s="8">
        <v>1</v>
      </c>
    </row>
    <row r="1014" spans="1:2">
      <c r="A1014" s="9">
        <v>14001</v>
      </c>
      <c r="B1014" s="8">
        <v>1</v>
      </c>
    </row>
    <row r="1015" spans="1:2">
      <c r="A1015" s="9">
        <v>14032</v>
      </c>
      <c r="B1015" s="8">
        <v>1</v>
      </c>
    </row>
    <row r="1016" spans="1:2">
      <c r="A1016" s="9">
        <v>14062</v>
      </c>
      <c r="B1016" s="8">
        <v>0</v>
      </c>
    </row>
    <row r="1017" spans="1:2">
      <c r="A1017" s="9">
        <v>14093</v>
      </c>
      <c r="B1017" s="8">
        <v>0</v>
      </c>
    </row>
    <row r="1018" spans="1:2">
      <c r="A1018" s="9">
        <v>14124</v>
      </c>
      <c r="B1018" s="8">
        <v>0</v>
      </c>
    </row>
    <row r="1019" spans="1:2">
      <c r="A1019" s="9">
        <v>14154</v>
      </c>
      <c r="B1019" s="8">
        <v>0</v>
      </c>
    </row>
    <row r="1020" spans="1:2">
      <c r="A1020" s="9">
        <v>14185</v>
      </c>
      <c r="B1020" s="8">
        <v>0</v>
      </c>
    </row>
    <row r="1021" spans="1:2">
      <c r="A1021" s="9">
        <v>14215</v>
      </c>
      <c r="B1021" s="8">
        <v>0</v>
      </c>
    </row>
    <row r="1022" spans="1:2">
      <c r="A1022" s="9">
        <v>14246</v>
      </c>
      <c r="B1022" s="8">
        <v>0</v>
      </c>
    </row>
    <row r="1023" spans="1:2">
      <c r="A1023" s="9">
        <v>14277</v>
      </c>
      <c r="B1023" s="8">
        <v>0</v>
      </c>
    </row>
    <row r="1024" spans="1:2">
      <c r="A1024" s="9">
        <v>14305</v>
      </c>
      <c r="B1024" s="8">
        <v>0</v>
      </c>
    </row>
    <row r="1025" spans="1:2">
      <c r="A1025" s="9">
        <v>14336</v>
      </c>
      <c r="B1025" s="8">
        <v>0</v>
      </c>
    </row>
    <row r="1026" spans="1:2">
      <c r="A1026" s="9">
        <v>14366</v>
      </c>
      <c r="B1026" s="8">
        <v>0</v>
      </c>
    </row>
    <row r="1027" spans="1:2">
      <c r="A1027" s="9">
        <v>14397</v>
      </c>
      <c r="B1027" s="8">
        <v>0</v>
      </c>
    </row>
    <row r="1028" spans="1:2">
      <c r="A1028" s="9">
        <v>14427</v>
      </c>
      <c r="B1028" s="8">
        <v>0</v>
      </c>
    </row>
    <row r="1029" spans="1:2">
      <c r="A1029" s="9">
        <v>14458</v>
      </c>
      <c r="B1029" s="8">
        <v>0</v>
      </c>
    </row>
    <row r="1030" spans="1:2">
      <c r="A1030" s="9">
        <v>14489</v>
      </c>
      <c r="B1030" s="8">
        <v>0</v>
      </c>
    </row>
    <row r="1031" spans="1:2">
      <c r="A1031" s="9">
        <v>14519</v>
      </c>
      <c r="B1031" s="8">
        <v>0</v>
      </c>
    </row>
    <row r="1032" spans="1:2">
      <c r="A1032" s="9">
        <v>14550</v>
      </c>
      <c r="B1032" s="8">
        <v>0</v>
      </c>
    </row>
    <row r="1033" spans="1:2">
      <c r="A1033" s="9">
        <v>14580</v>
      </c>
      <c r="B1033" s="8">
        <v>0</v>
      </c>
    </row>
    <row r="1034" spans="1:2">
      <c r="A1034" s="9">
        <v>14611</v>
      </c>
      <c r="B1034" s="8">
        <v>0</v>
      </c>
    </row>
    <row r="1035" spans="1:2">
      <c r="A1035" s="9">
        <v>14642</v>
      </c>
      <c r="B1035" s="8">
        <v>0</v>
      </c>
    </row>
    <row r="1036" spans="1:2">
      <c r="A1036" s="9">
        <v>14671</v>
      </c>
      <c r="B1036" s="8">
        <v>0</v>
      </c>
    </row>
    <row r="1037" spans="1:2">
      <c r="A1037" s="9">
        <v>14702</v>
      </c>
      <c r="B1037" s="8">
        <v>0</v>
      </c>
    </row>
    <row r="1038" spans="1:2">
      <c r="A1038" s="9">
        <v>14732</v>
      </c>
      <c r="B1038" s="8">
        <v>0</v>
      </c>
    </row>
    <row r="1039" spans="1:2">
      <c r="A1039" s="9">
        <v>14763</v>
      </c>
      <c r="B1039" s="8">
        <v>0</v>
      </c>
    </row>
    <row r="1040" spans="1:2">
      <c r="A1040" s="9">
        <v>14793</v>
      </c>
      <c r="B1040" s="8">
        <v>0</v>
      </c>
    </row>
    <row r="1041" spans="1:2">
      <c r="A1041" s="9">
        <v>14824</v>
      </c>
      <c r="B1041" s="8">
        <v>0</v>
      </c>
    </row>
    <row r="1042" spans="1:2">
      <c r="A1042" s="9">
        <v>14855</v>
      </c>
      <c r="B1042" s="8">
        <v>0</v>
      </c>
    </row>
    <row r="1043" spans="1:2">
      <c r="A1043" s="9">
        <v>14885</v>
      </c>
      <c r="B1043" s="8">
        <v>0</v>
      </c>
    </row>
    <row r="1044" spans="1:2">
      <c r="A1044" s="9">
        <v>14916</v>
      </c>
      <c r="B1044" s="8">
        <v>0</v>
      </c>
    </row>
    <row r="1045" spans="1:2">
      <c r="A1045" s="9">
        <v>14946</v>
      </c>
      <c r="B1045" s="8">
        <v>0</v>
      </c>
    </row>
    <row r="1046" spans="1:2">
      <c r="A1046" s="9">
        <v>14977</v>
      </c>
      <c r="B1046" s="8">
        <v>0</v>
      </c>
    </row>
    <row r="1047" spans="1:2">
      <c r="A1047" s="9">
        <v>15008</v>
      </c>
      <c r="B1047" s="8">
        <v>0</v>
      </c>
    </row>
    <row r="1048" spans="1:2">
      <c r="A1048" s="9">
        <v>15036</v>
      </c>
      <c r="B1048" s="8">
        <v>0</v>
      </c>
    </row>
    <row r="1049" spans="1:2">
      <c r="A1049" s="9">
        <v>15067</v>
      </c>
      <c r="B1049" s="8">
        <v>0</v>
      </c>
    </row>
    <row r="1050" spans="1:2">
      <c r="A1050" s="9">
        <v>15097</v>
      </c>
      <c r="B1050" s="8">
        <v>0</v>
      </c>
    </row>
    <row r="1051" spans="1:2">
      <c r="A1051" s="9">
        <v>15128</v>
      </c>
      <c r="B1051" s="8">
        <v>0</v>
      </c>
    </row>
    <row r="1052" spans="1:2">
      <c r="A1052" s="9">
        <v>15158</v>
      </c>
      <c r="B1052" s="8">
        <v>0</v>
      </c>
    </row>
    <row r="1053" spans="1:2">
      <c r="A1053" s="9">
        <v>15189</v>
      </c>
      <c r="B1053" s="8">
        <v>0</v>
      </c>
    </row>
    <row r="1054" spans="1:2">
      <c r="A1054" s="9">
        <v>15220</v>
      </c>
      <c r="B1054" s="8">
        <v>0</v>
      </c>
    </row>
    <row r="1055" spans="1:2">
      <c r="A1055" s="9">
        <v>15250</v>
      </c>
      <c r="B1055" s="8">
        <v>0</v>
      </c>
    </row>
    <row r="1056" spans="1:2">
      <c r="A1056" s="9">
        <v>15281</v>
      </c>
      <c r="B1056" s="8">
        <v>0</v>
      </c>
    </row>
    <row r="1057" spans="1:2">
      <c r="A1057" s="9">
        <v>15311</v>
      </c>
      <c r="B1057" s="8">
        <v>0</v>
      </c>
    </row>
    <row r="1058" spans="1:2">
      <c r="A1058" s="9">
        <v>15342</v>
      </c>
      <c r="B1058" s="8">
        <v>0</v>
      </c>
    </row>
    <row r="1059" spans="1:2">
      <c r="A1059" s="9">
        <v>15373</v>
      </c>
      <c r="B1059" s="8">
        <v>0</v>
      </c>
    </row>
    <row r="1060" spans="1:2">
      <c r="A1060" s="9">
        <v>15401</v>
      </c>
      <c r="B1060" s="8">
        <v>0</v>
      </c>
    </row>
    <row r="1061" spans="1:2">
      <c r="A1061" s="9">
        <v>15432</v>
      </c>
      <c r="B1061" s="8">
        <v>0</v>
      </c>
    </row>
    <row r="1062" spans="1:2">
      <c r="A1062" s="9">
        <v>15462</v>
      </c>
      <c r="B1062" s="8">
        <v>0</v>
      </c>
    </row>
    <row r="1063" spans="1:2">
      <c r="A1063" s="9">
        <v>15493</v>
      </c>
      <c r="B1063" s="8">
        <v>0</v>
      </c>
    </row>
    <row r="1064" spans="1:2">
      <c r="A1064" s="9">
        <v>15523</v>
      </c>
      <c r="B1064" s="8">
        <v>0</v>
      </c>
    </row>
    <row r="1065" spans="1:2">
      <c r="A1065" s="9">
        <v>15554</v>
      </c>
      <c r="B1065" s="8">
        <v>0</v>
      </c>
    </row>
    <row r="1066" spans="1:2">
      <c r="A1066" s="9">
        <v>15585</v>
      </c>
      <c r="B1066" s="8">
        <v>0</v>
      </c>
    </row>
    <row r="1067" spans="1:2">
      <c r="A1067" s="9">
        <v>15615</v>
      </c>
      <c r="B1067" s="8">
        <v>0</v>
      </c>
    </row>
    <row r="1068" spans="1:2">
      <c r="A1068" s="9">
        <v>15646</v>
      </c>
      <c r="B1068" s="8">
        <v>0</v>
      </c>
    </row>
    <row r="1069" spans="1:2">
      <c r="A1069" s="9">
        <v>15676</v>
      </c>
      <c r="B1069" s="8">
        <v>0</v>
      </c>
    </row>
    <row r="1070" spans="1:2">
      <c r="A1070" s="9">
        <v>15707</v>
      </c>
      <c r="B1070" s="8">
        <v>0</v>
      </c>
    </row>
    <row r="1071" spans="1:2">
      <c r="A1071" s="9">
        <v>15738</v>
      </c>
      <c r="B1071" s="8">
        <v>0</v>
      </c>
    </row>
    <row r="1072" spans="1:2">
      <c r="A1072" s="9">
        <v>15766</v>
      </c>
      <c r="B1072" s="8">
        <v>0</v>
      </c>
    </row>
    <row r="1073" spans="1:2">
      <c r="A1073" s="9">
        <v>15797</v>
      </c>
      <c r="B1073" s="8">
        <v>0</v>
      </c>
    </row>
    <row r="1074" spans="1:2">
      <c r="A1074" s="9">
        <v>15827</v>
      </c>
      <c r="B1074" s="8">
        <v>0</v>
      </c>
    </row>
    <row r="1075" spans="1:2">
      <c r="A1075" s="9">
        <v>15858</v>
      </c>
      <c r="B1075" s="8">
        <v>0</v>
      </c>
    </row>
    <row r="1076" spans="1:2">
      <c r="A1076" s="9">
        <v>15888</v>
      </c>
      <c r="B1076" s="8">
        <v>0</v>
      </c>
    </row>
    <row r="1077" spans="1:2">
      <c r="A1077" s="9">
        <v>15919</v>
      </c>
      <c r="B1077" s="8">
        <v>0</v>
      </c>
    </row>
    <row r="1078" spans="1:2">
      <c r="A1078" s="9">
        <v>15950</v>
      </c>
      <c r="B1078" s="8">
        <v>0</v>
      </c>
    </row>
    <row r="1079" spans="1:2">
      <c r="A1079" s="9">
        <v>15980</v>
      </c>
      <c r="B1079" s="8">
        <v>0</v>
      </c>
    </row>
    <row r="1080" spans="1:2">
      <c r="A1080" s="9">
        <v>16011</v>
      </c>
      <c r="B1080" s="8">
        <v>0</v>
      </c>
    </row>
    <row r="1081" spans="1:2">
      <c r="A1081" s="9">
        <v>16041</v>
      </c>
      <c r="B1081" s="8">
        <v>0</v>
      </c>
    </row>
    <row r="1082" spans="1:2">
      <c r="A1082" s="9">
        <v>16072</v>
      </c>
      <c r="B1082" s="8">
        <v>0</v>
      </c>
    </row>
    <row r="1083" spans="1:2">
      <c r="A1083" s="9">
        <v>16103</v>
      </c>
      <c r="B1083" s="8">
        <v>0</v>
      </c>
    </row>
    <row r="1084" spans="1:2">
      <c r="A1084" s="9">
        <v>16132</v>
      </c>
      <c r="B1084" s="8">
        <v>0</v>
      </c>
    </row>
    <row r="1085" spans="1:2">
      <c r="A1085" s="9">
        <v>16163</v>
      </c>
      <c r="B1085" s="8">
        <v>0</v>
      </c>
    </row>
    <row r="1086" spans="1:2">
      <c r="A1086" s="9">
        <v>16193</v>
      </c>
      <c r="B1086" s="8">
        <v>0</v>
      </c>
    </row>
    <row r="1087" spans="1:2">
      <c r="A1087" s="9">
        <v>16224</v>
      </c>
      <c r="B1087" s="8">
        <v>0</v>
      </c>
    </row>
    <row r="1088" spans="1:2">
      <c r="A1088" s="9">
        <v>16254</v>
      </c>
      <c r="B1088" s="8">
        <v>0</v>
      </c>
    </row>
    <row r="1089" spans="1:2">
      <c r="A1089" s="9">
        <v>16285</v>
      </c>
      <c r="B1089" s="8">
        <v>0</v>
      </c>
    </row>
    <row r="1090" spans="1:2">
      <c r="A1090" s="9">
        <v>16316</v>
      </c>
      <c r="B1090" s="8">
        <v>0</v>
      </c>
    </row>
    <row r="1091" spans="1:2">
      <c r="A1091" s="9">
        <v>16346</v>
      </c>
      <c r="B1091" s="8">
        <v>0</v>
      </c>
    </row>
    <row r="1092" spans="1:2">
      <c r="A1092" s="9">
        <v>16377</v>
      </c>
      <c r="B1092" s="8">
        <v>0</v>
      </c>
    </row>
    <row r="1093" spans="1:2">
      <c r="A1093" s="9">
        <v>16407</v>
      </c>
      <c r="B1093" s="8">
        <v>0</v>
      </c>
    </row>
    <row r="1094" spans="1:2">
      <c r="A1094" s="9">
        <v>16438</v>
      </c>
      <c r="B1094" s="8">
        <v>0</v>
      </c>
    </row>
    <row r="1095" spans="1:2">
      <c r="A1095" s="9">
        <v>16469</v>
      </c>
      <c r="B1095" s="8">
        <v>0</v>
      </c>
    </row>
    <row r="1096" spans="1:2">
      <c r="A1096" s="9">
        <v>16497</v>
      </c>
      <c r="B1096" s="8">
        <v>1</v>
      </c>
    </row>
    <row r="1097" spans="1:2">
      <c r="A1097" s="9">
        <v>16528</v>
      </c>
      <c r="B1097" s="8">
        <v>1</v>
      </c>
    </row>
    <row r="1098" spans="1:2">
      <c r="A1098" s="9">
        <v>16558</v>
      </c>
      <c r="B1098" s="8">
        <v>1</v>
      </c>
    </row>
    <row r="1099" spans="1:2">
      <c r="A1099" s="9">
        <v>16589</v>
      </c>
      <c r="B1099" s="8">
        <v>1</v>
      </c>
    </row>
    <row r="1100" spans="1:2">
      <c r="A1100" s="9">
        <v>16619</v>
      </c>
      <c r="B1100" s="8">
        <v>1</v>
      </c>
    </row>
    <row r="1101" spans="1:2">
      <c r="A1101" s="9">
        <v>16650</v>
      </c>
      <c r="B1101" s="8">
        <v>1</v>
      </c>
    </row>
    <row r="1102" spans="1:2">
      <c r="A1102" s="9">
        <v>16681</v>
      </c>
      <c r="B1102" s="8">
        <v>1</v>
      </c>
    </row>
    <row r="1103" spans="1:2">
      <c r="A1103" s="9">
        <v>16711</v>
      </c>
      <c r="B1103" s="8">
        <v>1</v>
      </c>
    </row>
    <row r="1104" spans="1:2">
      <c r="A1104" s="9">
        <v>16742</v>
      </c>
      <c r="B1104" s="8">
        <v>0</v>
      </c>
    </row>
    <row r="1105" spans="1:2">
      <c r="A1105" s="9">
        <v>16772</v>
      </c>
      <c r="B1105" s="8">
        <v>0</v>
      </c>
    </row>
    <row r="1106" spans="1:2">
      <c r="A1106" s="9">
        <v>16803</v>
      </c>
      <c r="B1106" s="8">
        <v>0</v>
      </c>
    </row>
    <row r="1107" spans="1:2">
      <c r="A1107" s="9">
        <v>16834</v>
      </c>
      <c r="B1107" s="8">
        <v>0</v>
      </c>
    </row>
    <row r="1108" spans="1:2">
      <c r="A1108" s="9">
        <v>16862</v>
      </c>
      <c r="B1108" s="8">
        <v>0</v>
      </c>
    </row>
    <row r="1109" spans="1:2">
      <c r="A1109" s="9">
        <v>16893</v>
      </c>
      <c r="B1109" s="8">
        <v>0</v>
      </c>
    </row>
    <row r="1110" spans="1:2">
      <c r="A1110" s="9">
        <v>16923</v>
      </c>
      <c r="B1110" s="8">
        <v>0</v>
      </c>
    </row>
    <row r="1111" spans="1:2">
      <c r="A1111" s="9">
        <v>16954</v>
      </c>
      <c r="B1111" s="8">
        <v>0</v>
      </c>
    </row>
    <row r="1112" spans="1:2">
      <c r="A1112" s="9">
        <v>16984</v>
      </c>
      <c r="B1112" s="8">
        <v>0</v>
      </c>
    </row>
    <row r="1113" spans="1:2">
      <c r="A1113" s="9">
        <v>17015</v>
      </c>
      <c r="B1113" s="8">
        <v>0</v>
      </c>
    </row>
    <row r="1114" spans="1:2">
      <c r="A1114" s="9">
        <v>17046</v>
      </c>
      <c r="B1114" s="8">
        <v>0</v>
      </c>
    </row>
    <row r="1115" spans="1:2">
      <c r="A1115" s="9">
        <v>17076</v>
      </c>
      <c r="B1115" s="8">
        <v>0</v>
      </c>
    </row>
    <row r="1116" spans="1:2">
      <c r="A1116" s="9">
        <v>17107</v>
      </c>
      <c r="B1116" s="8">
        <v>0</v>
      </c>
    </row>
    <row r="1117" spans="1:2">
      <c r="A1117" s="9">
        <v>17137</v>
      </c>
      <c r="B1117" s="8">
        <v>0</v>
      </c>
    </row>
    <row r="1118" spans="1:2">
      <c r="A1118" s="9">
        <v>17168</v>
      </c>
      <c r="B1118" s="8">
        <v>0</v>
      </c>
    </row>
    <row r="1119" spans="1:2">
      <c r="A1119" s="9">
        <v>17199</v>
      </c>
      <c r="B1119" s="8">
        <v>0</v>
      </c>
    </row>
    <row r="1120" spans="1:2">
      <c r="A1120" s="9">
        <v>17227</v>
      </c>
      <c r="B1120" s="8">
        <v>0</v>
      </c>
    </row>
    <row r="1121" spans="1:2">
      <c r="A1121" s="9">
        <v>17258</v>
      </c>
      <c r="B1121" s="8">
        <v>0</v>
      </c>
    </row>
    <row r="1122" spans="1:2">
      <c r="A1122" s="9">
        <v>17288</v>
      </c>
      <c r="B1122" s="8">
        <v>0</v>
      </c>
    </row>
    <row r="1123" spans="1:2">
      <c r="A1123" s="9">
        <v>17319</v>
      </c>
      <c r="B1123" s="8">
        <v>0</v>
      </c>
    </row>
    <row r="1124" spans="1:2">
      <c r="A1124" s="9">
        <v>17349</v>
      </c>
      <c r="B1124" s="8">
        <v>0</v>
      </c>
    </row>
    <row r="1125" spans="1:2">
      <c r="A1125" s="9">
        <v>17380</v>
      </c>
      <c r="B1125" s="8">
        <v>0</v>
      </c>
    </row>
    <row r="1126" spans="1:2">
      <c r="A1126" s="9">
        <v>17411</v>
      </c>
      <c r="B1126" s="8">
        <v>0</v>
      </c>
    </row>
    <row r="1127" spans="1:2">
      <c r="A1127" s="9">
        <v>17441</v>
      </c>
      <c r="B1127" s="8">
        <v>0</v>
      </c>
    </row>
    <row r="1128" spans="1:2">
      <c r="A1128" s="9">
        <v>17472</v>
      </c>
      <c r="B1128" s="8">
        <v>0</v>
      </c>
    </row>
    <row r="1129" spans="1:2">
      <c r="A1129" s="9">
        <v>17502</v>
      </c>
      <c r="B1129" s="8">
        <v>0</v>
      </c>
    </row>
    <row r="1130" spans="1:2">
      <c r="A1130" s="9">
        <v>17533</v>
      </c>
      <c r="B1130" s="8">
        <v>0</v>
      </c>
    </row>
    <row r="1131" spans="1:2">
      <c r="A1131" s="9">
        <v>17564</v>
      </c>
      <c r="B1131" s="8">
        <v>0</v>
      </c>
    </row>
    <row r="1132" spans="1:2">
      <c r="A1132" s="9">
        <v>17593</v>
      </c>
      <c r="B1132" s="8">
        <v>0</v>
      </c>
    </row>
    <row r="1133" spans="1:2">
      <c r="A1133" s="9">
        <v>17624</v>
      </c>
      <c r="B1133" s="8">
        <v>0</v>
      </c>
    </row>
    <row r="1134" spans="1:2">
      <c r="A1134" s="9">
        <v>17654</v>
      </c>
      <c r="B1134" s="8">
        <v>0</v>
      </c>
    </row>
    <row r="1135" spans="1:2">
      <c r="A1135" s="9">
        <v>17685</v>
      </c>
      <c r="B1135" s="8">
        <v>0</v>
      </c>
    </row>
    <row r="1136" spans="1:2">
      <c r="A1136" s="9">
        <v>17715</v>
      </c>
      <c r="B1136" s="8">
        <v>0</v>
      </c>
    </row>
    <row r="1137" spans="1:2">
      <c r="A1137" s="9">
        <v>17746</v>
      </c>
      <c r="B1137" s="8">
        <v>0</v>
      </c>
    </row>
    <row r="1138" spans="1:2">
      <c r="A1138" s="9">
        <v>17777</v>
      </c>
      <c r="B1138" s="8">
        <v>0</v>
      </c>
    </row>
    <row r="1139" spans="1:2">
      <c r="A1139" s="9">
        <v>17807</v>
      </c>
      <c r="B1139" s="8">
        <v>0</v>
      </c>
    </row>
    <row r="1140" spans="1:2">
      <c r="A1140" s="9">
        <v>17838</v>
      </c>
      <c r="B1140" s="8">
        <v>0</v>
      </c>
    </row>
    <row r="1141" spans="1:2">
      <c r="A1141" s="9">
        <v>17868</v>
      </c>
      <c r="B1141" s="8">
        <v>1</v>
      </c>
    </row>
    <row r="1142" spans="1:2">
      <c r="A1142" s="9">
        <v>17899</v>
      </c>
      <c r="B1142" s="8">
        <v>1</v>
      </c>
    </row>
    <row r="1143" spans="1:2">
      <c r="A1143" s="9">
        <v>17930</v>
      </c>
      <c r="B1143" s="8">
        <v>1</v>
      </c>
    </row>
    <row r="1144" spans="1:2">
      <c r="A1144" s="9">
        <v>17958</v>
      </c>
      <c r="B1144" s="8">
        <v>1</v>
      </c>
    </row>
    <row r="1145" spans="1:2">
      <c r="A1145" s="9">
        <v>17989</v>
      </c>
      <c r="B1145" s="8">
        <v>1</v>
      </c>
    </row>
    <row r="1146" spans="1:2">
      <c r="A1146" s="9">
        <v>18019</v>
      </c>
      <c r="B1146" s="8">
        <v>1</v>
      </c>
    </row>
    <row r="1147" spans="1:2">
      <c r="A1147" s="9">
        <v>18050</v>
      </c>
      <c r="B1147" s="8">
        <v>1</v>
      </c>
    </row>
    <row r="1148" spans="1:2">
      <c r="A1148" s="9">
        <v>18080</v>
      </c>
      <c r="B1148" s="8">
        <v>1</v>
      </c>
    </row>
    <row r="1149" spans="1:2">
      <c r="A1149" s="9">
        <v>18111</v>
      </c>
      <c r="B1149" s="8">
        <v>1</v>
      </c>
    </row>
    <row r="1150" spans="1:2">
      <c r="A1150" s="9">
        <v>18142</v>
      </c>
      <c r="B1150" s="8">
        <v>1</v>
      </c>
    </row>
    <row r="1151" spans="1:2">
      <c r="A1151" s="9">
        <v>18172</v>
      </c>
      <c r="B1151" s="8">
        <v>1</v>
      </c>
    </row>
    <row r="1152" spans="1:2">
      <c r="A1152" s="9">
        <v>18203</v>
      </c>
      <c r="B1152" s="8">
        <v>0</v>
      </c>
    </row>
    <row r="1153" spans="1:2">
      <c r="A1153" s="9">
        <v>18233</v>
      </c>
      <c r="B1153" s="8">
        <v>0</v>
      </c>
    </row>
    <row r="1154" spans="1:2">
      <c r="A1154" s="9">
        <v>18264</v>
      </c>
      <c r="B1154" s="8">
        <v>0</v>
      </c>
    </row>
    <row r="1155" spans="1:2">
      <c r="A1155" s="9">
        <v>18295</v>
      </c>
      <c r="B1155" s="8">
        <v>0</v>
      </c>
    </row>
    <row r="1156" spans="1:2">
      <c r="A1156" s="9">
        <v>18323</v>
      </c>
      <c r="B1156" s="8">
        <v>0</v>
      </c>
    </row>
    <row r="1157" spans="1:2">
      <c r="A1157" s="9">
        <v>18354</v>
      </c>
      <c r="B1157" s="8">
        <v>0</v>
      </c>
    </row>
    <row r="1158" spans="1:2">
      <c r="A1158" s="9">
        <v>18384</v>
      </c>
      <c r="B1158" s="8">
        <v>0</v>
      </c>
    </row>
    <row r="1159" spans="1:2">
      <c r="A1159" s="9">
        <v>18415</v>
      </c>
      <c r="B1159" s="8">
        <v>0</v>
      </c>
    </row>
    <row r="1160" spans="1:2">
      <c r="A1160" s="9">
        <v>18445</v>
      </c>
      <c r="B1160" s="8">
        <v>0</v>
      </c>
    </row>
    <row r="1161" spans="1:2">
      <c r="A1161" s="9">
        <v>18476</v>
      </c>
      <c r="B1161" s="8">
        <v>0</v>
      </c>
    </row>
    <row r="1162" spans="1:2">
      <c r="A1162" s="9">
        <v>18507</v>
      </c>
      <c r="B1162" s="8">
        <v>0</v>
      </c>
    </row>
    <row r="1163" spans="1:2">
      <c r="A1163" s="9">
        <v>18537</v>
      </c>
      <c r="B1163" s="8">
        <v>0</v>
      </c>
    </row>
    <row r="1164" spans="1:2">
      <c r="A1164" s="9">
        <v>18568</v>
      </c>
      <c r="B1164" s="8">
        <v>0</v>
      </c>
    </row>
    <row r="1165" spans="1:2">
      <c r="A1165" s="9">
        <v>18598</v>
      </c>
      <c r="B1165" s="8">
        <v>0</v>
      </c>
    </row>
    <row r="1166" spans="1:2">
      <c r="A1166" s="9">
        <v>18629</v>
      </c>
      <c r="B1166" s="8">
        <v>0</v>
      </c>
    </row>
    <row r="1167" spans="1:2">
      <c r="A1167" s="9">
        <v>18660</v>
      </c>
      <c r="B1167" s="8">
        <v>0</v>
      </c>
    </row>
    <row r="1168" spans="1:2">
      <c r="A1168" s="9">
        <v>18688</v>
      </c>
      <c r="B1168" s="8">
        <v>0</v>
      </c>
    </row>
    <row r="1169" spans="1:2">
      <c r="A1169" s="9">
        <v>18719</v>
      </c>
      <c r="B1169" s="8">
        <v>0</v>
      </c>
    </row>
    <row r="1170" spans="1:2">
      <c r="A1170" s="9">
        <v>18749</v>
      </c>
      <c r="B1170" s="8">
        <v>0</v>
      </c>
    </row>
    <row r="1171" spans="1:2">
      <c r="A1171" s="9">
        <v>18780</v>
      </c>
      <c r="B1171" s="8">
        <v>0</v>
      </c>
    </row>
    <row r="1172" spans="1:2">
      <c r="A1172" s="9">
        <v>18810</v>
      </c>
      <c r="B1172" s="8">
        <v>0</v>
      </c>
    </row>
    <row r="1173" spans="1:2">
      <c r="A1173" s="9">
        <v>18841</v>
      </c>
      <c r="B1173" s="8">
        <v>0</v>
      </c>
    </row>
    <row r="1174" spans="1:2">
      <c r="A1174" s="9">
        <v>18872</v>
      </c>
      <c r="B1174" s="8">
        <v>0</v>
      </c>
    </row>
    <row r="1175" spans="1:2">
      <c r="A1175" s="9">
        <v>18902</v>
      </c>
      <c r="B1175" s="8">
        <v>0</v>
      </c>
    </row>
    <row r="1176" spans="1:2">
      <c r="A1176" s="9">
        <v>18933</v>
      </c>
      <c r="B1176" s="8">
        <v>0</v>
      </c>
    </row>
    <row r="1177" spans="1:2">
      <c r="A1177" s="9">
        <v>18963</v>
      </c>
      <c r="B1177" s="8">
        <v>0</v>
      </c>
    </row>
    <row r="1178" spans="1:2">
      <c r="A1178" s="9">
        <v>18994</v>
      </c>
      <c r="B1178" s="8">
        <v>0</v>
      </c>
    </row>
    <row r="1179" spans="1:2">
      <c r="A1179" s="9">
        <v>19025</v>
      </c>
      <c r="B1179" s="8">
        <v>0</v>
      </c>
    </row>
    <row r="1180" spans="1:2">
      <c r="A1180" s="9">
        <v>19054</v>
      </c>
      <c r="B1180" s="8">
        <v>0</v>
      </c>
    </row>
    <row r="1181" spans="1:2">
      <c r="A1181" s="9">
        <v>19085</v>
      </c>
      <c r="B1181" s="8">
        <v>0</v>
      </c>
    </row>
    <row r="1182" spans="1:2">
      <c r="A1182" s="9">
        <v>19115</v>
      </c>
      <c r="B1182" s="8">
        <v>0</v>
      </c>
    </row>
    <row r="1183" spans="1:2">
      <c r="A1183" s="9">
        <v>19146</v>
      </c>
      <c r="B1183" s="8">
        <v>0</v>
      </c>
    </row>
    <row r="1184" spans="1:2">
      <c r="A1184" s="9">
        <v>19176</v>
      </c>
      <c r="B1184" s="8">
        <v>0</v>
      </c>
    </row>
    <row r="1185" spans="1:2">
      <c r="A1185" s="9">
        <v>19207</v>
      </c>
      <c r="B1185" s="8">
        <v>0</v>
      </c>
    </row>
    <row r="1186" spans="1:2">
      <c r="A1186" s="9">
        <v>19238</v>
      </c>
      <c r="B1186" s="8">
        <v>0</v>
      </c>
    </row>
    <row r="1187" spans="1:2">
      <c r="A1187" s="9">
        <v>19268</v>
      </c>
      <c r="B1187" s="8">
        <v>0</v>
      </c>
    </row>
    <row r="1188" spans="1:2">
      <c r="A1188" s="9">
        <v>19299</v>
      </c>
      <c r="B1188" s="8">
        <v>0</v>
      </c>
    </row>
    <row r="1189" spans="1:2">
      <c r="A1189" s="9">
        <v>19329</v>
      </c>
      <c r="B1189" s="8">
        <v>0</v>
      </c>
    </row>
    <row r="1190" spans="1:2">
      <c r="A1190" s="9">
        <v>19360</v>
      </c>
      <c r="B1190" s="8">
        <v>0</v>
      </c>
    </row>
    <row r="1191" spans="1:2">
      <c r="A1191" s="9">
        <v>19391</v>
      </c>
      <c r="B1191" s="8">
        <v>0</v>
      </c>
    </row>
    <row r="1192" spans="1:2">
      <c r="A1192" s="9">
        <v>19419</v>
      </c>
      <c r="B1192" s="8">
        <v>0</v>
      </c>
    </row>
    <row r="1193" spans="1:2">
      <c r="A1193" s="9">
        <v>19450</v>
      </c>
      <c r="B1193" s="8">
        <v>0</v>
      </c>
    </row>
    <row r="1194" spans="1:2">
      <c r="A1194" s="9">
        <v>19480</v>
      </c>
      <c r="B1194" s="8">
        <v>0</v>
      </c>
    </row>
    <row r="1195" spans="1:2">
      <c r="A1195" s="9">
        <v>19511</v>
      </c>
      <c r="B1195" s="8">
        <v>0</v>
      </c>
    </row>
    <row r="1196" spans="1:2">
      <c r="A1196" s="9">
        <v>19541</v>
      </c>
      <c r="B1196" s="8">
        <v>0</v>
      </c>
    </row>
    <row r="1197" spans="1:2">
      <c r="A1197" s="9">
        <v>19572</v>
      </c>
      <c r="B1197" s="8">
        <v>1</v>
      </c>
    </row>
    <row r="1198" spans="1:2">
      <c r="A1198" s="9">
        <v>19603</v>
      </c>
      <c r="B1198" s="8">
        <v>1</v>
      </c>
    </row>
    <row r="1199" spans="1:2">
      <c r="A1199" s="9">
        <v>19633</v>
      </c>
      <c r="B1199" s="8">
        <v>1</v>
      </c>
    </row>
    <row r="1200" spans="1:2">
      <c r="A1200" s="9">
        <v>19664</v>
      </c>
      <c r="B1200" s="8">
        <v>1</v>
      </c>
    </row>
    <row r="1201" spans="1:2">
      <c r="A1201" s="9">
        <v>19694</v>
      </c>
      <c r="B1201" s="8">
        <v>1</v>
      </c>
    </row>
    <row r="1202" spans="1:2">
      <c r="A1202" s="9">
        <v>19725</v>
      </c>
      <c r="B1202" s="8">
        <v>1</v>
      </c>
    </row>
    <row r="1203" spans="1:2">
      <c r="A1203" s="9">
        <v>19756</v>
      </c>
      <c r="B1203" s="8">
        <v>1</v>
      </c>
    </row>
    <row r="1204" spans="1:2">
      <c r="A1204" s="9">
        <v>19784</v>
      </c>
      <c r="B1204" s="8">
        <v>1</v>
      </c>
    </row>
    <row r="1205" spans="1:2">
      <c r="A1205" s="9">
        <v>19815</v>
      </c>
      <c r="B1205" s="8">
        <v>1</v>
      </c>
    </row>
    <row r="1206" spans="1:2">
      <c r="A1206" s="9">
        <v>19845</v>
      </c>
      <c r="B1206" s="8">
        <v>1</v>
      </c>
    </row>
    <row r="1207" spans="1:2">
      <c r="A1207" s="9">
        <v>19876</v>
      </c>
      <c r="B1207" s="8">
        <v>0</v>
      </c>
    </row>
    <row r="1208" spans="1:2">
      <c r="A1208" s="9">
        <v>19906</v>
      </c>
      <c r="B1208" s="8">
        <v>0</v>
      </c>
    </row>
    <row r="1209" spans="1:2">
      <c r="A1209" s="9">
        <v>19937</v>
      </c>
      <c r="B1209" s="8">
        <v>0</v>
      </c>
    </row>
    <row r="1210" spans="1:2">
      <c r="A1210" s="9">
        <v>19968</v>
      </c>
      <c r="B1210" s="8">
        <v>0</v>
      </c>
    </row>
    <row r="1211" spans="1:2">
      <c r="A1211" s="9">
        <v>19998</v>
      </c>
      <c r="B1211" s="8">
        <v>0</v>
      </c>
    </row>
    <row r="1212" spans="1:2">
      <c r="A1212" s="9">
        <v>20029</v>
      </c>
      <c r="B1212" s="8">
        <v>0</v>
      </c>
    </row>
    <row r="1213" spans="1:2">
      <c r="A1213" s="9">
        <v>20059</v>
      </c>
      <c r="B1213" s="8">
        <v>0</v>
      </c>
    </row>
    <row r="1214" spans="1:2">
      <c r="A1214" s="9">
        <v>20090</v>
      </c>
      <c r="B1214" s="8">
        <v>0</v>
      </c>
    </row>
    <row r="1215" spans="1:2">
      <c r="A1215" s="9">
        <v>20121</v>
      </c>
      <c r="B1215" s="8">
        <v>0</v>
      </c>
    </row>
    <row r="1216" spans="1:2">
      <c r="A1216" s="9">
        <v>20149</v>
      </c>
      <c r="B1216" s="8">
        <v>0</v>
      </c>
    </row>
    <row r="1217" spans="1:2">
      <c r="A1217" s="9">
        <v>20180</v>
      </c>
      <c r="B1217" s="8">
        <v>0</v>
      </c>
    </row>
    <row r="1218" spans="1:2">
      <c r="A1218" s="9">
        <v>20210</v>
      </c>
      <c r="B1218" s="8">
        <v>0</v>
      </c>
    </row>
    <row r="1219" spans="1:2">
      <c r="A1219" s="9">
        <v>20241</v>
      </c>
      <c r="B1219" s="8">
        <v>0</v>
      </c>
    </row>
    <row r="1220" spans="1:2">
      <c r="A1220" s="9">
        <v>20271</v>
      </c>
      <c r="B1220" s="8">
        <v>0</v>
      </c>
    </row>
    <row r="1221" spans="1:2">
      <c r="A1221" s="9">
        <v>20302</v>
      </c>
      <c r="B1221" s="8">
        <v>0</v>
      </c>
    </row>
    <row r="1222" spans="1:2">
      <c r="A1222" s="9">
        <v>20333</v>
      </c>
      <c r="B1222" s="8">
        <v>0</v>
      </c>
    </row>
    <row r="1223" spans="1:2">
      <c r="A1223" s="9">
        <v>20363</v>
      </c>
      <c r="B1223" s="8">
        <v>0</v>
      </c>
    </row>
    <row r="1224" spans="1:2">
      <c r="A1224" s="9">
        <v>20394</v>
      </c>
      <c r="B1224" s="8">
        <v>0</v>
      </c>
    </row>
    <row r="1225" spans="1:2">
      <c r="A1225" s="9">
        <v>20424</v>
      </c>
      <c r="B1225" s="8">
        <v>0</v>
      </c>
    </row>
    <row r="1226" spans="1:2">
      <c r="A1226" s="9">
        <v>20455</v>
      </c>
      <c r="B1226" s="8">
        <v>0</v>
      </c>
    </row>
    <row r="1227" spans="1:2">
      <c r="A1227" s="9">
        <v>20486</v>
      </c>
      <c r="B1227" s="8">
        <v>0</v>
      </c>
    </row>
    <row r="1228" spans="1:2">
      <c r="A1228" s="9">
        <v>20515</v>
      </c>
      <c r="B1228" s="8">
        <v>0</v>
      </c>
    </row>
    <row r="1229" spans="1:2">
      <c r="A1229" s="9">
        <v>20546</v>
      </c>
      <c r="B1229" s="8">
        <v>0</v>
      </c>
    </row>
    <row r="1230" spans="1:2">
      <c r="A1230" s="9">
        <v>20576</v>
      </c>
      <c r="B1230" s="8">
        <v>0</v>
      </c>
    </row>
    <row r="1231" spans="1:2">
      <c r="A1231" s="9">
        <v>20607</v>
      </c>
      <c r="B1231" s="8">
        <v>0</v>
      </c>
    </row>
    <row r="1232" spans="1:2">
      <c r="A1232" s="9">
        <v>20637</v>
      </c>
      <c r="B1232" s="8">
        <v>0</v>
      </c>
    </row>
    <row r="1233" spans="1:2">
      <c r="A1233" s="9">
        <v>20668</v>
      </c>
      <c r="B1233" s="8">
        <v>0</v>
      </c>
    </row>
    <row r="1234" spans="1:2">
      <c r="A1234" s="9">
        <v>20699</v>
      </c>
      <c r="B1234" s="8">
        <v>0</v>
      </c>
    </row>
    <row r="1235" spans="1:2">
      <c r="A1235" s="9">
        <v>20729</v>
      </c>
      <c r="B1235" s="8">
        <v>0</v>
      </c>
    </row>
    <row r="1236" spans="1:2">
      <c r="A1236" s="9">
        <v>20760</v>
      </c>
      <c r="B1236" s="8">
        <v>0</v>
      </c>
    </row>
    <row r="1237" spans="1:2">
      <c r="A1237" s="9">
        <v>20790</v>
      </c>
      <c r="B1237" s="8">
        <v>0</v>
      </c>
    </row>
    <row r="1238" spans="1:2">
      <c r="A1238" s="9">
        <v>20821</v>
      </c>
      <c r="B1238" s="8">
        <v>0</v>
      </c>
    </row>
    <row r="1239" spans="1:2">
      <c r="A1239" s="9">
        <v>20852</v>
      </c>
      <c r="B1239" s="8">
        <v>0</v>
      </c>
    </row>
    <row r="1240" spans="1:2">
      <c r="A1240" s="9">
        <v>20880</v>
      </c>
      <c r="B1240" s="8">
        <v>0</v>
      </c>
    </row>
    <row r="1241" spans="1:2">
      <c r="A1241" s="9">
        <v>20911</v>
      </c>
      <c r="B1241" s="8">
        <v>0</v>
      </c>
    </row>
    <row r="1242" spans="1:2">
      <c r="A1242" s="9">
        <v>20941</v>
      </c>
      <c r="B1242" s="8">
        <v>0</v>
      </c>
    </row>
    <row r="1243" spans="1:2">
      <c r="A1243" s="9">
        <v>20972</v>
      </c>
      <c r="B1243" s="8">
        <v>0</v>
      </c>
    </row>
    <row r="1244" spans="1:2">
      <c r="A1244" s="9">
        <v>21002</v>
      </c>
      <c r="B1244" s="8">
        <v>0</v>
      </c>
    </row>
    <row r="1245" spans="1:2">
      <c r="A1245" s="9">
        <v>21033</v>
      </c>
      <c r="B1245" s="8">
        <v>0</v>
      </c>
    </row>
    <row r="1246" spans="1:2">
      <c r="A1246" s="9">
        <v>21064</v>
      </c>
      <c r="B1246" s="8">
        <v>1</v>
      </c>
    </row>
    <row r="1247" spans="1:2">
      <c r="A1247" s="9">
        <v>21094</v>
      </c>
      <c r="B1247" s="8">
        <v>1</v>
      </c>
    </row>
    <row r="1248" spans="1:2">
      <c r="A1248" s="9">
        <v>21125</v>
      </c>
      <c r="B1248" s="8">
        <v>1</v>
      </c>
    </row>
    <row r="1249" spans="1:2">
      <c r="A1249" s="9">
        <v>21155</v>
      </c>
      <c r="B1249" s="8">
        <v>1</v>
      </c>
    </row>
    <row r="1250" spans="1:2">
      <c r="A1250" s="9">
        <v>21186</v>
      </c>
      <c r="B1250" s="8">
        <v>1</v>
      </c>
    </row>
    <row r="1251" spans="1:2">
      <c r="A1251" s="9">
        <v>21217</v>
      </c>
      <c r="B1251" s="8">
        <v>1</v>
      </c>
    </row>
    <row r="1252" spans="1:2">
      <c r="A1252" s="9">
        <v>21245</v>
      </c>
      <c r="B1252" s="8">
        <v>1</v>
      </c>
    </row>
    <row r="1253" spans="1:2">
      <c r="A1253" s="9">
        <v>21276</v>
      </c>
      <c r="B1253" s="8">
        <v>1</v>
      </c>
    </row>
    <row r="1254" spans="1:2">
      <c r="A1254" s="9">
        <v>21306</v>
      </c>
      <c r="B1254" s="8">
        <v>0</v>
      </c>
    </row>
    <row r="1255" spans="1:2">
      <c r="A1255" s="9">
        <v>21337</v>
      </c>
      <c r="B1255" s="8">
        <v>0</v>
      </c>
    </row>
    <row r="1256" spans="1:2">
      <c r="A1256" s="9">
        <v>21367</v>
      </c>
      <c r="B1256" s="8">
        <v>0</v>
      </c>
    </row>
    <row r="1257" spans="1:2">
      <c r="A1257" s="9">
        <v>21398</v>
      </c>
      <c r="B1257" s="8">
        <v>0</v>
      </c>
    </row>
    <row r="1258" spans="1:2">
      <c r="A1258" s="9">
        <v>21429</v>
      </c>
      <c r="B1258" s="8">
        <v>0</v>
      </c>
    </row>
    <row r="1259" spans="1:2">
      <c r="A1259" s="9">
        <v>21459</v>
      </c>
      <c r="B1259" s="8">
        <v>0</v>
      </c>
    </row>
    <row r="1260" spans="1:2">
      <c r="A1260" s="9">
        <v>21490</v>
      </c>
      <c r="B1260" s="8">
        <v>0</v>
      </c>
    </row>
    <row r="1261" spans="1:2">
      <c r="A1261" s="9">
        <v>21520</v>
      </c>
      <c r="B1261" s="8">
        <v>0</v>
      </c>
    </row>
    <row r="1262" spans="1:2">
      <c r="A1262" s="9">
        <v>21551</v>
      </c>
      <c r="B1262" s="8">
        <v>0</v>
      </c>
    </row>
    <row r="1263" spans="1:2">
      <c r="A1263" s="9">
        <v>21582</v>
      </c>
      <c r="B1263" s="8">
        <v>0</v>
      </c>
    </row>
    <row r="1264" spans="1:2">
      <c r="A1264" s="9">
        <v>21610</v>
      </c>
      <c r="B1264" s="8">
        <v>0</v>
      </c>
    </row>
    <row r="1265" spans="1:2">
      <c r="A1265" s="9">
        <v>21641</v>
      </c>
      <c r="B1265" s="8">
        <v>0</v>
      </c>
    </row>
    <row r="1266" spans="1:2">
      <c r="A1266" s="9">
        <v>21671</v>
      </c>
      <c r="B1266" s="8">
        <v>0</v>
      </c>
    </row>
    <row r="1267" spans="1:2">
      <c r="A1267" s="9">
        <v>21702</v>
      </c>
      <c r="B1267" s="8">
        <v>0</v>
      </c>
    </row>
    <row r="1268" spans="1:2">
      <c r="A1268" s="9">
        <v>21732</v>
      </c>
      <c r="B1268" s="8">
        <v>0</v>
      </c>
    </row>
    <row r="1269" spans="1:2">
      <c r="A1269" s="9">
        <v>21763</v>
      </c>
      <c r="B1269" s="8">
        <v>0</v>
      </c>
    </row>
    <row r="1270" spans="1:2">
      <c r="A1270" s="9">
        <v>21794</v>
      </c>
      <c r="B1270" s="8">
        <v>0</v>
      </c>
    </row>
    <row r="1271" spans="1:2">
      <c r="A1271" s="9">
        <v>21824</v>
      </c>
      <c r="B1271" s="8">
        <v>0</v>
      </c>
    </row>
    <row r="1272" spans="1:2">
      <c r="A1272" s="9">
        <v>21855</v>
      </c>
      <c r="B1272" s="8">
        <v>0</v>
      </c>
    </row>
    <row r="1273" spans="1:2">
      <c r="A1273" s="9">
        <v>21885</v>
      </c>
      <c r="B1273" s="8">
        <v>0</v>
      </c>
    </row>
    <row r="1274" spans="1:2">
      <c r="A1274" s="9">
        <v>21916</v>
      </c>
      <c r="B1274" s="8">
        <v>0</v>
      </c>
    </row>
    <row r="1275" spans="1:2">
      <c r="A1275" s="9">
        <v>21947</v>
      </c>
      <c r="B1275" s="8">
        <v>0</v>
      </c>
    </row>
    <row r="1276" spans="1:2">
      <c r="A1276" s="9">
        <v>21976</v>
      </c>
      <c r="B1276" s="8">
        <v>0</v>
      </c>
    </row>
    <row r="1277" spans="1:2">
      <c r="A1277" s="9">
        <v>22007</v>
      </c>
      <c r="B1277" s="8">
        <v>0</v>
      </c>
    </row>
    <row r="1278" spans="1:2">
      <c r="A1278" s="9">
        <v>22037</v>
      </c>
      <c r="B1278" s="8">
        <v>1</v>
      </c>
    </row>
    <row r="1279" spans="1:2">
      <c r="A1279" s="9">
        <v>22068</v>
      </c>
      <c r="B1279" s="8">
        <v>1</v>
      </c>
    </row>
    <row r="1280" spans="1:2">
      <c r="A1280" s="9">
        <v>22098</v>
      </c>
      <c r="B1280" s="8">
        <v>1</v>
      </c>
    </row>
    <row r="1281" spans="1:2">
      <c r="A1281" s="9">
        <v>22129</v>
      </c>
      <c r="B1281" s="8">
        <v>1</v>
      </c>
    </row>
    <row r="1282" spans="1:2">
      <c r="A1282" s="9">
        <v>22160</v>
      </c>
      <c r="B1282" s="8">
        <v>1</v>
      </c>
    </row>
    <row r="1283" spans="1:2">
      <c r="A1283" s="9">
        <v>22190</v>
      </c>
      <c r="B1283" s="8">
        <v>1</v>
      </c>
    </row>
    <row r="1284" spans="1:2">
      <c r="A1284" s="9">
        <v>22221</v>
      </c>
      <c r="B1284" s="8">
        <v>1</v>
      </c>
    </row>
    <row r="1285" spans="1:2">
      <c r="A1285" s="9">
        <v>22251</v>
      </c>
      <c r="B1285" s="8">
        <v>1</v>
      </c>
    </row>
    <row r="1286" spans="1:2">
      <c r="A1286" s="9">
        <v>22282</v>
      </c>
      <c r="B1286" s="8">
        <v>1</v>
      </c>
    </row>
    <row r="1287" spans="1:2">
      <c r="A1287" s="9">
        <v>22313</v>
      </c>
      <c r="B1287" s="8">
        <v>1</v>
      </c>
    </row>
    <row r="1288" spans="1:2">
      <c r="A1288" s="9">
        <v>22341</v>
      </c>
      <c r="B1288" s="8">
        <v>0</v>
      </c>
    </row>
    <row r="1289" spans="1:2">
      <c r="A1289" s="9">
        <v>22372</v>
      </c>
      <c r="B1289" s="8">
        <v>0</v>
      </c>
    </row>
    <row r="1290" spans="1:2">
      <c r="A1290" s="9">
        <v>22402</v>
      </c>
      <c r="B1290" s="8">
        <v>0</v>
      </c>
    </row>
    <row r="1291" spans="1:2">
      <c r="A1291" s="9">
        <v>22433</v>
      </c>
      <c r="B1291" s="8">
        <v>0</v>
      </c>
    </row>
    <row r="1292" spans="1:2">
      <c r="A1292" s="9">
        <v>22463</v>
      </c>
      <c r="B1292" s="8">
        <v>0</v>
      </c>
    </row>
    <row r="1293" spans="1:2">
      <c r="A1293" s="9">
        <v>22494</v>
      </c>
      <c r="B1293" s="8">
        <v>0</v>
      </c>
    </row>
    <row r="1294" spans="1:2">
      <c r="A1294" s="9">
        <v>22525</v>
      </c>
      <c r="B1294" s="8">
        <v>0</v>
      </c>
    </row>
    <row r="1295" spans="1:2">
      <c r="A1295" s="9">
        <v>22555</v>
      </c>
      <c r="B1295" s="8">
        <v>0</v>
      </c>
    </row>
    <row r="1296" spans="1:2">
      <c r="A1296" s="9">
        <v>22586</v>
      </c>
      <c r="B1296" s="8">
        <v>0</v>
      </c>
    </row>
    <row r="1297" spans="1:2">
      <c r="A1297" s="9">
        <v>22616</v>
      </c>
      <c r="B1297" s="8">
        <v>0</v>
      </c>
    </row>
    <row r="1298" spans="1:2">
      <c r="A1298" s="9">
        <v>22647</v>
      </c>
      <c r="B1298" s="8">
        <v>0</v>
      </c>
    </row>
    <row r="1299" spans="1:2">
      <c r="A1299" s="9">
        <v>22678</v>
      </c>
      <c r="B1299" s="8">
        <v>0</v>
      </c>
    </row>
    <row r="1300" spans="1:2">
      <c r="A1300" s="9">
        <v>22706</v>
      </c>
      <c r="B1300" s="8">
        <v>0</v>
      </c>
    </row>
    <row r="1301" spans="1:2">
      <c r="A1301" s="9">
        <v>22737</v>
      </c>
      <c r="B1301" s="8">
        <v>0</v>
      </c>
    </row>
    <row r="1302" spans="1:2">
      <c r="A1302" s="9">
        <v>22767</v>
      </c>
      <c r="B1302" s="8">
        <v>0</v>
      </c>
    </row>
    <row r="1303" spans="1:2">
      <c r="A1303" s="9">
        <v>22798</v>
      </c>
      <c r="B1303" s="8">
        <v>0</v>
      </c>
    </row>
    <row r="1304" spans="1:2">
      <c r="A1304" s="9">
        <v>22828</v>
      </c>
      <c r="B1304" s="8">
        <v>0</v>
      </c>
    </row>
    <row r="1305" spans="1:2">
      <c r="A1305" s="9">
        <v>22859</v>
      </c>
      <c r="B1305" s="8">
        <v>0</v>
      </c>
    </row>
    <row r="1306" spans="1:2">
      <c r="A1306" s="9">
        <v>22890</v>
      </c>
      <c r="B1306" s="8">
        <v>0</v>
      </c>
    </row>
    <row r="1307" spans="1:2">
      <c r="A1307" s="9">
        <v>22920</v>
      </c>
      <c r="B1307" s="8">
        <v>0</v>
      </c>
    </row>
    <row r="1308" spans="1:2">
      <c r="A1308" s="9">
        <v>22951</v>
      </c>
      <c r="B1308" s="8">
        <v>0</v>
      </c>
    </row>
    <row r="1309" spans="1:2">
      <c r="A1309" s="9">
        <v>22981</v>
      </c>
      <c r="B1309" s="8">
        <v>0</v>
      </c>
    </row>
    <row r="1310" spans="1:2">
      <c r="A1310" s="9">
        <v>23012</v>
      </c>
      <c r="B1310" s="8">
        <v>0</v>
      </c>
    </row>
    <row r="1311" spans="1:2">
      <c r="A1311" s="9">
        <v>23043</v>
      </c>
      <c r="B1311" s="8">
        <v>0</v>
      </c>
    </row>
    <row r="1312" spans="1:2">
      <c r="A1312" s="9">
        <v>23071</v>
      </c>
      <c r="B1312" s="8">
        <v>0</v>
      </c>
    </row>
    <row r="1313" spans="1:2">
      <c r="A1313" s="9">
        <v>23102</v>
      </c>
      <c r="B1313" s="8">
        <v>0</v>
      </c>
    </row>
    <row r="1314" spans="1:2">
      <c r="A1314" s="9">
        <v>23132</v>
      </c>
      <c r="B1314" s="8">
        <v>0</v>
      </c>
    </row>
    <row r="1315" spans="1:2">
      <c r="A1315" s="9">
        <v>23163</v>
      </c>
      <c r="B1315" s="8">
        <v>0</v>
      </c>
    </row>
    <row r="1316" spans="1:2">
      <c r="A1316" s="9">
        <v>23193</v>
      </c>
      <c r="B1316" s="8">
        <v>0</v>
      </c>
    </row>
    <row r="1317" spans="1:2">
      <c r="A1317" s="9">
        <v>23224</v>
      </c>
      <c r="B1317" s="8">
        <v>0</v>
      </c>
    </row>
    <row r="1318" spans="1:2">
      <c r="A1318" s="9">
        <v>23255</v>
      </c>
      <c r="B1318" s="8">
        <v>0</v>
      </c>
    </row>
    <row r="1319" spans="1:2">
      <c r="A1319" s="9">
        <v>23285</v>
      </c>
      <c r="B1319" s="8">
        <v>0</v>
      </c>
    </row>
    <row r="1320" spans="1:2">
      <c r="A1320" s="9">
        <v>23316</v>
      </c>
      <c r="B1320" s="8">
        <v>0</v>
      </c>
    </row>
    <row r="1321" spans="1:2">
      <c r="A1321" s="9">
        <v>23346</v>
      </c>
      <c r="B1321" s="8">
        <v>0</v>
      </c>
    </row>
    <row r="1322" spans="1:2">
      <c r="A1322" s="9">
        <v>23377</v>
      </c>
      <c r="B1322" s="8">
        <v>0</v>
      </c>
    </row>
    <row r="1323" spans="1:2">
      <c r="A1323" s="9">
        <v>23408</v>
      </c>
      <c r="B1323" s="8">
        <v>0</v>
      </c>
    </row>
    <row r="1324" spans="1:2">
      <c r="A1324" s="9">
        <v>23437</v>
      </c>
      <c r="B1324" s="8">
        <v>0</v>
      </c>
    </row>
    <row r="1325" spans="1:2">
      <c r="A1325" s="9">
        <v>23468</v>
      </c>
      <c r="B1325" s="8">
        <v>0</v>
      </c>
    </row>
    <row r="1326" spans="1:2">
      <c r="A1326" s="9">
        <v>23498</v>
      </c>
      <c r="B1326" s="8">
        <v>0</v>
      </c>
    </row>
    <row r="1327" spans="1:2">
      <c r="A1327" s="9">
        <v>23529</v>
      </c>
      <c r="B1327" s="8">
        <v>0</v>
      </c>
    </row>
    <row r="1328" spans="1:2">
      <c r="A1328" s="9">
        <v>23559</v>
      </c>
      <c r="B1328" s="8">
        <v>0</v>
      </c>
    </row>
    <row r="1329" spans="1:2">
      <c r="A1329" s="9">
        <v>23590</v>
      </c>
      <c r="B1329" s="8">
        <v>0</v>
      </c>
    </row>
    <row r="1330" spans="1:2">
      <c r="A1330" s="9">
        <v>23621</v>
      </c>
      <c r="B1330" s="8">
        <v>0</v>
      </c>
    </row>
    <row r="1331" spans="1:2">
      <c r="A1331" s="9">
        <v>23651</v>
      </c>
      <c r="B1331" s="8">
        <v>0</v>
      </c>
    </row>
    <row r="1332" spans="1:2">
      <c r="A1332" s="9">
        <v>23682</v>
      </c>
      <c r="B1332" s="8">
        <v>0</v>
      </c>
    </row>
    <row r="1333" spans="1:2">
      <c r="A1333" s="9">
        <v>23712</v>
      </c>
      <c r="B1333" s="8">
        <v>0</v>
      </c>
    </row>
    <row r="1334" spans="1:2">
      <c r="A1334" s="9">
        <v>23743</v>
      </c>
      <c r="B1334" s="8">
        <v>0</v>
      </c>
    </row>
    <row r="1335" spans="1:2">
      <c r="A1335" s="9">
        <v>23774</v>
      </c>
      <c r="B1335" s="8">
        <v>0</v>
      </c>
    </row>
    <row r="1336" spans="1:2">
      <c r="A1336" s="9">
        <v>23802</v>
      </c>
      <c r="B1336" s="8">
        <v>0</v>
      </c>
    </row>
    <row r="1337" spans="1:2">
      <c r="A1337" s="9">
        <v>23833</v>
      </c>
      <c r="B1337" s="8">
        <v>0</v>
      </c>
    </row>
    <row r="1338" spans="1:2">
      <c r="A1338" s="9">
        <v>23863</v>
      </c>
      <c r="B1338" s="8">
        <v>0</v>
      </c>
    </row>
    <row r="1339" spans="1:2">
      <c r="A1339" s="9">
        <v>23894</v>
      </c>
      <c r="B1339" s="8">
        <v>0</v>
      </c>
    </row>
    <row r="1340" spans="1:2">
      <c r="A1340" s="9">
        <v>23924</v>
      </c>
      <c r="B1340" s="8">
        <v>0</v>
      </c>
    </row>
    <row r="1341" spans="1:2">
      <c r="A1341" s="9">
        <v>23955</v>
      </c>
      <c r="B1341" s="8">
        <v>0</v>
      </c>
    </row>
    <row r="1342" spans="1:2">
      <c r="A1342" s="9">
        <v>23986</v>
      </c>
      <c r="B1342" s="8">
        <v>0</v>
      </c>
    </row>
    <row r="1343" spans="1:2">
      <c r="A1343" s="9">
        <v>24016</v>
      </c>
      <c r="B1343" s="8">
        <v>0</v>
      </c>
    </row>
    <row r="1344" spans="1:2">
      <c r="A1344" s="9">
        <v>24047</v>
      </c>
      <c r="B1344" s="8">
        <v>0</v>
      </c>
    </row>
    <row r="1345" spans="1:2">
      <c r="A1345" s="9">
        <v>24077</v>
      </c>
      <c r="B1345" s="8">
        <v>0</v>
      </c>
    </row>
    <row r="1346" spans="1:2">
      <c r="A1346" s="9">
        <v>24108</v>
      </c>
      <c r="B1346" s="8">
        <v>0</v>
      </c>
    </row>
    <row r="1347" spans="1:2">
      <c r="A1347" s="9">
        <v>24139</v>
      </c>
      <c r="B1347" s="8">
        <v>0</v>
      </c>
    </row>
    <row r="1348" spans="1:2">
      <c r="A1348" s="9">
        <v>24167</v>
      </c>
      <c r="B1348" s="8">
        <v>0</v>
      </c>
    </row>
    <row r="1349" spans="1:2">
      <c r="A1349" s="9">
        <v>24198</v>
      </c>
      <c r="B1349" s="8">
        <v>0</v>
      </c>
    </row>
    <row r="1350" spans="1:2">
      <c r="A1350" s="9">
        <v>24228</v>
      </c>
      <c r="B1350" s="8">
        <v>0</v>
      </c>
    </row>
    <row r="1351" spans="1:2">
      <c r="A1351" s="9">
        <v>24259</v>
      </c>
      <c r="B1351" s="8">
        <v>0</v>
      </c>
    </row>
    <row r="1352" spans="1:2">
      <c r="A1352" s="9">
        <v>24289</v>
      </c>
      <c r="B1352" s="8">
        <v>0</v>
      </c>
    </row>
    <row r="1353" spans="1:2">
      <c r="A1353" s="9">
        <v>24320</v>
      </c>
      <c r="B1353" s="8">
        <v>0</v>
      </c>
    </row>
    <row r="1354" spans="1:2">
      <c r="A1354" s="9">
        <v>24351</v>
      </c>
      <c r="B1354" s="8">
        <v>0</v>
      </c>
    </row>
    <row r="1355" spans="1:2">
      <c r="A1355" s="9">
        <v>24381</v>
      </c>
      <c r="B1355" s="8">
        <v>0</v>
      </c>
    </row>
    <row r="1356" spans="1:2">
      <c r="A1356" s="9">
        <v>24412</v>
      </c>
      <c r="B1356" s="8">
        <v>0</v>
      </c>
    </row>
    <row r="1357" spans="1:2">
      <c r="A1357" s="9">
        <v>24442</v>
      </c>
      <c r="B1357" s="8">
        <v>0</v>
      </c>
    </row>
    <row r="1358" spans="1:2">
      <c r="A1358" s="9">
        <v>24473</v>
      </c>
      <c r="B1358" s="8">
        <v>0</v>
      </c>
    </row>
    <row r="1359" spans="1:2">
      <c r="A1359" s="9">
        <v>24504</v>
      </c>
      <c r="B1359" s="8">
        <v>0</v>
      </c>
    </row>
    <row r="1360" spans="1:2">
      <c r="A1360" s="9">
        <v>24532</v>
      </c>
      <c r="B1360" s="8">
        <v>0</v>
      </c>
    </row>
    <row r="1361" spans="1:2">
      <c r="A1361" s="9">
        <v>24563</v>
      </c>
      <c r="B1361" s="8">
        <v>0</v>
      </c>
    </row>
    <row r="1362" spans="1:2">
      <c r="A1362" s="9">
        <v>24593</v>
      </c>
      <c r="B1362" s="8">
        <v>0</v>
      </c>
    </row>
    <row r="1363" spans="1:2">
      <c r="A1363" s="9">
        <v>24624</v>
      </c>
      <c r="B1363" s="8">
        <v>0</v>
      </c>
    </row>
    <row r="1364" spans="1:2">
      <c r="A1364" s="9">
        <v>24654</v>
      </c>
      <c r="B1364" s="8">
        <v>0</v>
      </c>
    </row>
    <row r="1365" spans="1:2">
      <c r="A1365" s="9">
        <v>24685</v>
      </c>
      <c r="B1365" s="8">
        <v>0</v>
      </c>
    </row>
    <row r="1366" spans="1:2">
      <c r="A1366" s="9">
        <v>24716</v>
      </c>
      <c r="B1366" s="8">
        <v>0</v>
      </c>
    </row>
    <row r="1367" spans="1:2">
      <c r="A1367" s="9">
        <v>24746</v>
      </c>
      <c r="B1367" s="8">
        <v>0</v>
      </c>
    </row>
    <row r="1368" spans="1:2">
      <c r="A1368" s="9">
        <v>24777</v>
      </c>
      <c r="B1368" s="8">
        <v>0</v>
      </c>
    </row>
    <row r="1369" spans="1:2">
      <c r="A1369" s="9">
        <v>24807</v>
      </c>
      <c r="B1369" s="8">
        <v>0</v>
      </c>
    </row>
    <row r="1370" spans="1:2">
      <c r="A1370" s="9">
        <v>24838</v>
      </c>
      <c r="B1370" s="8">
        <v>0</v>
      </c>
    </row>
    <row r="1371" spans="1:2">
      <c r="A1371" s="9">
        <v>24869</v>
      </c>
      <c r="B1371" s="8">
        <v>0</v>
      </c>
    </row>
    <row r="1372" spans="1:2">
      <c r="A1372" s="9">
        <v>24898</v>
      </c>
      <c r="B1372" s="8">
        <v>0</v>
      </c>
    </row>
    <row r="1373" spans="1:2">
      <c r="A1373" s="9">
        <v>24929</v>
      </c>
      <c r="B1373" s="8">
        <v>0</v>
      </c>
    </row>
    <row r="1374" spans="1:2">
      <c r="A1374" s="9">
        <v>24959</v>
      </c>
      <c r="B1374" s="8">
        <v>0</v>
      </c>
    </row>
    <row r="1375" spans="1:2">
      <c r="A1375" s="9">
        <v>24990</v>
      </c>
      <c r="B1375" s="8">
        <v>0</v>
      </c>
    </row>
    <row r="1376" spans="1:2">
      <c r="A1376" s="9">
        <v>25020</v>
      </c>
      <c r="B1376" s="8">
        <v>0</v>
      </c>
    </row>
    <row r="1377" spans="1:2">
      <c r="A1377" s="9">
        <v>25051</v>
      </c>
      <c r="B1377" s="8">
        <v>0</v>
      </c>
    </row>
    <row r="1378" spans="1:2">
      <c r="A1378" s="9">
        <v>25082</v>
      </c>
      <c r="B1378" s="8">
        <v>0</v>
      </c>
    </row>
    <row r="1379" spans="1:2">
      <c r="A1379" s="9">
        <v>25112</v>
      </c>
      <c r="B1379" s="8">
        <v>0</v>
      </c>
    </row>
    <row r="1380" spans="1:2">
      <c r="A1380" s="9">
        <v>25143</v>
      </c>
      <c r="B1380" s="8">
        <v>0</v>
      </c>
    </row>
    <row r="1381" spans="1:2">
      <c r="A1381" s="9">
        <v>25173</v>
      </c>
      <c r="B1381" s="8">
        <v>0</v>
      </c>
    </row>
    <row r="1382" spans="1:2">
      <c r="A1382" s="9">
        <v>25204</v>
      </c>
      <c r="B1382" s="8">
        <v>0</v>
      </c>
    </row>
    <row r="1383" spans="1:2">
      <c r="A1383" s="9">
        <v>25235</v>
      </c>
      <c r="B1383" s="8">
        <v>0</v>
      </c>
    </row>
    <row r="1384" spans="1:2">
      <c r="A1384" s="9">
        <v>25263</v>
      </c>
      <c r="B1384" s="8">
        <v>0</v>
      </c>
    </row>
    <row r="1385" spans="1:2">
      <c r="A1385" s="9">
        <v>25294</v>
      </c>
      <c r="B1385" s="8">
        <v>0</v>
      </c>
    </row>
    <row r="1386" spans="1:2">
      <c r="A1386" s="9">
        <v>25324</v>
      </c>
      <c r="B1386" s="8">
        <v>0</v>
      </c>
    </row>
    <row r="1387" spans="1:2">
      <c r="A1387" s="9">
        <v>25355</v>
      </c>
      <c r="B1387" s="8">
        <v>0</v>
      </c>
    </row>
    <row r="1388" spans="1:2">
      <c r="A1388" s="9">
        <v>25385</v>
      </c>
      <c r="B1388" s="8">
        <v>0</v>
      </c>
    </row>
    <row r="1389" spans="1:2">
      <c r="A1389" s="9">
        <v>25416</v>
      </c>
      <c r="B1389" s="8">
        <v>0</v>
      </c>
    </row>
    <row r="1390" spans="1:2">
      <c r="A1390" s="9">
        <v>25447</v>
      </c>
      <c r="B1390" s="8">
        <v>0</v>
      </c>
    </row>
    <row r="1391" spans="1:2">
      <c r="A1391" s="9">
        <v>25477</v>
      </c>
      <c r="B1391" s="8">
        <v>0</v>
      </c>
    </row>
    <row r="1392" spans="1:2">
      <c r="A1392" s="9">
        <v>25508</v>
      </c>
      <c r="B1392" s="8">
        <v>0</v>
      </c>
    </row>
    <row r="1393" spans="1:2">
      <c r="A1393" s="9">
        <v>25538</v>
      </c>
      <c r="B1393" s="8">
        <v>0</v>
      </c>
    </row>
    <row r="1394" spans="1:2">
      <c r="A1394" s="9">
        <v>25569</v>
      </c>
      <c r="B1394" s="8">
        <v>1</v>
      </c>
    </row>
    <row r="1395" spans="1:2">
      <c r="A1395" s="9">
        <v>25600</v>
      </c>
      <c r="B1395" s="8">
        <v>1</v>
      </c>
    </row>
    <row r="1396" spans="1:2">
      <c r="A1396" s="9">
        <v>25628</v>
      </c>
      <c r="B1396" s="8">
        <v>1</v>
      </c>
    </row>
    <row r="1397" spans="1:2">
      <c r="A1397" s="9">
        <v>25659</v>
      </c>
      <c r="B1397" s="8">
        <v>1</v>
      </c>
    </row>
    <row r="1398" spans="1:2">
      <c r="A1398" s="9">
        <v>25689</v>
      </c>
      <c r="B1398" s="8">
        <v>1</v>
      </c>
    </row>
    <row r="1399" spans="1:2">
      <c r="A1399" s="9">
        <v>25720</v>
      </c>
      <c r="B1399" s="8">
        <v>1</v>
      </c>
    </row>
    <row r="1400" spans="1:2">
      <c r="A1400" s="9">
        <v>25750</v>
      </c>
      <c r="B1400" s="8">
        <v>1</v>
      </c>
    </row>
    <row r="1401" spans="1:2">
      <c r="A1401" s="9">
        <v>25781</v>
      </c>
      <c r="B1401" s="8">
        <v>1</v>
      </c>
    </row>
    <row r="1402" spans="1:2">
      <c r="A1402" s="9">
        <v>25812</v>
      </c>
      <c r="B1402" s="8">
        <v>1</v>
      </c>
    </row>
    <row r="1403" spans="1:2">
      <c r="A1403" s="9">
        <v>25842</v>
      </c>
      <c r="B1403" s="8">
        <v>1</v>
      </c>
    </row>
    <row r="1404" spans="1:2">
      <c r="A1404" s="9">
        <v>25873</v>
      </c>
      <c r="B1404" s="8">
        <v>1</v>
      </c>
    </row>
    <row r="1405" spans="1:2">
      <c r="A1405" s="9">
        <v>25903</v>
      </c>
      <c r="B1405" s="8">
        <v>0</v>
      </c>
    </row>
    <row r="1406" spans="1:2">
      <c r="A1406" s="9">
        <v>25934</v>
      </c>
      <c r="B1406" s="8">
        <v>0</v>
      </c>
    </row>
    <row r="1407" spans="1:2">
      <c r="A1407" s="9">
        <v>25965</v>
      </c>
      <c r="B1407" s="8">
        <v>0</v>
      </c>
    </row>
    <row r="1408" spans="1:2">
      <c r="A1408" s="9">
        <v>25993</v>
      </c>
      <c r="B1408" s="8">
        <v>0</v>
      </c>
    </row>
    <row r="1409" spans="1:2">
      <c r="A1409" s="9">
        <v>26024</v>
      </c>
      <c r="B1409" s="8">
        <v>0</v>
      </c>
    </row>
    <row r="1410" spans="1:2">
      <c r="A1410" s="9">
        <v>26054</v>
      </c>
      <c r="B1410" s="8">
        <v>0</v>
      </c>
    </row>
    <row r="1411" spans="1:2">
      <c r="A1411" s="9">
        <v>26085</v>
      </c>
      <c r="B1411" s="8">
        <v>0</v>
      </c>
    </row>
    <row r="1412" spans="1:2">
      <c r="A1412" s="9">
        <v>26115</v>
      </c>
      <c r="B1412" s="8">
        <v>0</v>
      </c>
    </row>
    <row r="1413" spans="1:2">
      <c r="A1413" s="9">
        <v>26146</v>
      </c>
      <c r="B1413" s="8">
        <v>0</v>
      </c>
    </row>
    <row r="1414" spans="1:2">
      <c r="A1414" s="9">
        <v>26177</v>
      </c>
      <c r="B1414" s="8">
        <v>0</v>
      </c>
    </row>
    <row r="1415" spans="1:2">
      <c r="A1415" s="9">
        <v>26207</v>
      </c>
      <c r="B1415" s="8">
        <v>0</v>
      </c>
    </row>
    <row r="1416" spans="1:2">
      <c r="A1416" s="9">
        <v>26238</v>
      </c>
      <c r="B1416" s="8">
        <v>0</v>
      </c>
    </row>
    <row r="1417" spans="1:2">
      <c r="A1417" s="9">
        <v>26268</v>
      </c>
      <c r="B1417" s="8">
        <v>0</v>
      </c>
    </row>
    <row r="1418" spans="1:2">
      <c r="A1418" s="9">
        <v>26299</v>
      </c>
      <c r="B1418" s="8">
        <v>0</v>
      </c>
    </row>
    <row r="1419" spans="1:2">
      <c r="A1419" s="9">
        <v>26330</v>
      </c>
      <c r="B1419" s="8">
        <v>0</v>
      </c>
    </row>
    <row r="1420" spans="1:2">
      <c r="A1420" s="9">
        <v>26359</v>
      </c>
      <c r="B1420" s="8">
        <v>0</v>
      </c>
    </row>
    <row r="1421" spans="1:2">
      <c r="A1421" s="9">
        <v>26390</v>
      </c>
      <c r="B1421" s="8">
        <v>0</v>
      </c>
    </row>
    <row r="1422" spans="1:2">
      <c r="A1422" s="9">
        <v>26420</v>
      </c>
      <c r="B1422" s="8">
        <v>0</v>
      </c>
    </row>
    <row r="1423" spans="1:2">
      <c r="A1423" s="9">
        <v>26451</v>
      </c>
      <c r="B1423" s="8">
        <v>0</v>
      </c>
    </row>
    <row r="1424" spans="1:2">
      <c r="A1424" s="9">
        <v>26481</v>
      </c>
      <c r="B1424" s="8">
        <v>0</v>
      </c>
    </row>
    <row r="1425" spans="1:2">
      <c r="A1425" s="9">
        <v>26512</v>
      </c>
      <c r="B1425" s="8">
        <v>0</v>
      </c>
    </row>
    <row r="1426" spans="1:2">
      <c r="A1426" s="9">
        <v>26543</v>
      </c>
      <c r="B1426" s="8">
        <v>0</v>
      </c>
    </row>
    <row r="1427" spans="1:2">
      <c r="A1427" s="9">
        <v>26573</v>
      </c>
      <c r="B1427" s="8">
        <v>0</v>
      </c>
    </row>
    <row r="1428" spans="1:2">
      <c r="A1428" s="9">
        <v>26604</v>
      </c>
      <c r="B1428" s="8">
        <v>0</v>
      </c>
    </row>
    <row r="1429" spans="1:2">
      <c r="A1429" s="9">
        <v>26634</v>
      </c>
      <c r="B1429" s="8">
        <v>0</v>
      </c>
    </row>
    <row r="1430" spans="1:2">
      <c r="A1430" s="9">
        <v>26665</v>
      </c>
      <c r="B1430" s="8">
        <v>0</v>
      </c>
    </row>
    <row r="1431" spans="1:2">
      <c r="A1431" s="9">
        <v>26696</v>
      </c>
      <c r="B1431" s="8">
        <v>0</v>
      </c>
    </row>
    <row r="1432" spans="1:2">
      <c r="A1432" s="9">
        <v>26724</v>
      </c>
      <c r="B1432" s="8">
        <v>0</v>
      </c>
    </row>
    <row r="1433" spans="1:2">
      <c r="A1433" s="9">
        <v>26755</v>
      </c>
      <c r="B1433" s="8">
        <v>0</v>
      </c>
    </row>
    <row r="1434" spans="1:2">
      <c r="A1434" s="9">
        <v>26785</v>
      </c>
      <c r="B1434" s="8">
        <v>0</v>
      </c>
    </row>
    <row r="1435" spans="1:2">
      <c r="A1435" s="9">
        <v>26816</v>
      </c>
      <c r="B1435" s="8">
        <v>0</v>
      </c>
    </row>
    <row r="1436" spans="1:2">
      <c r="A1436" s="9">
        <v>26846</v>
      </c>
      <c r="B1436" s="8">
        <v>0</v>
      </c>
    </row>
    <row r="1437" spans="1:2">
      <c r="A1437" s="9">
        <v>26877</v>
      </c>
      <c r="B1437" s="8">
        <v>0</v>
      </c>
    </row>
    <row r="1438" spans="1:2">
      <c r="A1438" s="9">
        <v>26908</v>
      </c>
      <c r="B1438" s="8">
        <v>0</v>
      </c>
    </row>
    <row r="1439" spans="1:2">
      <c r="A1439" s="9">
        <v>26938</v>
      </c>
      <c r="B1439" s="8">
        <v>0</v>
      </c>
    </row>
    <row r="1440" spans="1:2">
      <c r="A1440" s="9">
        <v>26969</v>
      </c>
      <c r="B1440" s="8">
        <v>0</v>
      </c>
    </row>
    <row r="1441" spans="1:2">
      <c r="A1441" s="9">
        <v>26999</v>
      </c>
      <c r="B1441" s="8">
        <v>1</v>
      </c>
    </row>
    <row r="1442" spans="1:2">
      <c r="A1442" s="9">
        <v>27030</v>
      </c>
      <c r="B1442" s="8">
        <v>1</v>
      </c>
    </row>
    <row r="1443" spans="1:2">
      <c r="A1443" s="9">
        <v>27061</v>
      </c>
      <c r="B1443" s="8">
        <v>1</v>
      </c>
    </row>
    <row r="1444" spans="1:2">
      <c r="A1444" s="9">
        <v>27089</v>
      </c>
      <c r="B1444" s="8">
        <v>1</v>
      </c>
    </row>
    <row r="1445" spans="1:2">
      <c r="A1445" s="9">
        <v>27120</v>
      </c>
      <c r="B1445" s="8">
        <v>1</v>
      </c>
    </row>
    <row r="1446" spans="1:2">
      <c r="A1446" s="9">
        <v>27150</v>
      </c>
      <c r="B1446" s="8">
        <v>1</v>
      </c>
    </row>
    <row r="1447" spans="1:2">
      <c r="A1447" s="9">
        <v>27181</v>
      </c>
      <c r="B1447" s="8">
        <v>1</v>
      </c>
    </row>
    <row r="1448" spans="1:2">
      <c r="A1448" s="9">
        <v>27211</v>
      </c>
      <c r="B1448" s="8">
        <v>1</v>
      </c>
    </row>
    <row r="1449" spans="1:2">
      <c r="A1449" s="9">
        <v>27242</v>
      </c>
      <c r="B1449" s="8">
        <v>1</v>
      </c>
    </row>
    <row r="1450" spans="1:2">
      <c r="A1450" s="9">
        <v>27273</v>
      </c>
      <c r="B1450" s="8">
        <v>1</v>
      </c>
    </row>
    <row r="1451" spans="1:2">
      <c r="A1451" s="9">
        <v>27303</v>
      </c>
      <c r="B1451" s="8">
        <v>1</v>
      </c>
    </row>
    <row r="1452" spans="1:2">
      <c r="A1452" s="9">
        <v>27334</v>
      </c>
      <c r="B1452" s="8">
        <v>1</v>
      </c>
    </row>
    <row r="1453" spans="1:2">
      <c r="A1453" s="9">
        <v>27364</v>
      </c>
      <c r="B1453" s="8">
        <v>1</v>
      </c>
    </row>
    <row r="1454" spans="1:2">
      <c r="A1454" s="9">
        <v>27395</v>
      </c>
      <c r="B1454" s="8">
        <v>1</v>
      </c>
    </row>
    <row r="1455" spans="1:2">
      <c r="A1455" s="9">
        <v>27426</v>
      </c>
      <c r="B1455" s="8">
        <v>1</v>
      </c>
    </row>
    <row r="1456" spans="1:2">
      <c r="A1456" s="9">
        <v>27454</v>
      </c>
      <c r="B1456" s="8">
        <v>1</v>
      </c>
    </row>
    <row r="1457" spans="1:2">
      <c r="A1457" s="9">
        <v>27485</v>
      </c>
      <c r="B1457" s="8">
        <v>0</v>
      </c>
    </row>
    <row r="1458" spans="1:2">
      <c r="A1458" s="9">
        <v>27515</v>
      </c>
      <c r="B1458" s="8">
        <v>0</v>
      </c>
    </row>
    <row r="1459" spans="1:2">
      <c r="A1459" s="9">
        <v>27546</v>
      </c>
      <c r="B1459" s="8">
        <v>0</v>
      </c>
    </row>
    <row r="1460" spans="1:2">
      <c r="A1460" s="9">
        <v>27576</v>
      </c>
      <c r="B1460" s="8">
        <v>0</v>
      </c>
    </row>
    <row r="1461" spans="1:2">
      <c r="A1461" s="9">
        <v>27607</v>
      </c>
      <c r="B1461" s="8">
        <v>0</v>
      </c>
    </row>
    <row r="1462" spans="1:2">
      <c r="A1462" s="9">
        <v>27638</v>
      </c>
      <c r="B1462" s="8">
        <v>0</v>
      </c>
    </row>
    <row r="1463" spans="1:2">
      <c r="A1463" s="9">
        <v>27668</v>
      </c>
      <c r="B1463" s="8">
        <v>0</v>
      </c>
    </row>
    <row r="1464" spans="1:2">
      <c r="A1464" s="9">
        <v>27699</v>
      </c>
      <c r="B1464" s="8">
        <v>0</v>
      </c>
    </row>
    <row r="1465" spans="1:2">
      <c r="A1465" s="9">
        <v>27729</v>
      </c>
      <c r="B1465" s="8">
        <v>0</v>
      </c>
    </row>
    <row r="1466" spans="1:2">
      <c r="A1466" s="9">
        <v>27760</v>
      </c>
      <c r="B1466" s="8">
        <v>0</v>
      </c>
    </row>
    <row r="1467" spans="1:2">
      <c r="A1467" s="9">
        <v>27791</v>
      </c>
      <c r="B1467" s="8">
        <v>0</v>
      </c>
    </row>
    <row r="1468" spans="1:2">
      <c r="A1468" s="9">
        <v>27820</v>
      </c>
      <c r="B1468" s="8">
        <v>0</v>
      </c>
    </row>
    <row r="1469" spans="1:2">
      <c r="A1469" s="9">
        <v>27851</v>
      </c>
      <c r="B1469" s="8">
        <v>0</v>
      </c>
    </row>
    <row r="1470" spans="1:2">
      <c r="A1470" s="9">
        <v>27881</v>
      </c>
      <c r="B1470" s="8">
        <v>0</v>
      </c>
    </row>
    <row r="1471" spans="1:2">
      <c r="A1471" s="9">
        <v>27912</v>
      </c>
      <c r="B1471" s="8">
        <v>0</v>
      </c>
    </row>
    <row r="1472" spans="1:2">
      <c r="A1472" s="9">
        <v>27942</v>
      </c>
      <c r="B1472" s="8">
        <v>0</v>
      </c>
    </row>
    <row r="1473" spans="1:2">
      <c r="A1473" s="9">
        <v>27973</v>
      </c>
      <c r="B1473" s="8">
        <v>0</v>
      </c>
    </row>
    <row r="1474" spans="1:2">
      <c r="A1474" s="9">
        <v>28004</v>
      </c>
      <c r="B1474" s="8">
        <v>0</v>
      </c>
    </row>
    <row r="1475" spans="1:2">
      <c r="A1475" s="9">
        <v>28034</v>
      </c>
      <c r="B1475" s="8">
        <v>0</v>
      </c>
    </row>
    <row r="1476" spans="1:2">
      <c r="A1476" s="9">
        <v>28065</v>
      </c>
      <c r="B1476" s="8">
        <v>0</v>
      </c>
    </row>
    <row r="1477" spans="1:2">
      <c r="A1477" s="9">
        <v>28095</v>
      </c>
      <c r="B1477" s="8">
        <v>0</v>
      </c>
    </row>
    <row r="1478" spans="1:2">
      <c r="A1478" s="9">
        <v>28126</v>
      </c>
      <c r="B1478" s="8">
        <v>0</v>
      </c>
    </row>
    <row r="1479" spans="1:2">
      <c r="A1479" s="9">
        <v>28157</v>
      </c>
      <c r="B1479" s="8">
        <v>0</v>
      </c>
    </row>
    <row r="1480" spans="1:2">
      <c r="A1480" s="9">
        <v>28185</v>
      </c>
      <c r="B1480" s="8">
        <v>0</v>
      </c>
    </row>
    <row r="1481" spans="1:2">
      <c r="A1481" s="9">
        <v>28216</v>
      </c>
      <c r="B1481" s="8">
        <v>0</v>
      </c>
    </row>
    <row r="1482" spans="1:2">
      <c r="A1482" s="9">
        <v>28246</v>
      </c>
      <c r="B1482" s="8">
        <v>0</v>
      </c>
    </row>
    <row r="1483" spans="1:2">
      <c r="A1483" s="9">
        <v>28277</v>
      </c>
      <c r="B1483" s="8">
        <v>0</v>
      </c>
    </row>
    <row r="1484" spans="1:2">
      <c r="A1484" s="9">
        <v>28307</v>
      </c>
      <c r="B1484" s="8">
        <v>0</v>
      </c>
    </row>
    <row r="1485" spans="1:2">
      <c r="A1485" s="9">
        <v>28338</v>
      </c>
      <c r="B1485" s="8">
        <v>0</v>
      </c>
    </row>
    <row r="1486" spans="1:2">
      <c r="A1486" s="9">
        <v>28369</v>
      </c>
      <c r="B1486" s="8">
        <v>0</v>
      </c>
    </row>
    <row r="1487" spans="1:2">
      <c r="A1487" s="9">
        <v>28399</v>
      </c>
      <c r="B1487" s="8">
        <v>0</v>
      </c>
    </row>
    <row r="1488" spans="1:2">
      <c r="A1488" s="9">
        <v>28430</v>
      </c>
      <c r="B1488" s="8">
        <v>0</v>
      </c>
    </row>
    <row r="1489" spans="1:2">
      <c r="A1489" s="9">
        <v>28460</v>
      </c>
      <c r="B1489" s="8">
        <v>0</v>
      </c>
    </row>
    <row r="1490" spans="1:2">
      <c r="A1490" s="9">
        <v>28491</v>
      </c>
      <c r="B1490" s="8">
        <v>0</v>
      </c>
    </row>
    <row r="1491" spans="1:2">
      <c r="A1491" s="9">
        <v>28522</v>
      </c>
      <c r="B1491" s="8">
        <v>0</v>
      </c>
    </row>
    <row r="1492" spans="1:2">
      <c r="A1492" s="9">
        <v>28550</v>
      </c>
      <c r="B1492" s="8">
        <v>0</v>
      </c>
    </row>
    <row r="1493" spans="1:2">
      <c r="A1493" s="9">
        <v>28581</v>
      </c>
      <c r="B1493" s="8">
        <v>0</v>
      </c>
    </row>
    <row r="1494" spans="1:2">
      <c r="A1494" s="9">
        <v>28611</v>
      </c>
      <c r="B1494" s="8">
        <v>0</v>
      </c>
    </row>
    <row r="1495" spans="1:2">
      <c r="A1495" s="9">
        <v>28642</v>
      </c>
      <c r="B1495" s="8">
        <v>0</v>
      </c>
    </row>
    <row r="1496" spans="1:2">
      <c r="A1496" s="9">
        <v>28672</v>
      </c>
      <c r="B1496" s="8">
        <v>0</v>
      </c>
    </row>
    <row r="1497" spans="1:2">
      <c r="A1497" s="9">
        <v>28703</v>
      </c>
      <c r="B1497" s="8">
        <v>0</v>
      </c>
    </row>
    <row r="1498" spans="1:2">
      <c r="A1498" s="9">
        <v>28734</v>
      </c>
      <c r="B1498" s="8">
        <v>0</v>
      </c>
    </row>
    <row r="1499" spans="1:2">
      <c r="A1499" s="9">
        <v>28764</v>
      </c>
      <c r="B1499" s="8">
        <v>0</v>
      </c>
    </row>
    <row r="1500" spans="1:2">
      <c r="A1500" s="9">
        <v>28795</v>
      </c>
      <c r="B1500" s="8">
        <v>0</v>
      </c>
    </row>
    <row r="1501" spans="1:2">
      <c r="A1501" s="9">
        <v>28825</v>
      </c>
      <c r="B1501" s="8">
        <v>0</v>
      </c>
    </row>
    <row r="1502" spans="1:2">
      <c r="A1502" s="9">
        <v>28856</v>
      </c>
      <c r="B1502" s="8">
        <v>0</v>
      </c>
    </row>
    <row r="1503" spans="1:2">
      <c r="A1503" s="9">
        <v>28887</v>
      </c>
      <c r="B1503" s="8">
        <v>0</v>
      </c>
    </row>
    <row r="1504" spans="1:2">
      <c r="A1504" s="9">
        <v>28915</v>
      </c>
      <c r="B1504" s="8">
        <v>0</v>
      </c>
    </row>
    <row r="1505" spans="1:2">
      <c r="A1505" s="9">
        <v>28946</v>
      </c>
      <c r="B1505" s="8">
        <v>0</v>
      </c>
    </row>
    <row r="1506" spans="1:2">
      <c r="A1506" s="9">
        <v>28976</v>
      </c>
      <c r="B1506" s="8">
        <v>0</v>
      </c>
    </row>
    <row r="1507" spans="1:2">
      <c r="A1507" s="9">
        <v>29007</v>
      </c>
      <c r="B1507" s="8">
        <v>0</v>
      </c>
    </row>
    <row r="1508" spans="1:2">
      <c r="A1508" s="9">
        <v>29037</v>
      </c>
      <c r="B1508" s="8">
        <v>0</v>
      </c>
    </row>
    <row r="1509" spans="1:2">
      <c r="A1509" s="9">
        <v>29068</v>
      </c>
      <c r="B1509" s="8">
        <v>0</v>
      </c>
    </row>
    <row r="1510" spans="1:2">
      <c r="A1510" s="9">
        <v>29099</v>
      </c>
      <c r="B1510" s="8">
        <v>0</v>
      </c>
    </row>
    <row r="1511" spans="1:2">
      <c r="A1511" s="9">
        <v>29129</v>
      </c>
      <c r="B1511" s="8">
        <v>0</v>
      </c>
    </row>
    <row r="1512" spans="1:2">
      <c r="A1512" s="9">
        <v>29160</v>
      </c>
      <c r="B1512" s="8">
        <v>0</v>
      </c>
    </row>
    <row r="1513" spans="1:2">
      <c r="A1513" s="9">
        <v>29190</v>
      </c>
      <c r="B1513" s="8">
        <v>0</v>
      </c>
    </row>
    <row r="1514" spans="1:2">
      <c r="A1514" s="9">
        <v>29221</v>
      </c>
      <c r="B1514" s="8">
        <v>0</v>
      </c>
    </row>
    <row r="1515" spans="1:2">
      <c r="A1515" s="9">
        <v>29252</v>
      </c>
      <c r="B1515" s="8">
        <v>1</v>
      </c>
    </row>
    <row r="1516" spans="1:2">
      <c r="A1516" s="9">
        <v>29281</v>
      </c>
      <c r="B1516" s="8">
        <v>1</v>
      </c>
    </row>
    <row r="1517" spans="1:2">
      <c r="A1517" s="9">
        <v>29312</v>
      </c>
      <c r="B1517" s="8">
        <v>1</v>
      </c>
    </row>
    <row r="1518" spans="1:2">
      <c r="A1518" s="9">
        <v>29342</v>
      </c>
      <c r="B1518" s="8">
        <v>1</v>
      </c>
    </row>
    <row r="1519" spans="1:2">
      <c r="A1519" s="9">
        <v>29373</v>
      </c>
      <c r="B1519" s="8">
        <v>1</v>
      </c>
    </row>
    <row r="1520" spans="1:2">
      <c r="A1520" s="9">
        <v>29403</v>
      </c>
      <c r="B1520" s="8">
        <v>1</v>
      </c>
    </row>
    <row r="1521" spans="1:2">
      <c r="A1521" s="9">
        <v>29434</v>
      </c>
      <c r="B1521" s="8">
        <v>0</v>
      </c>
    </row>
    <row r="1522" spans="1:2">
      <c r="A1522" s="9">
        <v>29465</v>
      </c>
      <c r="B1522" s="8">
        <v>0</v>
      </c>
    </row>
    <row r="1523" spans="1:2">
      <c r="A1523" s="9">
        <v>29495</v>
      </c>
      <c r="B1523" s="8">
        <v>0</v>
      </c>
    </row>
    <row r="1524" spans="1:2">
      <c r="A1524" s="9">
        <v>29526</v>
      </c>
      <c r="B1524" s="8">
        <v>0</v>
      </c>
    </row>
    <row r="1525" spans="1:2">
      <c r="A1525" s="9">
        <v>29556</v>
      </c>
      <c r="B1525" s="8">
        <v>0</v>
      </c>
    </row>
    <row r="1526" spans="1:2">
      <c r="A1526" s="9">
        <v>29587</v>
      </c>
      <c r="B1526" s="8">
        <v>0</v>
      </c>
    </row>
    <row r="1527" spans="1:2">
      <c r="A1527" s="9">
        <v>29618</v>
      </c>
      <c r="B1527" s="8">
        <v>0</v>
      </c>
    </row>
    <row r="1528" spans="1:2">
      <c r="A1528" s="9">
        <v>29646</v>
      </c>
      <c r="B1528" s="8">
        <v>0</v>
      </c>
    </row>
    <row r="1529" spans="1:2">
      <c r="A1529" s="9">
        <v>29677</v>
      </c>
      <c r="B1529" s="8">
        <v>0</v>
      </c>
    </row>
    <row r="1530" spans="1:2">
      <c r="A1530" s="9">
        <v>29707</v>
      </c>
      <c r="B1530" s="8">
        <v>0</v>
      </c>
    </row>
    <row r="1531" spans="1:2">
      <c r="A1531" s="9">
        <v>29738</v>
      </c>
      <c r="B1531" s="8">
        <v>0</v>
      </c>
    </row>
    <row r="1532" spans="1:2">
      <c r="A1532" s="9">
        <v>29768</v>
      </c>
      <c r="B1532" s="8">
        <v>0</v>
      </c>
    </row>
    <row r="1533" spans="1:2">
      <c r="A1533" s="9">
        <v>29799</v>
      </c>
      <c r="B1533" s="8">
        <v>1</v>
      </c>
    </row>
    <row r="1534" spans="1:2">
      <c r="A1534" s="9">
        <v>29830</v>
      </c>
      <c r="B1534" s="8">
        <v>1</v>
      </c>
    </row>
    <row r="1535" spans="1:2">
      <c r="A1535" s="9">
        <v>29860</v>
      </c>
      <c r="B1535" s="8">
        <v>1</v>
      </c>
    </row>
    <row r="1536" spans="1:2">
      <c r="A1536" s="9">
        <v>29891</v>
      </c>
      <c r="B1536" s="8">
        <v>1</v>
      </c>
    </row>
    <row r="1537" spans="1:2">
      <c r="A1537" s="9">
        <v>29921</v>
      </c>
      <c r="B1537" s="8">
        <v>1</v>
      </c>
    </row>
    <row r="1538" spans="1:2">
      <c r="A1538" s="9">
        <v>29952</v>
      </c>
      <c r="B1538" s="8">
        <v>1</v>
      </c>
    </row>
    <row r="1539" spans="1:2">
      <c r="A1539" s="9">
        <v>29983</v>
      </c>
      <c r="B1539" s="8">
        <v>1</v>
      </c>
    </row>
    <row r="1540" spans="1:2">
      <c r="A1540" s="9">
        <v>30011</v>
      </c>
      <c r="B1540" s="8">
        <v>1</v>
      </c>
    </row>
    <row r="1541" spans="1:2">
      <c r="A1541" s="9">
        <v>30042</v>
      </c>
      <c r="B1541" s="8">
        <v>1</v>
      </c>
    </row>
    <row r="1542" spans="1:2">
      <c r="A1542" s="9">
        <v>30072</v>
      </c>
      <c r="B1542" s="8">
        <v>1</v>
      </c>
    </row>
    <row r="1543" spans="1:2">
      <c r="A1543" s="9">
        <v>30103</v>
      </c>
      <c r="B1543" s="8">
        <v>1</v>
      </c>
    </row>
    <row r="1544" spans="1:2">
      <c r="A1544" s="9">
        <v>30133</v>
      </c>
      <c r="B1544" s="8">
        <v>1</v>
      </c>
    </row>
    <row r="1545" spans="1:2">
      <c r="A1545" s="9">
        <v>30164</v>
      </c>
      <c r="B1545" s="8">
        <v>1</v>
      </c>
    </row>
    <row r="1546" spans="1:2">
      <c r="A1546" s="9">
        <v>30195</v>
      </c>
      <c r="B1546" s="8">
        <v>1</v>
      </c>
    </row>
    <row r="1547" spans="1:2">
      <c r="A1547" s="9">
        <v>30225</v>
      </c>
      <c r="B1547" s="8">
        <v>1</v>
      </c>
    </row>
    <row r="1548" spans="1:2">
      <c r="A1548" s="9">
        <v>30256</v>
      </c>
      <c r="B1548" s="8">
        <v>1</v>
      </c>
    </row>
    <row r="1549" spans="1:2">
      <c r="A1549" s="9">
        <v>30286</v>
      </c>
      <c r="B1549" s="8">
        <v>0</v>
      </c>
    </row>
    <row r="1550" spans="1:2">
      <c r="A1550" s="9">
        <v>30317</v>
      </c>
      <c r="B1550" s="8">
        <v>0</v>
      </c>
    </row>
    <row r="1551" spans="1:2">
      <c r="A1551" s="9">
        <v>30348</v>
      </c>
      <c r="B1551" s="8">
        <v>0</v>
      </c>
    </row>
    <row r="1552" spans="1:2">
      <c r="A1552" s="9">
        <v>30376</v>
      </c>
      <c r="B1552" s="8">
        <v>0</v>
      </c>
    </row>
    <row r="1553" spans="1:2">
      <c r="A1553" s="9">
        <v>30407</v>
      </c>
      <c r="B1553" s="8">
        <v>0</v>
      </c>
    </row>
    <row r="1554" spans="1:2">
      <c r="A1554" s="9">
        <v>30437</v>
      </c>
      <c r="B1554" s="8">
        <v>0</v>
      </c>
    </row>
    <row r="1555" spans="1:2">
      <c r="A1555" s="9">
        <v>30468</v>
      </c>
      <c r="B1555" s="8">
        <v>0</v>
      </c>
    </row>
    <row r="1556" spans="1:2">
      <c r="A1556" s="9">
        <v>30498</v>
      </c>
      <c r="B1556" s="8">
        <v>0</v>
      </c>
    </row>
    <row r="1557" spans="1:2">
      <c r="A1557" s="9">
        <v>30529</v>
      </c>
      <c r="B1557" s="8">
        <v>0</v>
      </c>
    </row>
    <row r="1558" spans="1:2">
      <c r="A1558" s="9">
        <v>30560</v>
      </c>
      <c r="B1558" s="8">
        <v>0</v>
      </c>
    </row>
    <row r="1559" spans="1:2">
      <c r="A1559" s="9">
        <v>30590</v>
      </c>
      <c r="B1559" s="8">
        <v>0</v>
      </c>
    </row>
    <row r="1560" spans="1:2">
      <c r="A1560" s="9">
        <v>30621</v>
      </c>
      <c r="B1560" s="8">
        <v>0</v>
      </c>
    </row>
    <row r="1561" spans="1:2">
      <c r="A1561" s="9">
        <v>30651</v>
      </c>
      <c r="B1561" s="8">
        <v>0</v>
      </c>
    </row>
    <row r="1562" spans="1:2">
      <c r="A1562" s="9">
        <v>30682</v>
      </c>
      <c r="B1562" s="8">
        <v>0</v>
      </c>
    </row>
    <row r="1563" spans="1:2">
      <c r="A1563" s="9">
        <v>30713</v>
      </c>
      <c r="B1563" s="8">
        <v>0</v>
      </c>
    </row>
    <row r="1564" spans="1:2">
      <c r="A1564" s="9">
        <v>30742</v>
      </c>
      <c r="B1564" s="8">
        <v>0</v>
      </c>
    </row>
    <row r="1565" spans="1:2">
      <c r="A1565" s="9">
        <v>30773</v>
      </c>
      <c r="B1565" s="8">
        <v>0</v>
      </c>
    </row>
    <row r="1566" spans="1:2">
      <c r="A1566" s="9">
        <v>30803</v>
      </c>
      <c r="B1566" s="8">
        <v>0</v>
      </c>
    </row>
    <row r="1567" spans="1:2">
      <c r="A1567" s="9">
        <v>30834</v>
      </c>
      <c r="B1567" s="8">
        <v>0</v>
      </c>
    </row>
    <row r="1568" spans="1:2">
      <c r="A1568" s="9">
        <v>30864</v>
      </c>
      <c r="B1568" s="8">
        <v>0</v>
      </c>
    </row>
    <row r="1569" spans="1:2">
      <c r="A1569" s="9">
        <v>30895</v>
      </c>
      <c r="B1569" s="8">
        <v>0</v>
      </c>
    </row>
    <row r="1570" spans="1:2">
      <c r="A1570" s="9">
        <v>30926</v>
      </c>
      <c r="B1570" s="8">
        <v>0</v>
      </c>
    </row>
    <row r="1571" spans="1:2">
      <c r="A1571" s="9">
        <v>30956</v>
      </c>
      <c r="B1571" s="8">
        <v>0</v>
      </c>
    </row>
    <row r="1572" spans="1:2">
      <c r="A1572" s="9">
        <v>30987</v>
      </c>
      <c r="B1572" s="8">
        <v>0</v>
      </c>
    </row>
    <row r="1573" spans="1:2">
      <c r="A1573" s="9">
        <v>31017</v>
      </c>
      <c r="B1573" s="8">
        <v>0</v>
      </c>
    </row>
    <row r="1574" spans="1:2">
      <c r="A1574" s="9">
        <v>31048</v>
      </c>
      <c r="B1574" s="8">
        <v>0</v>
      </c>
    </row>
    <row r="1575" spans="1:2">
      <c r="A1575" s="9">
        <v>31079</v>
      </c>
      <c r="B1575" s="8">
        <v>0</v>
      </c>
    </row>
    <row r="1576" spans="1:2">
      <c r="A1576" s="9">
        <v>31107</v>
      </c>
      <c r="B1576" s="8">
        <v>0</v>
      </c>
    </row>
    <row r="1577" spans="1:2">
      <c r="A1577" s="9">
        <v>31138</v>
      </c>
      <c r="B1577" s="8">
        <v>0</v>
      </c>
    </row>
    <row r="1578" spans="1:2">
      <c r="A1578" s="9">
        <v>31168</v>
      </c>
      <c r="B1578" s="8">
        <v>0</v>
      </c>
    </row>
    <row r="1579" spans="1:2">
      <c r="A1579" s="9">
        <v>31199</v>
      </c>
      <c r="B1579" s="8">
        <v>0</v>
      </c>
    </row>
    <row r="1580" spans="1:2">
      <c r="A1580" s="9">
        <v>31229</v>
      </c>
      <c r="B1580" s="8">
        <v>0</v>
      </c>
    </row>
    <row r="1581" spans="1:2">
      <c r="A1581" s="9">
        <v>31260</v>
      </c>
      <c r="B1581" s="8">
        <v>0</v>
      </c>
    </row>
    <row r="1582" spans="1:2">
      <c r="A1582" s="9">
        <v>31291</v>
      </c>
      <c r="B1582" s="8">
        <v>0</v>
      </c>
    </row>
    <row r="1583" spans="1:2">
      <c r="A1583" s="9">
        <v>31321</v>
      </c>
      <c r="B1583" s="8">
        <v>0</v>
      </c>
    </row>
    <row r="1584" spans="1:2">
      <c r="A1584" s="9">
        <v>31352</v>
      </c>
      <c r="B1584" s="8">
        <v>0</v>
      </c>
    </row>
    <row r="1585" spans="1:2">
      <c r="A1585" s="9">
        <v>31382</v>
      </c>
      <c r="B1585" s="8">
        <v>0</v>
      </c>
    </row>
    <row r="1586" spans="1:2">
      <c r="A1586" s="9">
        <v>31413</v>
      </c>
      <c r="B1586" s="8">
        <v>0</v>
      </c>
    </row>
    <row r="1587" spans="1:2">
      <c r="A1587" s="9">
        <v>31444</v>
      </c>
      <c r="B1587" s="8">
        <v>0</v>
      </c>
    </row>
    <row r="1588" spans="1:2">
      <c r="A1588" s="9">
        <v>31472</v>
      </c>
      <c r="B1588" s="8">
        <v>0</v>
      </c>
    </row>
    <row r="1589" spans="1:2">
      <c r="A1589" s="9">
        <v>31503</v>
      </c>
      <c r="B1589" s="8">
        <v>0</v>
      </c>
    </row>
    <row r="1590" spans="1:2">
      <c r="A1590" s="9">
        <v>31533</v>
      </c>
      <c r="B1590" s="8">
        <v>0</v>
      </c>
    </row>
    <row r="1591" spans="1:2">
      <c r="A1591" s="9">
        <v>31564</v>
      </c>
      <c r="B1591" s="8">
        <v>0</v>
      </c>
    </row>
    <row r="1592" spans="1:2">
      <c r="A1592" s="9">
        <v>31594</v>
      </c>
      <c r="B1592" s="8">
        <v>0</v>
      </c>
    </row>
    <row r="1593" spans="1:2">
      <c r="A1593" s="9">
        <v>31625</v>
      </c>
      <c r="B1593" s="8">
        <v>0</v>
      </c>
    </row>
    <row r="1594" spans="1:2">
      <c r="A1594" s="9">
        <v>31656</v>
      </c>
      <c r="B1594" s="8">
        <v>0</v>
      </c>
    </row>
    <row r="1595" spans="1:2">
      <c r="A1595" s="9">
        <v>31686</v>
      </c>
      <c r="B1595" s="8">
        <v>0</v>
      </c>
    </row>
    <row r="1596" spans="1:2">
      <c r="A1596" s="9">
        <v>31717</v>
      </c>
      <c r="B1596" s="8">
        <v>0</v>
      </c>
    </row>
    <row r="1597" spans="1:2">
      <c r="A1597" s="9">
        <v>31747</v>
      </c>
      <c r="B1597" s="8">
        <v>0</v>
      </c>
    </row>
    <row r="1598" spans="1:2">
      <c r="A1598" s="9">
        <v>31778</v>
      </c>
      <c r="B1598" s="8">
        <v>0</v>
      </c>
    </row>
    <row r="1599" spans="1:2">
      <c r="A1599" s="9">
        <v>31809</v>
      </c>
      <c r="B1599" s="8">
        <v>0</v>
      </c>
    </row>
    <row r="1600" spans="1:2">
      <c r="A1600" s="9">
        <v>31837</v>
      </c>
      <c r="B1600" s="8">
        <v>0</v>
      </c>
    </row>
    <row r="1601" spans="1:2">
      <c r="A1601" s="9">
        <v>31868</v>
      </c>
      <c r="B1601" s="8">
        <v>0</v>
      </c>
    </row>
    <row r="1602" spans="1:2">
      <c r="A1602" s="9">
        <v>31898</v>
      </c>
      <c r="B1602" s="8">
        <v>0</v>
      </c>
    </row>
    <row r="1603" spans="1:2">
      <c r="A1603" s="9">
        <v>31929</v>
      </c>
      <c r="B1603" s="8">
        <v>0</v>
      </c>
    </row>
    <row r="1604" spans="1:2">
      <c r="A1604" s="9">
        <v>31959</v>
      </c>
      <c r="B1604" s="8">
        <v>0</v>
      </c>
    </row>
    <row r="1605" spans="1:2">
      <c r="A1605" s="9">
        <v>31990</v>
      </c>
      <c r="B1605" s="8">
        <v>0</v>
      </c>
    </row>
    <row r="1606" spans="1:2">
      <c r="A1606" s="9">
        <v>32021</v>
      </c>
      <c r="B1606" s="8">
        <v>0</v>
      </c>
    </row>
    <row r="1607" spans="1:2">
      <c r="A1607" s="9">
        <v>32051</v>
      </c>
      <c r="B1607" s="8">
        <v>0</v>
      </c>
    </row>
    <row r="1608" spans="1:2">
      <c r="A1608" s="9">
        <v>32082</v>
      </c>
      <c r="B1608" s="8">
        <v>0</v>
      </c>
    </row>
    <row r="1609" spans="1:2">
      <c r="A1609" s="9">
        <v>32112</v>
      </c>
      <c r="B1609" s="8">
        <v>0</v>
      </c>
    </row>
    <row r="1610" spans="1:2">
      <c r="A1610" s="9">
        <v>32143</v>
      </c>
      <c r="B1610" s="8">
        <v>0</v>
      </c>
    </row>
    <row r="1611" spans="1:2">
      <c r="A1611" s="9">
        <v>32174</v>
      </c>
      <c r="B1611" s="8">
        <v>0</v>
      </c>
    </row>
    <row r="1612" spans="1:2">
      <c r="A1612" s="9">
        <v>32203</v>
      </c>
      <c r="B1612" s="8">
        <v>0</v>
      </c>
    </row>
    <row r="1613" spans="1:2">
      <c r="A1613" s="9">
        <v>32234</v>
      </c>
      <c r="B1613" s="8">
        <v>0</v>
      </c>
    </row>
    <row r="1614" spans="1:2">
      <c r="A1614" s="9">
        <v>32264</v>
      </c>
      <c r="B1614" s="8">
        <v>0</v>
      </c>
    </row>
    <row r="1615" spans="1:2">
      <c r="A1615" s="9">
        <v>32295</v>
      </c>
      <c r="B1615" s="8">
        <v>0</v>
      </c>
    </row>
    <row r="1616" spans="1:2">
      <c r="A1616" s="9">
        <v>32325</v>
      </c>
      <c r="B1616" s="8">
        <v>0</v>
      </c>
    </row>
    <row r="1617" spans="1:2">
      <c r="A1617" s="9">
        <v>32356</v>
      </c>
      <c r="B1617" s="8">
        <v>0</v>
      </c>
    </row>
    <row r="1618" spans="1:2">
      <c r="A1618" s="9">
        <v>32387</v>
      </c>
      <c r="B1618" s="8">
        <v>0</v>
      </c>
    </row>
    <row r="1619" spans="1:2">
      <c r="A1619" s="9">
        <v>32417</v>
      </c>
      <c r="B1619" s="8">
        <v>0</v>
      </c>
    </row>
    <row r="1620" spans="1:2">
      <c r="A1620" s="9">
        <v>32448</v>
      </c>
      <c r="B1620" s="8">
        <v>0</v>
      </c>
    </row>
    <row r="1621" spans="1:2">
      <c r="A1621" s="9">
        <v>32478</v>
      </c>
      <c r="B1621" s="8">
        <v>0</v>
      </c>
    </row>
    <row r="1622" spans="1:2">
      <c r="A1622" s="9">
        <v>32509</v>
      </c>
      <c r="B1622" s="8">
        <v>0</v>
      </c>
    </row>
    <row r="1623" spans="1:2">
      <c r="A1623" s="9">
        <v>32540</v>
      </c>
      <c r="B1623" s="8">
        <v>0</v>
      </c>
    </row>
    <row r="1624" spans="1:2">
      <c r="A1624" s="9">
        <v>32568</v>
      </c>
      <c r="B1624" s="8">
        <v>0</v>
      </c>
    </row>
    <row r="1625" spans="1:2">
      <c r="A1625" s="9">
        <v>32599</v>
      </c>
      <c r="B1625" s="8">
        <v>0</v>
      </c>
    </row>
    <row r="1626" spans="1:2">
      <c r="A1626" s="9">
        <v>32629</v>
      </c>
      <c r="B1626" s="8">
        <v>0</v>
      </c>
    </row>
    <row r="1627" spans="1:2">
      <c r="A1627" s="9">
        <v>32660</v>
      </c>
      <c r="B1627" s="8">
        <v>0</v>
      </c>
    </row>
    <row r="1628" spans="1:2">
      <c r="A1628" s="9">
        <v>32690</v>
      </c>
      <c r="B1628" s="8">
        <v>0</v>
      </c>
    </row>
    <row r="1629" spans="1:2">
      <c r="A1629" s="9">
        <v>32721</v>
      </c>
      <c r="B1629" s="8">
        <v>0</v>
      </c>
    </row>
    <row r="1630" spans="1:2">
      <c r="A1630" s="9">
        <v>32752</v>
      </c>
      <c r="B1630" s="8">
        <v>0</v>
      </c>
    </row>
    <row r="1631" spans="1:2">
      <c r="A1631" s="9">
        <v>32782</v>
      </c>
      <c r="B1631" s="8">
        <v>0</v>
      </c>
    </row>
    <row r="1632" spans="1:2">
      <c r="A1632" s="9">
        <v>32813</v>
      </c>
      <c r="B1632" s="8">
        <v>0</v>
      </c>
    </row>
    <row r="1633" spans="1:2">
      <c r="A1633" s="9">
        <v>32843</v>
      </c>
      <c r="B1633" s="8">
        <v>0</v>
      </c>
    </row>
    <row r="1634" spans="1:2">
      <c r="A1634" s="9">
        <v>32874</v>
      </c>
      <c r="B1634" s="8">
        <v>0</v>
      </c>
    </row>
    <row r="1635" spans="1:2">
      <c r="A1635" s="9">
        <v>32905</v>
      </c>
      <c r="B1635" s="8">
        <v>0</v>
      </c>
    </row>
    <row r="1636" spans="1:2">
      <c r="A1636" s="9">
        <v>32933</v>
      </c>
      <c r="B1636" s="8">
        <v>0</v>
      </c>
    </row>
    <row r="1637" spans="1:2">
      <c r="A1637" s="9">
        <v>32964</v>
      </c>
      <c r="B1637" s="8">
        <v>0</v>
      </c>
    </row>
    <row r="1638" spans="1:2">
      <c r="A1638" s="9">
        <v>32994</v>
      </c>
      <c r="B1638" s="8">
        <v>0</v>
      </c>
    </row>
    <row r="1639" spans="1:2">
      <c r="A1639" s="9">
        <v>33025</v>
      </c>
      <c r="B1639" s="8">
        <v>0</v>
      </c>
    </row>
    <row r="1640" spans="1:2">
      <c r="A1640" s="9">
        <v>33055</v>
      </c>
      <c r="B1640" s="8">
        <v>0</v>
      </c>
    </row>
    <row r="1641" spans="1:2">
      <c r="A1641" s="9">
        <v>33086</v>
      </c>
      <c r="B1641" s="8">
        <v>1</v>
      </c>
    </row>
    <row r="1642" spans="1:2">
      <c r="A1642" s="9">
        <v>33117</v>
      </c>
      <c r="B1642" s="8">
        <v>1</v>
      </c>
    </row>
    <row r="1643" spans="1:2">
      <c r="A1643" s="9">
        <v>33147</v>
      </c>
      <c r="B1643" s="8">
        <v>1</v>
      </c>
    </row>
    <row r="1644" spans="1:2">
      <c r="A1644" s="9">
        <v>33178</v>
      </c>
      <c r="B1644" s="8">
        <v>1</v>
      </c>
    </row>
    <row r="1645" spans="1:2">
      <c r="A1645" s="9">
        <v>33208</v>
      </c>
      <c r="B1645" s="8">
        <v>1</v>
      </c>
    </row>
    <row r="1646" spans="1:2">
      <c r="A1646" s="9">
        <v>33239</v>
      </c>
      <c r="B1646" s="8">
        <v>1</v>
      </c>
    </row>
    <row r="1647" spans="1:2">
      <c r="A1647" s="9">
        <v>33270</v>
      </c>
      <c r="B1647" s="8">
        <v>1</v>
      </c>
    </row>
    <row r="1648" spans="1:2">
      <c r="A1648" s="9">
        <v>33298</v>
      </c>
      <c r="B1648" s="8">
        <v>1</v>
      </c>
    </row>
    <row r="1649" spans="1:2">
      <c r="A1649" s="9">
        <v>33329</v>
      </c>
      <c r="B1649" s="8">
        <v>0</v>
      </c>
    </row>
    <row r="1650" spans="1:2">
      <c r="A1650" s="9">
        <v>33359</v>
      </c>
      <c r="B1650" s="8">
        <v>0</v>
      </c>
    </row>
    <row r="1651" spans="1:2">
      <c r="A1651" s="9">
        <v>33390</v>
      </c>
      <c r="B1651" s="8">
        <v>0</v>
      </c>
    </row>
    <row r="1652" spans="1:2">
      <c r="A1652" s="9">
        <v>33420</v>
      </c>
      <c r="B1652" s="8">
        <v>0</v>
      </c>
    </row>
    <row r="1653" spans="1:2">
      <c r="A1653" s="9">
        <v>33451</v>
      </c>
      <c r="B1653" s="8">
        <v>0</v>
      </c>
    </row>
    <row r="1654" spans="1:2">
      <c r="A1654" s="9">
        <v>33482</v>
      </c>
      <c r="B1654" s="8">
        <v>0</v>
      </c>
    </row>
    <row r="1655" spans="1:2">
      <c r="A1655" s="9">
        <v>33512</v>
      </c>
      <c r="B1655" s="8">
        <v>0</v>
      </c>
    </row>
    <row r="1656" spans="1:2">
      <c r="A1656" s="9">
        <v>33543</v>
      </c>
      <c r="B1656" s="8">
        <v>0</v>
      </c>
    </row>
    <row r="1657" spans="1:2">
      <c r="A1657" s="9">
        <v>33573</v>
      </c>
      <c r="B1657" s="8">
        <v>0</v>
      </c>
    </row>
    <row r="1658" spans="1:2">
      <c r="A1658" s="9">
        <v>33604</v>
      </c>
      <c r="B1658" s="8">
        <v>0</v>
      </c>
    </row>
    <row r="1659" spans="1:2">
      <c r="A1659" s="9">
        <v>33635</v>
      </c>
      <c r="B1659" s="8">
        <v>0</v>
      </c>
    </row>
    <row r="1660" spans="1:2">
      <c r="A1660" s="9">
        <v>33664</v>
      </c>
      <c r="B1660" s="8">
        <v>0</v>
      </c>
    </row>
    <row r="1661" spans="1:2">
      <c r="A1661" s="9">
        <v>33695</v>
      </c>
      <c r="B1661" s="8">
        <v>0</v>
      </c>
    </row>
    <row r="1662" spans="1:2">
      <c r="A1662" s="9">
        <v>33725</v>
      </c>
      <c r="B1662" s="8">
        <v>0</v>
      </c>
    </row>
    <row r="1663" spans="1:2">
      <c r="A1663" s="9">
        <v>33756</v>
      </c>
      <c r="B1663" s="8">
        <v>0</v>
      </c>
    </row>
    <row r="1664" spans="1:2">
      <c r="A1664" s="9">
        <v>33786</v>
      </c>
      <c r="B1664" s="8">
        <v>0</v>
      </c>
    </row>
    <row r="1665" spans="1:2">
      <c r="A1665" s="9">
        <v>33817</v>
      </c>
      <c r="B1665" s="8">
        <v>0</v>
      </c>
    </row>
    <row r="1666" spans="1:2">
      <c r="A1666" s="9">
        <v>33848</v>
      </c>
      <c r="B1666" s="8">
        <v>0</v>
      </c>
    </row>
    <row r="1667" spans="1:2">
      <c r="A1667" s="9">
        <v>33878</v>
      </c>
      <c r="B1667" s="8">
        <v>0</v>
      </c>
    </row>
    <row r="1668" spans="1:2">
      <c r="A1668" s="9">
        <v>33909</v>
      </c>
      <c r="B1668" s="8">
        <v>0</v>
      </c>
    </row>
    <row r="1669" spans="1:2">
      <c r="A1669" s="9">
        <v>33939</v>
      </c>
      <c r="B1669" s="8">
        <v>0</v>
      </c>
    </row>
    <row r="1670" spans="1:2">
      <c r="A1670" s="9">
        <v>33970</v>
      </c>
      <c r="B1670" s="8">
        <v>0</v>
      </c>
    </row>
    <row r="1671" spans="1:2">
      <c r="A1671" s="9">
        <v>34001</v>
      </c>
      <c r="B1671" s="8">
        <v>0</v>
      </c>
    </row>
    <row r="1672" spans="1:2">
      <c r="A1672" s="9">
        <v>34029</v>
      </c>
      <c r="B1672" s="8">
        <v>0</v>
      </c>
    </row>
    <row r="1673" spans="1:2">
      <c r="A1673" s="9">
        <v>34060</v>
      </c>
      <c r="B1673" s="8">
        <v>0</v>
      </c>
    </row>
    <row r="1674" spans="1:2">
      <c r="A1674" s="9">
        <v>34090</v>
      </c>
      <c r="B1674" s="8">
        <v>0</v>
      </c>
    </row>
    <row r="1675" spans="1:2">
      <c r="A1675" s="9">
        <v>34121</v>
      </c>
      <c r="B1675" s="8">
        <v>0</v>
      </c>
    </row>
    <row r="1676" spans="1:2">
      <c r="A1676" s="9">
        <v>34151</v>
      </c>
      <c r="B1676" s="8">
        <v>0</v>
      </c>
    </row>
    <row r="1677" spans="1:2">
      <c r="A1677" s="9">
        <v>34182</v>
      </c>
      <c r="B1677" s="8">
        <v>0</v>
      </c>
    </row>
    <row r="1678" spans="1:2">
      <c r="A1678" s="9">
        <v>34213</v>
      </c>
      <c r="B1678" s="8">
        <v>0</v>
      </c>
    </row>
    <row r="1679" spans="1:2">
      <c r="A1679" s="9">
        <v>34243</v>
      </c>
      <c r="B1679" s="8">
        <v>0</v>
      </c>
    </row>
    <row r="1680" spans="1:2">
      <c r="A1680" s="9">
        <v>34274</v>
      </c>
      <c r="B1680" s="8">
        <v>0</v>
      </c>
    </row>
    <row r="1681" spans="1:2">
      <c r="A1681" s="9">
        <v>34304</v>
      </c>
      <c r="B1681" s="8">
        <v>0</v>
      </c>
    </row>
    <row r="1682" spans="1:2">
      <c r="A1682" s="9">
        <v>34335</v>
      </c>
      <c r="B1682" s="8">
        <v>0</v>
      </c>
    </row>
    <row r="1683" spans="1:2">
      <c r="A1683" s="9">
        <v>34366</v>
      </c>
      <c r="B1683" s="8">
        <v>0</v>
      </c>
    </row>
    <row r="1684" spans="1:2">
      <c r="A1684" s="9">
        <v>34394</v>
      </c>
      <c r="B1684" s="8">
        <v>0</v>
      </c>
    </row>
    <row r="1685" spans="1:2">
      <c r="A1685" s="9">
        <v>34425</v>
      </c>
      <c r="B1685" s="8">
        <v>0</v>
      </c>
    </row>
    <row r="1686" spans="1:2">
      <c r="A1686" s="9">
        <v>34455</v>
      </c>
      <c r="B1686" s="8">
        <v>0</v>
      </c>
    </row>
    <row r="1687" spans="1:2">
      <c r="A1687" s="9">
        <v>34486</v>
      </c>
      <c r="B1687" s="8">
        <v>0</v>
      </c>
    </row>
    <row r="1688" spans="1:2">
      <c r="A1688" s="9">
        <v>34516</v>
      </c>
      <c r="B1688" s="8">
        <v>0</v>
      </c>
    </row>
    <row r="1689" spans="1:2">
      <c r="A1689" s="9">
        <v>34547</v>
      </c>
      <c r="B1689" s="8">
        <v>0</v>
      </c>
    </row>
    <row r="1690" spans="1:2">
      <c r="A1690" s="9">
        <v>34578</v>
      </c>
      <c r="B1690" s="8">
        <v>0</v>
      </c>
    </row>
    <row r="1691" spans="1:2">
      <c r="A1691" s="9">
        <v>34608</v>
      </c>
      <c r="B1691" s="8">
        <v>0</v>
      </c>
    </row>
    <row r="1692" spans="1:2">
      <c r="A1692" s="9">
        <v>34639</v>
      </c>
      <c r="B1692" s="8">
        <v>0</v>
      </c>
    </row>
    <row r="1693" spans="1:2">
      <c r="A1693" s="9">
        <v>34669</v>
      </c>
      <c r="B1693" s="8">
        <v>0</v>
      </c>
    </row>
    <row r="1694" spans="1:2">
      <c r="A1694" s="9">
        <v>34700</v>
      </c>
      <c r="B1694" s="8">
        <v>0</v>
      </c>
    </row>
    <row r="1695" spans="1:2">
      <c r="A1695" s="9">
        <v>34731</v>
      </c>
      <c r="B1695" s="8">
        <v>0</v>
      </c>
    </row>
    <row r="1696" spans="1:2">
      <c r="A1696" s="9">
        <v>34759</v>
      </c>
      <c r="B1696" s="8">
        <v>0</v>
      </c>
    </row>
    <row r="1697" spans="1:2">
      <c r="A1697" s="9">
        <v>34790</v>
      </c>
      <c r="B1697" s="8">
        <v>0</v>
      </c>
    </row>
    <row r="1698" spans="1:2">
      <c r="A1698" s="9">
        <v>34820</v>
      </c>
      <c r="B1698" s="8">
        <v>0</v>
      </c>
    </row>
    <row r="1699" spans="1:2">
      <c r="A1699" s="9">
        <v>34851</v>
      </c>
      <c r="B1699" s="8">
        <v>0</v>
      </c>
    </row>
    <row r="1700" spans="1:2">
      <c r="A1700" s="9">
        <v>34881</v>
      </c>
      <c r="B1700" s="8">
        <v>0</v>
      </c>
    </row>
    <row r="1701" spans="1:2">
      <c r="A1701" s="9">
        <v>34912</v>
      </c>
      <c r="B1701" s="8">
        <v>0</v>
      </c>
    </row>
    <row r="1702" spans="1:2">
      <c r="A1702" s="9">
        <v>34943</v>
      </c>
      <c r="B1702" s="8">
        <v>0</v>
      </c>
    </row>
    <row r="1703" spans="1:2">
      <c r="A1703" s="9">
        <v>34973</v>
      </c>
      <c r="B1703" s="8">
        <v>0</v>
      </c>
    </row>
    <row r="1704" spans="1:2">
      <c r="A1704" s="9">
        <v>35004</v>
      </c>
      <c r="B1704" s="8">
        <v>0</v>
      </c>
    </row>
    <row r="1705" spans="1:2">
      <c r="A1705" s="9">
        <v>35034</v>
      </c>
      <c r="B1705" s="8">
        <v>0</v>
      </c>
    </row>
    <row r="1706" spans="1:2">
      <c r="A1706" s="9">
        <v>35065</v>
      </c>
      <c r="B1706" s="8">
        <v>0</v>
      </c>
    </row>
    <row r="1707" spans="1:2">
      <c r="A1707" s="9">
        <v>35096</v>
      </c>
      <c r="B1707" s="8">
        <v>0</v>
      </c>
    </row>
    <row r="1708" spans="1:2">
      <c r="A1708" s="9">
        <v>35125</v>
      </c>
      <c r="B1708" s="8">
        <v>0</v>
      </c>
    </row>
    <row r="1709" spans="1:2">
      <c r="A1709" s="9">
        <v>35156</v>
      </c>
      <c r="B1709" s="8">
        <v>0</v>
      </c>
    </row>
    <row r="1710" spans="1:2">
      <c r="A1710" s="9">
        <v>35186</v>
      </c>
      <c r="B1710" s="8">
        <v>0</v>
      </c>
    </row>
    <row r="1711" spans="1:2">
      <c r="A1711" s="9">
        <v>35217</v>
      </c>
      <c r="B1711" s="8">
        <v>0</v>
      </c>
    </row>
    <row r="1712" spans="1:2">
      <c r="A1712" s="9">
        <v>35247</v>
      </c>
      <c r="B1712" s="8">
        <v>0</v>
      </c>
    </row>
    <row r="1713" spans="1:2">
      <c r="A1713" s="9">
        <v>35278</v>
      </c>
      <c r="B1713" s="8">
        <v>0</v>
      </c>
    </row>
    <row r="1714" spans="1:2">
      <c r="A1714" s="9">
        <v>35309</v>
      </c>
      <c r="B1714" s="8">
        <v>0</v>
      </c>
    </row>
    <row r="1715" spans="1:2">
      <c r="A1715" s="9">
        <v>35339</v>
      </c>
      <c r="B1715" s="8">
        <v>0</v>
      </c>
    </row>
    <row r="1716" spans="1:2">
      <c r="A1716" s="9">
        <v>35370</v>
      </c>
      <c r="B1716" s="8">
        <v>0</v>
      </c>
    </row>
    <row r="1717" spans="1:2">
      <c r="A1717" s="9">
        <v>35400</v>
      </c>
      <c r="B1717" s="8">
        <v>0</v>
      </c>
    </row>
    <row r="1718" spans="1:2">
      <c r="A1718" s="9">
        <v>35431</v>
      </c>
      <c r="B1718" s="8">
        <v>0</v>
      </c>
    </row>
    <row r="1719" spans="1:2">
      <c r="A1719" s="9">
        <v>35462</v>
      </c>
      <c r="B1719" s="8">
        <v>0</v>
      </c>
    </row>
    <row r="1720" spans="1:2">
      <c r="A1720" s="9">
        <v>35490</v>
      </c>
      <c r="B1720" s="8">
        <v>0</v>
      </c>
    </row>
    <row r="1721" spans="1:2">
      <c r="A1721" s="9">
        <v>35521</v>
      </c>
      <c r="B1721" s="8">
        <v>0</v>
      </c>
    </row>
    <row r="1722" spans="1:2">
      <c r="A1722" s="9">
        <v>35551</v>
      </c>
      <c r="B1722" s="8">
        <v>0</v>
      </c>
    </row>
    <row r="1723" spans="1:2">
      <c r="A1723" s="9">
        <v>35582</v>
      </c>
      <c r="B1723" s="8">
        <v>0</v>
      </c>
    </row>
    <row r="1724" spans="1:2">
      <c r="A1724" s="9">
        <v>35612</v>
      </c>
      <c r="B1724" s="8">
        <v>0</v>
      </c>
    </row>
    <row r="1725" spans="1:2">
      <c r="A1725" s="9">
        <v>35643</v>
      </c>
      <c r="B1725" s="8">
        <v>0</v>
      </c>
    </row>
    <row r="1726" spans="1:2">
      <c r="A1726" s="9">
        <v>35674</v>
      </c>
      <c r="B1726" s="8">
        <v>0</v>
      </c>
    </row>
    <row r="1727" spans="1:2">
      <c r="A1727" s="9">
        <v>35704</v>
      </c>
      <c r="B1727" s="8">
        <v>0</v>
      </c>
    </row>
    <row r="1728" spans="1:2">
      <c r="A1728" s="9">
        <v>35735</v>
      </c>
      <c r="B1728" s="8">
        <v>0</v>
      </c>
    </row>
    <row r="1729" spans="1:2">
      <c r="A1729" s="9">
        <v>35765</v>
      </c>
      <c r="B1729" s="8">
        <v>0</v>
      </c>
    </row>
    <row r="1730" spans="1:2">
      <c r="A1730" s="9">
        <v>35796</v>
      </c>
      <c r="B1730" s="8">
        <v>0</v>
      </c>
    </row>
    <row r="1731" spans="1:2">
      <c r="A1731" s="9">
        <v>35827</v>
      </c>
      <c r="B1731" s="8">
        <v>0</v>
      </c>
    </row>
    <row r="1732" spans="1:2">
      <c r="A1732" s="9">
        <v>35855</v>
      </c>
      <c r="B1732" s="8">
        <v>0</v>
      </c>
    </row>
    <row r="1733" spans="1:2">
      <c r="A1733" s="9">
        <v>35886</v>
      </c>
      <c r="B1733" s="8">
        <v>0</v>
      </c>
    </row>
    <row r="1734" spans="1:2">
      <c r="A1734" s="9">
        <v>35916</v>
      </c>
      <c r="B1734" s="8">
        <v>0</v>
      </c>
    </row>
    <row r="1735" spans="1:2">
      <c r="A1735" s="9">
        <v>35947</v>
      </c>
      <c r="B1735" s="8">
        <v>0</v>
      </c>
    </row>
    <row r="1736" spans="1:2">
      <c r="A1736" s="9">
        <v>35977</v>
      </c>
      <c r="B1736" s="8">
        <v>0</v>
      </c>
    </row>
    <row r="1737" spans="1:2">
      <c r="A1737" s="9">
        <v>36008</v>
      </c>
      <c r="B1737" s="8">
        <v>0</v>
      </c>
    </row>
    <row r="1738" spans="1:2">
      <c r="A1738" s="9">
        <v>36039</v>
      </c>
      <c r="B1738" s="8">
        <v>0</v>
      </c>
    </row>
    <row r="1739" spans="1:2">
      <c r="A1739" s="9">
        <v>36069</v>
      </c>
      <c r="B1739" s="8">
        <v>0</v>
      </c>
    </row>
    <row r="1740" spans="1:2">
      <c r="A1740" s="9">
        <v>36100</v>
      </c>
      <c r="B1740" s="8">
        <v>0</v>
      </c>
    </row>
    <row r="1741" spans="1:2">
      <c r="A1741" s="9">
        <v>36130</v>
      </c>
      <c r="B1741" s="8">
        <v>0</v>
      </c>
    </row>
    <row r="1742" spans="1:2">
      <c r="A1742" s="9">
        <v>36161</v>
      </c>
      <c r="B1742" s="8">
        <v>0</v>
      </c>
    </row>
    <row r="1743" spans="1:2">
      <c r="A1743" s="9">
        <v>36192</v>
      </c>
      <c r="B1743" s="8">
        <v>0</v>
      </c>
    </row>
    <row r="1744" spans="1:2">
      <c r="A1744" s="9">
        <v>36220</v>
      </c>
      <c r="B1744" s="8">
        <v>0</v>
      </c>
    </row>
    <row r="1745" spans="1:2">
      <c r="A1745" s="9">
        <v>36251</v>
      </c>
      <c r="B1745" s="8">
        <v>0</v>
      </c>
    </row>
    <row r="1746" spans="1:2">
      <c r="A1746" s="9">
        <v>36281</v>
      </c>
      <c r="B1746" s="8">
        <v>0</v>
      </c>
    </row>
    <row r="1747" spans="1:2">
      <c r="A1747" s="9">
        <v>36312</v>
      </c>
      <c r="B1747" s="8">
        <v>0</v>
      </c>
    </row>
    <row r="1748" spans="1:2">
      <c r="A1748" s="9">
        <v>36342</v>
      </c>
      <c r="B1748" s="8">
        <v>0</v>
      </c>
    </row>
    <row r="1749" spans="1:2">
      <c r="A1749" s="9">
        <v>36373</v>
      </c>
      <c r="B1749" s="8">
        <v>0</v>
      </c>
    </row>
    <row r="1750" spans="1:2">
      <c r="A1750" s="9">
        <v>36404</v>
      </c>
      <c r="B1750" s="8">
        <v>0</v>
      </c>
    </row>
    <row r="1751" spans="1:2">
      <c r="A1751" s="9">
        <v>36434</v>
      </c>
      <c r="B1751" s="8">
        <v>0</v>
      </c>
    </row>
    <row r="1752" spans="1:2">
      <c r="A1752" s="9">
        <v>36465</v>
      </c>
      <c r="B1752" s="8">
        <v>0</v>
      </c>
    </row>
    <row r="1753" spans="1:2">
      <c r="A1753" s="9">
        <v>36495</v>
      </c>
      <c r="B1753" s="8">
        <v>0</v>
      </c>
    </row>
    <row r="1754" spans="1:2">
      <c r="A1754" s="9">
        <v>36526</v>
      </c>
      <c r="B1754" s="8">
        <v>0</v>
      </c>
    </row>
    <row r="1755" spans="1:2">
      <c r="A1755" s="9">
        <v>36557</v>
      </c>
      <c r="B1755" s="8">
        <v>0</v>
      </c>
    </row>
    <row r="1756" spans="1:2">
      <c r="A1756" s="9">
        <v>36586</v>
      </c>
      <c r="B1756" s="8">
        <v>0</v>
      </c>
    </row>
    <row r="1757" spans="1:2">
      <c r="A1757" s="9">
        <v>36617</v>
      </c>
      <c r="B1757" s="8">
        <v>0</v>
      </c>
    </row>
    <row r="1758" spans="1:2">
      <c r="A1758" s="9">
        <v>36647</v>
      </c>
      <c r="B1758" s="8">
        <v>0</v>
      </c>
    </row>
    <row r="1759" spans="1:2">
      <c r="A1759" s="9">
        <v>36678</v>
      </c>
      <c r="B1759" s="8">
        <v>0</v>
      </c>
    </row>
    <row r="1760" spans="1:2">
      <c r="A1760" s="9">
        <v>36708</v>
      </c>
      <c r="B1760" s="8">
        <v>0</v>
      </c>
    </row>
    <row r="1761" spans="1:2">
      <c r="A1761" s="9">
        <v>36739</v>
      </c>
      <c r="B1761" s="8">
        <v>0</v>
      </c>
    </row>
    <row r="1762" spans="1:2">
      <c r="A1762" s="9">
        <v>36770</v>
      </c>
      <c r="B1762" s="8">
        <v>0</v>
      </c>
    </row>
    <row r="1763" spans="1:2">
      <c r="A1763" s="9">
        <v>36800</v>
      </c>
      <c r="B1763" s="8">
        <v>0</v>
      </c>
    </row>
    <row r="1764" spans="1:2">
      <c r="A1764" s="9">
        <v>36831</v>
      </c>
      <c r="B1764" s="8">
        <v>0</v>
      </c>
    </row>
    <row r="1765" spans="1:2">
      <c r="A1765" s="9">
        <v>36861</v>
      </c>
      <c r="B1765" s="8">
        <v>0</v>
      </c>
    </row>
    <row r="1766" spans="1:2">
      <c r="A1766" s="9">
        <v>36892</v>
      </c>
      <c r="B1766" s="8">
        <v>0</v>
      </c>
    </row>
    <row r="1767" spans="1:2">
      <c r="A1767" s="9">
        <v>36923</v>
      </c>
      <c r="B1767" s="8">
        <v>0</v>
      </c>
    </row>
    <row r="1768" spans="1:2">
      <c r="A1768" s="9">
        <v>36951</v>
      </c>
      <c r="B1768" s="8">
        <v>0</v>
      </c>
    </row>
    <row r="1769" spans="1:2">
      <c r="A1769" s="9">
        <v>36982</v>
      </c>
      <c r="B1769" s="8">
        <v>1</v>
      </c>
    </row>
    <row r="1770" spans="1:2">
      <c r="A1770" s="9">
        <v>37012</v>
      </c>
      <c r="B1770" s="8">
        <v>1</v>
      </c>
    </row>
    <row r="1771" spans="1:2">
      <c r="A1771" s="9">
        <v>37043</v>
      </c>
      <c r="B1771" s="8">
        <v>1</v>
      </c>
    </row>
    <row r="1772" spans="1:2">
      <c r="A1772" s="9">
        <v>37073</v>
      </c>
      <c r="B1772" s="8">
        <v>1</v>
      </c>
    </row>
    <row r="1773" spans="1:2">
      <c r="A1773" s="9">
        <v>37104</v>
      </c>
      <c r="B1773" s="8">
        <v>1</v>
      </c>
    </row>
    <row r="1774" spans="1:2">
      <c r="A1774" s="9">
        <v>37135</v>
      </c>
      <c r="B1774" s="8">
        <v>1</v>
      </c>
    </row>
    <row r="1775" spans="1:2">
      <c r="A1775" s="9">
        <v>37165</v>
      </c>
      <c r="B1775" s="8">
        <v>1</v>
      </c>
    </row>
    <row r="1776" spans="1:2">
      <c r="A1776" s="9">
        <v>37196</v>
      </c>
      <c r="B1776" s="8">
        <v>1</v>
      </c>
    </row>
    <row r="1777" spans="1:2">
      <c r="A1777" s="9">
        <v>37226</v>
      </c>
      <c r="B1777" s="8">
        <v>0</v>
      </c>
    </row>
    <row r="1778" spans="1:2">
      <c r="A1778" s="9">
        <v>37257</v>
      </c>
      <c r="B1778" s="8">
        <v>0</v>
      </c>
    </row>
    <row r="1779" spans="1:2">
      <c r="A1779" s="9">
        <v>37288</v>
      </c>
      <c r="B1779" s="8">
        <v>0</v>
      </c>
    </row>
    <row r="1780" spans="1:2">
      <c r="A1780" s="9">
        <v>37316</v>
      </c>
      <c r="B1780" s="8">
        <v>0</v>
      </c>
    </row>
    <row r="1781" spans="1:2">
      <c r="A1781" s="9">
        <v>37347</v>
      </c>
      <c r="B1781" s="8">
        <v>0</v>
      </c>
    </row>
    <row r="1782" spans="1:2">
      <c r="A1782" s="9">
        <v>37377</v>
      </c>
      <c r="B1782" s="8">
        <v>0</v>
      </c>
    </row>
    <row r="1783" spans="1:2">
      <c r="A1783" s="9">
        <v>37408</v>
      </c>
      <c r="B1783" s="8">
        <v>0</v>
      </c>
    </row>
    <row r="1784" spans="1:2">
      <c r="A1784" s="9">
        <v>37438</v>
      </c>
      <c r="B1784" s="8">
        <v>0</v>
      </c>
    </row>
    <row r="1785" spans="1:2">
      <c r="A1785" s="9">
        <v>37469</v>
      </c>
      <c r="B1785" s="8">
        <v>0</v>
      </c>
    </row>
    <row r="1786" spans="1:2">
      <c r="A1786" s="9">
        <v>37500</v>
      </c>
      <c r="B1786" s="8">
        <v>0</v>
      </c>
    </row>
    <row r="1787" spans="1:2">
      <c r="A1787" s="9">
        <v>37530</v>
      </c>
      <c r="B1787" s="8">
        <v>0</v>
      </c>
    </row>
    <row r="1788" spans="1:2">
      <c r="A1788" s="9">
        <v>37561</v>
      </c>
      <c r="B1788" s="8">
        <v>0</v>
      </c>
    </row>
    <row r="1789" spans="1:2">
      <c r="A1789" s="9">
        <v>37591</v>
      </c>
      <c r="B1789" s="8">
        <v>0</v>
      </c>
    </row>
    <row r="1790" spans="1:2">
      <c r="A1790" s="9">
        <v>37622</v>
      </c>
      <c r="B1790" s="8">
        <v>0</v>
      </c>
    </row>
    <row r="1791" spans="1:2">
      <c r="A1791" s="9">
        <v>37653</v>
      </c>
      <c r="B1791" s="8">
        <v>0</v>
      </c>
    </row>
    <row r="1792" spans="1:2">
      <c r="A1792" s="9">
        <v>37681</v>
      </c>
      <c r="B1792" s="8">
        <v>0</v>
      </c>
    </row>
    <row r="1793" spans="1:2">
      <c r="A1793" s="9">
        <v>37712</v>
      </c>
      <c r="B1793" s="8">
        <v>0</v>
      </c>
    </row>
    <row r="1794" spans="1:2">
      <c r="A1794" s="9">
        <v>37742</v>
      </c>
      <c r="B1794" s="8">
        <v>0</v>
      </c>
    </row>
    <row r="1795" spans="1:2">
      <c r="A1795" s="9">
        <v>37773</v>
      </c>
      <c r="B1795" s="8">
        <v>0</v>
      </c>
    </row>
    <row r="1796" spans="1:2">
      <c r="A1796" s="9">
        <v>37803</v>
      </c>
      <c r="B1796" s="8">
        <v>0</v>
      </c>
    </row>
    <row r="1797" spans="1:2">
      <c r="A1797" s="9">
        <v>37834</v>
      </c>
      <c r="B1797" s="8">
        <v>0</v>
      </c>
    </row>
    <row r="1798" spans="1:2">
      <c r="A1798" s="9">
        <v>37865</v>
      </c>
      <c r="B1798" s="8">
        <v>0</v>
      </c>
    </row>
    <row r="1799" spans="1:2">
      <c r="A1799" s="9">
        <v>37895</v>
      </c>
      <c r="B1799" s="8">
        <v>0</v>
      </c>
    </row>
    <row r="1800" spans="1:2">
      <c r="A1800" s="9">
        <v>37926</v>
      </c>
      <c r="B1800" s="8">
        <v>0</v>
      </c>
    </row>
    <row r="1801" spans="1:2">
      <c r="A1801" s="9">
        <v>37956</v>
      </c>
      <c r="B1801" s="8">
        <v>0</v>
      </c>
    </row>
    <row r="1802" spans="1:2">
      <c r="A1802" s="9">
        <v>37987</v>
      </c>
      <c r="B1802" s="8">
        <v>0</v>
      </c>
    </row>
    <row r="1803" spans="1:2">
      <c r="A1803" s="9">
        <v>38018</v>
      </c>
      <c r="B1803" s="8">
        <v>0</v>
      </c>
    </row>
    <row r="1804" spans="1:2">
      <c r="A1804" s="9">
        <v>38047</v>
      </c>
      <c r="B1804" s="8">
        <v>0</v>
      </c>
    </row>
    <row r="1805" spans="1:2">
      <c r="A1805" s="9">
        <v>38078</v>
      </c>
      <c r="B1805" s="8">
        <v>0</v>
      </c>
    </row>
    <row r="1806" spans="1:2">
      <c r="A1806" s="9">
        <v>38108</v>
      </c>
      <c r="B1806" s="8">
        <v>0</v>
      </c>
    </row>
    <row r="1807" spans="1:2">
      <c r="A1807" s="9">
        <v>38139</v>
      </c>
      <c r="B1807" s="8">
        <v>0</v>
      </c>
    </row>
    <row r="1808" spans="1:2">
      <c r="A1808" s="9">
        <v>38169</v>
      </c>
      <c r="B1808" s="8">
        <v>0</v>
      </c>
    </row>
    <row r="1809" spans="1:2">
      <c r="A1809" s="9">
        <v>38200</v>
      </c>
      <c r="B1809" s="8">
        <v>0</v>
      </c>
    </row>
    <row r="1810" spans="1:2">
      <c r="A1810" s="9">
        <v>38231</v>
      </c>
      <c r="B1810" s="8">
        <v>0</v>
      </c>
    </row>
    <row r="1811" spans="1:2">
      <c r="A1811" s="9">
        <v>38261</v>
      </c>
      <c r="B1811" s="8">
        <v>0</v>
      </c>
    </row>
    <row r="1812" spans="1:2">
      <c r="A1812" s="9">
        <v>38292</v>
      </c>
      <c r="B1812" s="8">
        <v>0</v>
      </c>
    </row>
    <row r="1813" spans="1:2">
      <c r="A1813" s="9">
        <v>38322</v>
      </c>
      <c r="B1813" s="8">
        <v>0</v>
      </c>
    </row>
    <row r="1814" spans="1:2">
      <c r="A1814" s="9">
        <v>38353</v>
      </c>
      <c r="B1814" s="8">
        <v>0</v>
      </c>
    </row>
    <row r="1815" spans="1:2">
      <c r="A1815" s="9">
        <v>38384</v>
      </c>
      <c r="B1815" s="8">
        <v>0</v>
      </c>
    </row>
    <row r="1816" spans="1:2">
      <c r="A1816" s="9">
        <v>38412</v>
      </c>
      <c r="B1816" s="8">
        <v>0</v>
      </c>
    </row>
    <row r="1817" spans="1:2">
      <c r="A1817" s="9">
        <v>38443</v>
      </c>
      <c r="B1817" s="8">
        <v>0</v>
      </c>
    </row>
    <row r="1818" spans="1:2">
      <c r="A1818" s="9">
        <v>38473</v>
      </c>
      <c r="B1818" s="8">
        <v>0</v>
      </c>
    </row>
    <row r="1819" spans="1:2">
      <c r="A1819" s="9">
        <v>38504</v>
      </c>
      <c r="B1819" s="8">
        <v>0</v>
      </c>
    </row>
    <row r="1820" spans="1:2">
      <c r="A1820" s="9">
        <v>38534</v>
      </c>
      <c r="B1820" s="8">
        <v>0</v>
      </c>
    </row>
    <row r="1821" spans="1:2">
      <c r="A1821" s="9">
        <v>38565</v>
      </c>
      <c r="B1821" s="8">
        <v>0</v>
      </c>
    </row>
    <row r="1822" spans="1:2">
      <c r="A1822" s="9">
        <v>38596</v>
      </c>
      <c r="B1822" s="8">
        <v>0</v>
      </c>
    </row>
    <row r="1823" spans="1:2">
      <c r="A1823" s="9">
        <v>38626</v>
      </c>
      <c r="B1823" s="8">
        <v>0</v>
      </c>
    </row>
    <row r="1824" spans="1:2">
      <c r="A1824" s="9">
        <v>38657</v>
      </c>
      <c r="B1824" s="8">
        <v>0</v>
      </c>
    </row>
    <row r="1825" spans="1:2">
      <c r="A1825" s="9">
        <v>38687</v>
      </c>
      <c r="B1825" s="8">
        <v>0</v>
      </c>
    </row>
    <row r="1826" spans="1:2">
      <c r="A1826" s="9">
        <v>38718</v>
      </c>
      <c r="B1826" s="8">
        <v>0</v>
      </c>
    </row>
    <row r="1827" spans="1:2">
      <c r="A1827" s="9">
        <v>38749</v>
      </c>
      <c r="B1827" s="8">
        <v>0</v>
      </c>
    </row>
    <row r="1828" spans="1:2">
      <c r="A1828" s="9">
        <v>38777</v>
      </c>
      <c r="B1828" s="8">
        <v>0</v>
      </c>
    </row>
    <row r="1829" spans="1:2">
      <c r="A1829" s="9">
        <v>38808</v>
      </c>
      <c r="B1829" s="8">
        <v>0</v>
      </c>
    </row>
    <row r="1830" spans="1:2">
      <c r="A1830" s="9">
        <v>38838</v>
      </c>
      <c r="B1830" s="8">
        <v>0</v>
      </c>
    </row>
    <row r="1831" spans="1:2">
      <c r="A1831" s="9">
        <v>38869</v>
      </c>
      <c r="B1831" s="8">
        <v>0</v>
      </c>
    </row>
    <row r="1832" spans="1:2">
      <c r="A1832" s="9">
        <v>38899</v>
      </c>
      <c r="B1832" s="8">
        <v>0</v>
      </c>
    </row>
    <row r="1833" spans="1:2">
      <c r="A1833" s="9">
        <v>38930</v>
      </c>
      <c r="B1833" s="8">
        <v>0</v>
      </c>
    </row>
    <row r="1834" spans="1:2">
      <c r="A1834" s="9">
        <v>38961</v>
      </c>
      <c r="B1834" s="8">
        <v>0</v>
      </c>
    </row>
    <row r="1835" spans="1:2">
      <c r="A1835" s="9">
        <v>38991</v>
      </c>
      <c r="B1835" s="8">
        <v>0</v>
      </c>
    </row>
    <row r="1836" spans="1:2">
      <c r="A1836" s="9">
        <v>39022</v>
      </c>
      <c r="B1836" s="8">
        <v>0</v>
      </c>
    </row>
    <row r="1837" spans="1:2">
      <c r="A1837" s="9">
        <v>39052</v>
      </c>
      <c r="B1837" s="8">
        <v>0</v>
      </c>
    </row>
    <row r="1838" spans="1:2">
      <c r="A1838" s="9">
        <v>39083</v>
      </c>
      <c r="B1838" s="8">
        <v>0</v>
      </c>
    </row>
    <row r="1839" spans="1:2">
      <c r="A1839" s="9">
        <v>39114</v>
      </c>
      <c r="B1839" s="8">
        <v>0</v>
      </c>
    </row>
    <row r="1840" spans="1:2">
      <c r="A1840" s="9">
        <v>39142</v>
      </c>
      <c r="B1840" s="8">
        <v>0</v>
      </c>
    </row>
    <row r="1841" spans="1:2">
      <c r="A1841" s="9">
        <v>39173</v>
      </c>
      <c r="B1841" s="8">
        <v>0</v>
      </c>
    </row>
    <row r="1842" spans="1:2">
      <c r="A1842" s="9">
        <v>39203</v>
      </c>
      <c r="B1842" s="8">
        <v>0</v>
      </c>
    </row>
    <row r="1843" spans="1:2">
      <c r="A1843" s="9">
        <v>39234</v>
      </c>
      <c r="B1843" s="8">
        <v>0</v>
      </c>
    </row>
    <row r="1844" spans="1:2">
      <c r="A1844" s="9">
        <v>39264</v>
      </c>
      <c r="B1844" s="8">
        <v>0</v>
      </c>
    </row>
    <row r="1845" spans="1:2">
      <c r="A1845" s="9">
        <v>39295</v>
      </c>
      <c r="B1845" s="8">
        <v>0</v>
      </c>
    </row>
    <row r="1846" spans="1:2">
      <c r="A1846" s="9">
        <v>39326</v>
      </c>
      <c r="B1846" s="8">
        <v>0</v>
      </c>
    </row>
    <row r="1847" spans="1:2">
      <c r="A1847" s="9">
        <v>39356</v>
      </c>
      <c r="B1847" s="8">
        <v>0</v>
      </c>
    </row>
    <row r="1848" spans="1:2">
      <c r="A1848" s="9">
        <v>39387</v>
      </c>
      <c r="B1848" s="8">
        <v>0</v>
      </c>
    </row>
    <row r="1849" spans="1:2">
      <c r="A1849" s="9">
        <v>39417</v>
      </c>
      <c r="B1849" s="8">
        <v>0</v>
      </c>
    </row>
    <row r="1850" spans="1:2">
      <c r="A1850" s="9">
        <v>39448</v>
      </c>
      <c r="B1850" s="8">
        <v>1</v>
      </c>
    </row>
    <row r="1851" spans="1:2">
      <c r="A1851" s="9">
        <v>39479</v>
      </c>
      <c r="B1851" s="8">
        <v>1</v>
      </c>
    </row>
    <row r="1852" spans="1:2">
      <c r="A1852" s="9">
        <v>39508</v>
      </c>
      <c r="B1852" s="8">
        <v>1</v>
      </c>
    </row>
    <row r="1853" spans="1:2">
      <c r="A1853" s="9">
        <v>39539</v>
      </c>
      <c r="B1853" s="8">
        <v>1</v>
      </c>
    </row>
    <row r="1854" spans="1:2">
      <c r="A1854" s="9">
        <v>39569</v>
      </c>
      <c r="B1854" s="8">
        <v>1</v>
      </c>
    </row>
    <row r="1855" spans="1:2">
      <c r="A1855" s="9">
        <v>39600</v>
      </c>
      <c r="B1855" s="8">
        <v>1</v>
      </c>
    </row>
    <row r="1856" spans="1:2">
      <c r="A1856" s="9">
        <v>39630</v>
      </c>
      <c r="B1856" s="8">
        <v>1</v>
      </c>
    </row>
    <row r="1857" spans="1:2">
      <c r="A1857" s="9">
        <v>39661</v>
      </c>
      <c r="B1857" s="8">
        <v>1</v>
      </c>
    </row>
    <row r="1858" spans="1:2">
      <c r="A1858" s="9">
        <v>39692</v>
      </c>
      <c r="B1858" s="8">
        <v>1</v>
      </c>
    </row>
    <row r="1859" spans="1:2">
      <c r="A1859" s="9">
        <v>39722</v>
      </c>
      <c r="B1859" s="8">
        <v>1</v>
      </c>
    </row>
    <row r="1860" spans="1:2">
      <c r="A1860" s="9">
        <v>39753</v>
      </c>
      <c r="B1860" s="8">
        <v>1</v>
      </c>
    </row>
    <row r="1861" spans="1:2">
      <c r="A1861" s="9">
        <v>39783</v>
      </c>
      <c r="B1861" s="8">
        <v>1</v>
      </c>
    </row>
    <row r="1862" spans="1:2">
      <c r="A1862" s="9">
        <v>39814</v>
      </c>
      <c r="B1862" s="8">
        <v>1</v>
      </c>
    </row>
    <row r="1863" spans="1:2">
      <c r="A1863" s="9">
        <v>39845</v>
      </c>
      <c r="B1863" s="8">
        <v>1</v>
      </c>
    </row>
    <row r="1864" spans="1:2">
      <c r="A1864" s="9">
        <v>39873</v>
      </c>
      <c r="B1864" s="8">
        <v>1</v>
      </c>
    </row>
    <row r="1865" spans="1:2">
      <c r="A1865" s="9">
        <v>39904</v>
      </c>
      <c r="B1865" s="8">
        <v>1</v>
      </c>
    </row>
    <row r="1866" spans="1:2">
      <c r="A1866" s="9">
        <v>39934</v>
      </c>
      <c r="B1866" s="8">
        <v>1</v>
      </c>
    </row>
    <row r="1867" spans="1:2">
      <c r="A1867" s="9">
        <v>39965</v>
      </c>
      <c r="B1867" s="8">
        <v>1</v>
      </c>
    </row>
    <row r="1868" spans="1:2">
      <c r="A1868" s="9">
        <v>39995</v>
      </c>
      <c r="B1868" s="8">
        <v>0</v>
      </c>
    </row>
    <row r="1869" spans="1:2">
      <c r="A1869" s="9">
        <v>40026</v>
      </c>
      <c r="B1869" s="8">
        <v>0</v>
      </c>
    </row>
    <row r="1870" spans="1:2">
      <c r="A1870" s="9">
        <v>40057</v>
      </c>
      <c r="B1870" s="8">
        <v>0</v>
      </c>
    </row>
    <row r="1871" spans="1:2">
      <c r="A1871" s="9">
        <v>40087</v>
      </c>
      <c r="B1871" s="8">
        <v>0</v>
      </c>
    </row>
    <row r="1872" spans="1:2">
      <c r="A1872" s="9">
        <v>40118</v>
      </c>
      <c r="B1872" s="8">
        <v>0</v>
      </c>
    </row>
    <row r="1873" spans="1:2">
      <c r="A1873" s="9">
        <v>40148</v>
      </c>
      <c r="B1873" s="8">
        <v>0</v>
      </c>
    </row>
    <row r="1874" spans="1:2">
      <c r="A1874" s="9">
        <v>40179</v>
      </c>
      <c r="B1874" s="8">
        <v>0</v>
      </c>
    </row>
    <row r="1875" spans="1:2">
      <c r="A1875" s="9">
        <v>40210</v>
      </c>
      <c r="B1875" s="8">
        <v>0</v>
      </c>
    </row>
    <row r="1876" spans="1:2">
      <c r="A1876" s="9">
        <v>40238</v>
      </c>
      <c r="B1876" s="8">
        <v>0</v>
      </c>
    </row>
    <row r="1877" spans="1:2">
      <c r="A1877" s="9">
        <v>40269</v>
      </c>
      <c r="B1877" s="8">
        <v>0</v>
      </c>
    </row>
    <row r="1878" spans="1:2">
      <c r="A1878" s="9">
        <v>40299</v>
      </c>
      <c r="B1878" s="8">
        <v>0</v>
      </c>
    </row>
    <row r="1879" spans="1:2">
      <c r="A1879" s="9">
        <v>40330</v>
      </c>
      <c r="B1879" s="8">
        <v>0</v>
      </c>
    </row>
    <row r="1880" spans="1:2">
      <c r="A1880" s="9">
        <v>40360</v>
      </c>
      <c r="B1880" s="8">
        <v>0</v>
      </c>
    </row>
    <row r="1881" spans="1:2">
      <c r="A1881" s="9">
        <v>40391</v>
      </c>
      <c r="B1881" s="8">
        <v>0</v>
      </c>
    </row>
    <row r="1882" spans="1:2">
      <c r="A1882" s="9">
        <v>40422</v>
      </c>
      <c r="B1882" s="8">
        <v>0</v>
      </c>
    </row>
    <row r="1883" spans="1:2">
      <c r="A1883" s="9">
        <v>40452</v>
      </c>
      <c r="B1883" s="8">
        <v>0</v>
      </c>
    </row>
    <row r="1884" spans="1:2">
      <c r="A1884" s="9">
        <v>40483</v>
      </c>
      <c r="B1884" s="8">
        <v>0</v>
      </c>
    </row>
    <row r="1885" spans="1:2">
      <c r="A1885" s="9">
        <v>40513</v>
      </c>
      <c r="B1885" s="8">
        <v>0</v>
      </c>
    </row>
    <row r="1886" spans="1:2">
      <c r="A1886" s="9">
        <v>40544</v>
      </c>
      <c r="B1886" s="8">
        <v>0</v>
      </c>
    </row>
    <row r="1887" spans="1:2">
      <c r="A1887" s="9">
        <v>40575</v>
      </c>
      <c r="B1887" s="8">
        <v>0</v>
      </c>
    </row>
    <row r="1888" spans="1:2">
      <c r="A1888" s="9">
        <v>40603</v>
      </c>
      <c r="B1888" s="8">
        <v>0</v>
      </c>
    </row>
    <row r="1889" spans="1:2">
      <c r="A1889" s="9">
        <v>40634</v>
      </c>
      <c r="B1889" s="8">
        <v>0</v>
      </c>
    </row>
    <row r="1890" spans="1:2">
      <c r="A1890" s="9">
        <v>40664</v>
      </c>
      <c r="B1890" s="8">
        <v>0</v>
      </c>
    </row>
    <row r="1891" spans="1:2">
      <c r="A1891" s="9">
        <v>40695</v>
      </c>
      <c r="B1891" s="8">
        <v>0</v>
      </c>
    </row>
    <row r="1892" spans="1:2">
      <c r="A1892" s="9">
        <v>40725</v>
      </c>
      <c r="B1892" s="8">
        <v>0</v>
      </c>
    </row>
    <row r="1893" spans="1:2">
      <c r="A1893" s="9">
        <v>40756</v>
      </c>
      <c r="B1893" s="8">
        <v>0</v>
      </c>
    </row>
    <row r="1894" spans="1:2">
      <c r="A1894" s="9">
        <v>40787</v>
      </c>
      <c r="B1894" s="8">
        <v>0</v>
      </c>
    </row>
    <row r="1895" spans="1:2">
      <c r="A1895" s="9">
        <v>40817</v>
      </c>
      <c r="B1895" s="8">
        <v>0</v>
      </c>
    </row>
    <row r="1896" spans="1:2">
      <c r="A1896" s="9">
        <v>40848</v>
      </c>
      <c r="B1896" s="8">
        <v>0</v>
      </c>
    </row>
    <row r="1897" spans="1:2">
      <c r="A1897" s="9">
        <v>40878</v>
      </c>
      <c r="B1897" s="8">
        <v>0</v>
      </c>
    </row>
    <row r="1898" spans="1:2">
      <c r="A1898" s="9">
        <v>40909</v>
      </c>
      <c r="B1898" s="8">
        <v>0</v>
      </c>
    </row>
    <row r="1899" spans="1:2">
      <c r="A1899" s="9">
        <v>40940</v>
      </c>
      <c r="B1899" s="8">
        <v>0</v>
      </c>
    </row>
    <row r="1900" spans="1:2">
      <c r="A1900" s="9">
        <v>40969</v>
      </c>
      <c r="B1900" s="8">
        <v>0</v>
      </c>
    </row>
    <row r="1901" spans="1:2">
      <c r="A1901" s="9">
        <v>41000</v>
      </c>
      <c r="B1901" s="8">
        <v>0</v>
      </c>
    </row>
    <row r="1902" spans="1:2">
      <c r="A1902" s="9">
        <v>41030</v>
      </c>
      <c r="B1902" s="8">
        <v>0</v>
      </c>
    </row>
    <row r="1903" spans="1:2">
      <c r="A1903" s="9">
        <v>41061</v>
      </c>
      <c r="B1903" s="8">
        <v>0</v>
      </c>
    </row>
    <row r="1904" spans="1:2">
      <c r="A1904" s="9">
        <v>41091</v>
      </c>
      <c r="B1904" s="8">
        <v>0</v>
      </c>
    </row>
    <row r="1905" spans="1:2">
      <c r="A1905" s="9">
        <v>41122</v>
      </c>
      <c r="B1905" s="8">
        <v>0</v>
      </c>
    </row>
    <row r="1906" spans="1:2">
      <c r="A1906" s="9">
        <v>41153</v>
      </c>
      <c r="B1906" s="8">
        <v>0</v>
      </c>
    </row>
    <row r="1907" spans="1:2">
      <c r="A1907" s="9">
        <v>41183</v>
      </c>
      <c r="B1907" s="8">
        <v>0</v>
      </c>
    </row>
    <row r="1908" spans="1:2">
      <c r="A1908" s="9">
        <v>41214</v>
      </c>
      <c r="B1908" s="8">
        <v>0</v>
      </c>
    </row>
    <row r="1909" spans="1:2">
      <c r="A1909" s="9">
        <v>41244</v>
      </c>
      <c r="B1909" s="8">
        <v>0</v>
      </c>
    </row>
    <row r="1910" spans="1:2">
      <c r="A1910" s="9">
        <v>41275</v>
      </c>
      <c r="B1910" s="8">
        <v>0</v>
      </c>
    </row>
    <row r="1911" spans="1:2">
      <c r="A1911" s="9">
        <v>41306</v>
      </c>
      <c r="B1911" s="8">
        <v>0</v>
      </c>
    </row>
    <row r="1912" spans="1:2">
      <c r="A1912" s="9">
        <v>41334</v>
      </c>
      <c r="B1912" s="8">
        <v>0</v>
      </c>
    </row>
    <row r="1913" spans="1:2">
      <c r="A1913" s="9">
        <v>41365</v>
      </c>
      <c r="B1913" s="8">
        <v>0</v>
      </c>
    </row>
    <row r="1914" spans="1:2">
      <c r="A1914" s="9">
        <v>41395</v>
      </c>
      <c r="B1914" s="8">
        <v>0</v>
      </c>
    </row>
    <row r="1915" spans="1:2">
      <c r="A1915" s="9">
        <v>41426</v>
      </c>
      <c r="B1915" s="8">
        <v>0</v>
      </c>
    </row>
    <row r="1916" spans="1:2">
      <c r="A1916" s="9">
        <v>41456</v>
      </c>
      <c r="B1916" s="8">
        <v>0</v>
      </c>
    </row>
    <row r="1917" spans="1:2">
      <c r="A1917" s="9">
        <v>41487</v>
      </c>
      <c r="B1917" s="8">
        <v>0</v>
      </c>
    </row>
    <row r="1918" spans="1:2">
      <c r="A1918" s="9">
        <v>41518</v>
      </c>
      <c r="B1918" s="8">
        <v>0</v>
      </c>
    </row>
    <row r="1919" spans="1:2">
      <c r="A1919" s="9">
        <v>41548</v>
      </c>
      <c r="B1919" s="8">
        <v>0</v>
      </c>
    </row>
    <row r="1920" spans="1:2">
      <c r="A1920" s="9">
        <v>41579</v>
      </c>
      <c r="B1920" s="8">
        <v>0</v>
      </c>
    </row>
    <row r="1921" spans="1:2">
      <c r="A1921" s="9">
        <v>41609</v>
      </c>
      <c r="B1921" s="8">
        <v>0</v>
      </c>
    </row>
    <row r="1922" spans="1:2">
      <c r="A1922" s="9">
        <v>41640</v>
      </c>
      <c r="B1922" s="8">
        <v>0</v>
      </c>
    </row>
    <row r="1923" spans="1:2">
      <c r="A1923" s="9">
        <v>41671</v>
      </c>
      <c r="B1923" s="8">
        <v>0</v>
      </c>
    </row>
    <row r="1924" spans="1:2">
      <c r="A1924" s="9">
        <v>41699</v>
      </c>
      <c r="B1924" s="8">
        <v>0</v>
      </c>
    </row>
    <row r="1925" spans="1:2">
      <c r="A1925" s="9">
        <v>41730</v>
      </c>
      <c r="B1925" s="8">
        <v>0</v>
      </c>
    </row>
    <row r="1926" spans="1:2">
      <c r="A1926" s="9">
        <v>41760</v>
      </c>
      <c r="B1926" s="8">
        <v>0</v>
      </c>
    </row>
    <row r="1927" spans="1:2">
      <c r="A1927" s="9">
        <v>41791</v>
      </c>
      <c r="B1927" s="8">
        <v>0</v>
      </c>
    </row>
    <row r="1928" spans="1:2">
      <c r="A1928" s="9">
        <v>41821</v>
      </c>
      <c r="B1928" s="8">
        <v>0</v>
      </c>
    </row>
    <row r="1929" spans="1:2">
      <c r="A1929" s="9">
        <v>41852</v>
      </c>
      <c r="B1929" s="8">
        <v>0</v>
      </c>
    </row>
    <row r="1930" spans="1:2">
      <c r="A1930" s="9">
        <v>41883</v>
      </c>
      <c r="B1930" s="8">
        <v>0</v>
      </c>
    </row>
    <row r="1931" spans="1:2">
      <c r="A1931" s="9">
        <v>41913</v>
      </c>
      <c r="B1931" s="8">
        <v>0</v>
      </c>
    </row>
    <row r="1932" spans="1:2">
      <c r="A1932" s="9">
        <v>41944</v>
      </c>
      <c r="B1932" s="8">
        <v>0</v>
      </c>
    </row>
    <row r="1933" spans="1:2">
      <c r="A1933" s="9">
        <v>41974</v>
      </c>
      <c r="B1933" s="8">
        <v>0</v>
      </c>
    </row>
    <row r="1934" spans="1:2">
      <c r="A1934" s="9">
        <v>42005</v>
      </c>
      <c r="B1934" s="8">
        <v>0</v>
      </c>
    </row>
    <row r="1935" spans="1:2">
      <c r="A1935" s="9">
        <v>42036</v>
      </c>
      <c r="B1935" s="8">
        <v>0</v>
      </c>
    </row>
    <row r="1936" spans="1:2">
      <c r="A1936" s="9">
        <v>42064</v>
      </c>
      <c r="B1936" s="8">
        <v>0</v>
      </c>
    </row>
    <row r="1937" spans="1:2">
      <c r="A1937" s="9">
        <v>42095</v>
      </c>
      <c r="B1937" s="8">
        <v>0</v>
      </c>
    </row>
    <row r="1938" spans="1:2">
      <c r="A1938" s="9">
        <v>42125</v>
      </c>
      <c r="B1938" s="8">
        <v>0</v>
      </c>
    </row>
    <row r="1939" spans="1:2">
      <c r="A1939" s="9">
        <v>42156</v>
      </c>
      <c r="B1939" s="8">
        <v>0</v>
      </c>
    </row>
    <row r="1940" spans="1:2">
      <c r="A1940" s="9">
        <v>42186</v>
      </c>
      <c r="B1940" s="8">
        <v>0</v>
      </c>
    </row>
    <row r="1941" spans="1:2">
      <c r="A1941" s="9">
        <v>42217</v>
      </c>
      <c r="B1941" s="8">
        <v>0</v>
      </c>
    </row>
    <row r="1942" spans="1:2">
      <c r="A1942" s="9">
        <v>42248</v>
      </c>
      <c r="B1942" s="8">
        <v>0</v>
      </c>
    </row>
    <row r="1943" spans="1:2">
      <c r="A1943" s="9">
        <v>42278</v>
      </c>
      <c r="B1943" s="8">
        <v>0</v>
      </c>
    </row>
    <row r="1944" spans="1:2">
      <c r="A1944" s="9">
        <v>42309</v>
      </c>
      <c r="B1944" s="8">
        <v>0</v>
      </c>
    </row>
    <row r="1945" spans="1:2">
      <c r="A1945" s="9">
        <v>42339</v>
      </c>
      <c r="B1945" s="8">
        <v>0</v>
      </c>
    </row>
    <row r="1946" spans="1:2">
      <c r="A1946" s="9">
        <v>42370</v>
      </c>
      <c r="B1946" s="8">
        <v>0</v>
      </c>
    </row>
    <row r="1947" spans="1:2">
      <c r="A1947" s="9">
        <v>42401</v>
      </c>
      <c r="B1947" s="8">
        <v>0</v>
      </c>
    </row>
    <row r="1948" spans="1:2">
      <c r="A1948" s="9">
        <v>42430</v>
      </c>
      <c r="B1948" s="8">
        <v>0</v>
      </c>
    </row>
    <row r="1949" spans="1:2">
      <c r="A1949" s="9">
        <v>42461</v>
      </c>
      <c r="B1949" s="8">
        <v>0</v>
      </c>
    </row>
    <row r="1950" spans="1:2">
      <c r="A1950" s="9">
        <v>42491</v>
      </c>
      <c r="B1950" s="8">
        <v>0</v>
      </c>
    </row>
    <row r="1951" spans="1:2">
      <c r="A1951" s="9">
        <v>42522</v>
      </c>
      <c r="B1951" s="8">
        <v>0</v>
      </c>
    </row>
    <row r="1952" spans="1:2">
      <c r="A1952" s="9">
        <v>42552</v>
      </c>
      <c r="B1952" s="8">
        <v>0</v>
      </c>
    </row>
    <row r="1953" spans="1:2">
      <c r="A1953" s="9">
        <v>42583</v>
      </c>
      <c r="B1953" s="8">
        <v>0</v>
      </c>
    </row>
    <row r="1954" spans="1:2">
      <c r="A1954" s="9">
        <v>42614</v>
      </c>
      <c r="B1954" s="8">
        <v>0</v>
      </c>
    </row>
    <row r="1955" spans="1:2">
      <c r="A1955" s="9">
        <v>42644</v>
      </c>
      <c r="B1955" s="8">
        <v>0</v>
      </c>
    </row>
    <row r="1956" spans="1:2">
      <c r="A1956" s="9">
        <v>42675</v>
      </c>
      <c r="B1956" s="8">
        <v>0</v>
      </c>
    </row>
    <row r="1957" spans="1:2">
      <c r="A1957" s="9">
        <v>42705</v>
      </c>
      <c r="B1957" s="8">
        <v>0</v>
      </c>
    </row>
    <row r="1958" spans="1:2">
      <c r="A1958" s="9">
        <v>42736</v>
      </c>
      <c r="B1958" s="8">
        <v>0</v>
      </c>
    </row>
    <row r="1959" spans="1:2">
      <c r="A1959" s="9">
        <v>42767</v>
      </c>
      <c r="B1959" s="8">
        <v>0</v>
      </c>
    </row>
    <row r="1960" spans="1:2">
      <c r="A1960" s="9">
        <v>42795</v>
      </c>
      <c r="B1960" s="8">
        <v>0</v>
      </c>
    </row>
    <row r="1961" spans="1:2">
      <c r="A1961" s="9">
        <v>42826</v>
      </c>
      <c r="B1961" s="8">
        <v>0</v>
      </c>
    </row>
    <row r="1962" spans="1:2">
      <c r="A1962" s="9">
        <v>42856</v>
      </c>
      <c r="B1962" s="8">
        <v>0</v>
      </c>
    </row>
    <row r="1963" spans="1:2">
      <c r="A1963" s="9">
        <v>42887</v>
      </c>
      <c r="B1963" s="8">
        <v>0</v>
      </c>
    </row>
    <row r="1964" spans="1:2">
      <c r="A1964" s="9">
        <v>42917</v>
      </c>
      <c r="B1964" s="8">
        <v>0</v>
      </c>
    </row>
    <row r="1965" spans="1:2">
      <c r="A1965" s="9">
        <v>42948</v>
      </c>
      <c r="B1965" s="8">
        <v>0</v>
      </c>
    </row>
    <row r="1966" spans="1:2">
      <c r="A1966" s="9">
        <v>42979</v>
      </c>
      <c r="B1966" s="8">
        <v>0</v>
      </c>
    </row>
    <row r="1967" spans="1:2">
      <c r="A1967" s="9">
        <v>43009</v>
      </c>
      <c r="B1967" s="8">
        <v>0</v>
      </c>
    </row>
    <row r="1968" spans="1:2">
      <c r="A1968" s="9">
        <v>43040</v>
      </c>
      <c r="B1968" s="8">
        <v>0</v>
      </c>
    </row>
    <row r="1969" spans="1:2">
      <c r="A1969" s="9">
        <v>43070</v>
      </c>
      <c r="B1969" s="8">
        <v>0</v>
      </c>
    </row>
    <row r="1970" spans="1:2">
      <c r="A1970" s="9">
        <v>43101</v>
      </c>
      <c r="B1970" s="8">
        <v>0</v>
      </c>
    </row>
    <row r="1971" spans="1:2">
      <c r="A1971" s="9">
        <v>43132</v>
      </c>
      <c r="B1971" s="8">
        <v>0</v>
      </c>
    </row>
    <row r="1972" spans="1:2">
      <c r="A1972" s="9">
        <v>43160</v>
      </c>
      <c r="B1972" s="8">
        <v>0</v>
      </c>
    </row>
    <row r="1973" spans="1:2">
      <c r="A1973" s="9">
        <v>43191</v>
      </c>
      <c r="B1973" s="8">
        <v>0</v>
      </c>
    </row>
    <row r="1974" spans="1:2">
      <c r="A1974" s="9">
        <v>43221</v>
      </c>
      <c r="B1974" s="8">
        <v>0</v>
      </c>
    </row>
    <row r="1975" spans="1:2">
      <c r="A1975" s="9">
        <v>43252</v>
      </c>
      <c r="B1975" s="8">
        <v>0</v>
      </c>
    </row>
    <row r="1976" spans="1:2">
      <c r="A1976" s="9">
        <v>43282</v>
      </c>
      <c r="B1976" s="8">
        <v>0</v>
      </c>
    </row>
    <row r="1977" spans="1:2">
      <c r="A1977" s="9">
        <v>43313</v>
      </c>
      <c r="B1977" s="8">
        <v>0</v>
      </c>
    </row>
    <row r="1978" spans="1:2">
      <c r="A1978" s="9">
        <v>43344</v>
      </c>
      <c r="B1978" s="8">
        <v>0</v>
      </c>
    </row>
    <row r="1979" spans="1:2">
      <c r="A1979" s="9">
        <v>43374</v>
      </c>
      <c r="B1979" s="8">
        <v>0</v>
      </c>
    </row>
    <row r="1980" spans="1:2">
      <c r="A1980" s="9">
        <v>43405</v>
      </c>
      <c r="B1980" s="8">
        <v>0</v>
      </c>
    </row>
    <row r="1981" spans="1:2">
      <c r="A1981" s="9">
        <v>43435</v>
      </c>
      <c r="B1981" s="8">
        <v>0</v>
      </c>
    </row>
    <row r="1982" spans="1:2">
      <c r="A1982" s="9">
        <v>43466</v>
      </c>
      <c r="B1982" s="8">
        <v>0</v>
      </c>
    </row>
    <row r="1983" spans="1:2">
      <c r="A1983" s="9">
        <v>43497</v>
      </c>
      <c r="B1983" s="8">
        <v>0</v>
      </c>
    </row>
    <row r="1984" spans="1:2">
      <c r="A1984" s="9">
        <v>43525</v>
      </c>
      <c r="B1984" s="8">
        <v>0</v>
      </c>
    </row>
    <row r="1985" spans="1:2">
      <c r="A1985" s="9">
        <v>43556</v>
      </c>
      <c r="B1985" s="8">
        <v>0</v>
      </c>
    </row>
    <row r="1986" spans="1:2">
      <c r="A1986" s="9">
        <v>43586</v>
      </c>
      <c r="B1986" s="8">
        <v>0</v>
      </c>
    </row>
    <row r="1987" spans="1:2">
      <c r="A1987" s="9">
        <v>43617</v>
      </c>
      <c r="B1987" s="8">
        <v>0</v>
      </c>
    </row>
    <row r="1988" spans="1:2">
      <c r="A1988" s="9">
        <v>43647</v>
      </c>
      <c r="B1988" s="8">
        <v>0</v>
      </c>
    </row>
    <row r="1989" spans="1:2">
      <c r="A1989" s="9">
        <v>43678</v>
      </c>
      <c r="B1989" s="8">
        <v>0</v>
      </c>
    </row>
    <row r="1990" spans="1:2">
      <c r="A1990" s="9">
        <v>43709</v>
      </c>
      <c r="B1990" s="8">
        <v>0</v>
      </c>
    </row>
    <row r="1991" spans="1:2">
      <c r="A1991" s="9">
        <v>43739</v>
      </c>
      <c r="B1991" s="8">
        <v>0</v>
      </c>
    </row>
    <row r="1992" spans="1:2">
      <c r="A1992" s="9">
        <v>43770</v>
      </c>
      <c r="B1992" s="8">
        <v>0</v>
      </c>
    </row>
    <row r="1993" spans="1:2">
      <c r="A1993" s="9">
        <v>43800</v>
      </c>
      <c r="B1993" s="8">
        <v>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38CA-262E-4CD0-A48D-22186BFCA90E}">
  <dimension ref="A1:J206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.95" customHeight="1"/>
  <cols>
    <col min="1" max="1" width="11.42578125" style="16"/>
    <col min="2" max="2" width="11.5703125" style="16" bestFit="1" customWidth="1"/>
    <col min="3" max="3" width="12.5703125" style="16" bestFit="1" customWidth="1"/>
    <col min="4" max="8" width="11.5703125" style="16" bestFit="1" customWidth="1"/>
    <col min="9" max="16384" width="11.42578125" style="16"/>
  </cols>
  <sheetData>
    <row r="1" spans="1:10" ht="17.100000000000001" customHeight="1">
      <c r="B1" s="14" t="s">
        <v>597</v>
      </c>
      <c r="C1" s="14" t="s">
        <v>598</v>
      </c>
      <c r="D1" s="15" t="s">
        <v>599</v>
      </c>
      <c r="E1" s="15" t="s">
        <v>600</v>
      </c>
      <c r="F1" s="15" t="s">
        <v>601</v>
      </c>
      <c r="G1" s="15" t="s">
        <v>602</v>
      </c>
      <c r="H1" s="15" t="s">
        <v>603</v>
      </c>
    </row>
    <row r="2" spans="1:10" ht="15" customHeight="1">
      <c r="A2" s="19" t="str">
        <f>B2&amp;C2</f>
        <v>19684</v>
      </c>
      <c r="B2" s="17">
        <v>1968</v>
      </c>
      <c r="C2" s="17">
        <v>4</v>
      </c>
      <c r="D2" s="18">
        <v>0</v>
      </c>
      <c r="E2" s="18">
        <v>10</v>
      </c>
      <c r="F2" s="18">
        <v>19</v>
      </c>
      <c r="G2" s="18">
        <v>10</v>
      </c>
      <c r="H2" s="18">
        <v>5</v>
      </c>
      <c r="J2" s="19"/>
    </row>
    <row r="3" spans="1:10" ht="15" customHeight="1">
      <c r="A3" s="19" t="str">
        <f t="shared" ref="A3:A66" si="0">B3&amp;C3</f>
        <v>19691</v>
      </c>
      <c r="B3" s="17">
        <v>1969</v>
      </c>
      <c r="C3" s="17">
        <v>1</v>
      </c>
      <c r="D3" s="18">
        <v>0</v>
      </c>
      <c r="E3" s="18">
        <v>10</v>
      </c>
      <c r="F3" s="18">
        <v>15</v>
      </c>
      <c r="G3" s="18">
        <v>10</v>
      </c>
      <c r="H3" s="18" t="s">
        <v>604</v>
      </c>
    </row>
    <row r="4" spans="1:10" ht="15" customHeight="1">
      <c r="A4" s="19" t="str">
        <f t="shared" si="0"/>
        <v>19692</v>
      </c>
      <c r="B4" s="17">
        <v>1969</v>
      </c>
      <c r="C4" s="17">
        <v>2</v>
      </c>
      <c r="D4" s="18">
        <v>0</v>
      </c>
      <c r="E4" s="18">
        <v>0</v>
      </c>
      <c r="F4" s="18">
        <v>10</v>
      </c>
      <c r="G4" s="18">
        <v>20</v>
      </c>
      <c r="H4" s="18">
        <v>17.5</v>
      </c>
    </row>
    <row r="5" spans="1:10" ht="15" customHeight="1">
      <c r="A5" s="19" t="str">
        <f t="shared" si="0"/>
        <v>19693</v>
      </c>
      <c r="B5" s="17">
        <v>1969</v>
      </c>
      <c r="C5" s="17">
        <v>3</v>
      </c>
      <c r="D5" s="18">
        <v>1.5</v>
      </c>
      <c r="E5" s="18">
        <v>20</v>
      </c>
      <c r="F5" s="18">
        <v>25</v>
      </c>
      <c r="G5" s="18">
        <v>20</v>
      </c>
      <c r="H5" s="18" t="s">
        <v>604</v>
      </c>
    </row>
    <row r="6" spans="1:10" ht="15" customHeight="1">
      <c r="A6" s="19" t="str">
        <f t="shared" si="0"/>
        <v>19694</v>
      </c>
      <c r="B6" s="17">
        <v>1969</v>
      </c>
      <c r="C6" s="17">
        <v>4</v>
      </c>
      <c r="D6" s="18">
        <v>27.5</v>
      </c>
      <c r="E6" s="18">
        <v>40</v>
      </c>
      <c r="F6" s="18">
        <v>40</v>
      </c>
      <c r="G6" s="18">
        <v>20</v>
      </c>
      <c r="H6" s="18">
        <v>10</v>
      </c>
    </row>
    <row r="7" spans="1:10" ht="15" customHeight="1">
      <c r="A7" s="19" t="str">
        <f t="shared" si="0"/>
        <v>19701</v>
      </c>
      <c r="B7" s="17">
        <v>1970</v>
      </c>
      <c r="C7" s="17">
        <v>1</v>
      </c>
      <c r="D7" s="18">
        <v>60</v>
      </c>
      <c r="E7" s="18">
        <v>50</v>
      </c>
      <c r="F7" s="18">
        <v>25</v>
      </c>
      <c r="G7" s="18">
        <v>10</v>
      </c>
      <c r="H7" s="18" t="s">
        <v>604</v>
      </c>
    </row>
    <row r="8" spans="1:10" ht="15" customHeight="1">
      <c r="A8" s="19" t="str">
        <f t="shared" si="0"/>
        <v>19702</v>
      </c>
      <c r="B8" s="17">
        <v>1970</v>
      </c>
      <c r="C8" s="17">
        <v>2</v>
      </c>
      <c r="D8" s="18">
        <v>50</v>
      </c>
      <c r="E8" s="18">
        <v>30</v>
      </c>
      <c r="F8" s="18">
        <v>15</v>
      </c>
      <c r="G8" s="18">
        <v>10</v>
      </c>
      <c r="H8" s="18">
        <v>10</v>
      </c>
    </row>
    <row r="9" spans="1:10" ht="15" customHeight="1">
      <c r="A9" s="19" t="str">
        <f t="shared" si="0"/>
        <v>19703</v>
      </c>
      <c r="B9" s="17">
        <v>1970</v>
      </c>
      <c r="C9" s="17">
        <v>3</v>
      </c>
      <c r="D9" s="18">
        <v>20</v>
      </c>
      <c r="E9" s="18">
        <v>20</v>
      </c>
      <c r="F9" s="18">
        <v>10</v>
      </c>
      <c r="G9" s="18">
        <v>5</v>
      </c>
      <c r="H9" s="18">
        <v>5</v>
      </c>
    </row>
    <row r="10" spans="1:10" ht="15" customHeight="1">
      <c r="A10" s="19" t="str">
        <f t="shared" si="0"/>
        <v>19704</v>
      </c>
      <c r="B10" s="17">
        <v>1970</v>
      </c>
      <c r="C10" s="17">
        <v>4</v>
      </c>
      <c r="D10" s="18">
        <v>70</v>
      </c>
      <c r="E10" s="18">
        <v>5</v>
      </c>
      <c r="F10" s="18">
        <v>5</v>
      </c>
      <c r="G10" s="18">
        <v>10</v>
      </c>
      <c r="H10" s="18">
        <v>5</v>
      </c>
    </row>
    <row r="11" spans="1:10" ht="15" customHeight="1">
      <c r="A11" s="19" t="str">
        <f t="shared" si="0"/>
        <v>19711</v>
      </c>
      <c r="B11" s="17">
        <v>1971</v>
      </c>
      <c r="C11" s="17">
        <v>1</v>
      </c>
      <c r="D11" s="18">
        <v>0</v>
      </c>
      <c r="E11" s="18">
        <v>2.5</v>
      </c>
      <c r="F11" s="18">
        <v>20</v>
      </c>
      <c r="G11" s="18">
        <v>7.5</v>
      </c>
      <c r="H11" s="18">
        <v>4</v>
      </c>
    </row>
    <row r="12" spans="1:10" ht="15" customHeight="1">
      <c r="A12" s="19" t="str">
        <f t="shared" si="0"/>
        <v>19712</v>
      </c>
      <c r="B12" s="17">
        <v>1971</v>
      </c>
      <c r="C12" s="17">
        <v>2</v>
      </c>
      <c r="D12" s="18">
        <v>0</v>
      </c>
      <c r="E12" s="18">
        <v>10</v>
      </c>
      <c r="F12" s="18">
        <v>5</v>
      </c>
      <c r="G12" s="18">
        <v>0</v>
      </c>
      <c r="H12" s="18">
        <v>0</v>
      </c>
    </row>
    <row r="13" spans="1:10" ht="15" customHeight="1">
      <c r="A13" s="19" t="str">
        <f t="shared" si="0"/>
        <v>19713</v>
      </c>
      <c r="B13" s="17">
        <v>1971</v>
      </c>
      <c r="C13" s="17">
        <v>3</v>
      </c>
      <c r="D13" s="18">
        <v>5</v>
      </c>
      <c r="E13" s="18">
        <v>5</v>
      </c>
      <c r="F13" s="18">
        <v>5</v>
      </c>
      <c r="G13" s="18">
        <v>4</v>
      </c>
      <c r="H13" s="18">
        <v>1.5</v>
      </c>
    </row>
    <row r="14" spans="1:10" ht="15" customHeight="1">
      <c r="A14" s="19" t="str">
        <f t="shared" si="0"/>
        <v>19714</v>
      </c>
      <c r="B14" s="17">
        <v>1971</v>
      </c>
      <c r="C14" s="17">
        <v>4</v>
      </c>
      <c r="D14" s="18">
        <v>0</v>
      </c>
      <c r="E14" s="18">
        <v>0</v>
      </c>
      <c r="F14" s="18">
        <v>0</v>
      </c>
      <c r="G14" s="18">
        <v>2</v>
      </c>
      <c r="H14" s="18">
        <v>5</v>
      </c>
    </row>
    <row r="15" spans="1:10" ht="15" customHeight="1">
      <c r="A15" s="19" t="str">
        <f t="shared" si="0"/>
        <v>19721</v>
      </c>
      <c r="B15" s="17">
        <v>1972</v>
      </c>
      <c r="C15" s="17">
        <v>1</v>
      </c>
      <c r="D15" s="18">
        <v>0</v>
      </c>
      <c r="E15" s="18">
        <v>0</v>
      </c>
      <c r="F15" s="18">
        <v>0.5</v>
      </c>
      <c r="G15" s="18">
        <v>5</v>
      </c>
      <c r="H15" s="18">
        <v>5</v>
      </c>
    </row>
    <row r="16" spans="1:10" ht="15" customHeight="1">
      <c r="A16" s="19" t="str">
        <f t="shared" si="0"/>
        <v>19722</v>
      </c>
      <c r="B16" s="17">
        <v>1972</v>
      </c>
      <c r="C16" s="17">
        <v>2</v>
      </c>
      <c r="D16" s="18">
        <v>0</v>
      </c>
      <c r="E16" s="18">
        <v>0</v>
      </c>
      <c r="F16" s="18">
        <v>0</v>
      </c>
      <c r="G16" s="18">
        <v>5</v>
      </c>
      <c r="H16" s="18">
        <v>5</v>
      </c>
    </row>
    <row r="17" spans="1:8" ht="15" customHeight="1">
      <c r="A17" s="19" t="str">
        <f t="shared" si="0"/>
        <v>19723</v>
      </c>
      <c r="B17" s="17">
        <v>1972</v>
      </c>
      <c r="C17" s="17">
        <v>3</v>
      </c>
      <c r="D17" s="18">
        <v>0</v>
      </c>
      <c r="E17" s="18">
        <v>0</v>
      </c>
      <c r="F17" s="18">
        <v>3.5</v>
      </c>
      <c r="G17" s="18">
        <v>5</v>
      </c>
      <c r="H17" s="18">
        <v>10</v>
      </c>
    </row>
    <row r="18" spans="1:8" ht="15" customHeight="1">
      <c r="A18" s="19" t="str">
        <f t="shared" si="0"/>
        <v>19724</v>
      </c>
      <c r="B18" s="17">
        <v>1972</v>
      </c>
      <c r="C18" s="17">
        <v>4</v>
      </c>
      <c r="D18" s="18">
        <v>0</v>
      </c>
      <c r="E18" s="18">
        <v>0</v>
      </c>
      <c r="F18" s="18">
        <v>1.5</v>
      </c>
      <c r="G18" s="18">
        <v>5</v>
      </c>
      <c r="H18" s="18">
        <v>10</v>
      </c>
    </row>
    <row r="19" spans="1:8" ht="15" customHeight="1">
      <c r="A19" s="19" t="str">
        <f t="shared" si="0"/>
        <v>19731</v>
      </c>
      <c r="B19" s="17">
        <v>1973</v>
      </c>
      <c r="C19" s="17">
        <v>1</v>
      </c>
      <c r="D19" s="18">
        <v>0</v>
      </c>
      <c r="E19" s="18">
        <v>0</v>
      </c>
      <c r="F19" s="18">
        <v>3</v>
      </c>
      <c r="G19" s="18">
        <v>10</v>
      </c>
      <c r="H19" s="18">
        <v>15</v>
      </c>
    </row>
    <row r="20" spans="1:8" ht="15" customHeight="1">
      <c r="A20" s="19" t="str">
        <f t="shared" si="0"/>
        <v>19732</v>
      </c>
      <c r="B20" s="17">
        <v>1973</v>
      </c>
      <c r="C20" s="17">
        <v>2</v>
      </c>
      <c r="D20" s="18">
        <v>0</v>
      </c>
      <c r="E20" s="18">
        <v>2</v>
      </c>
      <c r="F20" s="18">
        <v>10</v>
      </c>
      <c r="G20" s="18">
        <v>20</v>
      </c>
      <c r="H20" s="18">
        <v>25</v>
      </c>
    </row>
    <row r="21" spans="1:8" ht="15" customHeight="1">
      <c r="A21" s="19" t="str">
        <f t="shared" si="0"/>
        <v>19733</v>
      </c>
      <c r="B21" s="17">
        <v>1973</v>
      </c>
      <c r="C21" s="17">
        <v>3</v>
      </c>
      <c r="D21" s="18">
        <v>0</v>
      </c>
      <c r="E21" s="18">
        <v>10</v>
      </c>
      <c r="F21" s="18">
        <v>25</v>
      </c>
      <c r="G21" s="18">
        <v>25</v>
      </c>
      <c r="H21" s="18">
        <v>20</v>
      </c>
    </row>
    <row r="22" spans="1:8" ht="15" customHeight="1">
      <c r="A22" s="19" t="str">
        <f t="shared" si="0"/>
        <v>19734</v>
      </c>
      <c r="B22" s="17">
        <v>1973</v>
      </c>
      <c r="C22" s="17">
        <v>4</v>
      </c>
      <c r="D22" s="18">
        <v>10</v>
      </c>
      <c r="E22" s="18">
        <v>50</v>
      </c>
      <c r="F22" s="18">
        <v>50</v>
      </c>
      <c r="G22" s="18">
        <v>30</v>
      </c>
      <c r="H22" s="18">
        <v>15</v>
      </c>
    </row>
    <row r="23" spans="1:8" ht="15" customHeight="1">
      <c r="A23" s="19" t="str">
        <f t="shared" si="0"/>
        <v>19741</v>
      </c>
      <c r="B23" s="17">
        <v>1974</v>
      </c>
      <c r="C23" s="17">
        <v>1</v>
      </c>
      <c r="D23" s="18">
        <v>80</v>
      </c>
      <c r="E23" s="18">
        <v>50</v>
      </c>
      <c r="F23" s="18">
        <v>25</v>
      </c>
      <c r="G23" s="18">
        <v>10</v>
      </c>
      <c r="H23" s="18">
        <v>10</v>
      </c>
    </row>
    <row r="24" spans="1:8" ht="15" customHeight="1">
      <c r="A24" s="19" t="str">
        <f t="shared" si="0"/>
        <v>19742</v>
      </c>
      <c r="B24" s="17">
        <v>1974</v>
      </c>
      <c r="C24" s="17">
        <v>2</v>
      </c>
      <c r="D24" s="18">
        <v>50</v>
      </c>
      <c r="E24" s="18">
        <v>25</v>
      </c>
      <c r="F24" s="18">
        <v>20</v>
      </c>
      <c r="G24" s="18">
        <v>12</v>
      </c>
      <c r="H24" s="18">
        <v>10</v>
      </c>
    </row>
    <row r="25" spans="1:8" ht="15" customHeight="1">
      <c r="A25" s="19" t="str">
        <f t="shared" si="0"/>
        <v>19743</v>
      </c>
      <c r="B25" s="17">
        <v>1974</v>
      </c>
      <c r="C25" s="17">
        <v>3</v>
      </c>
      <c r="D25" s="18">
        <v>45</v>
      </c>
      <c r="E25" s="18">
        <v>35</v>
      </c>
      <c r="F25" s="18">
        <v>20</v>
      </c>
      <c r="G25" s="18">
        <v>15</v>
      </c>
      <c r="H25" s="18" t="s">
        <v>604</v>
      </c>
    </row>
    <row r="26" spans="1:8" ht="15" customHeight="1">
      <c r="A26" s="19" t="str">
        <f t="shared" si="0"/>
        <v>19744</v>
      </c>
      <c r="B26" s="17">
        <v>1974</v>
      </c>
      <c r="C26" s="17">
        <v>4</v>
      </c>
      <c r="D26" s="18">
        <v>97</v>
      </c>
      <c r="E26" s="18">
        <v>75</v>
      </c>
      <c r="F26" s="18">
        <v>50</v>
      </c>
      <c r="G26" s="18">
        <v>30</v>
      </c>
      <c r="H26" s="18">
        <v>15</v>
      </c>
    </row>
    <row r="27" spans="1:8" ht="15" customHeight="1">
      <c r="A27" s="19" t="str">
        <f t="shared" si="0"/>
        <v>19751</v>
      </c>
      <c r="B27" s="17">
        <v>1975</v>
      </c>
      <c r="C27" s="17">
        <v>1</v>
      </c>
      <c r="D27" s="18">
        <v>95</v>
      </c>
      <c r="E27" s="18">
        <v>60</v>
      </c>
      <c r="F27" s="18">
        <v>30</v>
      </c>
      <c r="G27" s="18">
        <v>20</v>
      </c>
      <c r="H27" s="18">
        <v>10</v>
      </c>
    </row>
    <row r="28" spans="1:8" ht="15" customHeight="1">
      <c r="A28" s="19" t="str">
        <f t="shared" si="0"/>
        <v>19752</v>
      </c>
      <c r="B28" s="17">
        <v>1975</v>
      </c>
      <c r="C28" s="17">
        <v>2</v>
      </c>
      <c r="D28" s="18">
        <v>60</v>
      </c>
      <c r="E28" s="18">
        <v>27.5</v>
      </c>
      <c r="F28" s="18">
        <v>10</v>
      </c>
      <c r="G28" s="18">
        <v>10</v>
      </c>
      <c r="H28" s="18">
        <v>5</v>
      </c>
    </row>
    <row r="29" spans="1:8" ht="15" customHeight="1">
      <c r="A29" s="19" t="str">
        <f t="shared" si="0"/>
        <v>19753</v>
      </c>
      <c r="B29" s="17">
        <v>1975</v>
      </c>
      <c r="C29" s="17">
        <v>3</v>
      </c>
      <c r="D29" s="18">
        <v>20</v>
      </c>
      <c r="E29" s="18">
        <v>10</v>
      </c>
      <c r="F29" s="18">
        <v>7</v>
      </c>
      <c r="G29" s="18">
        <v>5</v>
      </c>
      <c r="H29" s="18">
        <v>10</v>
      </c>
    </row>
    <row r="30" spans="1:8" ht="15" customHeight="1">
      <c r="A30" s="19" t="str">
        <f t="shared" si="0"/>
        <v>19754</v>
      </c>
      <c r="B30" s="17">
        <v>1975</v>
      </c>
      <c r="C30" s="17">
        <v>4</v>
      </c>
      <c r="D30" s="18">
        <v>3</v>
      </c>
      <c r="E30" s="18">
        <v>10</v>
      </c>
      <c r="F30" s="18">
        <v>10</v>
      </c>
      <c r="G30" s="18">
        <v>15</v>
      </c>
      <c r="H30" s="18">
        <v>15</v>
      </c>
    </row>
    <row r="31" spans="1:8" ht="15" customHeight="1">
      <c r="A31" s="19" t="str">
        <f t="shared" si="0"/>
        <v>19761</v>
      </c>
      <c r="B31" s="17">
        <v>1976</v>
      </c>
      <c r="C31" s="17">
        <v>1</v>
      </c>
      <c r="D31" s="18">
        <v>0</v>
      </c>
      <c r="E31" s="18">
        <v>5</v>
      </c>
      <c r="F31" s="18">
        <v>5</v>
      </c>
      <c r="G31" s="18">
        <v>10</v>
      </c>
      <c r="H31" s="18">
        <v>12.5</v>
      </c>
    </row>
    <row r="32" spans="1:8" ht="15" customHeight="1">
      <c r="A32" s="19" t="str">
        <f t="shared" si="0"/>
        <v>19762</v>
      </c>
      <c r="B32" s="17">
        <v>1976</v>
      </c>
      <c r="C32" s="17">
        <v>2</v>
      </c>
      <c r="D32" s="18">
        <v>0</v>
      </c>
      <c r="E32" s="18">
        <v>0</v>
      </c>
      <c r="F32" s="18">
        <v>3</v>
      </c>
      <c r="G32" s="18">
        <v>5</v>
      </c>
      <c r="H32" s="18">
        <v>10</v>
      </c>
    </row>
    <row r="33" spans="1:8" ht="15" customHeight="1">
      <c r="A33" s="19" t="str">
        <f t="shared" si="0"/>
        <v>19763</v>
      </c>
      <c r="B33" s="17">
        <v>1976</v>
      </c>
      <c r="C33" s="17">
        <v>3</v>
      </c>
      <c r="D33" s="18">
        <v>1</v>
      </c>
      <c r="E33" s="18">
        <v>5</v>
      </c>
      <c r="F33" s="18">
        <v>5</v>
      </c>
      <c r="G33" s="18">
        <v>10</v>
      </c>
      <c r="H33" s="18">
        <v>15</v>
      </c>
    </row>
    <row r="34" spans="1:8" ht="15" customHeight="1">
      <c r="A34" s="19" t="str">
        <f t="shared" si="0"/>
        <v>19764</v>
      </c>
      <c r="B34" s="17">
        <v>1976</v>
      </c>
      <c r="C34" s="17">
        <v>4</v>
      </c>
      <c r="D34" s="18">
        <v>0.5</v>
      </c>
      <c r="E34" s="18">
        <v>5</v>
      </c>
      <c r="F34" s="18">
        <v>5</v>
      </c>
      <c r="G34" s="18">
        <v>10</v>
      </c>
      <c r="H34" s="18">
        <v>10</v>
      </c>
    </row>
    <row r="35" spans="1:8" ht="15" customHeight="1">
      <c r="A35" s="19" t="str">
        <f t="shared" si="0"/>
        <v>19771</v>
      </c>
      <c r="B35" s="17">
        <v>1977</v>
      </c>
      <c r="C35" s="17">
        <v>1</v>
      </c>
      <c r="D35" s="18">
        <v>5</v>
      </c>
      <c r="E35" s="18">
        <v>1.5</v>
      </c>
      <c r="F35" s="18">
        <v>1.5</v>
      </c>
      <c r="G35" s="18">
        <v>5</v>
      </c>
      <c r="H35" s="18">
        <v>10</v>
      </c>
    </row>
    <row r="36" spans="1:8" ht="15" customHeight="1">
      <c r="A36" s="19" t="str">
        <f t="shared" si="0"/>
        <v>19772</v>
      </c>
      <c r="B36" s="17">
        <v>1977</v>
      </c>
      <c r="C36" s="17">
        <v>2</v>
      </c>
      <c r="D36" s="18">
        <v>0</v>
      </c>
      <c r="E36" s="18">
        <v>1</v>
      </c>
      <c r="F36" s="18">
        <v>5</v>
      </c>
      <c r="G36" s="18">
        <v>10</v>
      </c>
      <c r="H36" s="18">
        <v>15</v>
      </c>
    </row>
    <row r="37" spans="1:8" ht="15" customHeight="1">
      <c r="A37" s="19" t="str">
        <f t="shared" si="0"/>
        <v>19773</v>
      </c>
      <c r="B37" s="17">
        <v>1977</v>
      </c>
      <c r="C37" s="17">
        <v>3</v>
      </c>
      <c r="D37" s="18">
        <v>0</v>
      </c>
      <c r="E37" s="18">
        <v>5</v>
      </c>
      <c r="F37" s="18">
        <v>10</v>
      </c>
      <c r="G37" s="18">
        <v>20</v>
      </c>
      <c r="H37" s="18">
        <v>20</v>
      </c>
    </row>
    <row r="38" spans="1:8" ht="15" customHeight="1">
      <c r="A38" s="19" t="str">
        <f t="shared" si="0"/>
        <v>19774</v>
      </c>
      <c r="B38" s="17">
        <v>1977</v>
      </c>
      <c r="C38" s="17">
        <v>4</v>
      </c>
      <c r="D38" s="18">
        <v>0</v>
      </c>
      <c r="E38" s="18">
        <v>10</v>
      </c>
      <c r="F38" s="18">
        <v>10</v>
      </c>
      <c r="G38" s="18">
        <v>17.5</v>
      </c>
      <c r="H38" s="18">
        <v>20</v>
      </c>
    </row>
    <row r="39" spans="1:8" ht="15" customHeight="1">
      <c r="A39" s="19" t="str">
        <f t="shared" si="0"/>
        <v>19781</v>
      </c>
      <c r="B39" s="17">
        <v>1978</v>
      </c>
      <c r="C39" s="17">
        <v>1</v>
      </c>
      <c r="D39" s="18">
        <v>0</v>
      </c>
      <c r="E39" s="18">
        <v>5</v>
      </c>
      <c r="F39" s="18">
        <v>10</v>
      </c>
      <c r="G39" s="18">
        <v>12.5</v>
      </c>
      <c r="H39" s="18">
        <v>17.5</v>
      </c>
    </row>
    <row r="40" spans="1:8" ht="15" customHeight="1">
      <c r="A40" s="19" t="str">
        <f t="shared" si="0"/>
        <v>19782</v>
      </c>
      <c r="B40" s="17">
        <v>1978</v>
      </c>
      <c r="C40" s="17">
        <v>2</v>
      </c>
      <c r="D40" s="18">
        <v>0</v>
      </c>
      <c r="E40" s="18">
        <v>5</v>
      </c>
      <c r="F40" s="18">
        <v>10</v>
      </c>
      <c r="G40" s="18">
        <v>16.5</v>
      </c>
      <c r="H40" s="18">
        <v>22.5</v>
      </c>
    </row>
    <row r="41" spans="1:8" ht="15" customHeight="1">
      <c r="A41" s="19" t="str">
        <f t="shared" si="0"/>
        <v>19783</v>
      </c>
      <c r="B41" s="17">
        <v>1978</v>
      </c>
      <c r="C41" s="17">
        <v>3</v>
      </c>
      <c r="D41" s="18">
        <v>1</v>
      </c>
      <c r="E41" s="18">
        <v>10</v>
      </c>
      <c r="F41" s="18">
        <v>20</v>
      </c>
      <c r="G41" s="18">
        <v>20</v>
      </c>
      <c r="H41" s="18">
        <v>25</v>
      </c>
    </row>
    <row r="42" spans="1:8" ht="15" customHeight="1">
      <c r="A42" s="19" t="str">
        <f t="shared" si="0"/>
        <v>19784</v>
      </c>
      <c r="B42" s="17">
        <v>1978</v>
      </c>
      <c r="C42" s="17">
        <v>4</v>
      </c>
      <c r="D42" s="18">
        <v>0</v>
      </c>
      <c r="E42" s="18">
        <v>20</v>
      </c>
      <c r="F42" s="18">
        <v>30</v>
      </c>
      <c r="G42" s="18">
        <v>40</v>
      </c>
      <c r="H42" s="18">
        <v>30</v>
      </c>
    </row>
    <row r="43" spans="1:8" ht="15" customHeight="1">
      <c r="A43" s="19" t="str">
        <f t="shared" si="0"/>
        <v>19791</v>
      </c>
      <c r="B43" s="17">
        <v>1979</v>
      </c>
      <c r="C43" s="17">
        <v>1</v>
      </c>
      <c r="D43" s="18">
        <v>10</v>
      </c>
      <c r="E43" s="18">
        <v>17.5</v>
      </c>
      <c r="F43" s="18">
        <v>47.5</v>
      </c>
      <c r="G43" s="18">
        <v>40</v>
      </c>
      <c r="H43" s="18">
        <v>30</v>
      </c>
    </row>
    <row r="44" spans="1:8" ht="15" customHeight="1">
      <c r="A44" s="19" t="str">
        <f t="shared" si="0"/>
        <v>19792</v>
      </c>
      <c r="B44" s="17">
        <v>1979</v>
      </c>
      <c r="C44" s="17">
        <v>2</v>
      </c>
      <c r="D44" s="18">
        <v>10</v>
      </c>
      <c r="E44" s="18">
        <v>30</v>
      </c>
      <c r="F44" s="18">
        <v>49</v>
      </c>
      <c r="G44" s="18">
        <v>40</v>
      </c>
      <c r="H44" s="18">
        <v>25</v>
      </c>
    </row>
    <row r="45" spans="1:8" ht="15" customHeight="1">
      <c r="A45" s="19" t="str">
        <f t="shared" si="0"/>
        <v>19793</v>
      </c>
      <c r="B45" s="17">
        <v>1979</v>
      </c>
      <c r="C45" s="17">
        <v>3</v>
      </c>
      <c r="D45" s="18">
        <v>77.5</v>
      </c>
      <c r="E45" s="18">
        <v>65</v>
      </c>
      <c r="F45" s="18">
        <v>50</v>
      </c>
      <c r="G45" s="18">
        <v>25</v>
      </c>
      <c r="H45" s="18">
        <v>10</v>
      </c>
    </row>
    <row r="46" spans="1:8" ht="15" customHeight="1">
      <c r="A46" s="19" t="str">
        <f t="shared" si="0"/>
        <v>19794</v>
      </c>
      <c r="B46" s="17">
        <v>1979</v>
      </c>
      <c r="C46" s="17">
        <v>4</v>
      </c>
      <c r="D46" s="18">
        <v>70</v>
      </c>
      <c r="E46" s="18">
        <v>72.5</v>
      </c>
      <c r="F46" s="18">
        <v>60</v>
      </c>
      <c r="G46" s="18">
        <v>30</v>
      </c>
      <c r="H46" s="18">
        <v>12.5</v>
      </c>
    </row>
    <row r="47" spans="1:8" ht="15" customHeight="1">
      <c r="A47" s="19" t="str">
        <f t="shared" si="0"/>
        <v>19801</v>
      </c>
      <c r="B47" s="17">
        <v>1980</v>
      </c>
      <c r="C47" s="17">
        <v>1</v>
      </c>
      <c r="D47" s="18">
        <v>40</v>
      </c>
      <c r="E47" s="18">
        <v>60</v>
      </c>
      <c r="F47" s="18">
        <v>50</v>
      </c>
      <c r="G47" s="18">
        <v>30</v>
      </c>
      <c r="H47" s="18">
        <v>20</v>
      </c>
    </row>
    <row r="48" spans="1:8" ht="15" customHeight="1">
      <c r="A48" s="19" t="str">
        <f t="shared" si="0"/>
        <v>19802</v>
      </c>
      <c r="B48" s="17">
        <v>1980</v>
      </c>
      <c r="C48" s="17">
        <v>2</v>
      </c>
      <c r="D48" s="18">
        <v>97</v>
      </c>
      <c r="E48" s="18">
        <v>80</v>
      </c>
      <c r="F48" s="18">
        <v>60</v>
      </c>
      <c r="G48" s="18">
        <v>35</v>
      </c>
      <c r="H48" s="18">
        <v>20</v>
      </c>
    </row>
    <row r="49" spans="1:8" ht="15" customHeight="1">
      <c r="A49" s="19" t="str">
        <f t="shared" si="0"/>
        <v>19803</v>
      </c>
      <c r="B49" s="17">
        <v>1980</v>
      </c>
      <c r="C49" s="17">
        <v>3</v>
      </c>
      <c r="D49" s="18">
        <v>80</v>
      </c>
      <c r="E49" s="18">
        <v>50</v>
      </c>
      <c r="F49" s="18">
        <v>30</v>
      </c>
      <c r="G49" s="18">
        <v>15</v>
      </c>
      <c r="H49" s="18">
        <v>10</v>
      </c>
    </row>
    <row r="50" spans="1:8" ht="15" customHeight="1">
      <c r="A50" s="19" t="str">
        <f t="shared" si="0"/>
        <v>19804</v>
      </c>
      <c r="B50" s="17">
        <v>1980</v>
      </c>
      <c r="C50" s="17">
        <v>4</v>
      </c>
      <c r="D50" s="18">
        <v>20</v>
      </c>
      <c r="E50" s="18">
        <v>40</v>
      </c>
      <c r="F50" s="18">
        <v>20</v>
      </c>
      <c r="G50" s="18">
        <v>10</v>
      </c>
      <c r="H50" s="18">
        <v>10</v>
      </c>
    </row>
    <row r="51" spans="1:8" ht="15" customHeight="1">
      <c r="A51" s="19" t="str">
        <f t="shared" si="0"/>
        <v>19811</v>
      </c>
      <c r="B51" s="17">
        <v>1981</v>
      </c>
      <c r="C51" s="17">
        <v>1</v>
      </c>
      <c r="D51" s="18">
        <v>20</v>
      </c>
      <c r="E51" s="18">
        <v>30</v>
      </c>
      <c r="F51" s="18">
        <v>15</v>
      </c>
      <c r="G51" s="18">
        <v>10</v>
      </c>
      <c r="H51" s="18">
        <v>5</v>
      </c>
    </row>
    <row r="52" spans="1:8" ht="15" customHeight="1">
      <c r="A52" s="19" t="str">
        <f t="shared" si="0"/>
        <v>19812</v>
      </c>
      <c r="B52" s="17">
        <v>1981</v>
      </c>
      <c r="C52" s="17">
        <v>2</v>
      </c>
      <c r="D52" s="18">
        <v>40</v>
      </c>
      <c r="E52" s="18">
        <v>20</v>
      </c>
      <c r="F52" s="18">
        <v>10</v>
      </c>
      <c r="G52" s="18">
        <v>10</v>
      </c>
      <c r="H52" s="18">
        <v>10</v>
      </c>
    </row>
    <row r="53" spans="1:8" ht="15" customHeight="1">
      <c r="A53" s="19" t="str">
        <f t="shared" si="0"/>
        <v>19813</v>
      </c>
      <c r="B53" s="17">
        <v>1981</v>
      </c>
      <c r="C53" s="17">
        <v>3</v>
      </c>
      <c r="D53" s="18">
        <v>57.5</v>
      </c>
      <c r="E53" s="18">
        <v>32.5</v>
      </c>
      <c r="F53" s="18">
        <v>25</v>
      </c>
      <c r="G53" s="18">
        <v>17.5</v>
      </c>
      <c r="H53" s="18">
        <v>10</v>
      </c>
    </row>
    <row r="54" spans="1:8" ht="15" customHeight="1">
      <c r="A54" s="19" t="str">
        <f t="shared" si="0"/>
        <v>19814</v>
      </c>
      <c r="B54" s="17">
        <v>1981</v>
      </c>
      <c r="C54" s="17">
        <v>4</v>
      </c>
      <c r="D54" s="18">
        <v>95</v>
      </c>
      <c r="E54" s="18">
        <v>50</v>
      </c>
      <c r="F54" s="18">
        <v>30</v>
      </c>
      <c r="G54" s="18">
        <v>15</v>
      </c>
      <c r="H54" s="18">
        <v>10</v>
      </c>
    </row>
    <row r="55" spans="1:8" ht="15" customHeight="1">
      <c r="A55" s="19" t="str">
        <f t="shared" si="0"/>
        <v>19821</v>
      </c>
      <c r="B55" s="17">
        <v>1982</v>
      </c>
      <c r="C55" s="17">
        <v>1</v>
      </c>
      <c r="D55" s="18">
        <v>90</v>
      </c>
      <c r="E55" s="18">
        <v>45</v>
      </c>
      <c r="F55" s="18">
        <v>17.5</v>
      </c>
      <c r="G55" s="18">
        <v>12.5</v>
      </c>
      <c r="H55" s="18">
        <v>15</v>
      </c>
    </row>
    <row r="56" spans="1:8" ht="15" customHeight="1">
      <c r="A56" s="19" t="str">
        <f t="shared" si="0"/>
        <v>19822</v>
      </c>
      <c r="B56" s="17">
        <v>1982</v>
      </c>
      <c r="C56" s="17">
        <v>2</v>
      </c>
      <c r="D56" s="18">
        <v>50</v>
      </c>
      <c r="E56" s="18">
        <v>27.5</v>
      </c>
      <c r="F56" s="18">
        <v>10</v>
      </c>
      <c r="G56" s="18">
        <v>20</v>
      </c>
      <c r="H56" s="18">
        <v>20</v>
      </c>
    </row>
    <row r="57" spans="1:8" ht="15" customHeight="1">
      <c r="A57" s="19" t="str">
        <f t="shared" si="0"/>
        <v>19823</v>
      </c>
      <c r="B57" s="17">
        <v>1982</v>
      </c>
      <c r="C57" s="17">
        <v>3</v>
      </c>
      <c r="D57" s="18">
        <v>10</v>
      </c>
      <c r="E57" s="18">
        <v>30</v>
      </c>
      <c r="F57" s="18">
        <v>20</v>
      </c>
      <c r="G57" s="18">
        <v>20</v>
      </c>
      <c r="H57" s="18">
        <v>20</v>
      </c>
    </row>
    <row r="58" spans="1:8" ht="15" customHeight="1">
      <c r="A58" s="19" t="str">
        <f t="shared" si="0"/>
        <v>19824</v>
      </c>
      <c r="B58" s="17">
        <v>1982</v>
      </c>
      <c r="C58" s="17">
        <v>4</v>
      </c>
      <c r="D58" s="18">
        <v>40</v>
      </c>
      <c r="E58" s="18">
        <v>40</v>
      </c>
      <c r="F58" s="18">
        <v>30</v>
      </c>
      <c r="G58" s="18">
        <v>20</v>
      </c>
      <c r="H58" s="18">
        <v>15</v>
      </c>
    </row>
    <row r="59" spans="1:8" ht="15" customHeight="1">
      <c r="A59" s="19" t="str">
        <f t="shared" si="0"/>
        <v>19831</v>
      </c>
      <c r="B59" s="17">
        <v>1983</v>
      </c>
      <c r="C59" s="17">
        <v>1</v>
      </c>
      <c r="D59" s="18">
        <v>7.5</v>
      </c>
      <c r="E59" s="18">
        <v>10</v>
      </c>
      <c r="F59" s="18">
        <v>10</v>
      </c>
      <c r="G59" s="18">
        <v>10</v>
      </c>
      <c r="H59" s="18">
        <v>10</v>
      </c>
    </row>
    <row r="60" spans="1:8" ht="15" customHeight="1">
      <c r="A60" s="19" t="str">
        <f t="shared" si="0"/>
        <v>19832</v>
      </c>
      <c r="B60" s="17">
        <v>1983</v>
      </c>
      <c r="C60" s="17">
        <v>2</v>
      </c>
      <c r="D60" s="18">
        <v>0</v>
      </c>
      <c r="E60" s="18">
        <v>5</v>
      </c>
      <c r="F60" s="18">
        <v>10</v>
      </c>
      <c r="G60" s="18">
        <v>10</v>
      </c>
      <c r="H60" s="18">
        <v>10</v>
      </c>
    </row>
    <row r="61" spans="1:8" ht="15" customHeight="1">
      <c r="A61" s="19" t="str">
        <f t="shared" si="0"/>
        <v>19833</v>
      </c>
      <c r="B61" s="17">
        <v>1983</v>
      </c>
      <c r="C61" s="17">
        <v>3</v>
      </c>
      <c r="D61" s="18">
        <v>3.5</v>
      </c>
      <c r="E61" s="18">
        <v>5</v>
      </c>
      <c r="F61" s="18">
        <v>10</v>
      </c>
      <c r="G61" s="18">
        <v>15</v>
      </c>
      <c r="H61" s="18">
        <v>20</v>
      </c>
    </row>
    <row r="62" spans="1:8" ht="15" customHeight="1">
      <c r="A62" s="19" t="str">
        <f t="shared" si="0"/>
        <v>19834</v>
      </c>
      <c r="B62" s="17">
        <v>1983</v>
      </c>
      <c r="C62" s="17">
        <v>4</v>
      </c>
      <c r="D62" s="18">
        <v>3.5</v>
      </c>
      <c r="E62" s="18">
        <v>10</v>
      </c>
      <c r="F62" s="18">
        <v>10</v>
      </c>
      <c r="G62" s="18">
        <v>15</v>
      </c>
      <c r="H62" s="18">
        <v>15</v>
      </c>
    </row>
    <row r="63" spans="1:8" ht="15" customHeight="1">
      <c r="A63" s="19" t="str">
        <f t="shared" si="0"/>
        <v>19841</v>
      </c>
      <c r="B63" s="17">
        <v>1984</v>
      </c>
      <c r="C63" s="17">
        <v>1</v>
      </c>
      <c r="D63" s="18">
        <v>1</v>
      </c>
      <c r="E63" s="18">
        <v>10</v>
      </c>
      <c r="F63" s="18">
        <v>14</v>
      </c>
      <c r="G63" s="18">
        <v>15</v>
      </c>
      <c r="H63" s="18">
        <v>20</v>
      </c>
    </row>
    <row r="64" spans="1:8" ht="15" customHeight="1">
      <c r="A64" s="19" t="str">
        <f t="shared" si="0"/>
        <v>19842</v>
      </c>
      <c r="B64" s="17">
        <v>1984</v>
      </c>
      <c r="C64" s="17">
        <v>2</v>
      </c>
      <c r="D64" s="18">
        <v>5</v>
      </c>
      <c r="E64" s="18">
        <v>10</v>
      </c>
      <c r="F64" s="18">
        <v>15</v>
      </c>
      <c r="G64" s="18">
        <v>20</v>
      </c>
      <c r="H64" s="18">
        <v>25</v>
      </c>
    </row>
    <row r="65" spans="1:8" ht="15" customHeight="1">
      <c r="A65" s="19" t="str">
        <f t="shared" si="0"/>
        <v>19843</v>
      </c>
      <c r="B65" s="17">
        <v>1984</v>
      </c>
      <c r="C65" s="17">
        <v>3</v>
      </c>
      <c r="D65" s="18">
        <v>5</v>
      </c>
      <c r="E65" s="18">
        <v>10</v>
      </c>
      <c r="F65" s="18">
        <v>12.5</v>
      </c>
      <c r="G65" s="18">
        <v>20</v>
      </c>
      <c r="H65" s="18">
        <v>30</v>
      </c>
    </row>
    <row r="66" spans="1:8" ht="15" customHeight="1">
      <c r="A66" s="19" t="str">
        <f t="shared" si="0"/>
        <v>19844</v>
      </c>
      <c r="B66" s="17">
        <v>1984</v>
      </c>
      <c r="C66" s="17">
        <v>4</v>
      </c>
      <c r="D66" s="18">
        <v>25</v>
      </c>
      <c r="E66" s="18">
        <v>20</v>
      </c>
      <c r="F66" s="18">
        <v>18</v>
      </c>
      <c r="G66" s="18">
        <v>20</v>
      </c>
      <c r="H66" s="18">
        <v>20</v>
      </c>
    </row>
    <row r="67" spans="1:8" ht="15" customHeight="1">
      <c r="A67" s="19" t="str">
        <f t="shared" ref="A67:A130" si="1">B67&amp;C67</f>
        <v>19851</v>
      </c>
      <c r="B67" s="17">
        <v>1985</v>
      </c>
      <c r="C67" s="17">
        <v>1</v>
      </c>
      <c r="D67" s="18">
        <v>3.5</v>
      </c>
      <c r="E67" s="18">
        <v>5</v>
      </c>
      <c r="F67" s="18">
        <v>10</v>
      </c>
      <c r="G67" s="18">
        <v>15</v>
      </c>
      <c r="H67" s="18">
        <v>20</v>
      </c>
    </row>
    <row r="68" spans="1:8" ht="15" customHeight="1">
      <c r="A68" s="19" t="str">
        <f t="shared" si="1"/>
        <v>19852</v>
      </c>
      <c r="B68" s="17">
        <v>1985</v>
      </c>
      <c r="C68" s="17">
        <v>2</v>
      </c>
      <c r="D68" s="18">
        <v>5</v>
      </c>
      <c r="E68" s="18">
        <v>10</v>
      </c>
      <c r="F68" s="18">
        <v>10</v>
      </c>
      <c r="G68" s="18">
        <v>20</v>
      </c>
      <c r="H68" s="18">
        <v>25</v>
      </c>
    </row>
    <row r="69" spans="1:8" ht="15" customHeight="1">
      <c r="A69" s="19" t="str">
        <f t="shared" si="1"/>
        <v>19853</v>
      </c>
      <c r="B69" s="17">
        <v>1985</v>
      </c>
      <c r="C69" s="17">
        <v>3</v>
      </c>
      <c r="D69" s="18">
        <v>10</v>
      </c>
      <c r="E69" s="18">
        <v>15</v>
      </c>
      <c r="F69" s="18">
        <v>20</v>
      </c>
      <c r="G69" s="18">
        <v>20</v>
      </c>
      <c r="H69" s="18">
        <v>25</v>
      </c>
    </row>
    <row r="70" spans="1:8" ht="15" customHeight="1">
      <c r="A70" s="19" t="str">
        <f t="shared" si="1"/>
        <v>19854</v>
      </c>
      <c r="B70" s="17">
        <v>1985</v>
      </c>
      <c r="C70" s="17">
        <v>4</v>
      </c>
      <c r="D70" s="18">
        <v>5</v>
      </c>
      <c r="E70" s="18">
        <v>10</v>
      </c>
      <c r="F70" s="18">
        <v>15</v>
      </c>
      <c r="G70" s="18">
        <v>20</v>
      </c>
      <c r="H70" s="18">
        <v>20</v>
      </c>
    </row>
    <row r="71" spans="1:8" ht="15" customHeight="1">
      <c r="A71" s="19" t="str">
        <f t="shared" si="1"/>
        <v>19861</v>
      </c>
      <c r="B71" s="17">
        <v>1986</v>
      </c>
      <c r="C71" s="17">
        <v>1</v>
      </c>
      <c r="D71" s="18">
        <v>0</v>
      </c>
      <c r="E71" s="18">
        <v>4</v>
      </c>
      <c r="F71" s="18">
        <v>6.5</v>
      </c>
      <c r="G71" s="18">
        <v>10</v>
      </c>
      <c r="H71" s="18">
        <v>15</v>
      </c>
    </row>
    <row r="72" spans="1:8" ht="15" customHeight="1">
      <c r="A72" s="19" t="str">
        <f t="shared" si="1"/>
        <v>19862</v>
      </c>
      <c r="B72" s="17">
        <v>1986</v>
      </c>
      <c r="C72" s="17">
        <v>2</v>
      </c>
      <c r="D72" s="18">
        <v>1</v>
      </c>
      <c r="E72" s="18">
        <v>5</v>
      </c>
      <c r="F72" s="18">
        <v>10</v>
      </c>
      <c r="G72" s="18">
        <v>15</v>
      </c>
      <c r="H72" s="18">
        <v>20</v>
      </c>
    </row>
    <row r="73" spans="1:8" ht="15" customHeight="1">
      <c r="A73" s="19" t="str">
        <f t="shared" si="1"/>
        <v>19863</v>
      </c>
      <c r="B73" s="17">
        <v>1986</v>
      </c>
      <c r="C73" s="17">
        <v>3</v>
      </c>
      <c r="D73" s="18">
        <v>20</v>
      </c>
      <c r="E73" s="18">
        <v>15</v>
      </c>
      <c r="F73" s="18">
        <v>20</v>
      </c>
      <c r="G73" s="18">
        <v>20</v>
      </c>
      <c r="H73" s="18">
        <v>20</v>
      </c>
    </row>
    <row r="74" spans="1:8" ht="15" customHeight="1">
      <c r="A74" s="19" t="str">
        <f t="shared" si="1"/>
        <v>19864</v>
      </c>
      <c r="B74" s="17">
        <v>1986</v>
      </c>
      <c r="C74" s="17">
        <v>4</v>
      </c>
      <c r="D74" s="18">
        <v>10</v>
      </c>
      <c r="E74" s="18">
        <v>20</v>
      </c>
      <c r="F74" s="18">
        <v>20</v>
      </c>
      <c r="G74" s="18">
        <v>15</v>
      </c>
      <c r="H74" s="18">
        <v>15</v>
      </c>
    </row>
    <row r="75" spans="1:8" ht="15" customHeight="1">
      <c r="A75" s="19" t="str">
        <f t="shared" si="1"/>
        <v>19871</v>
      </c>
      <c r="B75" s="17">
        <v>1987</v>
      </c>
      <c r="C75" s="17">
        <v>1</v>
      </c>
      <c r="D75" s="18">
        <v>3</v>
      </c>
      <c r="E75" s="18">
        <v>10</v>
      </c>
      <c r="F75" s="18">
        <v>10</v>
      </c>
      <c r="G75" s="18">
        <v>12.5</v>
      </c>
      <c r="H75" s="18">
        <v>12.5</v>
      </c>
    </row>
    <row r="76" spans="1:8" ht="15" customHeight="1">
      <c r="A76" s="19" t="str">
        <f t="shared" si="1"/>
        <v>19872</v>
      </c>
      <c r="B76" s="17">
        <v>1987</v>
      </c>
      <c r="C76" s="17">
        <v>2</v>
      </c>
      <c r="D76" s="18">
        <v>5</v>
      </c>
      <c r="E76" s="18">
        <v>10</v>
      </c>
      <c r="F76" s="18">
        <v>10</v>
      </c>
      <c r="G76" s="18">
        <v>20</v>
      </c>
      <c r="H76" s="18">
        <v>22.5</v>
      </c>
    </row>
    <row r="77" spans="1:8" ht="15" customHeight="1">
      <c r="A77" s="19" t="str">
        <f t="shared" si="1"/>
        <v>19873</v>
      </c>
      <c r="B77" s="17">
        <v>1987</v>
      </c>
      <c r="C77" s="17">
        <v>3</v>
      </c>
      <c r="D77" s="18">
        <v>1</v>
      </c>
      <c r="E77" s="18">
        <v>5</v>
      </c>
      <c r="F77" s="18">
        <v>10</v>
      </c>
      <c r="G77" s="18">
        <v>20</v>
      </c>
      <c r="H77" s="18">
        <v>22.5</v>
      </c>
    </row>
    <row r="78" spans="1:8" ht="15" customHeight="1">
      <c r="A78" s="19" t="str">
        <f t="shared" si="1"/>
        <v>19874</v>
      </c>
      <c r="B78" s="17">
        <v>1987</v>
      </c>
      <c r="C78" s="17">
        <v>4</v>
      </c>
      <c r="D78" s="18">
        <v>1</v>
      </c>
      <c r="E78" s="18">
        <v>22.5</v>
      </c>
      <c r="F78" s="18">
        <v>30</v>
      </c>
      <c r="G78" s="18">
        <v>20</v>
      </c>
      <c r="H78" s="18">
        <v>22.5</v>
      </c>
    </row>
    <row r="79" spans="1:8" ht="15" customHeight="1">
      <c r="A79" s="19" t="str">
        <f t="shared" si="1"/>
        <v>19881</v>
      </c>
      <c r="B79" s="17">
        <v>1988</v>
      </c>
      <c r="C79" s="17">
        <v>1</v>
      </c>
      <c r="D79" s="18">
        <v>20</v>
      </c>
      <c r="E79" s="18">
        <v>30</v>
      </c>
      <c r="F79" s="18">
        <v>10</v>
      </c>
      <c r="G79" s="18">
        <v>10</v>
      </c>
      <c r="H79" s="18">
        <v>20</v>
      </c>
    </row>
    <row r="80" spans="1:8" ht="15" customHeight="1">
      <c r="A80" s="19" t="str">
        <f t="shared" si="1"/>
        <v>19882</v>
      </c>
      <c r="B80" s="17">
        <v>1988</v>
      </c>
      <c r="C80" s="17">
        <v>2</v>
      </c>
      <c r="D80" s="18">
        <v>7.5</v>
      </c>
      <c r="E80" s="18">
        <v>10</v>
      </c>
      <c r="F80" s="18">
        <v>15</v>
      </c>
      <c r="G80" s="18">
        <v>25</v>
      </c>
      <c r="H80" s="18">
        <v>30</v>
      </c>
    </row>
    <row r="81" spans="1:8" ht="15" customHeight="1">
      <c r="A81" s="19" t="str">
        <f t="shared" si="1"/>
        <v>19883</v>
      </c>
      <c r="B81" s="17">
        <v>1988</v>
      </c>
      <c r="C81" s="17">
        <v>3</v>
      </c>
      <c r="D81" s="18">
        <v>0.5</v>
      </c>
      <c r="E81" s="18">
        <v>5</v>
      </c>
      <c r="F81" s="18">
        <v>10</v>
      </c>
      <c r="G81" s="18">
        <v>17.5</v>
      </c>
      <c r="H81" s="18">
        <v>22.5</v>
      </c>
    </row>
    <row r="82" spans="1:8" ht="15" customHeight="1">
      <c r="A82" s="19" t="str">
        <f t="shared" si="1"/>
        <v>19884</v>
      </c>
      <c r="B82" s="17">
        <v>1988</v>
      </c>
      <c r="C82" s="17">
        <v>4</v>
      </c>
      <c r="D82" s="18">
        <v>5</v>
      </c>
      <c r="E82" s="18">
        <v>5</v>
      </c>
      <c r="F82" s="18">
        <v>20</v>
      </c>
      <c r="G82" s="18">
        <v>20</v>
      </c>
      <c r="H82" s="18">
        <v>20</v>
      </c>
    </row>
    <row r="83" spans="1:8" ht="15" customHeight="1">
      <c r="A83" s="19" t="str">
        <f t="shared" si="1"/>
        <v>19891</v>
      </c>
      <c r="B83" s="17">
        <v>1989</v>
      </c>
      <c r="C83" s="17">
        <v>1</v>
      </c>
      <c r="D83" s="18">
        <v>0</v>
      </c>
      <c r="E83" s="18">
        <v>10</v>
      </c>
      <c r="F83" s="18">
        <v>20</v>
      </c>
      <c r="G83" s="18">
        <v>30</v>
      </c>
      <c r="H83" s="18">
        <v>32.5</v>
      </c>
    </row>
    <row r="84" spans="1:8" ht="15" customHeight="1">
      <c r="A84" s="19" t="str">
        <f t="shared" si="1"/>
        <v>19892</v>
      </c>
      <c r="B84" s="17">
        <v>1989</v>
      </c>
      <c r="C84" s="17">
        <v>2</v>
      </c>
      <c r="D84" s="18">
        <v>20</v>
      </c>
      <c r="E84" s="18">
        <v>20</v>
      </c>
      <c r="F84" s="18">
        <v>25</v>
      </c>
      <c r="G84" s="18">
        <v>25</v>
      </c>
      <c r="H84" s="18">
        <v>25</v>
      </c>
    </row>
    <row r="85" spans="1:8" ht="15" customHeight="1">
      <c r="A85" s="19" t="str">
        <f t="shared" si="1"/>
        <v>19893</v>
      </c>
      <c r="B85" s="17">
        <v>1989</v>
      </c>
      <c r="C85" s="17">
        <v>3</v>
      </c>
      <c r="D85" s="18">
        <v>7.5</v>
      </c>
      <c r="E85" s="18">
        <v>15</v>
      </c>
      <c r="F85" s="18">
        <v>17.5</v>
      </c>
      <c r="G85" s="18">
        <v>27.5</v>
      </c>
      <c r="H85" s="18">
        <v>27.5</v>
      </c>
    </row>
    <row r="86" spans="1:8" ht="15" customHeight="1">
      <c r="A86" s="19" t="str">
        <f t="shared" si="1"/>
        <v>19894</v>
      </c>
      <c r="B86" s="17">
        <v>1989</v>
      </c>
      <c r="C86" s="17">
        <v>4</v>
      </c>
      <c r="D86" s="18">
        <v>20</v>
      </c>
      <c r="E86" s="18">
        <v>20</v>
      </c>
      <c r="F86" s="18">
        <v>20</v>
      </c>
      <c r="G86" s="18">
        <v>20</v>
      </c>
      <c r="H86" s="18">
        <v>10</v>
      </c>
    </row>
    <row r="87" spans="1:8" ht="15" customHeight="1">
      <c r="A87" s="19" t="str">
        <f t="shared" si="1"/>
        <v>19901</v>
      </c>
      <c r="B87" s="17">
        <v>1990</v>
      </c>
      <c r="C87" s="17">
        <v>1</v>
      </c>
      <c r="D87" s="18">
        <v>20</v>
      </c>
      <c r="E87" s="18">
        <v>20</v>
      </c>
      <c r="F87" s="18">
        <v>10</v>
      </c>
      <c r="G87" s="18">
        <v>10</v>
      </c>
      <c r="H87" s="18">
        <v>12.5</v>
      </c>
    </row>
    <row r="88" spans="1:8" ht="15" customHeight="1">
      <c r="A88" s="19" t="str">
        <f t="shared" si="1"/>
        <v>19902</v>
      </c>
      <c r="B88" s="17">
        <v>1990</v>
      </c>
      <c r="C88" s="17">
        <v>2</v>
      </c>
      <c r="D88" s="18">
        <v>10</v>
      </c>
      <c r="E88" s="18">
        <v>15</v>
      </c>
      <c r="F88" s="18">
        <v>20</v>
      </c>
      <c r="G88" s="18">
        <v>20</v>
      </c>
      <c r="H88" s="18">
        <v>15</v>
      </c>
    </row>
    <row r="89" spans="1:8" ht="15" customHeight="1">
      <c r="A89" s="19" t="str">
        <f t="shared" si="1"/>
        <v>19903</v>
      </c>
      <c r="B89" s="17">
        <v>1990</v>
      </c>
      <c r="C89" s="17">
        <v>3</v>
      </c>
      <c r="D89" s="18">
        <v>25</v>
      </c>
      <c r="E89" s="18">
        <v>40</v>
      </c>
      <c r="F89" s="18">
        <v>40</v>
      </c>
      <c r="G89" s="18">
        <v>25</v>
      </c>
      <c r="H89" s="18">
        <v>25</v>
      </c>
    </row>
    <row r="90" spans="1:8" ht="15" customHeight="1">
      <c r="A90" s="19" t="str">
        <f t="shared" si="1"/>
        <v>19904</v>
      </c>
      <c r="B90" s="17">
        <v>1990</v>
      </c>
      <c r="C90" s="17">
        <v>4</v>
      </c>
      <c r="D90" s="18">
        <v>80</v>
      </c>
      <c r="E90" s="18">
        <v>75</v>
      </c>
      <c r="F90" s="18">
        <v>60</v>
      </c>
      <c r="G90" s="18">
        <v>40</v>
      </c>
      <c r="H90" s="18">
        <v>20</v>
      </c>
    </row>
    <row r="91" spans="1:8" ht="15" customHeight="1">
      <c r="A91" s="19" t="str">
        <f t="shared" si="1"/>
        <v>19911</v>
      </c>
      <c r="B91" s="17">
        <v>1991</v>
      </c>
      <c r="C91" s="17">
        <v>1</v>
      </c>
      <c r="D91" s="18">
        <v>90</v>
      </c>
      <c r="E91" s="18">
        <v>60</v>
      </c>
      <c r="F91" s="18">
        <v>32.5</v>
      </c>
      <c r="G91" s="18">
        <v>20</v>
      </c>
      <c r="H91" s="18">
        <v>10</v>
      </c>
    </row>
    <row r="92" spans="1:8" ht="15" customHeight="1">
      <c r="A92" s="19" t="str">
        <f t="shared" si="1"/>
        <v>19912</v>
      </c>
      <c r="B92" s="17">
        <v>1991</v>
      </c>
      <c r="C92" s="17">
        <v>2</v>
      </c>
      <c r="D92" s="18">
        <v>60</v>
      </c>
      <c r="E92" s="18">
        <v>30</v>
      </c>
      <c r="F92" s="18">
        <v>15</v>
      </c>
      <c r="G92" s="18">
        <v>10</v>
      </c>
      <c r="H92" s="18">
        <v>5</v>
      </c>
    </row>
    <row r="93" spans="1:8" ht="15" customHeight="1">
      <c r="A93" s="19" t="str">
        <f t="shared" si="1"/>
        <v>19913</v>
      </c>
      <c r="B93" s="17">
        <v>1991</v>
      </c>
      <c r="C93" s="17">
        <v>3</v>
      </c>
      <c r="D93" s="18">
        <v>20</v>
      </c>
      <c r="E93" s="18">
        <v>20</v>
      </c>
      <c r="F93" s="18">
        <v>15</v>
      </c>
      <c r="G93" s="18">
        <v>11.5</v>
      </c>
      <c r="H93" s="18">
        <v>12.5</v>
      </c>
    </row>
    <row r="94" spans="1:8" ht="15" customHeight="1">
      <c r="A94" s="19" t="str">
        <f t="shared" si="1"/>
        <v>19914</v>
      </c>
      <c r="B94" s="17">
        <v>1991</v>
      </c>
      <c r="C94" s="17">
        <v>4</v>
      </c>
      <c r="D94" s="18">
        <v>30</v>
      </c>
      <c r="E94" s="18">
        <v>25</v>
      </c>
      <c r="F94" s="18">
        <v>15</v>
      </c>
      <c r="G94" s="18">
        <v>10</v>
      </c>
      <c r="H94" s="18">
        <v>10</v>
      </c>
    </row>
    <row r="95" spans="1:8" ht="15" customHeight="1">
      <c r="A95" s="19" t="str">
        <f t="shared" si="1"/>
        <v>19921</v>
      </c>
      <c r="B95" s="17">
        <v>1992</v>
      </c>
      <c r="C95" s="17">
        <v>1</v>
      </c>
      <c r="D95" s="18">
        <v>40</v>
      </c>
      <c r="E95" s="18">
        <v>25</v>
      </c>
      <c r="F95" s="18">
        <v>10</v>
      </c>
      <c r="G95" s="18">
        <v>10</v>
      </c>
      <c r="H95" s="18">
        <v>7.5</v>
      </c>
    </row>
    <row r="96" spans="1:8" ht="15" customHeight="1">
      <c r="A96" s="19" t="str">
        <f t="shared" si="1"/>
        <v>19922</v>
      </c>
      <c r="B96" s="17">
        <v>1992</v>
      </c>
      <c r="C96" s="17">
        <v>2</v>
      </c>
      <c r="D96" s="18">
        <v>5</v>
      </c>
      <c r="E96" s="18">
        <v>10</v>
      </c>
      <c r="F96" s="18">
        <v>10</v>
      </c>
      <c r="G96" s="18">
        <v>10</v>
      </c>
      <c r="H96" s="18">
        <v>10</v>
      </c>
    </row>
    <row r="97" spans="1:8" ht="15" customHeight="1">
      <c r="A97" s="19" t="str">
        <f t="shared" si="1"/>
        <v>19923</v>
      </c>
      <c r="B97" s="17">
        <v>1992</v>
      </c>
      <c r="C97" s="17">
        <v>3</v>
      </c>
      <c r="D97" s="18">
        <v>10</v>
      </c>
      <c r="E97" s="18">
        <v>15</v>
      </c>
      <c r="F97" s="18">
        <v>12.5</v>
      </c>
      <c r="G97" s="18">
        <v>10</v>
      </c>
      <c r="H97" s="18">
        <v>10</v>
      </c>
    </row>
    <row r="98" spans="1:8" ht="15" customHeight="1">
      <c r="A98" s="19" t="str">
        <f t="shared" si="1"/>
        <v>19924</v>
      </c>
      <c r="B98" s="17">
        <v>1992</v>
      </c>
      <c r="C98" s="17">
        <v>4</v>
      </c>
      <c r="D98" s="18">
        <v>10</v>
      </c>
      <c r="E98" s="18">
        <v>10</v>
      </c>
      <c r="F98" s="18">
        <v>10</v>
      </c>
      <c r="G98" s="18">
        <v>10</v>
      </c>
      <c r="H98" s="18">
        <v>10</v>
      </c>
    </row>
    <row r="99" spans="1:8" ht="15" customHeight="1">
      <c r="A99" s="19" t="str">
        <f t="shared" si="1"/>
        <v>19931</v>
      </c>
      <c r="B99" s="17">
        <v>1993</v>
      </c>
      <c r="C99" s="17">
        <v>1</v>
      </c>
      <c r="D99" s="18">
        <v>0</v>
      </c>
      <c r="E99" s="18">
        <v>5</v>
      </c>
      <c r="F99" s="18">
        <v>5</v>
      </c>
      <c r="G99" s="18">
        <v>5</v>
      </c>
      <c r="H99" s="18">
        <v>10</v>
      </c>
    </row>
    <row r="100" spans="1:8" ht="15" customHeight="1">
      <c r="A100" s="19" t="str">
        <f t="shared" si="1"/>
        <v>19932</v>
      </c>
      <c r="B100" s="17">
        <v>1993</v>
      </c>
      <c r="C100" s="17">
        <v>2</v>
      </c>
      <c r="D100" s="18">
        <v>5</v>
      </c>
      <c r="E100" s="18">
        <v>8</v>
      </c>
      <c r="F100" s="18">
        <v>10</v>
      </c>
      <c r="G100" s="18">
        <v>15</v>
      </c>
      <c r="H100" s="18">
        <v>15</v>
      </c>
    </row>
    <row r="101" spans="1:8" ht="15" customHeight="1">
      <c r="A101" s="19" t="str">
        <f t="shared" si="1"/>
        <v>19933</v>
      </c>
      <c r="B101" s="17">
        <v>1993</v>
      </c>
      <c r="C101" s="17">
        <v>3</v>
      </c>
      <c r="D101" s="18">
        <v>5</v>
      </c>
      <c r="E101" s="18">
        <v>10</v>
      </c>
      <c r="F101" s="18">
        <v>10</v>
      </c>
      <c r="G101" s="18">
        <v>12.5</v>
      </c>
      <c r="H101" s="18">
        <v>13.5</v>
      </c>
    </row>
    <row r="102" spans="1:8" ht="15" customHeight="1">
      <c r="A102" s="19" t="str">
        <f t="shared" si="1"/>
        <v>19934</v>
      </c>
      <c r="B102" s="17">
        <v>1993</v>
      </c>
      <c r="C102" s="17">
        <v>4</v>
      </c>
      <c r="D102" s="18">
        <v>0</v>
      </c>
      <c r="E102" s="18">
        <v>5</v>
      </c>
      <c r="F102" s="18">
        <v>10</v>
      </c>
      <c r="G102" s="18">
        <v>10</v>
      </c>
      <c r="H102" s="18">
        <v>10</v>
      </c>
    </row>
    <row r="103" spans="1:8" ht="15" customHeight="1">
      <c r="A103" s="19" t="str">
        <f t="shared" si="1"/>
        <v>19941</v>
      </c>
      <c r="B103" s="17">
        <v>1994</v>
      </c>
      <c r="C103" s="17">
        <v>1</v>
      </c>
      <c r="D103" s="18">
        <v>5</v>
      </c>
      <c r="E103" s="18">
        <v>1</v>
      </c>
      <c r="F103" s="18">
        <v>5</v>
      </c>
      <c r="G103" s="18">
        <v>5</v>
      </c>
      <c r="H103" s="18">
        <v>5</v>
      </c>
    </row>
    <row r="104" spans="1:8" ht="15" customHeight="1">
      <c r="A104" s="19" t="str">
        <f t="shared" si="1"/>
        <v>19942</v>
      </c>
      <c r="B104" s="17">
        <v>1994</v>
      </c>
      <c r="C104" s="17">
        <v>2</v>
      </c>
      <c r="D104" s="18">
        <v>0</v>
      </c>
      <c r="E104" s="18">
        <v>5</v>
      </c>
      <c r="F104" s="18">
        <v>10</v>
      </c>
      <c r="G104" s="18">
        <v>10</v>
      </c>
      <c r="H104" s="18">
        <v>15</v>
      </c>
    </row>
    <row r="105" spans="1:8" ht="15" customHeight="1">
      <c r="A105" s="19" t="str">
        <f t="shared" si="1"/>
        <v>19943</v>
      </c>
      <c r="B105" s="17">
        <v>1994</v>
      </c>
      <c r="C105" s="17">
        <v>3</v>
      </c>
      <c r="D105" s="18">
        <v>5</v>
      </c>
      <c r="E105" s="18">
        <v>5</v>
      </c>
      <c r="F105" s="18">
        <v>10</v>
      </c>
      <c r="G105" s="18">
        <v>15</v>
      </c>
      <c r="H105" s="18">
        <v>15</v>
      </c>
    </row>
    <row r="106" spans="1:8" ht="15" customHeight="1">
      <c r="A106" s="19" t="str">
        <f t="shared" si="1"/>
        <v>19944</v>
      </c>
      <c r="B106" s="17">
        <v>1994</v>
      </c>
      <c r="C106" s="17">
        <v>4</v>
      </c>
      <c r="D106" s="18">
        <v>0</v>
      </c>
      <c r="E106" s="18">
        <v>10</v>
      </c>
      <c r="F106" s="18">
        <v>10</v>
      </c>
      <c r="G106" s="18">
        <v>15</v>
      </c>
      <c r="H106" s="18">
        <v>20</v>
      </c>
    </row>
    <row r="107" spans="1:8" ht="15" customHeight="1">
      <c r="A107" s="19" t="str">
        <f t="shared" si="1"/>
        <v>19951</v>
      </c>
      <c r="B107" s="17">
        <v>1995</v>
      </c>
      <c r="C107" s="17">
        <v>1</v>
      </c>
      <c r="D107" s="18">
        <v>0</v>
      </c>
      <c r="E107" s="18">
        <v>5</v>
      </c>
      <c r="F107" s="18">
        <v>10</v>
      </c>
      <c r="G107" s="18">
        <v>11.799799999999999</v>
      </c>
      <c r="H107" s="18">
        <v>15</v>
      </c>
    </row>
    <row r="108" spans="1:8" ht="15" customHeight="1">
      <c r="A108" s="19" t="str">
        <f t="shared" si="1"/>
        <v>19952</v>
      </c>
      <c r="B108" s="17">
        <v>1995</v>
      </c>
      <c r="C108" s="17">
        <v>2</v>
      </c>
      <c r="D108" s="18">
        <v>7.5</v>
      </c>
      <c r="E108" s="18">
        <v>10</v>
      </c>
      <c r="F108" s="18">
        <v>10</v>
      </c>
      <c r="G108" s="18">
        <v>15</v>
      </c>
      <c r="H108" s="18">
        <v>17.5</v>
      </c>
    </row>
    <row r="109" spans="1:8" ht="15" customHeight="1">
      <c r="A109" s="19" t="str">
        <f t="shared" si="1"/>
        <v>19953</v>
      </c>
      <c r="B109" s="17">
        <v>1995</v>
      </c>
      <c r="C109" s="17">
        <v>3</v>
      </c>
      <c r="D109" s="18">
        <v>10</v>
      </c>
      <c r="E109" s="18">
        <v>10</v>
      </c>
      <c r="F109" s="18">
        <v>11</v>
      </c>
      <c r="G109" s="18">
        <v>15</v>
      </c>
      <c r="H109" s="18">
        <v>20</v>
      </c>
    </row>
    <row r="110" spans="1:8" ht="15" customHeight="1">
      <c r="A110" s="19" t="str">
        <f t="shared" si="1"/>
        <v>19954</v>
      </c>
      <c r="B110" s="17">
        <v>1995</v>
      </c>
      <c r="C110" s="17">
        <v>4</v>
      </c>
      <c r="D110" s="18">
        <v>7.5</v>
      </c>
      <c r="E110" s="18">
        <v>10</v>
      </c>
      <c r="F110" s="18">
        <v>15</v>
      </c>
      <c r="G110" s="18">
        <v>17.5</v>
      </c>
      <c r="H110" s="18">
        <v>20</v>
      </c>
    </row>
    <row r="111" spans="1:8" ht="15" customHeight="1">
      <c r="A111" s="19" t="str">
        <f t="shared" si="1"/>
        <v>19961</v>
      </c>
      <c r="B111" s="17">
        <v>1996</v>
      </c>
      <c r="C111" s="17">
        <v>1</v>
      </c>
      <c r="D111" s="18">
        <v>22.599599999999999</v>
      </c>
      <c r="E111" s="18">
        <v>17.5</v>
      </c>
      <c r="F111" s="18">
        <v>15</v>
      </c>
      <c r="G111" s="18">
        <v>15</v>
      </c>
      <c r="H111" s="18">
        <v>20</v>
      </c>
    </row>
    <row r="112" spans="1:8" ht="15" customHeight="1">
      <c r="A112" s="19" t="str">
        <f t="shared" si="1"/>
        <v>19962</v>
      </c>
      <c r="B112" s="17">
        <v>1996</v>
      </c>
      <c r="C112" s="17">
        <v>2</v>
      </c>
      <c r="D112" s="18">
        <v>0.5</v>
      </c>
      <c r="E112" s="18">
        <v>7.5</v>
      </c>
      <c r="F112" s="18">
        <v>15</v>
      </c>
      <c r="G112" s="18">
        <v>17.5</v>
      </c>
      <c r="H112" s="18">
        <v>20</v>
      </c>
    </row>
    <row r="113" spans="1:8" ht="15" customHeight="1">
      <c r="A113" s="19" t="str">
        <f t="shared" si="1"/>
        <v>19963</v>
      </c>
      <c r="B113" s="17">
        <v>1996</v>
      </c>
      <c r="C113" s="17">
        <v>3</v>
      </c>
      <c r="D113" s="18">
        <v>0.5</v>
      </c>
      <c r="E113" s="18">
        <v>10</v>
      </c>
      <c r="F113" s="18">
        <v>15</v>
      </c>
      <c r="G113" s="18">
        <v>20</v>
      </c>
      <c r="H113" s="18">
        <v>20</v>
      </c>
    </row>
    <row r="114" spans="1:8" ht="15" customHeight="1">
      <c r="A114" s="19" t="str">
        <f t="shared" si="1"/>
        <v>19964</v>
      </c>
      <c r="B114" s="17">
        <v>1996</v>
      </c>
      <c r="C114" s="17">
        <v>4</v>
      </c>
      <c r="D114" s="18">
        <v>5</v>
      </c>
      <c r="E114" s="18">
        <v>10</v>
      </c>
      <c r="F114" s="18">
        <v>15</v>
      </c>
      <c r="G114" s="18">
        <v>15</v>
      </c>
      <c r="H114" s="18">
        <v>20</v>
      </c>
    </row>
    <row r="115" spans="1:8" ht="15" customHeight="1">
      <c r="A115" s="19" t="str">
        <f t="shared" si="1"/>
        <v>19971</v>
      </c>
      <c r="B115" s="17">
        <v>1997</v>
      </c>
      <c r="C115" s="17">
        <v>1</v>
      </c>
      <c r="D115" s="18">
        <v>5</v>
      </c>
      <c r="E115" s="18">
        <v>10</v>
      </c>
      <c r="F115" s="18">
        <v>15</v>
      </c>
      <c r="G115" s="18">
        <v>20</v>
      </c>
      <c r="H115" s="18">
        <v>20</v>
      </c>
    </row>
    <row r="116" spans="1:8" ht="15" customHeight="1">
      <c r="A116" s="19" t="str">
        <f t="shared" si="1"/>
        <v>19972</v>
      </c>
      <c r="B116" s="17">
        <v>1997</v>
      </c>
      <c r="C116" s="17">
        <v>2</v>
      </c>
      <c r="D116" s="18">
        <v>5</v>
      </c>
      <c r="E116" s="18">
        <v>5</v>
      </c>
      <c r="F116" s="18">
        <v>10</v>
      </c>
      <c r="G116" s="18">
        <v>15</v>
      </c>
      <c r="H116" s="18">
        <v>20</v>
      </c>
    </row>
    <row r="117" spans="1:8" ht="15" customHeight="1">
      <c r="A117" s="19" t="str">
        <f t="shared" si="1"/>
        <v>19973</v>
      </c>
      <c r="B117" s="17">
        <v>1997</v>
      </c>
      <c r="C117" s="17">
        <v>3</v>
      </c>
      <c r="D117" s="18">
        <v>1</v>
      </c>
      <c r="E117" s="18">
        <v>6</v>
      </c>
      <c r="F117" s="18">
        <v>10</v>
      </c>
      <c r="G117" s="18">
        <v>15</v>
      </c>
      <c r="H117" s="18">
        <v>20</v>
      </c>
    </row>
    <row r="118" spans="1:8" ht="15" customHeight="1">
      <c r="A118" s="19" t="str">
        <f t="shared" si="1"/>
        <v>19974</v>
      </c>
      <c r="B118" s="17">
        <v>1997</v>
      </c>
      <c r="C118" s="17">
        <v>4</v>
      </c>
      <c r="D118" s="18">
        <v>1</v>
      </c>
      <c r="E118" s="18">
        <v>10</v>
      </c>
      <c r="F118" s="18">
        <v>15</v>
      </c>
      <c r="G118" s="18">
        <v>15</v>
      </c>
      <c r="H118" s="18">
        <v>15</v>
      </c>
    </row>
    <row r="119" spans="1:8" ht="15" customHeight="1">
      <c r="A119" s="19" t="str">
        <f t="shared" si="1"/>
        <v>19981</v>
      </c>
      <c r="B119" s="17">
        <v>1998</v>
      </c>
      <c r="C119" s="17">
        <v>1</v>
      </c>
      <c r="D119" s="18">
        <v>1</v>
      </c>
      <c r="E119" s="18">
        <v>7.5</v>
      </c>
      <c r="F119" s="18">
        <v>10</v>
      </c>
      <c r="G119" s="18">
        <v>12.5</v>
      </c>
      <c r="H119" s="18">
        <v>15</v>
      </c>
    </row>
    <row r="120" spans="1:8" ht="15" customHeight="1">
      <c r="A120" s="19" t="str">
        <f t="shared" si="1"/>
        <v>19982</v>
      </c>
      <c r="B120" s="17">
        <v>1998</v>
      </c>
      <c r="C120" s="17">
        <v>2</v>
      </c>
      <c r="D120" s="18">
        <v>2</v>
      </c>
      <c r="E120" s="18">
        <v>5</v>
      </c>
      <c r="F120" s="18">
        <v>10</v>
      </c>
      <c r="G120" s="18">
        <v>15</v>
      </c>
      <c r="H120" s="18">
        <v>20</v>
      </c>
    </row>
    <row r="121" spans="1:8" ht="15" customHeight="1">
      <c r="A121" s="19" t="str">
        <f t="shared" si="1"/>
        <v>19983</v>
      </c>
      <c r="B121" s="17">
        <v>1998</v>
      </c>
      <c r="C121" s="17">
        <v>3</v>
      </c>
      <c r="D121" s="18">
        <v>10</v>
      </c>
      <c r="E121" s="18">
        <v>10</v>
      </c>
      <c r="F121" s="18">
        <v>15</v>
      </c>
      <c r="G121" s="18">
        <v>17.5</v>
      </c>
      <c r="H121" s="18">
        <v>17.5</v>
      </c>
    </row>
    <row r="122" spans="1:8" ht="15" customHeight="1">
      <c r="A122" s="19" t="str">
        <f t="shared" si="1"/>
        <v>19984</v>
      </c>
      <c r="B122" s="17">
        <v>1998</v>
      </c>
      <c r="C122" s="17">
        <v>4</v>
      </c>
      <c r="D122" s="18">
        <v>5</v>
      </c>
      <c r="E122" s="18">
        <v>10</v>
      </c>
      <c r="F122" s="18">
        <v>20</v>
      </c>
      <c r="G122" s="18">
        <v>20</v>
      </c>
      <c r="H122" s="18">
        <v>20</v>
      </c>
    </row>
    <row r="123" spans="1:8" ht="15" customHeight="1">
      <c r="A123" s="19" t="str">
        <f t="shared" si="1"/>
        <v>19991</v>
      </c>
      <c r="B123" s="17">
        <v>1999</v>
      </c>
      <c r="C123" s="17">
        <v>1</v>
      </c>
      <c r="D123" s="18">
        <v>0</v>
      </c>
      <c r="E123" s="18">
        <v>5</v>
      </c>
      <c r="F123" s="18">
        <v>10</v>
      </c>
      <c r="G123" s="18">
        <v>15</v>
      </c>
      <c r="H123" s="18">
        <v>27.5</v>
      </c>
    </row>
    <row r="124" spans="1:8" ht="15" customHeight="1">
      <c r="A124" s="19" t="str">
        <f t="shared" si="1"/>
        <v>19992</v>
      </c>
      <c r="B124" s="17">
        <v>1999</v>
      </c>
      <c r="C124" s="17">
        <v>2</v>
      </c>
      <c r="D124" s="18">
        <v>0</v>
      </c>
      <c r="E124" s="18">
        <v>5</v>
      </c>
      <c r="F124" s="18">
        <v>6</v>
      </c>
      <c r="G124" s="18">
        <v>25</v>
      </c>
      <c r="H124" s="18">
        <v>20</v>
      </c>
    </row>
    <row r="125" spans="1:8" ht="15" customHeight="1">
      <c r="A125" s="19" t="str">
        <f t="shared" si="1"/>
        <v>19993</v>
      </c>
      <c r="B125" s="17">
        <v>1999</v>
      </c>
      <c r="C125" s="17">
        <v>3</v>
      </c>
      <c r="D125" s="18">
        <v>0.5</v>
      </c>
      <c r="E125" s="18">
        <v>5</v>
      </c>
      <c r="F125" s="18">
        <v>20</v>
      </c>
      <c r="G125" s="18">
        <v>15</v>
      </c>
      <c r="H125" s="18">
        <v>16</v>
      </c>
    </row>
    <row r="126" spans="1:8" ht="15" customHeight="1">
      <c r="A126" s="19" t="str">
        <f t="shared" si="1"/>
        <v>19994</v>
      </c>
      <c r="B126" s="17">
        <v>1999</v>
      </c>
      <c r="C126" s="17">
        <v>4</v>
      </c>
      <c r="D126" s="18">
        <v>0</v>
      </c>
      <c r="E126" s="18">
        <v>16</v>
      </c>
      <c r="F126" s="18">
        <v>10</v>
      </c>
      <c r="G126" s="18">
        <v>13</v>
      </c>
      <c r="H126" s="18">
        <v>15</v>
      </c>
    </row>
    <row r="127" spans="1:8" ht="15" customHeight="1">
      <c r="A127" s="19" t="str">
        <f t="shared" si="1"/>
        <v>20001</v>
      </c>
      <c r="B127" s="17">
        <v>2000</v>
      </c>
      <c r="C127" s="17">
        <v>1</v>
      </c>
      <c r="D127" s="18">
        <v>0</v>
      </c>
      <c r="E127" s="18">
        <v>5</v>
      </c>
      <c r="F127" s="18">
        <v>10</v>
      </c>
      <c r="G127" s="18">
        <v>15</v>
      </c>
      <c r="H127" s="18">
        <v>15</v>
      </c>
    </row>
    <row r="128" spans="1:8" ht="15" customHeight="1">
      <c r="A128" s="19" t="str">
        <f t="shared" si="1"/>
        <v>20002</v>
      </c>
      <c r="B128" s="17">
        <v>2000</v>
      </c>
      <c r="C128" s="17">
        <v>2</v>
      </c>
      <c r="D128" s="18">
        <v>0</v>
      </c>
      <c r="E128" s="18">
        <v>5</v>
      </c>
      <c r="F128" s="18">
        <v>10</v>
      </c>
      <c r="G128" s="18">
        <v>15</v>
      </c>
      <c r="H128" s="18">
        <v>15</v>
      </c>
    </row>
    <row r="129" spans="1:8" ht="15" customHeight="1">
      <c r="A129" s="19" t="str">
        <f t="shared" si="1"/>
        <v>20003</v>
      </c>
      <c r="B129" s="17">
        <v>2000</v>
      </c>
      <c r="C129" s="17">
        <v>3</v>
      </c>
      <c r="D129" s="18">
        <v>1</v>
      </c>
      <c r="E129" s="18">
        <v>5</v>
      </c>
      <c r="F129" s="18">
        <v>10</v>
      </c>
      <c r="G129" s="18">
        <v>15</v>
      </c>
      <c r="H129" s="18">
        <v>15</v>
      </c>
    </row>
    <row r="130" spans="1:8" ht="15" customHeight="1">
      <c r="A130" s="19" t="str">
        <f t="shared" si="1"/>
        <v>20004</v>
      </c>
      <c r="B130" s="17">
        <v>2000</v>
      </c>
      <c r="C130" s="17">
        <v>4</v>
      </c>
      <c r="D130" s="18">
        <v>0.5</v>
      </c>
      <c r="E130" s="18">
        <v>9</v>
      </c>
      <c r="F130" s="18">
        <v>15</v>
      </c>
      <c r="G130" s="18">
        <v>16.5</v>
      </c>
      <c r="H130" s="18">
        <v>20</v>
      </c>
    </row>
    <row r="131" spans="1:8" ht="15" customHeight="1">
      <c r="A131" s="19" t="str">
        <f t="shared" ref="A131:A194" si="2">B131&amp;C131</f>
        <v>20011</v>
      </c>
      <c r="B131" s="17">
        <v>2001</v>
      </c>
      <c r="C131" s="17">
        <v>1</v>
      </c>
      <c r="D131" s="18">
        <v>35</v>
      </c>
      <c r="E131" s="18">
        <v>30</v>
      </c>
      <c r="F131" s="18">
        <v>20</v>
      </c>
      <c r="G131" s="18">
        <v>20</v>
      </c>
      <c r="H131" s="18">
        <v>10</v>
      </c>
    </row>
    <row r="132" spans="1:8" ht="15" customHeight="1">
      <c r="A132" s="19" t="str">
        <f t="shared" si="2"/>
        <v>20012</v>
      </c>
      <c r="B132" s="17">
        <v>2001</v>
      </c>
      <c r="C132" s="17">
        <v>2</v>
      </c>
      <c r="D132" s="18">
        <v>35</v>
      </c>
      <c r="E132" s="18">
        <v>25</v>
      </c>
      <c r="F132" s="18">
        <v>20</v>
      </c>
      <c r="G132" s="18">
        <v>15</v>
      </c>
      <c r="H132" s="18">
        <v>10</v>
      </c>
    </row>
    <row r="133" spans="1:8" ht="15" customHeight="1">
      <c r="A133" s="19" t="str">
        <f t="shared" si="2"/>
        <v>20013</v>
      </c>
      <c r="B133" s="17">
        <v>2001</v>
      </c>
      <c r="C133" s="17">
        <v>3</v>
      </c>
      <c r="D133" s="18">
        <v>30</v>
      </c>
      <c r="E133" s="18">
        <v>25</v>
      </c>
      <c r="F133" s="18">
        <v>20</v>
      </c>
      <c r="G133" s="18">
        <v>20</v>
      </c>
      <c r="H133" s="18">
        <v>10</v>
      </c>
    </row>
    <row r="134" spans="1:8" ht="15" customHeight="1">
      <c r="A134" s="19" t="str">
        <f t="shared" si="2"/>
        <v>20014</v>
      </c>
      <c r="B134" s="17">
        <v>2001</v>
      </c>
      <c r="C134" s="17">
        <v>4</v>
      </c>
      <c r="D134" s="18">
        <v>90</v>
      </c>
      <c r="E134" s="18">
        <v>50</v>
      </c>
      <c r="F134" s="18">
        <v>30</v>
      </c>
      <c r="G134" s="18">
        <v>10</v>
      </c>
      <c r="H134" s="18">
        <v>10</v>
      </c>
    </row>
    <row r="135" spans="1:8" ht="15" customHeight="1">
      <c r="A135" s="19" t="str">
        <f t="shared" si="2"/>
        <v>20021</v>
      </c>
      <c r="B135" s="17">
        <v>2002</v>
      </c>
      <c r="C135" s="17">
        <v>1</v>
      </c>
      <c r="D135" s="18">
        <v>32.5</v>
      </c>
      <c r="E135" s="18">
        <v>30</v>
      </c>
      <c r="F135" s="18">
        <v>20</v>
      </c>
      <c r="G135" s="18">
        <v>12.5</v>
      </c>
      <c r="H135" s="18">
        <v>10</v>
      </c>
    </row>
    <row r="136" spans="1:8" ht="15" customHeight="1">
      <c r="A136" s="19" t="str">
        <f t="shared" si="2"/>
        <v>20022</v>
      </c>
      <c r="B136" s="17">
        <v>2002</v>
      </c>
      <c r="C136" s="17">
        <v>2</v>
      </c>
      <c r="D136" s="18">
        <v>10</v>
      </c>
      <c r="E136" s="18">
        <v>10</v>
      </c>
      <c r="F136" s="18">
        <v>10</v>
      </c>
      <c r="G136" s="18">
        <v>10</v>
      </c>
      <c r="H136" s="18">
        <v>10</v>
      </c>
    </row>
    <row r="137" spans="1:8" ht="15" customHeight="1">
      <c r="A137" s="19" t="str">
        <f t="shared" si="2"/>
        <v>20023</v>
      </c>
      <c r="B137" s="17">
        <v>2002</v>
      </c>
      <c r="C137" s="17">
        <v>3</v>
      </c>
      <c r="D137" s="18">
        <v>10</v>
      </c>
      <c r="E137" s="18">
        <v>15</v>
      </c>
      <c r="F137" s="18">
        <v>15</v>
      </c>
      <c r="G137" s="18">
        <v>15</v>
      </c>
      <c r="H137" s="18">
        <v>10</v>
      </c>
    </row>
    <row r="138" spans="1:8" ht="15" customHeight="1">
      <c r="A138" s="19" t="str">
        <f t="shared" si="2"/>
        <v>20024</v>
      </c>
      <c r="B138" s="17">
        <v>2002</v>
      </c>
      <c r="C138" s="17">
        <v>4</v>
      </c>
      <c r="D138" s="18">
        <v>30</v>
      </c>
      <c r="E138" s="18">
        <v>22.5</v>
      </c>
      <c r="F138" s="18">
        <v>15</v>
      </c>
      <c r="G138" s="18">
        <v>10</v>
      </c>
      <c r="H138" s="18">
        <v>10</v>
      </c>
    </row>
    <row r="139" spans="1:8" ht="15" customHeight="1">
      <c r="A139" s="19" t="str">
        <f t="shared" si="2"/>
        <v>20031</v>
      </c>
      <c r="B139" s="17">
        <v>2003</v>
      </c>
      <c r="C139" s="17">
        <v>1</v>
      </c>
      <c r="D139" s="18">
        <v>17.5</v>
      </c>
      <c r="E139" s="18">
        <v>20</v>
      </c>
      <c r="F139" s="18">
        <v>15</v>
      </c>
      <c r="G139" s="18">
        <v>10</v>
      </c>
      <c r="H139" s="18">
        <v>10</v>
      </c>
    </row>
    <row r="140" spans="1:8" ht="15" customHeight="1">
      <c r="A140" s="19" t="str">
        <f t="shared" si="2"/>
        <v>20032</v>
      </c>
      <c r="B140" s="17">
        <v>2003</v>
      </c>
      <c r="C140" s="17">
        <v>2</v>
      </c>
      <c r="D140" s="18">
        <v>15</v>
      </c>
      <c r="E140" s="18">
        <v>10</v>
      </c>
      <c r="F140" s="18">
        <v>10</v>
      </c>
      <c r="G140" s="18">
        <v>10</v>
      </c>
      <c r="H140" s="18">
        <v>10</v>
      </c>
    </row>
    <row r="141" spans="1:8" ht="15" customHeight="1">
      <c r="A141" s="19" t="str">
        <f t="shared" si="2"/>
        <v>20033</v>
      </c>
      <c r="B141" s="17">
        <v>2003</v>
      </c>
      <c r="C141" s="17">
        <v>3</v>
      </c>
      <c r="D141" s="18">
        <v>5</v>
      </c>
      <c r="E141" s="18">
        <v>7.5</v>
      </c>
      <c r="F141" s="18">
        <v>7.5</v>
      </c>
      <c r="G141" s="18">
        <v>8.5</v>
      </c>
      <c r="H141" s="18">
        <v>10</v>
      </c>
    </row>
    <row r="142" spans="1:8" ht="15" customHeight="1">
      <c r="A142" s="19" t="str">
        <f t="shared" si="2"/>
        <v>20034</v>
      </c>
      <c r="B142" s="17">
        <v>2003</v>
      </c>
      <c r="C142" s="17">
        <v>4</v>
      </c>
      <c r="D142" s="18">
        <v>1</v>
      </c>
      <c r="E142" s="18">
        <v>5</v>
      </c>
      <c r="F142" s="18">
        <v>8</v>
      </c>
      <c r="G142" s="18">
        <v>10</v>
      </c>
      <c r="H142" s="18">
        <v>10</v>
      </c>
    </row>
    <row r="143" spans="1:8" ht="15" customHeight="1">
      <c r="A143" s="19" t="str">
        <f t="shared" si="2"/>
        <v>20041</v>
      </c>
      <c r="B143" s="17">
        <v>2004</v>
      </c>
      <c r="C143" s="17">
        <v>1</v>
      </c>
      <c r="D143" s="18">
        <v>0.5</v>
      </c>
      <c r="E143" s="18">
        <v>5</v>
      </c>
      <c r="F143" s="18">
        <v>5</v>
      </c>
      <c r="G143" s="18">
        <v>10</v>
      </c>
      <c r="H143" s="18">
        <v>10</v>
      </c>
    </row>
    <row r="144" spans="1:8" ht="15" customHeight="1">
      <c r="A144" s="19" t="str">
        <f t="shared" si="2"/>
        <v>20042</v>
      </c>
      <c r="B144" s="17">
        <v>2004</v>
      </c>
      <c r="C144" s="17">
        <v>2</v>
      </c>
      <c r="D144" s="18">
        <v>0</v>
      </c>
      <c r="E144" s="18">
        <v>5</v>
      </c>
      <c r="F144" s="18">
        <v>5</v>
      </c>
      <c r="G144" s="18">
        <v>10</v>
      </c>
      <c r="H144" s="18">
        <v>10</v>
      </c>
    </row>
    <row r="145" spans="1:8" ht="15" customHeight="1">
      <c r="A145" s="19" t="str">
        <f t="shared" si="2"/>
        <v>20043</v>
      </c>
      <c r="B145" s="17">
        <v>2004</v>
      </c>
      <c r="C145" s="17">
        <v>3</v>
      </c>
      <c r="D145" s="18">
        <v>3</v>
      </c>
      <c r="E145" s="18">
        <v>5</v>
      </c>
      <c r="F145" s="18">
        <v>7.5</v>
      </c>
      <c r="G145" s="18">
        <v>10</v>
      </c>
      <c r="H145" s="18">
        <v>10</v>
      </c>
    </row>
    <row r="146" spans="1:8" ht="15" customHeight="1">
      <c r="A146" s="19" t="str">
        <f t="shared" si="2"/>
        <v>20044</v>
      </c>
      <c r="B146" s="17">
        <v>2004</v>
      </c>
      <c r="C146" s="17">
        <v>4</v>
      </c>
      <c r="D146" s="18">
        <v>1</v>
      </c>
      <c r="E146" s="18">
        <v>10</v>
      </c>
      <c r="F146" s="18">
        <v>10</v>
      </c>
      <c r="G146" s="18">
        <v>10</v>
      </c>
      <c r="H146" s="18">
        <v>10</v>
      </c>
    </row>
    <row r="147" spans="1:8" ht="15" customHeight="1">
      <c r="A147" s="19" t="str">
        <f t="shared" si="2"/>
        <v>20051</v>
      </c>
      <c r="B147" s="17">
        <v>2005</v>
      </c>
      <c r="C147" s="17">
        <v>1</v>
      </c>
      <c r="D147" s="18">
        <v>3.4</v>
      </c>
      <c r="E147" s="18">
        <v>5</v>
      </c>
      <c r="F147" s="18">
        <v>6.6</v>
      </c>
      <c r="G147" s="18">
        <v>10</v>
      </c>
      <c r="H147" s="18">
        <v>10</v>
      </c>
    </row>
    <row r="148" spans="1:8" ht="15" customHeight="1">
      <c r="A148" s="19" t="str">
        <f t="shared" si="2"/>
        <v>20052</v>
      </c>
      <c r="B148" s="17">
        <v>2005</v>
      </c>
      <c r="C148" s="17">
        <v>2</v>
      </c>
      <c r="D148" s="18">
        <v>2</v>
      </c>
      <c r="E148" s="18">
        <v>5</v>
      </c>
      <c r="F148" s="18">
        <v>10</v>
      </c>
      <c r="G148" s="18">
        <v>10</v>
      </c>
      <c r="H148" s="18">
        <v>10</v>
      </c>
    </row>
    <row r="149" spans="1:8" ht="15" customHeight="1">
      <c r="A149" s="19" t="str">
        <f t="shared" si="2"/>
        <v>20053</v>
      </c>
      <c r="B149" s="17">
        <v>2005</v>
      </c>
      <c r="C149" s="17">
        <v>3</v>
      </c>
      <c r="D149" s="18">
        <v>1</v>
      </c>
      <c r="E149" s="18">
        <v>5</v>
      </c>
      <c r="F149" s="18">
        <v>10</v>
      </c>
      <c r="G149" s="18">
        <v>10</v>
      </c>
      <c r="H149" s="18">
        <v>15</v>
      </c>
    </row>
    <row r="150" spans="1:8" ht="15" customHeight="1">
      <c r="A150" s="19" t="str">
        <f t="shared" si="2"/>
        <v>20054</v>
      </c>
      <c r="B150" s="17">
        <v>2005</v>
      </c>
      <c r="C150" s="17">
        <v>4</v>
      </c>
      <c r="D150" s="18">
        <v>4.2</v>
      </c>
      <c r="E150" s="18">
        <v>5</v>
      </c>
      <c r="F150" s="18">
        <v>9</v>
      </c>
      <c r="G150" s="18">
        <v>10</v>
      </c>
      <c r="H150" s="18">
        <v>11</v>
      </c>
    </row>
    <row r="151" spans="1:8" ht="15" customHeight="1">
      <c r="A151" s="19" t="str">
        <f t="shared" si="2"/>
        <v>20061</v>
      </c>
      <c r="B151" s="17">
        <v>2006</v>
      </c>
      <c r="C151" s="17">
        <v>1</v>
      </c>
      <c r="D151" s="18">
        <v>1</v>
      </c>
      <c r="E151" s="18">
        <v>5</v>
      </c>
      <c r="F151" s="18">
        <v>10</v>
      </c>
      <c r="G151" s="18">
        <v>10</v>
      </c>
      <c r="H151" s="18">
        <v>15</v>
      </c>
    </row>
    <row r="152" spans="1:8" ht="15" customHeight="1">
      <c r="A152" s="19" t="str">
        <f t="shared" si="2"/>
        <v>20062</v>
      </c>
      <c r="B152" s="17">
        <v>2006</v>
      </c>
      <c r="C152" s="17">
        <v>2</v>
      </c>
      <c r="D152" s="18">
        <v>1</v>
      </c>
      <c r="E152" s="18">
        <v>5</v>
      </c>
      <c r="F152" s="18">
        <v>10</v>
      </c>
      <c r="G152" s="18">
        <v>15</v>
      </c>
      <c r="H152" s="18">
        <v>16</v>
      </c>
    </row>
    <row r="153" spans="1:8" ht="15" customHeight="1">
      <c r="A153" s="19" t="str">
        <f t="shared" si="2"/>
        <v>20063</v>
      </c>
      <c r="B153" s="17">
        <v>2006</v>
      </c>
      <c r="C153" s="17">
        <v>3</v>
      </c>
      <c r="D153" s="18">
        <v>5</v>
      </c>
      <c r="E153" s="18">
        <v>10</v>
      </c>
      <c r="F153" s="18">
        <v>15</v>
      </c>
      <c r="G153" s="18">
        <v>20</v>
      </c>
      <c r="H153" s="18">
        <v>20</v>
      </c>
    </row>
    <row r="154" spans="1:8" ht="15" customHeight="1">
      <c r="A154" s="19" t="str">
        <f t="shared" si="2"/>
        <v>20064</v>
      </c>
      <c r="B154" s="17">
        <v>2006</v>
      </c>
      <c r="C154" s="17">
        <v>4</v>
      </c>
      <c r="D154" s="18">
        <v>10</v>
      </c>
      <c r="E154" s="18">
        <v>15</v>
      </c>
      <c r="F154" s="18">
        <v>15</v>
      </c>
      <c r="G154" s="18">
        <v>18</v>
      </c>
      <c r="H154" s="18">
        <v>15</v>
      </c>
    </row>
    <row r="155" spans="1:8" ht="15" customHeight="1">
      <c r="A155" s="19" t="str">
        <f t="shared" si="2"/>
        <v>20071</v>
      </c>
      <c r="B155" s="17">
        <v>2007</v>
      </c>
      <c r="C155" s="17">
        <v>1</v>
      </c>
      <c r="D155" s="18">
        <v>5</v>
      </c>
      <c r="E155" s="18">
        <v>10</v>
      </c>
      <c r="F155" s="18">
        <v>11.25</v>
      </c>
      <c r="G155" s="18">
        <v>15</v>
      </c>
      <c r="H155" s="18">
        <v>13.5</v>
      </c>
    </row>
    <row r="156" spans="1:8" ht="15" customHeight="1">
      <c r="A156" s="19" t="str">
        <f t="shared" si="2"/>
        <v>20072</v>
      </c>
      <c r="B156" s="17">
        <v>2007</v>
      </c>
      <c r="C156" s="17">
        <v>2</v>
      </c>
      <c r="D156" s="18">
        <v>10</v>
      </c>
      <c r="E156" s="18">
        <v>12</v>
      </c>
      <c r="F156" s="18">
        <v>12</v>
      </c>
      <c r="G156" s="18">
        <v>15</v>
      </c>
      <c r="H156" s="18">
        <v>15</v>
      </c>
    </row>
    <row r="157" spans="1:8" ht="15" customHeight="1">
      <c r="A157" s="19" t="str">
        <f t="shared" si="2"/>
        <v>20073</v>
      </c>
      <c r="B157" s="17">
        <v>2007</v>
      </c>
      <c r="C157" s="17">
        <v>3</v>
      </c>
      <c r="D157" s="18">
        <v>10</v>
      </c>
      <c r="E157" s="18">
        <v>15</v>
      </c>
      <c r="F157" s="18">
        <v>20</v>
      </c>
      <c r="G157" s="18">
        <v>20</v>
      </c>
      <c r="H157" s="18">
        <v>15.5</v>
      </c>
    </row>
    <row r="158" spans="1:8" ht="15" customHeight="1">
      <c r="A158" s="19" t="str">
        <f t="shared" si="2"/>
        <v>20074</v>
      </c>
      <c r="B158" s="17">
        <v>2007</v>
      </c>
      <c r="C158" s="17">
        <v>4</v>
      </c>
      <c r="D158" s="18">
        <v>15</v>
      </c>
      <c r="E158" s="18">
        <v>20</v>
      </c>
      <c r="F158" s="18">
        <v>20</v>
      </c>
      <c r="G158" s="18">
        <v>20</v>
      </c>
      <c r="H158" s="18">
        <v>20</v>
      </c>
    </row>
    <row r="159" spans="1:8" ht="15" customHeight="1">
      <c r="A159" s="19" t="str">
        <f t="shared" si="2"/>
        <v>20081</v>
      </c>
      <c r="B159" s="17">
        <v>2008</v>
      </c>
      <c r="C159" s="17">
        <v>1</v>
      </c>
      <c r="D159" s="18">
        <v>45</v>
      </c>
      <c r="E159" s="18">
        <v>40</v>
      </c>
      <c r="F159" s="18">
        <v>25</v>
      </c>
      <c r="G159" s="18">
        <v>20</v>
      </c>
      <c r="H159" s="18">
        <v>20</v>
      </c>
    </row>
    <row r="160" spans="1:8" ht="15" customHeight="1">
      <c r="A160" s="19" t="str">
        <f t="shared" si="2"/>
        <v>20082</v>
      </c>
      <c r="B160" s="17">
        <v>2008</v>
      </c>
      <c r="C160" s="17">
        <v>2</v>
      </c>
      <c r="D160" s="18">
        <v>50</v>
      </c>
      <c r="E160" s="18">
        <v>25</v>
      </c>
      <c r="F160" s="18">
        <v>30</v>
      </c>
      <c r="G160" s="18">
        <v>20</v>
      </c>
      <c r="H160" s="18">
        <v>20</v>
      </c>
    </row>
    <row r="161" spans="1:8" ht="15" customHeight="1">
      <c r="A161" s="19" t="str">
        <f t="shared" si="2"/>
        <v>20083</v>
      </c>
      <c r="B161" s="17">
        <v>2008</v>
      </c>
      <c r="C161" s="17">
        <v>3</v>
      </c>
      <c r="D161" s="18">
        <v>33.5</v>
      </c>
      <c r="E161" s="18">
        <v>45</v>
      </c>
      <c r="F161" s="18">
        <v>30</v>
      </c>
      <c r="G161" s="18">
        <v>20</v>
      </c>
      <c r="H161" s="18">
        <v>15</v>
      </c>
    </row>
    <row r="162" spans="1:8" ht="15" customHeight="1">
      <c r="A162" s="19" t="str">
        <f t="shared" si="2"/>
        <v>20084</v>
      </c>
      <c r="B162" s="17">
        <v>2008</v>
      </c>
      <c r="C162" s="17">
        <v>4</v>
      </c>
      <c r="D162" s="18">
        <v>95</v>
      </c>
      <c r="E162" s="18">
        <v>75</v>
      </c>
      <c r="F162" s="18">
        <v>50</v>
      </c>
      <c r="G162" s="18">
        <v>30</v>
      </c>
      <c r="H162" s="18">
        <v>25</v>
      </c>
    </row>
    <row r="163" spans="1:8" ht="15" customHeight="1">
      <c r="A163" s="19" t="str">
        <f t="shared" si="2"/>
        <v>20091</v>
      </c>
      <c r="B163" s="17">
        <v>2009</v>
      </c>
      <c r="C163" s="17">
        <v>1</v>
      </c>
      <c r="D163" s="18">
        <v>99</v>
      </c>
      <c r="E163" s="18">
        <v>75</v>
      </c>
      <c r="F163" s="18">
        <v>45</v>
      </c>
      <c r="G163" s="18">
        <v>25</v>
      </c>
      <c r="H163" s="18">
        <v>20</v>
      </c>
    </row>
    <row r="164" spans="1:8" ht="15" customHeight="1">
      <c r="A164" s="19" t="str">
        <f t="shared" si="2"/>
        <v>20092</v>
      </c>
      <c r="B164" s="17">
        <v>2009</v>
      </c>
      <c r="C164" s="17">
        <v>2</v>
      </c>
      <c r="D164" s="18">
        <v>80</v>
      </c>
      <c r="E164" s="18">
        <v>45</v>
      </c>
      <c r="F164" s="18">
        <v>30</v>
      </c>
      <c r="G164" s="18">
        <v>15</v>
      </c>
      <c r="H164" s="18">
        <v>12.5</v>
      </c>
    </row>
    <row r="165" spans="1:8" ht="15" customHeight="1">
      <c r="A165" s="19" t="str">
        <f t="shared" si="2"/>
        <v>20093</v>
      </c>
      <c r="B165" s="17">
        <v>2009</v>
      </c>
      <c r="C165" s="17">
        <v>3</v>
      </c>
      <c r="D165" s="18">
        <v>25</v>
      </c>
      <c r="E165" s="18">
        <v>20</v>
      </c>
      <c r="F165" s="18">
        <v>12.3</v>
      </c>
      <c r="G165" s="18">
        <v>12.3</v>
      </c>
      <c r="H165" s="18">
        <v>10</v>
      </c>
    </row>
    <row r="166" spans="1:8" ht="15" customHeight="1">
      <c r="A166" s="19" t="str">
        <f t="shared" si="2"/>
        <v>20094</v>
      </c>
      <c r="B166" s="17">
        <v>2009</v>
      </c>
      <c r="C166" s="17">
        <v>4</v>
      </c>
      <c r="D166" s="18">
        <v>10</v>
      </c>
      <c r="E166" s="18">
        <v>15</v>
      </c>
      <c r="F166" s="18">
        <v>10</v>
      </c>
      <c r="G166" s="18">
        <v>11</v>
      </c>
      <c r="H166" s="18">
        <v>15</v>
      </c>
    </row>
    <row r="167" spans="1:8" ht="15" customHeight="1">
      <c r="A167" s="19" t="str">
        <f t="shared" si="2"/>
        <v>20101</v>
      </c>
      <c r="B167" s="17">
        <v>2010</v>
      </c>
      <c r="C167" s="17">
        <v>1</v>
      </c>
      <c r="D167" s="18">
        <v>5</v>
      </c>
      <c r="E167" s="18">
        <v>10</v>
      </c>
      <c r="F167" s="18">
        <v>10</v>
      </c>
      <c r="G167" s="18">
        <v>12</v>
      </c>
      <c r="H167" s="18">
        <v>15</v>
      </c>
    </row>
    <row r="168" spans="1:8" ht="15" customHeight="1">
      <c r="A168" s="19" t="str">
        <f t="shared" si="2"/>
        <v>20102</v>
      </c>
      <c r="B168" s="17">
        <v>2010</v>
      </c>
      <c r="C168" s="17">
        <v>2</v>
      </c>
      <c r="D168" s="18">
        <v>5</v>
      </c>
      <c r="E168" s="18">
        <v>10</v>
      </c>
      <c r="F168" s="18">
        <v>10</v>
      </c>
      <c r="G168" s="18">
        <v>15</v>
      </c>
      <c r="H168" s="18">
        <v>15</v>
      </c>
    </row>
    <row r="169" spans="1:8" ht="15" customHeight="1">
      <c r="A169" s="19" t="str">
        <f t="shared" si="2"/>
        <v>20103</v>
      </c>
      <c r="B169" s="17">
        <v>2010</v>
      </c>
      <c r="C169" s="17">
        <v>3</v>
      </c>
      <c r="D169" s="18">
        <v>10</v>
      </c>
      <c r="E169" s="18">
        <v>15</v>
      </c>
      <c r="F169" s="18">
        <v>15</v>
      </c>
      <c r="G169" s="18">
        <v>12.5</v>
      </c>
      <c r="H169" s="18">
        <v>10</v>
      </c>
    </row>
    <row r="170" spans="1:8" ht="15" customHeight="1">
      <c r="A170" s="19" t="str">
        <f t="shared" si="2"/>
        <v>20104</v>
      </c>
      <c r="B170" s="17">
        <v>2010</v>
      </c>
      <c r="C170" s="17">
        <v>4</v>
      </c>
      <c r="D170" s="18">
        <v>8.5</v>
      </c>
      <c r="E170" s="18">
        <v>10</v>
      </c>
      <c r="F170" s="18">
        <v>10</v>
      </c>
      <c r="G170" s="18">
        <v>10</v>
      </c>
      <c r="H170" s="18">
        <v>10</v>
      </c>
    </row>
    <row r="171" spans="1:8" ht="15" customHeight="1">
      <c r="A171" s="19" t="str">
        <f t="shared" si="2"/>
        <v>20111</v>
      </c>
      <c r="B171" s="17">
        <v>2011</v>
      </c>
      <c r="C171" s="17">
        <v>1</v>
      </c>
      <c r="D171" s="18">
        <v>5</v>
      </c>
      <c r="E171" s="18">
        <v>5.08</v>
      </c>
      <c r="F171" s="18">
        <v>10</v>
      </c>
      <c r="G171" s="18">
        <v>10</v>
      </c>
      <c r="H171" s="18">
        <v>10</v>
      </c>
    </row>
    <row r="172" spans="1:8" ht="15" customHeight="1">
      <c r="A172" s="19" t="str">
        <f t="shared" si="2"/>
        <v>20112</v>
      </c>
      <c r="B172" s="17">
        <v>2011</v>
      </c>
      <c r="C172" s="17">
        <v>2</v>
      </c>
      <c r="D172" s="18">
        <v>5</v>
      </c>
      <c r="E172" s="18">
        <v>8</v>
      </c>
      <c r="F172" s="18">
        <v>10</v>
      </c>
      <c r="G172" s="18">
        <v>10</v>
      </c>
      <c r="H172" s="18">
        <v>10</v>
      </c>
    </row>
    <row r="173" spans="1:8" ht="15" customHeight="1">
      <c r="A173" s="19" t="str">
        <f t="shared" si="2"/>
        <v>20113</v>
      </c>
      <c r="B173" s="17">
        <v>2011</v>
      </c>
      <c r="C173" s="17">
        <v>3</v>
      </c>
      <c r="D173" s="18">
        <v>15</v>
      </c>
      <c r="E173" s="18">
        <v>20</v>
      </c>
      <c r="F173" s="18">
        <v>20</v>
      </c>
      <c r="G173" s="18">
        <v>19</v>
      </c>
      <c r="H173" s="18">
        <v>18.5</v>
      </c>
    </row>
    <row r="174" spans="1:8" ht="15" customHeight="1">
      <c r="A174" s="19" t="str">
        <f t="shared" si="2"/>
        <v>20114</v>
      </c>
      <c r="B174" s="17">
        <v>2011</v>
      </c>
      <c r="C174" s="17">
        <v>4</v>
      </c>
      <c r="D174" s="18">
        <v>10</v>
      </c>
      <c r="E174" s="18">
        <v>17</v>
      </c>
      <c r="F174" s="18">
        <v>20</v>
      </c>
      <c r="G174" s="18">
        <v>15</v>
      </c>
      <c r="H174" s="18">
        <v>15</v>
      </c>
    </row>
    <row r="175" spans="1:8" ht="15" customHeight="1">
      <c r="A175" s="19" t="str">
        <f t="shared" si="2"/>
        <v>20121</v>
      </c>
      <c r="B175" s="17">
        <v>2012</v>
      </c>
      <c r="C175" s="17">
        <v>1</v>
      </c>
      <c r="D175" s="18">
        <v>10</v>
      </c>
      <c r="E175" s="18">
        <v>15</v>
      </c>
      <c r="F175" s="18">
        <v>15</v>
      </c>
      <c r="G175" s="18">
        <v>15</v>
      </c>
      <c r="H175" s="18">
        <v>15</v>
      </c>
    </row>
    <row r="176" spans="1:8" ht="15" customHeight="1">
      <c r="A176" s="19" t="str">
        <f t="shared" si="2"/>
        <v>20122</v>
      </c>
      <c r="B176" s="17">
        <v>2012</v>
      </c>
      <c r="C176" s="17">
        <v>2</v>
      </c>
      <c r="D176" s="18">
        <v>10</v>
      </c>
      <c r="E176" s="18">
        <v>10</v>
      </c>
      <c r="F176" s="18">
        <v>10</v>
      </c>
      <c r="G176" s="18">
        <v>15</v>
      </c>
      <c r="H176" s="18">
        <v>15</v>
      </c>
    </row>
    <row r="177" spans="1:8" ht="15" customHeight="1">
      <c r="A177" s="19" t="str">
        <f t="shared" si="2"/>
        <v>20123</v>
      </c>
      <c r="B177" s="17">
        <v>2012</v>
      </c>
      <c r="C177" s="17">
        <v>3</v>
      </c>
      <c r="D177" s="18">
        <v>10</v>
      </c>
      <c r="E177" s="18">
        <v>15</v>
      </c>
      <c r="F177" s="18">
        <v>20</v>
      </c>
      <c r="G177" s="18">
        <v>20</v>
      </c>
      <c r="H177" s="18">
        <v>20</v>
      </c>
    </row>
    <row r="178" spans="1:8" ht="15" customHeight="1">
      <c r="A178" s="19" t="str">
        <f t="shared" si="2"/>
        <v>20124</v>
      </c>
      <c r="B178" s="17">
        <v>2012</v>
      </c>
      <c r="C178" s="17">
        <v>4</v>
      </c>
      <c r="D178" s="18">
        <v>10</v>
      </c>
      <c r="E178" s="18">
        <v>20</v>
      </c>
      <c r="F178" s="18">
        <v>20</v>
      </c>
      <c r="G178" s="18">
        <v>17.5</v>
      </c>
      <c r="H178" s="18">
        <v>15</v>
      </c>
    </row>
    <row r="179" spans="1:8" ht="15" customHeight="1">
      <c r="A179" s="19" t="str">
        <f t="shared" si="2"/>
        <v>20131</v>
      </c>
      <c r="B179" s="17">
        <v>2013</v>
      </c>
      <c r="C179" s="17">
        <v>1</v>
      </c>
      <c r="D179" s="18">
        <v>10</v>
      </c>
      <c r="E179" s="18">
        <v>16</v>
      </c>
      <c r="F179" s="18">
        <v>15</v>
      </c>
      <c r="G179" s="18">
        <v>10</v>
      </c>
      <c r="H179" s="18">
        <v>10</v>
      </c>
    </row>
    <row r="180" spans="1:8" ht="15" customHeight="1">
      <c r="A180" s="19" t="str">
        <f t="shared" si="2"/>
        <v>20132</v>
      </c>
      <c r="B180" s="17">
        <v>2013</v>
      </c>
      <c r="C180" s="17">
        <v>2</v>
      </c>
      <c r="D180" s="18">
        <v>15</v>
      </c>
      <c r="E180" s="18">
        <v>13.5</v>
      </c>
      <c r="F180" s="18">
        <v>14.82</v>
      </c>
      <c r="G180" s="18">
        <v>10</v>
      </c>
      <c r="H180" s="18">
        <v>10</v>
      </c>
    </row>
    <row r="181" spans="1:8" ht="15" customHeight="1">
      <c r="A181" s="19" t="str">
        <f t="shared" si="2"/>
        <v>20133</v>
      </c>
      <c r="B181" s="17">
        <v>2013</v>
      </c>
      <c r="C181" s="17">
        <v>3</v>
      </c>
      <c r="D181" s="18">
        <v>10</v>
      </c>
      <c r="E181" s="18">
        <v>10</v>
      </c>
      <c r="F181" s="18">
        <v>10</v>
      </c>
      <c r="G181" s="18">
        <v>10</v>
      </c>
      <c r="H181" s="18">
        <v>10</v>
      </c>
    </row>
    <row r="182" spans="1:8" ht="15" customHeight="1">
      <c r="A182" s="19" t="str">
        <f t="shared" si="2"/>
        <v>20134</v>
      </c>
      <c r="B182" s="17">
        <v>2013</v>
      </c>
      <c r="C182" s="17">
        <v>4</v>
      </c>
      <c r="D182" s="18">
        <v>10</v>
      </c>
      <c r="E182" s="18">
        <v>10</v>
      </c>
      <c r="F182" s="18">
        <v>10</v>
      </c>
      <c r="G182" s="18">
        <v>10</v>
      </c>
      <c r="H182" s="18">
        <v>10</v>
      </c>
    </row>
    <row r="183" spans="1:8" ht="15" customHeight="1">
      <c r="A183" s="19" t="str">
        <f t="shared" si="2"/>
        <v>20141</v>
      </c>
      <c r="B183" s="17">
        <v>2014</v>
      </c>
      <c r="C183" s="17">
        <v>1</v>
      </c>
      <c r="D183" s="18">
        <v>10</v>
      </c>
      <c r="E183" s="18">
        <v>7.84</v>
      </c>
      <c r="F183" s="18">
        <v>8</v>
      </c>
      <c r="G183" s="18">
        <v>8.9</v>
      </c>
      <c r="H183" s="18">
        <v>8</v>
      </c>
    </row>
    <row r="184" spans="1:8" ht="15" customHeight="1">
      <c r="A184" s="19" t="str">
        <f t="shared" si="2"/>
        <v>20142</v>
      </c>
      <c r="B184" s="17">
        <v>2014</v>
      </c>
      <c r="C184" s="17">
        <v>2</v>
      </c>
      <c r="D184" s="18">
        <v>5</v>
      </c>
      <c r="E184" s="18">
        <v>10</v>
      </c>
      <c r="F184" s="18">
        <v>10</v>
      </c>
      <c r="G184" s="18">
        <v>11.5</v>
      </c>
      <c r="H184" s="18">
        <v>12</v>
      </c>
    </row>
    <row r="185" spans="1:8" ht="15" customHeight="1">
      <c r="A185" s="19" t="str">
        <f t="shared" si="2"/>
        <v>20143</v>
      </c>
      <c r="B185" s="17">
        <v>2014</v>
      </c>
      <c r="C185" s="17">
        <v>3</v>
      </c>
      <c r="D185" s="18">
        <v>5</v>
      </c>
      <c r="E185" s="18">
        <v>9.5</v>
      </c>
      <c r="F185" s="18">
        <v>10</v>
      </c>
      <c r="G185" s="18">
        <v>10</v>
      </c>
      <c r="H185" s="18">
        <v>14</v>
      </c>
    </row>
    <row r="186" spans="1:8" ht="15" customHeight="1">
      <c r="A186" s="19" t="str">
        <f t="shared" si="2"/>
        <v>20144</v>
      </c>
      <c r="B186" s="17">
        <v>2014</v>
      </c>
      <c r="C186" s="17">
        <v>4</v>
      </c>
      <c r="D186" s="18">
        <v>7.6</v>
      </c>
      <c r="E186" s="18">
        <v>10</v>
      </c>
      <c r="F186" s="18">
        <v>10</v>
      </c>
      <c r="G186" s="18">
        <v>10</v>
      </c>
      <c r="H186" s="18">
        <v>11</v>
      </c>
    </row>
    <row r="187" spans="1:8" ht="15" customHeight="1">
      <c r="A187" s="19" t="str">
        <f t="shared" si="2"/>
        <v>20151</v>
      </c>
      <c r="B187" s="17">
        <v>2015</v>
      </c>
      <c r="C187" s="17">
        <v>1</v>
      </c>
      <c r="D187" s="18">
        <v>6</v>
      </c>
      <c r="E187" s="18">
        <v>10</v>
      </c>
      <c r="F187" s="18">
        <v>10</v>
      </c>
      <c r="G187" s="18">
        <v>10</v>
      </c>
      <c r="H187" s="18">
        <v>12</v>
      </c>
    </row>
    <row r="188" spans="1:8" ht="15" customHeight="1">
      <c r="A188" s="19" t="str">
        <f t="shared" si="2"/>
        <v>20152</v>
      </c>
      <c r="B188" s="17">
        <v>2015</v>
      </c>
      <c r="C188" s="17">
        <v>2</v>
      </c>
      <c r="D188" s="18">
        <v>10</v>
      </c>
      <c r="E188" s="18">
        <v>10</v>
      </c>
      <c r="F188" s="18">
        <v>10</v>
      </c>
      <c r="G188" s="18">
        <v>15</v>
      </c>
      <c r="H188" s="18">
        <v>12.5</v>
      </c>
    </row>
    <row r="189" spans="1:8" ht="15" customHeight="1">
      <c r="A189" s="19" t="str">
        <f t="shared" si="2"/>
        <v>20153</v>
      </c>
      <c r="B189" s="17">
        <v>2015</v>
      </c>
      <c r="C189" s="17">
        <v>3</v>
      </c>
      <c r="D189" s="18">
        <v>8</v>
      </c>
      <c r="E189" s="18">
        <v>10</v>
      </c>
      <c r="F189" s="18">
        <v>12</v>
      </c>
      <c r="G189" s="18">
        <v>13</v>
      </c>
      <c r="H189" s="18">
        <v>13</v>
      </c>
    </row>
    <row r="190" spans="1:8" ht="15" customHeight="1">
      <c r="A190" s="19" t="str">
        <f t="shared" si="2"/>
        <v>20154</v>
      </c>
      <c r="B190" s="17">
        <v>2015</v>
      </c>
      <c r="C190" s="17">
        <v>4</v>
      </c>
      <c r="D190" s="18">
        <v>5</v>
      </c>
      <c r="E190" s="18">
        <v>13.5</v>
      </c>
      <c r="F190" s="18">
        <v>10</v>
      </c>
      <c r="G190" s="18">
        <v>14.23</v>
      </c>
      <c r="H190" s="18">
        <v>15</v>
      </c>
    </row>
    <row r="191" spans="1:8" ht="15" customHeight="1">
      <c r="A191" s="19" t="str">
        <f t="shared" si="2"/>
        <v>20161</v>
      </c>
      <c r="B191" s="17">
        <v>2016</v>
      </c>
      <c r="C191" s="17">
        <v>1</v>
      </c>
      <c r="D191" s="18">
        <v>12</v>
      </c>
      <c r="E191" s="18">
        <v>12</v>
      </c>
      <c r="F191" s="18">
        <v>15</v>
      </c>
      <c r="G191" s="18">
        <v>15</v>
      </c>
      <c r="H191" s="18">
        <v>16</v>
      </c>
    </row>
    <row r="192" spans="1:8" ht="15" customHeight="1">
      <c r="A192" s="19" t="str">
        <f t="shared" si="2"/>
        <v>20162</v>
      </c>
      <c r="B192" s="17">
        <v>2016</v>
      </c>
      <c r="C192" s="17">
        <v>2</v>
      </c>
      <c r="D192" s="18">
        <v>10</v>
      </c>
      <c r="E192" s="18">
        <v>14</v>
      </c>
      <c r="F192" s="18">
        <v>15</v>
      </c>
      <c r="G192" s="18">
        <v>15.32</v>
      </c>
      <c r="H192" s="18">
        <v>20</v>
      </c>
    </row>
    <row r="193" spans="1:8" ht="15" customHeight="1">
      <c r="A193" s="19" t="str">
        <f t="shared" si="2"/>
        <v>20163</v>
      </c>
      <c r="B193" s="17">
        <v>2016</v>
      </c>
      <c r="C193" s="17">
        <v>3</v>
      </c>
      <c r="D193" s="18">
        <v>10</v>
      </c>
      <c r="E193" s="18">
        <v>15</v>
      </c>
      <c r="F193" s="18">
        <v>18.5</v>
      </c>
      <c r="G193" s="18">
        <v>20</v>
      </c>
      <c r="H193" s="18">
        <v>20</v>
      </c>
    </row>
    <row r="194" spans="1:8" ht="15" customHeight="1">
      <c r="A194" s="19" t="str">
        <f t="shared" si="2"/>
        <v>20164</v>
      </c>
      <c r="B194" s="17">
        <v>2016</v>
      </c>
      <c r="C194" s="17">
        <v>4</v>
      </c>
      <c r="D194" s="18">
        <v>10</v>
      </c>
      <c r="E194" s="18">
        <v>14.5</v>
      </c>
      <c r="F194" s="18">
        <v>15</v>
      </c>
      <c r="G194" s="18">
        <v>15</v>
      </c>
      <c r="H194" s="18">
        <v>20</v>
      </c>
    </row>
    <row r="195" spans="1:8" ht="15" customHeight="1">
      <c r="A195" s="19" t="str">
        <f t="shared" ref="A195:A206" si="3">B195&amp;C195</f>
        <v>20171</v>
      </c>
      <c r="B195" s="17">
        <v>2017</v>
      </c>
      <c r="C195" s="17">
        <v>1</v>
      </c>
      <c r="D195" s="18">
        <v>6.73</v>
      </c>
      <c r="E195" s="18">
        <v>10</v>
      </c>
      <c r="F195" s="18">
        <v>15</v>
      </c>
      <c r="G195" s="18">
        <v>15</v>
      </c>
      <c r="H195" s="18">
        <v>15</v>
      </c>
    </row>
    <row r="196" spans="1:8" ht="15" customHeight="1">
      <c r="A196" s="19" t="str">
        <f t="shared" si="3"/>
        <v>20172</v>
      </c>
      <c r="B196" s="17">
        <v>2017</v>
      </c>
      <c r="C196" s="17">
        <v>2</v>
      </c>
      <c r="D196" s="18">
        <v>5</v>
      </c>
      <c r="E196" s="18">
        <v>10</v>
      </c>
      <c r="F196" s="18">
        <v>15</v>
      </c>
      <c r="G196" s="18">
        <v>16</v>
      </c>
      <c r="H196" s="18">
        <v>15</v>
      </c>
    </row>
    <row r="197" spans="1:8" ht="15" customHeight="1">
      <c r="A197" s="19" t="str">
        <f t="shared" si="3"/>
        <v>20173</v>
      </c>
      <c r="B197" s="17">
        <v>2017</v>
      </c>
      <c r="C197" s="17">
        <v>3</v>
      </c>
      <c r="D197" s="18">
        <v>5</v>
      </c>
      <c r="E197" s="18">
        <v>10</v>
      </c>
      <c r="F197" s="18">
        <v>15</v>
      </c>
      <c r="G197" s="18">
        <v>15</v>
      </c>
      <c r="H197" s="18">
        <v>20</v>
      </c>
    </row>
    <row r="198" spans="1:8" ht="15" customHeight="1">
      <c r="A198" s="19" t="str">
        <f t="shared" si="3"/>
        <v>20174</v>
      </c>
      <c r="B198" s="17">
        <v>2017</v>
      </c>
      <c r="C198" s="17">
        <v>4</v>
      </c>
      <c r="D198" s="18">
        <v>5</v>
      </c>
      <c r="E198" s="18">
        <v>10</v>
      </c>
      <c r="F198" s="18">
        <v>12</v>
      </c>
      <c r="G198" s="18">
        <v>15</v>
      </c>
      <c r="H198" s="18">
        <v>15</v>
      </c>
    </row>
    <row r="199" spans="1:8" ht="15" customHeight="1">
      <c r="A199" s="19" t="str">
        <f t="shared" si="3"/>
        <v>20181</v>
      </c>
      <c r="B199" s="17">
        <v>2018</v>
      </c>
      <c r="C199" s="17">
        <v>1</v>
      </c>
      <c r="D199" s="18">
        <v>5</v>
      </c>
      <c r="E199" s="18">
        <v>10</v>
      </c>
      <c r="F199" s="18">
        <v>10</v>
      </c>
      <c r="G199" s="18">
        <v>14</v>
      </c>
      <c r="H199" s="18">
        <v>15</v>
      </c>
    </row>
    <row r="200" spans="1:8" ht="15" customHeight="1">
      <c r="A200" s="19" t="str">
        <f t="shared" si="3"/>
        <v>20182</v>
      </c>
      <c r="B200" s="17">
        <v>2018</v>
      </c>
      <c r="C200" s="17">
        <v>2</v>
      </c>
      <c r="D200" s="18">
        <v>5</v>
      </c>
      <c r="E200" s="18">
        <v>10</v>
      </c>
      <c r="F200" s="18">
        <v>10</v>
      </c>
      <c r="G200" s="18">
        <v>15</v>
      </c>
      <c r="H200" s="18">
        <v>15</v>
      </c>
    </row>
    <row r="201" spans="1:8" ht="15" customHeight="1">
      <c r="A201" s="19" t="str">
        <f t="shared" si="3"/>
        <v>20183</v>
      </c>
      <c r="B201" s="17">
        <v>2018</v>
      </c>
      <c r="C201" s="17">
        <v>3</v>
      </c>
      <c r="D201" s="18">
        <v>5</v>
      </c>
      <c r="E201" s="18">
        <v>10</v>
      </c>
      <c r="F201" s="18">
        <v>14.32</v>
      </c>
      <c r="G201" s="18">
        <v>15</v>
      </c>
      <c r="H201" s="18">
        <v>20</v>
      </c>
    </row>
    <row r="202" spans="1:8" ht="15" customHeight="1">
      <c r="A202" s="19" t="str">
        <f t="shared" si="3"/>
        <v>20184</v>
      </c>
      <c r="B202" s="17">
        <v>2018</v>
      </c>
      <c r="C202" s="17">
        <v>4</v>
      </c>
      <c r="D202" s="18">
        <v>5</v>
      </c>
      <c r="E202" s="18">
        <v>10</v>
      </c>
      <c r="F202" s="18">
        <v>15</v>
      </c>
      <c r="G202" s="18">
        <v>20</v>
      </c>
      <c r="H202" s="18">
        <v>20</v>
      </c>
    </row>
    <row r="203" spans="1:8" ht="15" customHeight="1">
      <c r="A203" s="19" t="str">
        <f t="shared" si="3"/>
        <v>20191</v>
      </c>
      <c r="B203" s="17">
        <v>2019</v>
      </c>
      <c r="C203" s="17">
        <v>1</v>
      </c>
      <c r="D203" s="18">
        <v>15</v>
      </c>
      <c r="E203" s="18">
        <v>10</v>
      </c>
      <c r="F203" s="18">
        <v>15</v>
      </c>
      <c r="G203" s="18">
        <v>20</v>
      </c>
      <c r="H203" s="18">
        <v>20</v>
      </c>
    </row>
    <row r="204" spans="1:8" ht="15" customHeight="1">
      <c r="A204" s="19" t="str">
        <f t="shared" si="3"/>
        <v>20192</v>
      </c>
      <c r="B204" s="17">
        <v>2019</v>
      </c>
      <c r="C204" s="17">
        <v>2</v>
      </c>
      <c r="D204" s="18">
        <v>10</v>
      </c>
      <c r="E204" s="18">
        <v>10</v>
      </c>
      <c r="F204" s="18">
        <v>15</v>
      </c>
      <c r="G204" s="18">
        <v>20</v>
      </c>
      <c r="H204" s="18">
        <v>22.5</v>
      </c>
    </row>
    <row r="205" spans="1:8" ht="15" customHeight="1">
      <c r="A205" s="19" t="str">
        <f t="shared" si="3"/>
        <v>20193</v>
      </c>
      <c r="B205" s="17">
        <v>2019</v>
      </c>
      <c r="C205" s="17">
        <v>3</v>
      </c>
      <c r="D205" s="18">
        <v>10</v>
      </c>
      <c r="E205" s="18">
        <v>13.5</v>
      </c>
      <c r="F205" s="18">
        <v>20</v>
      </c>
      <c r="G205" s="18">
        <v>20</v>
      </c>
      <c r="H205" s="18">
        <v>25</v>
      </c>
    </row>
    <row r="206" spans="1:8" ht="15" customHeight="1">
      <c r="A206" s="19" t="str">
        <f t="shared" si="3"/>
        <v>20194</v>
      </c>
      <c r="B206" s="17">
        <v>2019</v>
      </c>
      <c r="C206" s="17">
        <v>4</v>
      </c>
      <c r="D206" s="18">
        <v>10</v>
      </c>
      <c r="E206" s="18">
        <v>15</v>
      </c>
      <c r="F206" s="18">
        <v>20</v>
      </c>
      <c r="G206" s="18">
        <v>25</v>
      </c>
      <c r="H206" s="18">
        <v>25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Evan</vt:lpstr>
      <vt:lpstr>data</vt:lpstr>
      <vt:lpstr>stock on recession</vt:lpstr>
      <vt:lpstr>Sheet6</vt:lpstr>
      <vt:lpstr>returns</vt:lpstr>
      <vt:lpstr>summary</vt:lpstr>
      <vt:lpstr>FRED Graph</vt:lpstr>
      <vt:lpstr>Median_Level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Kuketayev, Argyn</dc:creator>
  <cp:lastModifiedBy>Evan Trigg</cp:lastModifiedBy>
  <dcterms:created xsi:type="dcterms:W3CDTF">2020-01-02T16:21:42Z</dcterms:created>
  <dcterms:modified xsi:type="dcterms:W3CDTF">2020-01-29T05:43:53Z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