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X SCA" sheetId="1" state="visible" r:id="rId1"/>
    <sheet name="RX SJ" sheetId="2" state="visible" r:id="rId2"/>
    <sheet name="TAC SCA" sheetId="3" state="visible" r:id="rId3"/>
    <sheet name="TAC SJ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Número de cita</t>
        </is>
      </c>
      <c r="B1" s="1" t="inlineStr">
        <is>
          <t>Prioridad de la solicitud</t>
        </is>
      </c>
      <c r="C1" s="1" t="inlineStr">
        <is>
          <t>Estado de verificación de estudios</t>
        </is>
      </c>
      <c r="D1" s="1" t="inlineStr">
        <is>
          <t>Fecha del procedimiento programado</t>
        </is>
      </c>
      <c r="E1" s="1" t="inlineStr">
        <is>
          <t>Hora del procedimiento programado</t>
        </is>
      </c>
      <c r="F1" s="1" t="inlineStr">
        <is>
          <t>Apellidos del paciente</t>
        </is>
      </c>
      <c r="G1" s="1" t="inlineStr">
        <is>
          <t>Nombre del paciente</t>
        </is>
      </c>
      <c r="H1" s="1" t="inlineStr">
        <is>
          <t>ID del paciente</t>
        </is>
      </c>
      <c r="I1" s="1" t="inlineStr">
        <is>
          <t>Nombre del procedimiento</t>
        </is>
      </c>
      <c r="J1" s="1" t="inlineStr">
        <is>
          <t>Sala de adquisición</t>
        </is>
      </c>
      <c r="K1" s="1" t="inlineStr">
        <is>
          <t>Información de tareas</t>
        </is>
      </c>
      <c r="L1" s="1" t="inlineStr">
        <is>
          <t>Fecha del estudio</t>
        </is>
      </c>
      <c r="M1" s="1" t="inlineStr">
        <is>
          <t>Estado del informe</t>
        </is>
      </c>
      <c r="N1" s="1" t="inlineStr">
        <is>
          <t>Asignado a</t>
        </is>
      </c>
      <c r="O1" s="1" t="inlineStr">
        <is>
          <t>Fecha de creación del informe</t>
        </is>
      </c>
      <c r="P1" s="1" t="inlineStr">
        <is>
          <t>Edad del paciente</t>
        </is>
      </c>
      <c r="Q1" s="1" t="inlineStr">
        <is>
          <t>Tipo</t>
        </is>
      </c>
      <c r="R1" s="1" t="inlineStr">
        <is>
          <t>TAC doble</t>
        </is>
      </c>
      <c r="S1" s="1" t="inlineStr">
        <is>
          <t>Fecha sin hora</t>
        </is>
      </c>
      <c r="T1" s="1" t="inlineStr">
        <is>
          <t>En_Turno</t>
        </is>
      </c>
    </row>
    <row r="2">
      <c r="A2">
        <f>"9851109"</f>
        <v/>
      </c>
      <c r="B2" t="inlineStr">
        <is>
          <t>STAT</t>
        </is>
      </c>
      <c r="C2" t="inlineStr"/>
      <c r="D2" t="inlineStr">
        <is>
          <t>08-abr-2025</t>
        </is>
      </c>
      <c r="E2" t="inlineStr">
        <is>
          <t>17:16</t>
        </is>
      </c>
      <c r="F2" t="inlineStr">
        <is>
          <t>ARIZTIA MATTE</t>
        </is>
      </c>
      <c r="G2" t="inlineStr">
        <is>
          <t>JUAN GUILLERMO</t>
        </is>
      </c>
      <c r="H2" t="inlineStr">
        <is>
          <t>4592199-9</t>
        </is>
      </c>
      <c r="I2" t="inlineStr">
        <is>
          <t>RX Torax AP-L</t>
        </is>
      </c>
      <c r="J2" t="inlineStr">
        <is>
          <t>SCA Rayos 4 Urgencia</t>
        </is>
      </c>
      <c r="K2" t="inlineStr">
        <is>
          <t>Lectura (Dr. Muñoz Peralta, Rodrigo Andres - completado),
Lectura (Dr. Passalacqua Castro, Miguel Angel - completado),
Adquisición (Bravo Bueno, Anibal - completado)</t>
        </is>
      </c>
      <c r="L2" t="inlineStr">
        <is>
          <t>08-abr-2025, 17:35</t>
        </is>
      </c>
      <c r="M2" t="inlineStr">
        <is>
          <t>Validado</t>
        </is>
      </c>
      <c r="N2" t="inlineStr"/>
      <c r="O2" t="inlineStr">
        <is>
          <t>08-abr-2025, 18:26</t>
        </is>
      </c>
      <c r="P2" t="inlineStr">
        <is>
          <t>82 a</t>
        </is>
      </c>
      <c r="Q2" t="inlineStr">
        <is>
          <t>RX</t>
        </is>
      </c>
      <c r="R2" t="b">
        <v>0</v>
      </c>
      <c r="S2" t="inlineStr">
        <is>
          <t>2025-04-08</t>
        </is>
      </c>
      <c r="T2" t="b">
        <v>1</v>
      </c>
    </row>
    <row r="3">
      <c r="A3">
        <f>"9851249"</f>
        <v/>
      </c>
      <c r="B3" t="inlineStr">
        <is>
          <t>STAT</t>
        </is>
      </c>
      <c r="C3" t="inlineStr"/>
      <c r="D3" t="inlineStr">
        <is>
          <t>08-abr-2025</t>
        </is>
      </c>
      <c r="E3" t="inlineStr">
        <is>
          <t>17:42</t>
        </is>
      </c>
      <c r="F3" t="inlineStr">
        <is>
          <t>CAAMANO STREULY</t>
        </is>
      </c>
      <c r="G3" t="inlineStr">
        <is>
          <t>MATILDA AMARU</t>
        </is>
      </c>
      <c r="H3" t="inlineStr">
        <is>
          <t>22357245-6</t>
        </is>
      </c>
      <c r="I3" t="inlineStr">
        <is>
          <t>RX Torax AP-L</t>
        </is>
      </c>
      <c r="J3" t="inlineStr">
        <is>
          <t>SCA Rayos 4 Urgencia</t>
        </is>
      </c>
      <c r="K3" t="inlineStr">
        <is>
          <t>Lectura (Dr. Muñoz Peralta, Rodrigo Andres - completado),
Lectura (Dr. Passalacqua Castro, Miguel Angel - completado),
Adquisición (Bravo Bueno, Anibal - completado)</t>
        </is>
      </c>
      <c r="L3" t="inlineStr">
        <is>
          <t>08-abr-2025, 17:58</t>
        </is>
      </c>
      <c r="M3" t="inlineStr">
        <is>
          <t>Validado</t>
        </is>
      </c>
      <c r="N3" t="inlineStr"/>
      <c r="O3" t="inlineStr">
        <is>
          <t>08-abr-2025, 18:30</t>
        </is>
      </c>
      <c r="P3" t="inlineStr">
        <is>
          <t>18 a</t>
        </is>
      </c>
      <c r="Q3" t="inlineStr">
        <is>
          <t>RX</t>
        </is>
      </c>
      <c r="R3" t="b">
        <v>0</v>
      </c>
      <c r="S3" t="inlineStr">
        <is>
          <t>2025-04-08</t>
        </is>
      </c>
      <c r="T3" t="b">
        <v>1</v>
      </c>
    </row>
    <row r="4">
      <c r="A4">
        <f>"9851272"</f>
        <v/>
      </c>
      <c r="B4" t="inlineStr">
        <is>
          <t>STAT</t>
        </is>
      </c>
      <c r="C4" t="inlineStr"/>
      <c r="D4" t="inlineStr">
        <is>
          <t>08-abr-2025</t>
        </is>
      </c>
      <c r="E4" t="inlineStr">
        <is>
          <t>17:51</t>
        </is>
      </c>
      <c r="F4" t="inlineStr">
        <is>
          <t>ORTEGA ORTEGA</t>
        </is>
      </c>
      <c r="G4" t="inlineStr">
        <is>
          <t>MATILDA</t>
        </is>
      </c>
      <c r="H4" t="inlineStr">
        <is>
          <t>26967567-5</t>
        </is>
      </c>
      <c r="I4" t="inlineStr">
        <is>
          <t>RX Tobillo Izquierdo AP-L-Oblicuo C/Apoyo Ped</t>
        </is>
      </c>
      <c r="J4" t="inlineStr">
        <is>
          <t>SCA Rayos 4 Urgencia</t>
        </is>
      </c>
      <c r="K4" t="inlineStr">
        <is>
          <t>Lectura (Dr. Muñoz Peralta, Rodrigo Andres - completado),
Lectura (Dra. Castro Guzmán, Daniela Constanza - completado),
Adquisición (Bravo Bueno, Anibal - completado)</t>
        </is>
      </c>
      <c r="L4" t="inlineStr">
        <is>
          <t>08-abr-2025, 18:04</t>
        </is>
      </c>
      <c r="M4" t="inlineStr">
        <is>
          <t>Validado</t>
        </is>
      </c>
      <c r="N4" t="inlineStr"/>
      <c r="O4" t="inlineStr">
        <is>
          <t>08-abr-2025, 19:02</t>
        </is>
      </c>
      <c r="P4" t="inlineStr">
        <is>
          <t>5 a</t>
        </is>
      </c>
      <c r="Q4" t="inlineStr">
        <is>
          <t>RX</t>
        </is>
      </c>
      <c r="R4" t="b">
        <v>0</v>
      </c>
      <c r="S4" t="inlineStr">
        <is>
          <t>2025-04-08</t>
        </is>
      </c>
      <c r="T4" t="b">
        <v>1</v>
      </c>
    </row>
    <row r="5">
      <c r="A5">
        <f>"9851348"</f>
        <v/>
      </c>
      <c r="B5" t="inlineStr">
        <is>
          <t>STAT</t>
        </is>
      </c>
      <c r="C5" t="inlineStr"/>
      <c r="D5" t="inlineStr">
        <is>
          <t>08-abr-2025</t>
        </is>
      </c>
      <c r="E5" t="inlineStr">
        <is>
          <t>18:05</t>
        </is>
      </c>
      <c r="F5" t="inlineStr">
        <is>
          <t>CERDA SUAREZ</t>
        </is>
      </c>
      <c r="G5" t="inlineStr">
        <is>
          <t>OLIVIA IGNACIA</t>
        </is>
      </c>
      <c r="H5" t="inlineStr">
        <is>
          <t>24781487-6</t>
        </is>
      </c>
      <c r="I5" t="inlineStr">
        <is>
          <t>RX Estudio Escafoides Derecho Ped</t>
        </is>
      </c>
      <c r="J5" t="inlineStr">
        <is>
          <t>SCA Rayos 4 Urgencia</t>
        </is>
      </c>
      <c r="K5" t="inlineStr">
        <is>
          <t>Lectura (Dr. Muñoz Peralta, Rodrigo Andres - completado),
Lectura (Dr. Molina Osorio, Claudio Rodrigo - completado),
Adquisición (Bravo Bueno, Anibal - completado)</t>
        </is>
      </c>
      <c r="L5" t="inlineStr">
        <is>
          <t>08-abr-2025, 18:17</t>
        </is>
      </c>
      <c r="M5" t="inlineStr">
        <is>
          <t>Validado</t>
        </is>
      </c>
      <c r="N5" t="inlineStr"/>
      <c r="O5" t="inlineStr">
        <is>
          <t>08-abr-2025, 18:58</t>
        </is>
      </c>
      <c r="P5" t="inlineStr">
        <is>
          <t>10 a</t>
        </is>
      </c>
      <c r="Q5" t="inlineStr">
        <is>
          <t>RX</t>
        </is>
      </c>
      <c r="R5" t="b">
        <v>0</v>
      </c>
      <c r="S5" t="inlineStr">
        <is>
          <t>2025-04-08</t>
        </is>
      </c>
      <c r="T5" t="b">
        <v>1</v>
      </c>
    </row>
    <row r="6">
      <c r="A6">
        <f>"9851379"</f>
        <v/>
      </c>
      <c r="B6" t="inlineStr">
        <is>
          <t>STAT</t>
        </is>
      </c>
      <c r="C6" t="inlineStr"/>
      <c r="D6" t="inlineStr">
        <is>
          <t>08-abr-2025</t>
        </is>
      </c>
      <c r="E6" t="inlineStr">
        <is>
          <t>18:15</t>
        </is>
      </c>
      <c r="F6" t="inlineStr">
        <is>
          <t>OSSWALD GROLLMUS</t>
        </is>
      </c>
      <c r="G6" t="inlineStr">
        <is>
          <t>ARMIN</t>
        </is>
      </c>
      <c r="H6" t="inlineStr">
        <is>
          <t>3786407-2</t>
        </is>
      </c>
      <c r="I6" t="inlineStr">
        <is>
          <t>RX Torax AP Portatil</t>
        </is>
      </c>
      <c r="J6" t="inlineStr">
        <is>
          <t>SCA Rayos 3 NX</t>
        </is>
      </c>
      <c r="K6" t="inlineStr">
        <is>
          <t>Lectura (Dr. Muñoz Peralta, Rodrigo Andres - completado),
Lectura (Dr. Aragon Caqueo, Gonzalo - completado),
Adquisición (Bravo Bueno, Anibal - completado)</t>
        </is>
      </c>
      <c r="L6" t="inlineStr">
        <is>
          <t>08-abr-2025, 19:22</t>
        </is>
      </c>
      <c r="M6" t="inlineStr">
        <is>
          <t>Validado</t>
        </is>
      </c>
      <c r="N6" t="inlineStr"/>
      <c r="O6" t="inlineStr">
        <is>
          <t>08-abr-2025, 19:20</t>
        </is>
      </c>
      <c r="P6" t="inlineStr">
        <is>
          <t>88 a</t>
        </is>
      </c>
      <c r="Q6" t="inlineStr">
        <is>
          <t>RX</t>
        </is>
      </c>
      <c r="R6" t="b">
        <v>0</v>
      </c>
      <c r="S6" t="inlineStr">
        <is>
          <t>2025-04-08</t>
        </is>
      </c>
      <c r="T6" t="b">
        <v>1</v>
      </c>
    </row>
    <row r="7">
      <c r="A7">
        <f>"9851542"</f>
        <v/>
      </c>
      <c r="B7" t="inlineStr">
        <is>
          <t>STAT</t>
        </is>
      </c>
      <c r="C7" t="inlineStr"/>
      <c r="D7" t="inlineStr">
        <is>
          <t>08-abr-2025</t>
        </is>
      </c>
      <c r="E7" t="inlineStr">
        <is>
          <t>19:18</t>
        </is>
      </c>
      <c r="F7" t="inlineStr">
        <is>
          <t>GÃMEZ-BARRIS CHANDÃA</t>
        </is>
      </c>
      <c r="G7" t="inlineStr">
        <is>
          <t>ELYNA</t>
        </is>
      </c>
      <c r="H7" t="inlineStr">
        <is>
          <t>10243652-0</t>
        </is>
      </c>
      <c r="I7" t="inlineStr">
        <is>
          <t>RX Codo Derecho AP-L</t>
        </is>
      </c>
      <c r="J7" t="inlineStr">
        <is>
          <t>SCA Rayos 4 Urgencia</t>
        </is>
      </c>
      <c r="K7" t="inlineStr">
        <is>
          <t>Lectura (Dr. Muñoz Peralta, Rodrigo Andres - completado),
Lectura (Dr. Aragon Caqueo, Gonzalo - completado),
Adquisición (Bravo Bueno, Anibal - completado)</t>
        </is>
      </c>
      <c r="L7" t="inlineStr">
        <is>
          <t>08-abr-2025, 19:30</t>
        </is>
      </c>
      <c r="M7" t="inlineStr">
        <is>
          <t>Validado</t>
        </is>
      </c>
      <c r="N7" t="inlineStr"/>
      <c r="O7" t="inlineStr">
        <is>
          <t>08-abr-2025, 19:41</t>
        </is>
      </c>
      <c r="P7" t="inlineStr">
        <is>
          <t>54 a</t>
        </is>
      </c>
      <c r="Q7" t="inlineStr">
        <is>
          <t>RX</t>
        </is>
      </c>
      <c r="R7" t="b">
        <v>0</v>
      </c>
      <c r="S7" t="inlineStr">
        <is>
          <t>2025-04-08</t>
        </is>
      </c>
      <c r="T7" t="b">
        <v>1</v>
      </c>
    </row>
    <row r="8">
      <c r="A8">
        <f>"9851543"</f>
        <v/>
      </c>
      <c r="B8" t="inlineStr">
        <is>
          <t>STAT</t>
        </is>
      </c>
      <c r="C8" t="inlineStr"/>
      <c r="D8" t="inlineStr">
        <is>
          <t>08-abr-2025</t>
        </is>
      </c>
      <c r="E8" t="inlineStr">
        <is>
          <t>19:18</t>
        </is>
      </c>
      <c r="F8" t="inlineStr">
        <is>
          <t>GÃMEZ-BARRIS CHANDÃA</t>
        </is>
      </c>
      <c r="G8" t="inlineStr">
        <is>
          <t>ELYNA</t>
        </is>
      </c>
      <c r="H8" t="inlineStr">
        <is>
          <t>10243652-0</t>
        </is>
      </c>
      <c r="I8" t="inlineStr">
        <is>
          <t>RX Codo Derecho Oblicuos</t>
        </is>
      </c>
      <c r="J8" t="inlineStr">
        <is>
          <t>SCA Rayos 4 Urgencia</t>
        </is>
      </c>
      <c r="K8" t="inlineStr">
        <is>
          <t>Lectura (Dr. Muñoz Peralta, Rodrigo Andres - completado),
Lectura (Dr. Aragon Caqueo, Gonzalo - completado),
Adquisición (Bravo Bueno, Anibal - completado)</t>
        </is>
      </c>
      <c r="L8" t="inlineStr">
        <is>
          <t>08-abr-2025, 19:30</t>
        </is>
      </c>
      <c r="M8" t="inlineStr">
        <is>
          <t>Validado</t>
        </is>
      </c>
      <c r="N8" t="inlineStr"/>
      <c r="O8" t="inlineStr">
        <is>
          <t>08-abr-2025, 19:41</t>
        </is>
      </c>
      <c r="P8" t="inlineStr">
        <is>
          <t>54 a</t>
        </is>
      </c>
      <c r="Q8" t="inlineStr">
        <is>
          <t>RX</t>
        </is>
      </c>
      <c r="R8" t="b">
        <v>0</v>
      </c>
      <c r="S8" t="inlineStr">
        <is>
          <t>2025-04-08</t>
        </is>
      </c>
      <c r="T8" t="b">
        <v>1</v>
      </c>
    </row>
    <row r="9">
      <c r="A9">
        <f>"9851587"</f>
        <v/>
      </c>
      <c r="B9" t="inlineStr">
        <is>
          <t>STAT</t>
        </is>
      </c>
      <c r="C9" t="inlineStr"/>
      <c r="D9" t="inlineStr">
        <is>
          <t>08-abr-2025</t>
        </is>
      </c>
      <c r="E9" t="inlineStr">
        <is>
          <t>19:42</t>
        </is>
      </c>
      <c r="F9" t="inlineStr">
        <is>
          <t>CALVO MONTT</t>
        </is>
      </c>
      <c r="G9" t="inlineStr">
        <is>
          <t>JUANA DE LAS NIEVES</t>
        </is>
      </c>
      <c r="H9" t="inlineStr">
        <is>
          <t>4776479-3</t>
        </is>
      </c>
      <c r="I9" t="inlineStr">
        <is>
          <t>RX Dedo Derecho AP-L-Oblicuo</t>
        </is>
      </c>
      <c r="J9" t="inlineStr">
        <is>
          <t>SCA Rayos 4 Urgencia</t>
        </is>
      </c>
      <c r="K9" t="inlineStr">
        <is>
          <t>Lectura (Dr. Muñoz Peralta, Rodrigo Andres - completado),
Lectura (Dr. Aragon Caqueo, Gonzalo - completado),
Adquisición (Bravo Bueno, Anibal - completado)</t>
        </is>
      </c>
      <c r="L9" t="inlineStr">
        <is>
          <t>08-abr-2025, 20:02</t>
        </is>
      </c>
      <c r="M9" t="inlineStr">
        <is>
          <t>Validado</t>
        </is>
      </c>
      <c r="N9" t="inlineStr"/>
      <c r="O9" t="inlineStr">
        <is>
          <t>08-abr-2025, 20:07</t>
        </is>
      </c>
      <c r="P9" t="inlineStr">
        <is>
          <t>76 a</t>
        </is>
      </c>
      <c r="Q9" t="inlineStr">
        <is>
          <t>RX</t>
        </is>
      </c>
      <c r="R9" t="b">
        <v>0</v>
      </c>
      <c r="S9" t="inlineStr">
        <is>
          <t>2025-04-08</t>
        </is>
      </c>
      <c r="T9" t="b">
        <v>1</v>
      </c>
    </row>
    <row r="10">
      <c r="A10">
        <f>"9851615"</f>
        <v/>
      </c>
      <c r="B10" t="inlineStr">
        <is>
          <t>STAT</t>
        </is>
      </c>
      <c r="C10" t="inlineStr"/>
      <c r="D10" t="inlineStr">
        <is>
          <t>08-abr-2025</t>
        </is>
      </c>
      <c r="E10" t="inlineStr">
        <is>
          <t>20:03</t>
        </is>
      </c>
      <c r="F10" t="inlineStr">
        <is>
          <t>CORREA IHNEN</t>
        </is>
      </c>
      <c r="G10" t="inlineStr">
        <is>
          <t>MARGARITA PAZ</t>
        </is>
      </c>
      <c r="H10" t="inlineStr">
        <is>
          <t>24081199-5</t>
        </is>
      </c>
      <c r="I10" t="inlineStr">
        <is>
          <t>RX Dedo Derecho AP-L-Oblicuo Ped</t>
        </is>
      </c>
      <c r="J10" t="inlineStr">
        <is>
          <t>SCA Rayos 4 Urgencia</t>
        </is>
      </c>
      <c r="K10" t="inlineStr">
        <is>
          <t>Lectura (Dr. Muñoz Peralta, Rodrigo Andres - completado),
Lectura (Dr. Molina Osorio, Claudio Rodrigo - completado),
Adquisición (Bravo Bueno, Anibal - completado)</t>
        </is>
      </c>
      <c r="L10" t="inlineStr">
        <is>
          <t>08-abr-2025, 20:17</t>
        </is>
      </c>
      <c r="M10" t="inlineStr">
        <is>
          <t>Validado</t>
        </is>
      </c>
      <c r="N10" t="inlineStr"/>
      <c r="O10" t="inlineStr">
        <is>
          <t>08-abr-2025, 20:17</t>
        </is>
      </c>
      <c r="P10" t="inlineStr">
        <is>
          <t>12 a</t>
        </is>
      </c>
      <c r="Q10" t="inlineStr">
        <is>
          <t>RX</t>
        </is>
      </c>
      <c r="R10" t="b">
        <v>0</v>
      </c>
      <c r="S10" t="inlineStr">
        <is>
          <t>2025-04-08</t>
        </is>
      </c>
      <c r="T10" t="b">
        <v>1</v>
      </c>
    </row>
    <row r="11">
      <c r="A11">
        <f>"9851675"</f>
        <v/>
      </c>
      <c r="B11" t="inlineStr">
        <is>
          <t>STAT</t>
        </is>
      </c>
      <c r="C11" t="inlineStr"/>
      <c r="D11" t="inlineStr">
        <is>
          <t>08-abr-2025</t>
        </is>
      </c>
      <c r="E11" t="inlineStr">
        <is>
          <t>21:37</t>
        </is>
      </c>
      <c r="F11" t="inlineStr">
        <is>
          <t>PALACIOS PRADO</t>
        </is>
      </c>
      <c r="G11" t="inlineStr">
        <is>
          <t>CAMILA</t>
        </is>
      </c>
      <c r="H11" t="inlineStr">
        <is>
          <t>12072909-8</t>
        </is>
      </c>
      <c r="I11" t="inlineStr">
        <is>
          <t>RX Pie Derecho AP-L-Oblicuo</t>
        </is>
      </c>
      <c r="J11" t="inlineStr">
        <is>
          <t>SCA Rayos 4 Urgencia</t>
        </is>
      </c>
      <c r="K11" t="inlineStr">
        <is>
          <t>Lectura (Dr. Muñoz Peralta, Rodrigo Andres - completado),
Lectura (Dra. Castro Guzmán, Daniela Constanza - completado),
Adquisición (Bravo Bueno, Anibal - completado)</t>
        </is>
      </c>
      <c r="L11" t="inlineStr">
        <is>
          <t>08-abr-2025, 21:49</t>
        </is>
      </c>
      <c r="M11" t="inlineStr">
        <is>
          <t>Validado</t>
        </is>
      </c>
      <c r="N11" t="inlineStr"/>
      <c r="O11" t="inlineStr">
        <is>
          <t>08-abr-2025, 21:55</t>
        </is>
      </c>
      <c r="P11" t="inlineStr">
        <is>
          <t>50 a</t>
        </is>
      </c>
      <c r="Q11" t="inlineStr">
        <is>
          <t>RX</t>
        </is>
      </c>
      <c r="R11" t="b">
        <v>0</v>
      </c>
      <c r="S11" t="inlineStr">
        <is>
          <t>2025-04-08</t>
        </is>
      </c>
      <c r="T11" t="b">
        <v>1</v>
      </c>
    </row>
    <row r="12">
      <c r="A12">
        <f>"9851680"</f>
        <v/>
      </c>
      <c r="B12" t="inlineStr">
        <is>
          <t>STAT</t>
        </is>
      </c>
      <c r="C12" t="inlineStr"/>
      <c r="D12" t="inlineStr">
        <is>
          <t>08-abr-2025</t>
        </is>
      </c>
      <c r="E12" t="inlineStr">
        <is>
          <t>21:37</t>
        </is>
      </c>
      <c r="F12" t="inlineStr">
        <is>
          <t>KECSKEMETI -</t>
        </is>
      </c>
      <c r="G12" t="inlineStr">
        <is>
          <t>JUAN MARTIN</t>
        </is>
      </c>
      <c r="H12" t="inlineStr">
        <is>
          <t>24521685-8</t>
        </is>
      </c>
      <c r="I12" t="inlineStr">
        <is>
          <t>RX Muñeca Derecha AP-L</t>
        </is>
      </c>
      <c r="J12" t="inlineStr">
        <is>
          <t>SCA Rayos 4 Urgencia</t>
        </is>
      </c>
      <c r="K12" t="inlineStr">
        <is>
          <t>Lectura (Dr. Muñoz Peralta, Rodrigo Andres - completado),
Lectura (Dr. Aragon Caqueo, Gonzalo - completado),
Adquisición (Bravo Bueno, Anibal - completado)</t>
        </is>
      </c>
      <c r="L12" t="inlineStr">
        <is>
          <t>08-abr-2025, 21:56</t>
        </is>
      </c>
      <c r="M12" t="inlineStr">
        <is>
          <t>Validado</t>
        </is>
      </c>
      <c r="N12" t="inlineStr"/>
      <c r="O12" t="inlineStr">
        <is>
          <t>08-abr-2025, 21:57</t>
        </is>
      </c>
      <c r="P12" t="inlineStr">
        <is>
          <t>39 a</t>
        </is>
      </c>
      <c r="Q12" t="inlineStr">
        <is>
          <t>RX</t>
        </is>
      </c>
      <c r="R12" t="b">
        <v>0</v>
      </c>
      <c r="S12" t="inlineStr">
        <is>
          <t>2025-04-08</t>
        </is>
      </c>
      <c r="T12" t="b">
        <v>1</v>
      </c>
    </row>
    <row r="13">
      <c r="A13">
        <f>"9851722"</f>
        <v/>
      </c>
      <c r="B13" t="inlineStr">
        <is>
          <t>STAT</t>
        </is>
      </c>
      <c r="C13" t="inlineStr"/>
      <c r="D13" t="inlineStr">
        <is>
          <t>08-abr-2025</t>
        </is>
      </c>
      <c r="E13" t="inlineStr">
        <is>
          <t>22:36</t>
        </is>
      </c>
      <c r="F13" t="inlineStr">
        <is>
          <t>SAFFIE GONZALEZ</t>
        </is>
      </c>
      <c r="G13" t="inlineStr">
        <is>
          <t>EVA SOFIA</t>
        </is>
      </c>
      <c r="H13" t="inlineStr">
        <is>
          <t>28190596-1</t>
        </is>
      </c>
      <c r="I13" t="inlineStr">
        <is>
          <t>RX Torax AP-L Ped</t>
        </is>
      </c>
      <c r="J13" t="inlineStr">
        <is>
          <t>SCA Rayos 1 Didi</t>
        </is>
      </c>
      <c r="K13" t="inlineStr">
        <is>
          <t>Lectura (Dr. Muñoz Peralta, Rodrigo Andres - completado),
Lectura (Dra. Castro Guzmán, Daniela Constanza - completado),
Adquisición (Quezada Gacitúa, Andrés - completado)</t>
        </is>
      </c>
      <c r="L13" t="inlineStr">
        <is>
          <t>08-abr-2025, 22:46</t>
        </is>
      </c>
      <c r="M13" t="inlineStr">
        <is>
          <t>Validado</t>
        </is>
      </c>
      <c r="N13" t="inlineStr"/>
      <c r="O13" t="inlineStr">
        <is>
          <t>08-abr-2025, 22:55</t>
        </is>
      </c>
      <c r="P13" t="inlineStr">
        <is>
          <t>21 m</t>
        </is>
      </c>
      <c r="Q13" t="inlineStr">
        <is>
          <t>RX</t>
        </is>
      </c>
      <c r="R13" t="b">
        <v>0</v>
      </c>
      <c r="S13" t="inlineStr">
        <is>
          <t>2025-04-08</t>
        </is>
      </c>
      <c r="T13" t="b">
        <v>1</v>
      </c>
    </row>
    <row r="14">
      <c r="A14">
        <f>"9851735"</f>
        <v/>
      </c>
      <c r="B14" t="inlineStr">
        <is>
          <t>STAT</t>
        </is>
      </c>
      <c r="C14" t="inlineStr"/>
      <c r="D14" t="inlineStr">
        <is>
          <t>08-abr-2025</t>
        </is>
      </c>
      <c r="E14" t="inlineStr">
        <is>
          <t>23:02</t>
        </is>
      </c>
      <c r="F14" t="inlineStr">
        <is>
          <t>CABRERA VIVANCO</t>
        </is>
      </c>
      <c r="G14" t="inlineStr">
        <is>
          <t>CATALINA ALEJANDRA</t>
        </is>
      </c>
      <c r="H14" t="inlineStr">
        <is>
          <t>19670266-0</t>
        </is>
      </c>
      <c r="I14" t="inlineStr">
        <is>
          <t>RX Hombro Derecho AP-Outlet-Axial</t>
        </is>
      </c>
      <c r="J14" t="inlineStr">
        <is>
          <t>SCA Rayos 1 Didi</t>
        </is>
      </c>
      <c r="K14" t="inlineStr">
        <is>
          <t>Lectura (Dr. Muñoz Peralta, Rodrigo Andres - completado),
Lectura (Dr. Aragon Caqueo, Gonzalo - completado),
Adquisición (Quezada Gacitúa, Andrés - completado)</t>
        </is>
      </c>
      <c r="L14" t="inlineStr">
        <is>
          <t>08-abr-2025, 23:11</t>
        </is>
      </c>
      <c r="M14" t="inlineStr">
        <is>
          <t>Validado</t>
        </is>
      </c>
      <c r="N14" t="inlineStr"/>
      <c r="O14" t="inlineStr">
        <is>
          <t>09-abr-2025, 00:51</t>
        </is>
      </c>
      <c r="P14" t="inlineStr">
        <is>
          <t>27 a</t>
        </is>
      </c>
      <c r="Q14" t="inlineStr">
        <is>
          <t>RX</t>
        </is>
      </c>
      <c r="R14" t="b">
        <v>0</v>
      </c>
      <c r="S14" t="inlineStr">
        <is>
          <t>2025-04-08</t>
        </is>
      </c>
      <c r="T14" t="b">
        <v>1</v>
      </c>
    </row>
    <row r="15">
      <c r="A15">
        <f>"9851787"</f>
        <v/>
      </c>
      <c r="B15" t="inlineStr">
        <is>
          <t>STAT</t>
        </is>
      </c>
      <c r="C15" t="inlineStr"/>
      <c r="D15" t="inlineStr">
        <is>
          <t>09-abr-2025</t>
        </is>
      </c>
      <c r="E15" t="inlineStr">
        <is>
          <t>03:14</t>
        </is>
      </c>
      <c r="F15" t="inlineStr">
        <is>
          <t>AHUMADA LEON</t>
        </is>
      </c>
      <c r="G15" t="inlineStr">
        <is>
          <t>RAFAELLA</t>
        </is>
      </c>
      <c r="H15" t="inlineStr">
        <is>
          <t>25039923-5</t>
        </is>
      </c>
      <c r="I15" t="inlineStr">
        <is>
          <t>RX Torax AP-L Ped</t>
        </is>
      </c>
      <c r="J15" t="inlineStr">
        <is>
          <t>SCA Rayos 1 Didi</t>
        </is>
      </c>
      <c r="K15" t="inlineStr">
        <is>
          <t>Lectura (Dr. Muñoz Peralta, Rodrigo Andres - completado),
Lectura (Dr. Aragon Caqueo, Gonzalo - completado),
Adquisición (Quezada Gacitúa, Andrés - completado)</t>
        </is>
      </c>
      <c r="L15" t="inlineStr">
        <is>
          <t>09-abr-2025, 03:17</t>
        </is>
      </c>
      <c r="M15" t="inlineStr">
        <is>
          <t>Validado</t>
        </is>
      </c>
      <c r="N15" t="inlineStr"/>
      <c r="O15" t="inlineStr">
        <is>
          <t>09-abr-2025, 04:18</t>
        </is>
      </c>
      <c r="P15" t="inlineStr">
        <is>
          <t>9 a</t>
        </is>
      </c>
      <c r="Q15" t="inlineStr">
        <is>
          <t>RX</t>
        </is>
      </c>
      <c r="R15" t="b">
        <v>0</v>
      </c>
      <c r="S15" t="inlineStr">
        <is>
          <t>2025-04-09</t>
        </is>
      </c>
      <c r="T15" t="b">
        <v>1</v>
      </c>
    </row>
    <row r="16">
      <c r="A16">
        <f>"9865774"</f>
        <v/>
      </c>
      <c r="B16" t="inlineStr">
        <is>
          <t>STAT</t>
        </is>
      </c>
      <c r="C16" t="inlineStr"/>
      <c r="D16" t="inlineStr">
        <is>
          <t>13-abr-2025</t>
        </is>
      </c>
      <c r="E16" t="inlineStr">
        <is>
          <t>08:28</t>
        </is>
      </c>
      <c r="F16" t="inlineStr">
        <is>
          <t>LUENGO SANHUEZA</t>
        </is>
      </c>
      <c r="G16" t="inlineStr">
        <is>
          <t>JOSEFA IGNACIA</t>
        </is>
      </c>
      <c r="H16" t="inlineStr">
        <is>
          <t>27892522-6</t>
        </is>
      </c>
      <c r="I16" t="inlineStr">
        <is>
          <t>RX Torax AP-L Ped</t>
        </is>
      </c>
      <c r="J16" t="inlineStr">
        <is>
          <t>SCA Rayos 1 Didi</t>
        </is>
      </c>
      <c r="K16" t="inlineStr">
        <is>
          <t>Lectura (Dr. Muñoz Peralta, Rodrigo Andres - completado),
Lectura (Dr. Suarez Vasquez, Javier Nicolas - completado),
Adquisición (Vera Perez, Julio Sebastian - completado)</t>
        </is>
      </c>
      <c r="L16" t="inlineStr">
        <is>
          <t>13-abr-2025, 09:32</t>
        </is>
      </c>
      <c r="M16" t="inlineStr">
        <is>
          <t>Validado</t>
        </is>
      </c>
      <c r="N16" t="inlineStr"/>
      <c r="O16" t="inlineStr">
        <is>
          <t>13-abr-2025, 10:17</t>
        </is>
      </c>
      <c r="P16" t="inlineStr">
        <is>
          <t>2 a</t>
        </is>
      </c>
      <c r="Q16" t="inlineStr">
        <is>
          <t>RX</t>
        </is>
      </c>
      <c r="R16" t="b">
        <v>0</v>
      </c>
      <c r="S16" t="inlineStr">
        <is>
          <t>2025-04-13</t>
        </is>
      </c>
      <c r="T16" t="b">
        <v>1</v>
      </c>
    </row>
    <row r="17">
      <c r="A17">
        <f>"9865840"</f>
        <v/>
      </c>
      <c r="B17" t="inlineStr">
        <is>
          <t>STAT</t>
        </is>
      </c>
      <c r="C17" t="inlineStr"/>
      <c r="D17" t="inlineStr">
        <is>
          <t>13-abr-2025</t>
        </is>
      </c>
      <c r="E17" t="inlineStr">
        <is>
          <t>10:26</t>
        </is>
      </c>
      <c r="F17" t="inlineStr">
        <is>
          <t>TOLEDO SAAVEDRA</t>
        </is>
      </c>
      <c r="G17" t="inlineStr">
        <is>
          <t>EMILIA</t>
        </is>
      </c>
      <c r="H17" t="inlineStr">
        <is>
          <t>26059729-9</t>
        </is>
      </c>
      <c r="I17" t="inlineStr">
        <is>
          <t>RX Mano Derecha AP-L-Oblicua Ped</t>
        </is>
      </c>
      <c r="J17" t="inlineStr">
        <is>
          <t>SCA Rayos 4 Urgencia</t>
        </is>
      </c>
      <c r="K17" t="inlineStr">
        <is>
          <t>Lectura (Dr. Muñoz Peralta, Rodrigo Andres - completado),
Adquisición (Serna Vergara, Javiera Constanza - completado)</t>
        </is>
      </c>
      <c r="L17" t="inlineStr">
        <is>
          <t>13-abr-2025, 10:33</t>
        </is>
      </c>
      <c r="M17" t="inlineStr">
        <is>
          <t>Validado</t>
        </is>
      </c>
      <c r="N17" t="inlineStr"/>
      <c r="O17" t="inlineStr">
        <is>
          <t>13-abr-2025, 11:18</t>
        </is>
      </c>
      <c r="P17" t="inlineStr">
        <is>
          <t>7 a</t>
        </is>
      </c>
      <c r="Q17" t="inlineStr">
        <is>
          <t>RX</t>
        </is>
      </c>
      <c r="R17" t="b">
        <v>0</v>
      </c>
      <c r="S17" t="inlineStr">
        <is>
          <t>2025-04-13</t>
        </is>
      </c>
      <c r="T17" t="b">
        <v>1</v>
      </c>
    </row>
    <row r="18">
      <c r="A18">
        <f>"9865843"</f>
        <v/>
      </c>
      <c r="B18" t="inlineStr">
        <is>
          <t>STAT</t>
        </is>
      </c>
      <c r="C18" t="inlineStr"/>
      <c r="D18" t="inlineStr">
        <is>
          <t>13-abr-2025</t>
        </is>
      </c>
      <c r="E18" t="inlineStr">
        <is>
          <t>10:26</t>
        </is>
      </c>
      <c r="F18" t="inlineStr">
        <is>
          <t>DIAZ PENA</t>
        </is>
      </c>
      <c r="G18" t="inlineStr">
        <is>
          <t>ALONSO IGNACIO</t>
        </is>
      </c>
      <c r="H18" t="inlineStr">
        <is>
          <t>25758890-4</t>
        </is>
      </c>
      <c r="I18" t="inlineStr">
        <is>
          <t>RX Torax AP-L Ped</t>
        </is>
      </c>
      <c r="J18" t="inlineStr">
        <is>
          <t>SCA Rayos 4 Urgencia</t>
        </is>
      </c>
      <c r="K18" t="inlineStr">
        <is>
          <t>Lectura (Dr. Muñoz Peralta, Rodrigo Andres - completado),
Adquisición (Serna Vergara, Javiera Constanza - completado)</t>
        </is>
      </c>
      <c r="L18" t="inlineStr">
        <is>
          <t>13-abr-2025, 10:41</t>
        </is>
      </c>
      <c r="M18" t="inlineStr">
        <is>
          <t>Validado</t>
        </is>
      </c>
      <c r="N18" t="inlineStr"/>
      <c r="O18" t="inlineStr">
        <is>
          <t>13-abr-2025, 11:17</t>
        </is>
      </c>
      <c r="P18" t="inlineStr">
        <is>
          <t>7 a</t>
        </is>
      </c>
      <c r="Q18" t="inlineStr">
        <is>
          <t>RX</t>
        </is>
      </c>
      <c r="R18" t="b">
        <v>0</v>
      </c>
      <c r="S18" t="inlineStr">
        <is>
          <t>2025-04-13</t>
        </is>
      </c>
      <c r="T18" t="b">
        <v>1</v>
      </c>
    </row>
    <row r="19">
      <c r="A19">
        <f>"9865857"</f>
        <v/>
      </c>
      <c r="B19" t="inlineStr">
        <is>
          <t>STAT</t>
        </is>
      </c>
      <c r="C19" t="inlineStr"/>
      <c r="D19" t="inlineStr">
        <is>
          <t>13-abr-2025</t>
        </is>
      </c>
      <c r="E19" t="inlineStr">
        <is>
          <t>10:48</t>
        </is>
      </c>
      <c r="F19" t="inlineStr">
        <is>
          <t>HELPARD FONTECILLA</t>
        </is>
      </c>
      <c r="G19" t="inlineStr">
        <is>
          <t>FACUNDO ALEXANDER</t>
        </is>
      </c>
      <c r="H19" t="inlineStr">
        <is>
          <t>25556901-5</t>
        </is>
      </c>
      <c r="I19" t="inlineStr">
        <is>
          <t>RX Torax AP-L Ped</t>
        </is>
      </c>
      <c r="J19" t="inlineStr">
        <is>
          <t>SCA Rayos 4 Urgencia</t>
        </is>
      </c>
      <c r="K19" t="inlineStr">
        <is>
          <t>Lectura (Dr. Muñoz Peralta, Rodrigo Andres - completado),
Adquisición (Serna Vergara, Javiera Constanza - completado)</t>
        </is>
      </c>
      <c r="L19" t="inlineStr">
        <is>
          <t>13-abr-2025, 11:01</t>
        </is>
      </c>
      <c r="M19" t="inlineStr">
        <is>
          <t>Validado</t>
        </is>
      </c>
      <c r="N19" t="inlineStr"/>
      <c r="O19" t="inlineStr">
        <is>
          <t>13-abr-2025, 11:17</t>
        </is>
      </c>
      <c r="P19" t="inlineStr">
        <is>
          <t>10 a</t>
        </is>
      </c>
      <c r="Q19" t="inlineStr">
        <is>
          <t>RX</t>
        </is>
      </c>
      <c r="R19" t="b">
        <v>0</v>
      </c>
      <c r="S19" t="inlineStr">
        <is>
          <t>2025-04-13</t>
        </is>
      </c>
      <c r="T19" t="b">
        <v>1</v>
      </c>
    </row>
    <row r="20">
      <c r="A20">
        <f>"9865865"</f>
        <v/>
      </c>
      <c r="B20" t="inlineStr">
        <is>
          <t>STAT</t>
        </is>
      </c>
      <c r="C20" t="inlineStr"/>
      <c r="D20" t="inlineStr">
        <is>
          <t>13-abr-2025</t>
        </is>
      </c>
      <c r="E20" t="inlineStr">
        <is>
          <t>11:05</t>
        </is>
      </c>
      <c r="F20" t="inlineStr">
        <is>
          <t>GONZALEZ SEMERTZAKIS</t>
        </is>
      </c>
      <c r="G20" t="inlineStr">
        <is>
          <t>CATALINA SOFIA</t>
        </is>
      </c>
      <c r="H20" t="inlineStr">
        <is>
          <t>20665886-K</t>
        </is>
      </c>
      <c r="I20" t="inlineStr">
        <is>
          <t>RX Tobillo Derecho AP-L-Oblicuo C/Apoyo</t>
        </is>
      </c>
      <c r="J20" t="inlineStr">
        <is>
          <t>SCA Rayos 4 Urgencia</t>
        </is>
      </c>
      <c r="K20" t="inlineStr">
        <is>
          <t>Lectura (Dr. Muñoz Peralta, Rodrigo Andres - completado),
Lectura (Dr. Suarez Vasquez, Javier Nicolas - completado),
Adquisición (Serna Vergara, Javiera Constanza - completado)</t>
        </is>
      </c>
      <c r="L20" t="inlineStr">
        <is>
          <t>13-abr-2025, 11:20</t>
        </is>
      </c>
      <c r="M20" t="inlineStr">
        <is>
          <t>Validado</t>
        </is>
      </c>
      <c r="N20" t="inlineStr"/>
      <c r="O20" t="inlineStr">
        <is>
          <t>13-abr-2025, 11:53</t>
        </is>
      </c>
      <c r="P20" t="inlineStr">
        <is>
          <t>23 a</t>
        </is>
      </c>
      <c r="Q20" t="inlineStr">
        <is>
          <t>RX</t>
        </is>
      </c>
      <c r="R20" t="b">
        <v>0</v>
      </c>
      <c r="S20" t="inlineStr">
        <is>
          <t>2025-04-13</t>
        </is>
      </c>
      <c r="T20" t="b">
        <v>1</v>
      </c>
    </row>
    <row r="21">
      <c r="A21">
        <f>"9865866"</f>
        <v/>
      </c>
      <c r="B21" t="inlineStr">
        <is>
          <t>STAT</t>
        </is>
      </c>
      <c r="C21" t="inlineStr"/>
      <c r="D21" t="inlineStr">
        <is>
          <t>13-abr-2025</t>
        </is>
      </c>
      <c r="E21" t="inlineStr">
        <is>
          <t>11:05</t>
        </is>
      </c>
      <c r="F21" t="inlineStr">
        <is>
          <t>GONZALEZ SEMERTZAKIS</t>
        </is>
      </c>
      <c r="G21" t="inlineStr">
        <is>
          <t>CATALINA SOFIA</t>
        </is>
      </c>
      <c r="H21" t="inlineStr">
        <is>
          <t>20665886-K</t>
        </is>
      </c>
      <c r="I21" t="inlineStr">
        <is>
          <t>RX Pie Derecho AP-L C/Apoyo + Oblicuo</t>
        </is>
      </c>
      <c r="J21" t="inlineStr">
        <is>
          <t>SCA Rayos 4 Urgencia</t>
        </is>
      </c>
      <c r="K21" t="inlineStr">
        <is>
          <t>Lectura (Dr. Muñoz Peralta, Rodrigo Andres - completado),
Lectura (Dr. Suarez Vasquez, Javier Nicolas - completado),
Adquisición (Serna Vergara, Javiera Constanza - completado)</t>
        </is>
      </c>
      <c r="L21" t="inlineStr">
        <is>
          <t>13-abr-2025, 11:20</t>
        </is>
      </c>
      <c r="M21" t="inlineStr">
        <is>
          <t>Validado</t>
        </is>
      </c>
      <c r="N21" t="inlineStr"/>
      <c r="O21" t="inlineStr">
        <is>
          <t>13-abr-2025, 11:53</t>
        </is>
      </c>
      <c r="P21" t="inlineStr">
        <is>
          <t>23 a</t>
        </is>
      </c>
      <c r="Q21" t="inlineStr">
        <is>
          <t>RX</t>
        </is>
      </c>
      <c r="R21" t="b">
        <v>0</v>
      </c>
      <c r="S21" t="inlineStr">
        <is>
          <t>2025-04-13</t>
        </is>
      </c>
      <c r="T21" t="b">
        <v>1</v>
      </c>
    </row>
    <row r="22">
      <c r="A22">
        <f>"9865873"</f>
        <v/>
      </c>
      <c r="B22" t="inlineStr">
        <is>
          <t>STAT</t>
        </is>
      </c>
      <c r="C22" t="inlineStr"/>
      <c r="D22" t="inlineStr">
        <is>
          <t>13-abr-2025</t>
        </is>
      </c>
      <c r="E22" t="inlineStr">
        <is>
          <t>11:13</t>
        </is>
      </c>
      <c r="F22" t="inlineStr">
        <is>
          <t>GIACAMAN SARAH</t>
        </is>
      </c>
      <c r="G22" t="inlineStr">
        <is>
          <t>PAULA LORETO</t>
        </is>
      </c>
      <c r="H22" t="inlineStr">
        <is>
          <t>12181363-7</t>
        </is>
      </c>
      <c r="I22" t="inlineStr">
        <is>
          <t>RX Ortejo Derecho AP-L-Oblicuo</t>
        </is>
      </c>
      <c r="J22" t="inlineStr">
        <is>
          <t>SCA Rayos 4 Urgencia</t>
        </is>
      </c>
      <c r="K22" t="inlineStr">
        <is>
          <t>Lectura (Dr. Muñoz Peralta, Rodrigo Andres - completado),
Lectura (Dr. Valencia Matus, Alex Magdiel - completado),
Adquisición (Ahumada Burgos, Alvaro - completado)</t>
        </is>
      </c>
      <c r="L22" t="inlineStr">
        <is>
          <t>13-abr-2025, 11:26</t>
        </is>
      </c>
      <c r="M22" t="inlineStr">
        <is>
          <t>Validado</t>
        </is>
      </c>
      <c r="N22" t="inlineStr"/>
      <c r="O22" t="inlineStr">
        <is>
          <t>13-abr-2025, 11:54</t>
        </is>
      </c>
      <c r="P22" t="inlineStr">
        <is>
          <t>52 a</t>
        </is>
      </c>
      <c r="Q22" t="inlineStr">
        <is>
          <t>RX</t>
        </is>
      </c>
      <c r="R22" t="b">
        <v>0</v>
      </c>
      <c r="S22" t="inlineStr">
        <is>
          <t>2025-04-13</t>
        </is>
      </c>
      <c r="T22" t="b">
        <v>1</v>
      </c>
    </row>
    <row r="23">
      <c r="A23">
        <f>"9865882"</f>
        <v/>
      </c>
      <c r="B23" t="inlineStr">
        <is>
          <t>STAT</t>
        </is>
      </c>
      <c r="C23" t="inlineStr"/>
      <c r="D23" t="inlineStr">
        <is>
          <t>13-abr-2025</t>
        </is>
      </c>
      <c r="E23" t="inlineStr">
        <is>
          <t>11:25</t>
        </is>
      </c>
      <c r="F23" t="inlineStr">
        <is>
          <t>PICASSO STEINMETZ</t>
        </is>
      </c>
      <c r="G23" t="inlineStr">
        <is>
          <t>BARBARA ANDREA</t>
        </is>
      </c>
      <c r="H23" t="inlineStr">
        <is>
          <t>15126741-6</t>
        </is>
      </c>
      <c r="I23" t="inlineStr">
        <is>
          <t>RX Dedo Derecho AP-L-Oblicuo</t>
        </is>
      </c>
      <c r="J23" t="inlineStr">
        <is>
          <t>SCA Rayos 4 Urgencia</t>
        </is>
      </c>
      <c r="K23" t="inlineStr">
        <is>
          <t>Lectura (Dr. Muñoz Peralta, Rodrigo Andres - completado),
Lectura (Dr. Valencia Matus, Alex Magdiel - completado),
Adquisición (Serna Vergara, Javiera Constanza - completado)</t>
        </is>
      </c>
      <c r="L23" t="inlineStr">
        <is>
          <t>13-abr-2025, 11:35</t>
        </is>
      </c>
      <c r="M23" t="inlineStr">
        <is>
          <t>Validado</t>
        </is>
      </c>
      <c r="N23" t="inlineStr"/>
      <c r="O23" t="inlineStr">
        <is>
          <t>13-abr-2025, 11:58</t>
        </is>
      </c>
      <c r="P23" t="inlineStr">
        <is>
          <t>40 a</t>
        </is>
      </c>
      <c r="Q23" t="inlineStr">
        <is>
          <t>RX</t>
        </is>
      </c>
      <c r="R23" t="b">
        <v>0</v>
      </c>
      <c r="S23" t="inlineStr">
        <is>
          <t>2025-04-13</t>
        </is>
      </c>
      <c r="T23" t="b">
        <v>1</v>
      </c>
    </row>
    <row r="24">
      <c r="A24">
        <f>"9865888"</f>
        <v/>
      </c>
      <c r="B24" t="inlineStr">
        <is>
          <t>STAT</t>
        </is>
      </c>
      <c r="C24" t="inlineStr"/>
      <c r="D24" t="inlineStr">
        <is>
          <t>13-abr-2025</t>
        </is>
      </c>
      <c r="E24" t="inlineStr">
        <is>
          <t>11:34</t>
        </is>
      </c>
      <c r="F24" t="inlineStr">
        <is>
          <t>ARRIAGADA HUERTA</t>
        </is>
      </c>
      <c r="G24" t="inlineStr">
        <is>
          <t>FABIOLA</t>
        </is>
      </c>
      <c r="H24" t="inlineStr">
        <is>
          <t>15638025-3</t>
        </is>
      </c>
      <c r="I24" t="inlineStr">
        <is>
          <t>RX Pie Derecho AP-L C/Apoyo + Oblicuo</t>
        </is>
      </c>
      <c r="J24" t="inlineStr">
        <is>
          <t>SCA Rayos 4 Urgencia</t>
        </is>
      </c>
      <c r="K24" t="inlineStr">
        <is>
          <t>Lectura (Dr. Muñoz Peralta, Rodrigo Andres - completado),
Lectura (Dr. Suarez Vasquez, Javier Nicolas - completado),
Adquisición (Ahumada Burgos, Alvaro - completado)</t>
        </is>
      </c>
      <c r="L24" t="inlineStr">
        <is>
          <t>13-abr-2025, 11:44</t>
        </is>
      </c>
      <c r="M24" t="inlineStr">
        <is>
          <t>Validado</t>
        </is>
      </c>
      <c r="N24" t="inlineStr"/>
      <c r="O24" t="inlineStr">
        <is>
          <t>13-abr-2025, 11:59</t>
        </is>
      </c>
      <c r="P24" t="inlineStr">
        <is>
          <t>41 a</t>
        </is>
      </c>
      <c r="Q24" t="inlineStr">
        <is>
          <t>RX</t>
        </is>
      </c>
      <c r="R24" t="b">
        <v>0</v>
      </c>
      <c r="S24" t="inlineStr">
        <is>
          <t>2025-04-13</t>
        </is>
      </c>
      <c r="T24" t="b">
        <v>1</v>
      </c>
    </row>
    <row r="25">
      <c r="A25">
        <f>"9865889"</f>
        <v/>
      </c>
      <c r="B25" t="inlineStr">
        <is>
          <t>STAT</t>
        </is>
      </c>
      <c r="C25" t="inlineStr"/>
      <c r="D25" t="inlineStr">
        <is>
          <t>13-abr-2025</t>
        </is>
      </c>
      <c r="E25" t="inlineStr">
        <is>
          <t>11:34</t>
        </is>
      </c>
      <c r="F25" t="inlineStr">
        <is>
          <t>ARRIAGADA HUERTA</t>
        </is>
      </c>
      <c r="G25" t="inlineStr">
        <is>
          <t>FABIOLA</t>
        </is>
      </c>
      <c r="H25" t="inlineStr">
        <is>
          <t>15638025-3</t>
        </is>
      </c>
      <c r="I25" t="inlineStr">
        <is>
          <t>RX Tobillo Derecho AP-L-Oblicuo C/Apoyo</t>
        </is>
      </c>
      <c r="J25" t="inlineStr">
        <is>
          <t>SCA Rayos 4 Urgencia</t>
        </is>
      </c>
      <c r="K25" t="inlineStr">
        <is>
          <t>Lectura (Dr. Muñoz Peralta, Rodrigo Andres - completado),
Lectura (Dr. Suarez Vasquez, Javier Nicolas - completado),
Adquisición (Ahumada Burgos, Alvaro - completado)</t>
        </is>
      </c>
      <c r="L25" t="inlineStr">
        <is>
          <t>13-abr-2025, 11:44</t>
        </is>
      </c>
      <c r="M25" t="inlineStr">
        <is>
          <t>Validado</t>
        </is>
      </c>
      <c r="N25" t="inlineStr"/>
      <c r="O25" t="inlineStr">
        <is>
          <t>13-abr-2025, 11:59</t>
        </is>
      </c>
      <c r="P25" t="inlineStr">
        <is>
          <t>41 a</t>
        </is>
      </c>
      <c r="Q25" t="inlineStr">
        <is>
          <t>RX</t>
        </is>
      </c>
      <c r="R25" t="b">
        <v>0</v>
      </c>
      <c r="S25" t="inlineStr">
        <is>
          <t>2025-04-13</t>
        </is>
      </c>
      <c r="T25" t="b">
        <v>1</v>
      </c>
    </row>
    <row r="26">
      <c r="A26">
        <f>"9865913"</f>
        <v/>
      </c>
      <c r="B26" t="inlineStr">
        <is>
          <t>STAT</t>
        </is>
      </c>
      <c r="C26" t="inlineStr"/>
      <c r="D26" t="inlineStr">
        <is>
          <t>13-abr-2025</t>
        </is>
      </c>
      <c r="E26" t="inlineStr">
        <is>
          <t>12:05</t>
        </is>
      </c>
      <c r="F26" t="inlineStr">
        <is>
          <t>DURAN MOLINA</t>
        </is>
      </c>
      <c r="G26" t="inlineStr">
        <is>
          <t>MARIA BELEN</t>
        </is>
      </c>
      <c r="H26" t="inlineStr">
        <is>
          <t>16355870-K</t>
        </is>
      </c>
      <c r="I26" t="inlineStr">
        <is>
          <t>RX Pie Derecho AP-L C/Apoyo + Oblicuo</t>
        </is>
      </c>
      <c r="J26" t="inlineStr">
        <is>
          <t>SCA Rayos 4 Urgencia</t>
        </is>
      </c>
      <c r="K26" t="inlineStr">
        <is>
          <t>Lectura (Dr. Muñoz Peralta, Rodrigo Andres - completado),
Lectura (Dr. Valencia Matus, Alex Magdiel - completado),
Adquisición (Ahumada Burgos, Alvaro - completado)</t>
        </is>
      </c>
      <c r="L26" t="inlineStr">
        <is>
          <t>13-abr-2025, 12:16</t>
        </is>
      </c>
      <c r="M26" t="inlineStr">
        <is>
          <t>Validado</t>
        </is>
      </c>
      <c r="N26" t="inlineStr"/>
      <c r="O26" t="inlineStr">
        <is>
          <t>13-abr-2025, 12:22</t>
        </is>
      </c>
      <c r="P26" t="inlineStr">
        <is>
          <t>39 a</t>
        </is>
      </c>
      <c r="Q26" t="inlineStr">
        <is>
          <t>RX</t>
        </is>
      </c>
      <c r="R26" t="b">
        <v>0</v>
      </c>
      <c r="S26" t="inlineStr">
        <is>
          <t>2025-04-13</t>
        </is>
      </c>
      <c r="T26" t="b">
        <v>1</v>
      </c>
    </row>
    <row r="27">
      <c r="A27">
        <f>"9865931"</f>
        <v/>
      </c>
      <c r="B27" t="inlineStr">
        <is>
          <t>STAT</t>
        </is>
      </c>
      <c r="C27" t="inlineStr"/>
      <c r="D27" t="inlineStr">
        <is>
          <t>13-abr-2025</t>
        </is>
      </c>
      <c r="E27" t="inlineStr">
        <is>
          <t>12:32</t>
        </is>
      </c>
      <c r="F27" t="inlineStr">
        <is>
          <t>GONZALEZ TURPAUD</t>
        </is>
      </c>
      <c r="G27" t="inlineStr">
        <is>
          <t>NICOLAS ARTURO</t>
        </is>
      </c>
      <c r="H27" t="inlineStr">
        <is>
          <t>23910046-5</t>
        </is>
      </c>
      <c r="I27" t="inlineStr">
        <is>
          <t>RX Antebrazo Izquierdo AP-L-Oblicuos Ped</t>
        </is>
      </c>
      <c r="J27" t="inlineStr">
        <is>
          <t>SCA Rayos 4 Urgencia</t>
        </is>
      </c>
      <c r="K27" t="inlineStr">
        <is>
          <t>Lectura (Dr. Muñoz Peralta, Rodrigo Andres - completado),
Lectura (Dr. Passalacqua Castro, Miguel Angel - completado),
Adquisición (Ahumada Burgos, Alvaro - completado)</t>
        </is>
      </c>
      <c r="L27" t="inlineStr">
        <is>
          <t>13-abr-2025, 12:46</t>
        </is>
      </c>
      <c r="M27" t="inlineStr">
        <is>
          <t>Validado</t>
        </is>
      </c>
      <c r="N27" t="inlineStr"/>
      <c r="O27" t="inlineStr">
        <is>
          <t>13-abr-2025, 13:17</t>
        </is>
      </c>
      <c r="P27" t="inlineStr">
        <is>
          <t>13 a</t>
        </is>
      </c>
      <c r="Q27" t="inlineStr">
        <is>
          <t>RX</t>
        </is>
      </c>
      <c r="R27" t="b">
        <v>0</v>
      </c>
      <c r="S27" t="inlineStr">
        <is>
          <t>2025-04-13</t>
        </is>
      </c>
      <c r="T27" t="b">
        <v>1</v>
      </c>
    </row>
    <row r="28">
      <c r="A28">
        <f>"9865949"</f>
        <v/>
      </c>
      <c r="B28" t="inlineStr">
        <is>
          <t>STAT</t>
        </is>
      </c>
      <c r="C28" t="inlineStr"/>
      <c r="D28" t="inlineStr">
        <is>
          <t>13-abr-2025</t>
        </is>
      </c>
      <c r="E28" t="inlineStr">
        <is>
          <t>12:43</t>
        </is>
      </c>
      <c r="F28" t="inlineStr">
        <is>
          <t>LABRIN GAETE</t>
        </is>
      </c>
      <c r="G28" t="inlineStr">
        <is>
          <t>MARIA GRACIA</t>
        </is>
      </c>
      <c r="H28" t="inlineStr">
        <is>
          <t>25629875-9</t>
        </is>
      </c>
      <c r="I28" t="inlineStr">
        <is>
          <t>RX Cavidades Paranasales Ped</t>
        </is>
      </c>
      <c r="J28" t="inlineStr">
        <is>
          <t>SCA Rayos 4 Urgencia</t>
        </is>
      </c>
      <c r="K28" t="inlineStr">
        <is>
          <t>Lectura (Dr. Muñoz Peralta, Rodrigo Andres - completado),
Lectura (Dr. Passalacqua Castro, Miguel Angel - completado),
Adquisición (Ahumada Burgos, Alvaro - completado)</t>
        </is>
      </c>
      <c r="L28" t="inlineStr">
        <is>
          <t>13-abr-2025, 12:54</t>
        </is>
      </c>
      <c r="M28" t="inlineStr">
        <is>
          <t>Validado</t>
        </is>
      </c>
      <c r="N28" t="inlineStr"/>
      <c r="O28" t="inlineStr">
        <is>
          <t>13-abr-2025, 13:14</t>
        </is>
      </c>
      <c r="P28" t="inlineStr">
        <is>
          <t>8 a</t>
        </is>
      </c>
      <c r="Q28" t="inlineStr">
        <is>
          <t>RX</t>
        </is>
      </c>
      <c r="R28" t="b">
        <v>0</v>
      </c>
      <c r="S28" t="inlineStr">
        <is>
          <t>2025-04-13</t>
        </is>
      </c>
      <c r="T28" t="b">
        <v>1</v>
      </c>
    </row>
    <row r="29">
      <c r="A29">
        <f>"9865951"</f>
        <v/>
      </c>
      <c r="B29" t="inlineStr">
        <is>
          <t>STAT</t>
        </is>
      </c>
      <c r="C29" t="inlineStr"/>
      <c r="D29" t="inlineStr">
        <is>
          <t>13-abr-2025</t>
        </is>
      </c>
      <c r="E29" t="inlineStr">
        <is>
          <t>12:46</t>
        </is>
      </c>
      <c r="F29" t="inlineStr">
        <is>
          <t>LARRAIN DE ANDRACA</t>
        </is>
      </c>
      <c r="G29" t="inlineStr">
        <is>
          <t>ISIDORA</t>
        </is>
      </c>
      <c r="H29" t="inlineStr">
        <is>
          <t>16358486-7</t>
        </is>
      </c>
      <c r="I29" t="inlineStr">
        <is>
          <t>RX Ortejo Derecho AP-L-Oblicuo</t>
        </is>
      </c>
      <c r="J29" t="inlineStr">
        <is>
          <t>SCA Rayos 4 Urgencia</t>
        </is>
      </c>
      <c r="K29" t="inlineStr">
        <is>
          <t>Lectura (Dr. Muñoz Peralta, Rodrigo Andres - completado),
Lectura (Dr. Passalacqua Castro, Miguel Angel - completado),
Adquisición (Serna Vergara, Javiera Constanza - completado)</t>
        </is>
      </c>
      <c r="L29" t="inlineStr">
        <is>
          <t>13-abr-2025, 12:59</t>
        </is>
      </c>
      <c r="M29" t="inlineStr">
        <is>
          <t>Validado</t>
        </is>
      </c>
      <c r="N29" t="inlineStr"/>
      <c r="O29" t="inlineStr">
        <is>
          <t>13-abr-2025, 13:27</t>
        </is>
      </c>
      <c r="P29" t="inlineStr">
        <is>
          <t>38 a</t>
        </is>
      </c>
      <c r="Q29" t="inlineStr">
        <is>
          <t>RX</t>
        </is>
      </c>
      <c r="R29" t="b">
        <v>0</v>
      </c>
      <c r="S29" t="inlineStr">
        <is>
          <t>2025-04-13</t>
        </is>
      </c>
      <c r="T29" t="b">
        <v>1</v>
      </c>
    </row>
    <row r="30">
      <c r="A30">
        <f>"9865952"</f>
        <v/>
      </c>
      <c r="B30" t="inlineStr">
        <is>
          <t>STAT</t>
        </is>
      </c>
      <c r="C30" t="inlineStr"/>
      <c r="D30" t="inlineStr">
        <is>
          <t>13-abr-2025</t>
        </is>
      </c>
      <c r="E30" t="inlineStr">
        <is>
          <t>12:47</t>
        </is>
      </c>
      <c r="F30" t="inlineStr">
        <is>
          <t>LARRAIN DE ANDRACA</t>
        </is>
      </c>
      <c r="G30" t="inlineStr">
        <is>
          <t>ISIDORA</t>
        </is>
      </c>
      <c r="H30" t="inlineStr">
        <is>
          <t>16358486-7</t>
        </is>
      </c>
      <c r="I30" t="inlineStr">
        <is>
          <t>RX Pie Derecho AP-L-Oblicuo</t>
        </is>
      </c>
      <c r="J30" t="inlineStr">
        <is>
          <t>SCA Rayos 4 Urgencia</t>
        </is>
      </c>
      <c r="K30" t="inlineStr">
        <is>
          <t>Lectura (Dr. Muñoz Peralta, Rodrigo Andres - completado),
Lectura (Dr. Passalacqua Castro, Miguel Angel - completado),
Adquisición (Serna Vergara, Javiera Constanza - completado)</t>
        </is>
      </c>
      <c r="L30" t="inlineStr">
        <is>
          <t>13-abr-2025, 12:59</t>
        </is>
      </c>
      <c r="M30" t="inlineStr">
        <is>
          <t>Validado</t>
        </is>
      </c>
      <c r="N30" t="inlineStr"/>
      <c r="O30" t="inlineStr">
        <is>
          <t>13-abr-2025, 13:27</t>
        </is>
      </c>
      <c r="P30" t="inlineStr">
        <is>
          <t>38 a</t>
        </is>
      </c>
      <c r="Q30" t="inlineStr">
        <is>
          <t>RX</t>
        </is>
      </c>
      <c r="R30" t="b">
        <v>0</v>
      </c>
      <c r="S30" t="inlineStr">
        <is>
          <t>2025-04-13</t>
        </is>
      </c>
      <c r="T30" t="b">
        <v>1</v>
      </c>
    </row>
    <row r="31">
      <c r="A31">
        <f>"9865972"</f>
        <v/>
      </c>
      <c r="B31" t="inlineStr">
        <is>
          <t>STAT</t>
        </is>
      </c>
      <c r="C31" t="inlineStr"/>
      <c r="D31" t="inlineStr">
        <is>
          <t>13-abr-2025</t>
        </is>
      </c>
      <c r="E31" t="inlineStr">
        <is>
          <t>13:19</t>
        </is>
      </c>
      <c r="F31" t="inlineStr">
        <is>
          <t>LARRAIN DE ANDRACA</t>
        </is>
      </c>
      <c r="G31" t="inlineStr">
        <is>
          <t>ISIDORA</t>
        </is>
      </c>
      <c r="H31" t="inlineStr">
        <is>
          <t>16358486-7</t>
        </is>
      </c>
      <c r="I31" t="inlineStr">
        <is>
          <t>RX Ortejo Derecho AP-L-Oblicuo</t>
        </is>
      </c>
      <c r="J31" t="inlineStr">
        <is>
          <t>SCA Rayos 4 Urgencia</t>
        </is>
      </c>
      <c r="K31" t="inlineStr">
        <is>
          <t>Lectura (Dr. Muñoz Peralta, Rodrigo Andres - completado),
Lectura (Dr. Passalacqua Castro, Miguel Angel - completado),
Adquisición (Ahumada Burgos, Alvaro - completado)</t>
        </is>
      </c>
      <c r="L31" t="inlineStr">
        <is>
          <t>13-abr-2025, 13:29</t>
        </is>
      </c>
      <c r="M31" t="inlineStr">
        <is>
          <t>Validado</t>
        </is>
      </c>
      <c r="N31" t="inlineStr"/>
      <c r="O31" t="inlineStr">
        <is>
          <t>13-abr-2025, 13:35</t>
        </is>
      </c>
      <c r="P31" t="inlineStr">
        <is>
          <t>38 a</t>
        </is>
      </c>
      <c r="Q31" t="inlineStr">
        <is>
          <t>RX</t>
        </is>
      </c>
      <c r="R31" t="b">
        <v>0</v>
      </c>
      <c r="S31" t="inlineStr">
        <is>
          <t>2025-04-13</t>
        </is>
      </c>
      <c r="T31" t="b">
        <v>1</v>
      </c>
    </row>
    <row r="32">
      <c r="A32">
        <f>"9865990"</f>
        <v/>
      </c>
      <c r="B32" t="inlineStr">
        <is>
          <t>STAT</t>
        </is>
      </c>
      <c r="C32" t="inlineStr"/>
      <c r="D32" t="inlineStr">
        <is>
          <t>13-abr-2025</t>
        </is>
      </c>
      <c r="E32" t="inlineStr">
        <is>
          <t>13:39</t>
        </is>
      </c>
      <c r="F32" t="inlineStr">
        <is>
          <t>ROCA MERINO</t>
        </is>
      </c>
      <c r="G32" t="inlineStr">
        <is>
          <t>MAXIMILIANO ALFREDO</t>
        </is>
      </c>
      <c r="H32" t="inlineStr">
        <is>
          <t>26609557-0</t>
        </is>
      </c>
      <c r="I32" t="inlineStr">
        <is>
          <t>RX Pelvis Inlet-Outlet Ped</t>
        </is>
      </c>
      <c r="J32" t="inlineStr">
        <is>
          <t>SCA Rayos 4 Urgencia</t>
        </is>
      </c>
      <c r="K32" t="inlineStr">
        <is>
          <t>Lectura (Dr. Muñoz Peralta, Rodrigo Andres - completado),
Lectura (Dr. Passalacqua Castro, Miguel Angel - completado),
Adquisición (Serna Vergara, Javiera Constanza - completado)</t>
        </is>
      </c>
      <c r="L32" t="inlineStr">
        <is>
          <t>13-abr-2025, 14:13</t>
        </is>
      </c>
      <c r="M32" t="inlineStr">
        <is>
          <t>Validado</t>
        </is>
      </c>
      <c r="N32" t="inlineStr"/>
      <c r="O32" t="inlineStr">
        <is>
          <t>13-abr-2025, 14:23</t>
        </is>
      </c>
      <c r="P32" t="inlineStr">
        <is>
          <t>6 a</t>
        </is>
      </c>
      <c r="Q32" t="inlineStr">
        <is>
          <t>RX</t>
        </is>
      </c>
      <c r="R32" t="b">
        <v>0</v>
      </c>
      <c r="S32" t="inlineStr">
        <is>
          <t>2025-04-13</t>
        </is>
      </c>
      <c r="T32" t="b">
        <v>1</v>
      </c>
    </row>
    <row r="33">
      <c r="A33">
        <f>"9865993"</f>
        <v/>
      </c>
      <c r="B33" t="inlineStr">
        <is>
          <t>STAT</t>
        </is>
      </c>
      <c r="C33" t="inlineStr"/>
      <c r="D33" t="inlineStr">
        <is>
          <t>13-abr-2025</t>
        </is>
      </c>
      <c r="E33" t="inlineStr">
        <is>
          <t>13:43</t>
        </is>
      </c>
      <c r="F33" t="inlineStr">
        <is>
          <t>CASTRO SAAVEDRA</t>
        </is>
      </c>
      <c r="G33" t="inlineStr">
        <is>
          <t>ANGELICA LUCY</t>
        </is>
      </c>
      <c r="H33" t="inlineStr">
        <is>
          <t>12892035-8</t>
        </is>
      </c>
      <c r="I33" t="inlineStr">
        <is>
          <t>RX Torax AP-L</t>
        </is>
      </c>
      <c r="J33" t="inlineStr">
        <is>
          <t>SCA Rayos 4 Urgencia</t>
        </is>
      </c>
      <c r="K33" t="inlineStr">
        <is>
          <t>Lectura (Dr. Muñoz Peralta, Rodrigo Andres - completado),
Lectura (Dr. Valencia Matus, Alex Magdiel - completado),
Adquisición (Serna Vergara, Javiera Constanza - completado)</t>
        </is>
      </c>
      <c r="L33" t="inlineStr">
        <is>
          <t>13-abr-2025, 14:27</t>
        </is>
      </c>
      <c r="M33" t="inlineStr">
        <is>
          <t>Validado</t>
        </is>
      </c>
      <c r="N33" t="inlineStr"/>
      <c r="O33" t="inlineStr">
        <is>
          <t>13-abr-2025, 14:34</t>
        </is>
      </c>
      <c r="P33" t="inlineStr">
        <is>
          <t>49 a</t>
        </is>
      </c>
      <c r="Q33" t="inlineStr">
        <is>
          <t>RX</t>
        </is>
      </c>
      <c r="R33" t="b">
        <v>0</v>
      </c>
      <c r="S33" t="inlineStr">
        <is>
          <t>2025-04-13</t>
        </is>
      </c>
      <c r="T33" t="b">
        <v>1</v>
      </c>
    </row>
    <row r="34">
      <c r="A34">
        <f>"9865994"</f>
        <v/>
      </c>
      <c r="B34" t="inlineStr">
        <is>
          <t>STAT</t>
        </is>
      </c>
      <c r="C34" t="inlineStr"/>
      <c r="D34" t="inlineStr">
        <is>
          <t>13-abr-2025</t>
        </is>
      </c>
      <c r="E34" t="inlineStr">
        <is>
          <t>13:44</t>
        </is>
      </c>
      <c r="F34" t="inlineStr">
        <is>
          <t>GONZALEZ TURPAUD</t>
        </is>
      </c>
      <c r="G34" t="inlineStr">
        <is>
          <t>NICOLAS ARTURO</t>
        </is>
      </c>
      <c r="H34" t="inlineStr">
        <is>
          <t>23910046-5</t>
        </is>
      </c>
      <c r="I34" t="inlineStr">
        <is>
          <t>RX Antebrazo Izquierdo AP-L Ped</t>
        </is>
      </c>
      <c r="J34" t="inlineStr">
        <is>
          <t>SCA Rayos 4 Urgencia</t>
        </is>
      </c>
      <c r="K34" t="inlineStr">
        <is>
          <t>Lectura (Dr. Muñoz Peralta, Rodrigo Andres - completado),
Lectura (Dr. Valencia Matus, Alex Magdiel - completado),
Adquisición (Ahumada Burgos, Alvaro - completado)</t>
        </is>
      </c>
      <c r="L34" t="inlineStr">
        <is>
          <t>13-abr-2025, 14:01</t>
        </is>
      </c>
      <c r="M34" t="inlineStr">
        <is>
          <t>Validado</t>
        </is>
      </c>
      <c r="N34" t="inlineStr"/>
      <c r="O34" t="inlineStr">
        <is>
          <t>13-abr-2025, 14:22</t>
        </is>
      </c>
      <c r="P34" t="inlineStr">
        <is>
          <t>13 a</t>
        </is>
      </c>
      <c r="Q34" t="inlineStr">
        <is>
          <t>RX</t>
        </is>
      </c>
      <c r="R34" t="b">
        <v>0</v>
      </c>
      <c r="S34" t="inlineStr">
        <is>
          <t>2025-04-13</t>
        </is>
      </c>
      <c r="T34" t="b">
        <v>1</v>
      </c>
    </row>
    <row r="35">
      <c r="A35">
        <f>"9866003"</f>
        <v/>
      </c>
      <c r="B35" t="inlineStr">
        <is>
          <t>STAT</t>
        </is>
      </c>
      <c r="C35" t="inlineStr"/>
      <c r="D35" t="inlineStr">
        <is>
          <t>13-abr-2025</t>
        </is>
      </c>
      <c r="E35" t="inlineStr">
        <is>
          <t>14:16</t>
        </is>
      </c>
      <c r="F35" t="inlineStr">
        <is>
          <t>SALAMANCA MALLEA</t>
        </is>
      </c>
      <c r="G35" t="inlineStr">
        <is>
          <t>DIANA</t>
        </is>
      </c>
      <c r="H35" t="inlineStr">
        <is>
          <t>25040686-K</t>
        </is>
      </c>
      <c r="I35" t="inlineStr">
        <is>
          <t>RX Col. Dorsal AP-L Ped</t>
        </is>
      </c>
      <c r="J35" t="inlineStr">
        <is>
          <t>SCA Rayos 4 Urgencia</t>
        </is>
      </c>
      <c r="K35" t="inlineStr">
        <is>
          <t>Lectura (Dr. Muñoz Peralta, Rodrigo Andres - completado),
Lectura (Dr. Passalacqua Castro, Miguel Angel - completado),
Adquisición (Serna Vergara, Javiera Constanza - completado)</t>
        </is>
      </c>
      <c r="L35" t="inlineStr">
        <is>
          <t>13-abr-2025, 14:42</t>
        </is>
      </c>
      <c r="M35" t="inlineStr">
        <is>
          <t>Validado</t>
        </is>
      </c>
      <c r="N35" t="inlineStr"/>
      <c r="O35" t="inlineStr">
        <is>
          <t>13-abr-2025, 14:51</t>
        </is>
      </c>
      <c r="P35" t="inlineStr">
        <is>
          <t>9 a</t>
        </is>
      </c>
      <c r="Q35" t="inlineStr">
        <is>
          <t>RX</t>
        </is>
      </c>
      <c r="R35" t="b">
        <v>0</v>
      </c>
      <c r="S35" t="inlineStr">
        <is>
          <t>2025-04-13</t>
        </is>
      </c>
      <c r="T35" t="b">
        <v>1</v>
      </c>
    </row>
    <row r="36">
      <c r="A36">
        <f>"9866006"</f>
        <v/>
      </c>
      <c r="B36" t="inlineStr">
        <is>
          <t>STAT</t>
        </is>
      </c>
      <c r="C36" t="inlineStr"/>
      <c r="D36" t="inlineStr">
        <is>
          <t>13-abr-2025</t>
        </is>
      </c>
      <c r="E36" t="inlineStr">
        <is>
          <t>14:16</t>
        </is>
      </c>
      <c r="F36" t="inlineStr">
        <is>
          <t>COMAS VIAL</t>
        </is>
      </c>
      <c r="G36" t="inlineStr">
        <is>
          <t>SOFIA</t>
        </is>
      </c>
      <c r="H36" t="inlineStr">
        <is>
          <t>27720364-2</t>
        </is>
      </c>
      <c r="I36" t="inlineStr">
        <is>
          <t>RX Torax AP-L Ped</t>
        </is>
      </c>
      <c r="J36" t="inlineStr">
        <is>
          <t>SCA Rayos 4 Urgencia</t>
        </is>
      </c>
      <c r="K36" t="inlineStr">
        <is>
          <t>Lectura (Dr. Muñoz Peralta, Rodrigo Andres - completado),
Lectura (Dr. Suarez Vasquez, Javier Nicolas - completado),
Adquisición (Serna Vergara, Javiera Constanza - completado)</t>
        </is>
      </c>
      <c r="L36" t="inlineStr">
        <is>
          <t>13-abr-2025, 14:51</t>
        </is>
      </c>
      <c r="M36" t="inlineStr">
        <is>
          <t>Validado</t>
        </is>
      </c>
      <c r="N36" t="inlineStr"/>
      <c r="O36" t="inlineStr">
        <is>
          <t>13-abr-2025, 15:02</t>
        </is>
      </c>
      <c r="P36" t="inlineStr">
        <is>
          <t>3 a</t>
        </is>
      </c>
      <c r="Q36" t="inlineStr">
        <is>
          <t>RX</t>
        </is>
      </c>
      <c r="R36" t="b">
        <v>0</v>
      </c>
      <c r="S36" t="inlineStr">
        <is>
          <t>2025-04-13</t>
        </is>
      </c>
      <c r="T36" t="b">
        <v>1</v>
      </c>
    </row>
    <row r="37">
      <c r="A37">
        <f>"9866012"</f>
        <v/>
      </c>
      <c r="B37" t="inlineStr">
        <is>
          <t>STAT</t>
        </is>
      </c>
      <c r="C37" t="inlineStr"/>
      <c r="D37" t="inlineStr">
        <is>
          <t>13-abr-2025</t>
        </is>
      </c>
      <c r="E37" t="inlineStr">
        <is>
          <t>14:28</t>
        </is>
      </c>
      <c r="F37" t="inlineStr">
        <is>
          <t>AGUILERA MUNOZ</t>
        </is>
      </c>
      <c r="G37" t="inlineStr">
        <is>
          <t>VALENTINA</t>
        </is>
      </c>
      <c r="H37" t="inlineStr">
        <is>
          <t>26047855-9</t>
        </is>
      </c>
      <c r="I37" t="inlineStr">
        <is>
          <t>RX Codo Derecho AP-L-Oblicuos Ped</t>
        </is>
      </c>
      <c r="J37" t="inlineStr">
        <is>
          <t>SCA Rayos 4 Urgencia</t>
        </is>
      </c>
      <c r="K37" t="inlineStr">
        <is>
          <t>Lectura (Dr. Muñoz Peralta, Rodrigo Andres - completado),
Lectura (Dr. Passalacqua Castro, Miguel Angel - completado),
Adquisición (Serna Vergara, Javiera Constanza - completado)</t>
        </is>
      </c>
      <c r="L37" t="inlineStr">
        <is>
          <t>13-abr-2025, 15:02</t>
        </is>
      </c>
      <c r="M37" t="inlineStr">
        <is>
          <t>Validado</t>
        </is>
      </c>
      <c r="N37" t="inlineStr"/>
      <c r="O37" t="inlineStr">
        <is>
          <t>13-abr-2025, 15:24</t>
        </is>
      </c>
      <c r="P37" t="inlineStr">
        <is>
          <t>7 a</t>
        </is>
      </c>
      <c r="Q37" t="inlineStr">
        <is>
          <t>RX</t>
        </is>
      </c>
      <c r="R37" t="b">
        <v>0</v>
      </c>
      <c r="S37" t="inlineStr">
        <is>
          <t>2025-04-13</t>
        </is>
      </c>
      <c r="T37" t="b">
        <v>1</v>
      </c>
    </row>
    <row r="38">
      <c r="A38">
        <f>"9866013"</f>
        <v/>
      </c>
      <c r="B38" t="inlineStr">
        <is>
          <t>STAT</t>
        </is>
      </c>
      <c r="C38" t="inlineStr"/>
      <c r="D38" t="inlineStr">
        <is>
          <t>13-abr-2025</t>
        </is>
      </c>
      <c r="E38" t="inlineStr">
        <is>
          <t>14:28</t>
        </is>
      </c>
      <c r="F38" t="inlineStr">
        <is>
          <t>AGUILERA MUNOZ</t>
        </is>
      </c>
      <c r="G38" t="inlineStr">
        <is>
          <t>VALENTINA</t>
        </is>
      </c>
      <c r="H38" t="inlineStr">
        <is>
          <t>26047855-9</t>
        </is>
      </c>
      <c r="I38" t="inlineStr">
        <is>
          <t>RX Antebrazo Derecho AP-L-Oblicuos Ped</t>
        </is>
      </c>
      <c r="J38" t="inlineStr">
        <is>
          <t>SCA Rayos 4 Urgencia</t>
        </is>
      </c>
      <c r="K38" t="inlineStr">
        <is>
          <t>Lectura (Dr. Muñoz Peralta, Rodrigo Andres - completado),
Lectura (Dr. Passalacqua Castro, Miguel Angel - completado),
Adquisición (Serna Vergara, Javiera Constanza - completado)</t>
        </is>
      </c>
      <c r="L38" t="inlineStr">
        <is>
          <t>13-abr-2025, 15:02</t>
        </is>
      </c>
      <c r="M38" t="inlineStr">
        <is>
          <t>Validado</t>
        </is>
      </c>
      <c r="N38" t="inlineStr"/>
      <c r="O38" t="inlineStr">
        <is>
          <t>13-abr-2025, 15:24</t>
        </is>
      </c>
      <c r="P38" t="inlineStr">
        <is>
          <t>7 a</t>
        </is>
      </c>
      <c r="Q38" t="inlineStr">
        <is>
          <t>RX</t>
        </is>
      </c>
      <c r="R38" t="b">
        <v>0</v>
      </c>
      <c r="S38" t="inlineStr">
        <is>
          <t>2025-04-13</t>
        </is>
      </c>
      <c r="T38" t="b">
        <v>1</v>
      </c>
    </row>
    <row r="39">
      <c r="A39">
        <f>"9866034"</f>
        <v/>
      </c>
      <c r="B39" t="inlineStr">
        <is>
          <t>STAT</t>
        </is>
      </c>
      <c r="C39" t="inlineStr"/>
      <c r="D39" t="inlineStr">
        <is>
          <t>13-abr-2025</t>
        </is>
      </c>
      <c r="E39" t="inlineStr">
        <is>
          <t>14:59</t>
        </is>
      </c>
      <c r="F39" t="inlineStr">
        <is>
          <t>GARCIA CASTRO</t>
        </is>
      </c>
      <c r="G39" t="inlineStr">
        <is>
          <t>DIEGO</t>
        </is>
      </c>
      <c r="H39" t="inlineStr">
        <is>
          <t>26481267-4</t>
        </is>
      </c>
      <c r="I39" t="inlineStr">
        <is>
          <t>RX Torax AP-L Ped</t>
        </is>
      </c>
      <c r="J39" t="inlineStr">
        <is>
          <t>SCA Rayos 4 Urgencia</t>
        </is>
      </c>
      <c r="K39" t="inlineStr">
        <is>
          <t>Lectura (Dr. Muñoz Peralta, Rodrigo Andres - completado),
Lectura (Dr. Valencia Matus, Alex Magdiel - completado),
Adquisición (Serna Vergara, Javiera Constanza - completado)</t>
        </is>
      </c>
      <c r="L39" t="inlineStr">
        <is>
          <t>13-abr-2025, 15:17</t>
        </is>
      </c>
      <c r="M39" t="inlineStr">
        <is>
          <t>Validado</t>
        </is>
      </c>
      <c r="N39" t="inlineStr"/>
      <c r="O39" t="inlineStr">
        <is>
          <t>13-abr-2025, 15:29</t>
        </is>
      </c>
      <c r="P39" t="inlineStr">
        <is>
          <t>6 a</t>
        </is>
      </c>
      <c r="Q39" t="inlineStr">
        <is>
          <t>RX</t>
        </is>
      </c>
      <c r="R39" t="b">
        <v>0</v>
      </c>
      <c r="S39" t="inlineStr">
        <is>
          <t>2025-04-13</t>
        </is>
      </c>
      <c r="T39" t="b">
        <v>1</v>
      </c>
    </row>
    <row r="40">
      <c r="A40">
        <f>"9866050"</f>
        <v/>
      </c>
      <c r="B40" t="inlineStr">
        <is>
          <t>STAT</t>
        </is>
      </c>
      <c r="C40" t="inlineStr"/>
      <c r="D40" t="inlineStr">
        <is>
          <t>13-abr-2025</t>
        </is>
      </c>
      <c r="E40" t="inlineStr">
        <is>
          <t>15:11</t>
        </is>
      </c>
      <c r="F40" t="inlineStr">
        <is>
          <t>LOZANO GARCIA</t>
        </is>
      </c>
      <c r="G40" t="inlineStr">
        <is>
          <t>ROCIO ISADORA</t>
        </is>
      </c>
      <c r="H40" t="inlineStr">
        <is>
          <t>23806626-3</t>
        </is>
      </c>
      <c r="I40" t="inlineStr">
        <is>
          <t>RX Col. Lumbar AP-L-5° Espacio Ped</t>
        </is>
      </c>
      <c r="J40" t="inlineStr">
        <is>
          <t>SCA Rayos 4 Urgencia</t>
        </is>
      </c>
      <c r="K40" t="inlineStr">
        <is>
          <t>Lectura (Dr. Muñoz Peralta, Rodrigo Andres - completado),
Lectura (Dr. Valencia Matus, Alex Magdiel - completado),
Adquisición (Ahumada Burgos, Alvaro - completado)</t>
        </is>
      </c>
      <c r="L40" t="inlineStr">
        <is>
          <t>13-abr-2025, 15:31</t>
        </is>
      </c>
      <c r="M40" t="inlineStr">
        <is>
          <t>Validado</t>
        </is>
      </c>
      <c r="N40" t="inlineStr"/>
      <c r="O40" t="inlineStr">
        <is>
          <t>13-abr-2025, 15:36</t>
        </is>
      </c>
      <c r="P40" t="inlineStr">
        <is>
          <t>13 a</t>
        </is>
      </c>
      <c r="Q40" t="inlineStr">
        <is>
          <t>RX</t>
        </is>
      </c>
      <c r="R40" t="b">
        <v>0</v>
      </c>
      <c r="S40" t="inlineStr">
        <is>
          <t>2025-04-13</t>
        </is>
      </c>
      <c r="T40" t="b">
        <v>1</v>
      </c>
    </row>
    <row r="41">
      <c r="A41">
        <f>"9866063"</f>
        <v/>
      </c>
      <c r="B41" t="inlineStr">
        <is>
          <t>STAT</t>
        </is>
      </c>
      <c r="C41" t="inlineStr"/>
      <c r="D41" t="inlineStr">
        <is>
          <t>13-abr-2025</t>
        </is>
      </c>
      <c r="E41" t="inlineStr">
        <is>
          <t>15:14</t>
        </is>
      </c>
      <c r="F41" t="inlineStr">
        <is>
          <t>CERDA NOSEDA</t>
        </is>
      </c>
      <c r="G41" t="inlineStr">
        <is>
          <t>AURORA BELEN</t>
        </is>
      </c>
      <c r="H41" t="inlineStr">
        <is>
          <t>28134088-3</t>
        </is>
      </c>
      <c r="I41" t="inlineStr">
        <is>
          <t>RX Torax AP-L Ped</t>
        </is>
      </c>
      <c r="J41" t="inlineStr">
        <is>
          <t>SCA Rayos 4 Urgencia</t>
        </is>
      </c>
      <c r="K41" t="inlineStr">
        <is>
          <t>Lectura (Dr. Muñoz Peralta, Rodrigo Andres - completado),
Lectura (Dr. Passalacqua Castro, Miguel Angel - completado),
Adquisición (Serna Vergara, Javiera Constanza - completado)</t>
        </is>
      </c>
      <c r="L41" t="inlineStr">
        <is>
          <t>13-abr-2025, 15:43</t>
        </is>
      </c>
      <c r="M41" t="inlineStr">
        <is>
          <t>Validado</t>
        </is>
      </c>
      <c r="N41" t="inlineStr"/>
      <c r="O41" t="inlineStr">
        <is>
          <t>13-abr-2025, 15:51</t>
        </is>
      </c>
      <c r="P41" t="inlineStr">
        <is>
          <t>24 m</t>
        </is>
      </c>
      <c r="Q41" t="inlineStr">
        <is>
          <t>RX</t>
        </is>
      </c>
      <c r="R41" t="b">
        <v>0</v>
      </c>
      <c r="S41" t="inlineStr">
        <is>
          <t>2025-04-13</t>
        </is>
      </c>
      <c r="T41" t="b">
        <v>1</v>
      </c>
    </row>
    <row r="42">
      <c r="A42">
        <f>"9866072"</f>
        <v/>
      </c>
      <c r="B42" t="inlineStr">
        <is>
          <t>STAT</t>
        </is>
      </c>
      <c r="C42" t="inlineStr"/>
      <c r="D42" t="inlineStr">
        <is>
          <t>13-abr-2025</t>
        </is>
      </c>
      <c r="E42" t="inlineStr">
        <is>
          <t>15:17</t>
        </is>
      </c>
      <c r="F42" t="inlineStr">
        <is>
          <t>LOZANO GARCIA</t>
        </is>
      </c>
      <c r="G42" t="inlineStr">
        <is>
          <t>ROCIO ISADORA</t>
        </is>
      </c>
      <c r="H42" t="inlineStr">
        <is>
          <t>23806626-3</t>
        </is>
      </c>
      <c r="I42" t="inlineStr">
        <is>
          <t>RX Sacro AP-L Ped</t>
        </is>
      </c>
      <c r="J42" t="inlineStr">
        <is>
          <t>SCA Rayos 4 Urgencia</t>
        </is>
      </c>
      <c r="K42" t="inlineStr">
        <is>
          <t>Lectura (Dr. Muñoz Peralta, Rodrigo Andres - completado),
Lectura (Dr. Valencia Matus, Alex Magdiel - completado),
Adquisición (Ahumada Burgos, Alvaro - completado)</t>
        </is>
      </c>
      <c r="L42" t="inlineStr">
        <is>
          <t>13-abr-2025, 15:31</t>
        </is>
      </c>
      <c r="M42" t="inlineStr">
        <is>
          <t>Validado</t>
        </is>
      </c>
      <c r="N42" t="inlineStr"/>
      <c r="O42" t="inlineStr">
        <is>
          <t>13-abr-2025, 15:36</t>
        </is>
      </c>
      <c r="P42" t="inlineStr">
        <is>
          <t>13 a</t>
        </is>
      </c>
      <c r="Q42" t="inlineStr">
        <is>
          <t>RX</t>
        </is>
      </c>
      <c r="R42" t="b">
        <v>0</v>
      </c>
      <c r="S42" t="inlineStr">
        <is>
          <t>2025-04-13</t>
        </is>
      </c>
      <c r="T42" t="b">
        <v>1</v>
      </c>
    </row>
    <row r="43">
      <c r="A43">
        <f>"9866117"</f>
        <v/>
      </c>
      <c r="B43" t="inlineStr">
        <is>
          <t>STAT</t>
        </is>
      </c>
      <c r="C43" t="inlineStr"/>
      <c r="D43" t="inlineStr">
        <is>
          <t>13-abr-2025</t>
        </is>
      </c>
      <c r="E43" t="inlineStr">
        <is>
          <t>16:27</t>
        </is>
      </c>
      <c r="F43" t="inlineStr">
        <is>
          <t>GARCIA BRAVO</t>
        </is>
      </c>
      <c r="G43" t="inlineStr">
        <is>
          <t>MARIA PAZ</t>
        </is>
      </c>
      <c r="H43" t="inlineStr">
        <is>
          <t>6216645-2</t>
        </is>
      </c>
      <c r="I43" t="inlineStr">
        <is>
          <t>RX Torax AP</t>
        </is>
      </c>
      <c r="J43" t="inlineStr">
        <is>
          <t>SCA Rayos 4 Urgencia</t>
        </is>
      </c>
      <c r="K43" t="inlineStr">
        <is>
          <t>Lectura (Dr. Muñoz Peralta, Rodrigo Andres - completado),
Lectura (Dr. Passalacqua Castro, Miguel Angel - completado),
Adquisición (Ahumada Burgos, Alvaro - completado)</t>
        </is>
      </c>
      <c r="L43" t="inlineStr">
        <is>
          <t>13-abr-2025, 16:39</t>
        </is>
      </c>
      <c r="M43" t="inlineStr">
        <is>
          <t>Validado</t>
        </is>
      </c>
      <c r="N43" t="inlineStr"/>
      <c r="O43" t="inlineStr">
        <is>
          <t>13-abr-2025, 16:47</t>
        </is>
      </c>
      <c r="P43" t="inlineStr">
        <is>
          <t>75 a</t>
        </is>
      </c>
      <c r="Q43" t="inlineStr">
        <is>
          <t>RX</t>
        </is>
      </c>
      <c r="R43" t="b">
        <v>0</v>
      </c>
      <c r="S43" t="inlineStr">
        <is>
          <t>2025-04-13</t>
        </is>
      </c>
      <c r="T43" t="b">
        <v>1</v>
      </c>
    </row>
    <row r="44">
      <c r="A44">
        <f>"9866120"</f>
        <v/>
      </c>
      <c r="B44" t="inlineStr">
        <is>
          <t>STAT</t>
        </is>
      </c>
      <c r="C44" t="inlineStr"/>
      <c r="D44" t="inlineStr">
        <is>
          <t>13-abr-2025</t>
        </is>
      </c>
      <c r="E44" t="inlineStr">
        <is>
          <t>16:27</t>
        </is>
      </c>
      <c r="F44" t="inlineStr">
        <is>
          <t>FARIAS STEVENSON</t>
        </is>
      </c>
      <c r="G44" t="inlineStr">
        <is>
          <t>MANUEL ANTONIO</t>
        </is>
      </c>
      <c r="H44" t="inlineStr">
        <is>
          <t>9381091-0</t>
        </is>
      </c>
      <c r="I44" t="inlineStr">
        <is>
          <t>RX Pie Izquierdo AP-L C/Apoyo + Oblicuo</t>
        </is>
      </c>
      <c r="J44" t="inlineStr">
        <is>
          <t>SCA Rayos 4 Urgencia</t>
        </is>
      </c>
      <c r="K44" t="inlineStr">
        <is>
          <t>Lectura (Dr. Muñoz Peralta, Rodrigo Andres - completado),
Lectura (Dr. Passalacqua Castro, Miguel Angel - completado),
Adquisición (Serna Vergara, Javiera Constanza - completado),
Lectura (Dr. Passalacqua Castro, Miguel Angel - completado),
Adquisición (Ahumada Burgos, Alvaro - completado)</t>
        </is>
      </c>
      <c r="L44" t="inlineStr">
        <is>
          <t>13-abr-2025, 16:43</t>
        </is>
      </c>
      <c r="M44" t="inlineStr">
        <is>
          <t>Validado</t>
        </is>
      </c>
      <c r="N44" t="inlineStr"/>
      <c r="O44" t="inlineStr">
        <is>
          <t>13-abr-2025, 16:53</t>
        </is>
      </c>
      <c r="P44" t="inlineStr">
        <is>
          <t>53 a</t>
        </is>
      </c>
      <c r="Q44" t="inlineStr">
        <is>
          <t>RX</t>
        </is>
      </c>
      <c r="R44" t="b">
        <v>0</v>
      </c>
      <c r="S44" t="inlineStr">
        <is>
          <t>2025-04-13</t>
        </is>
      </c>
      <c r="T44" t="b">
        <v>1</v>
      </c>
    </row>
    <row r="45">
      <c r="A45">
        <f>"9866123"</f>
        <v/>
      </c>
      <c r="B45" t="inlineStr">
        <is>
          <t>STAT</t>
        </is>
      </c>
      <c r="C45" t="inlineStr"/>
      <c r="D45" t="inlineStr">
        <is>
          <t>13-abr-2025</t>
        </is>
      </c>
      <c r="E45" t="inlineStr">
        <is>
          <t>16:31</t>
        </is>
      </c>
      <c r="F45" t="inlineStr">
        <is>
          <t>AGUILERA MUNOZ</t>
        </is>
      </c>
      <c r="G45" t="inlineStr">
        <is>
          <t>VALENTINA</t>
        </is>
      </c>
      <c r="H45" t="inlineStr">
        <is>
          <t>26047855-9</t>
        </is>
      </c>
      <c r="I45" t="inlineStr">
        <is>
          <t>RX Codo Derecho AP-L Ped</t>
        </is>
      </c>
      <c r="J45" t="inlineStr">
        <is>
          <t>SCA Rayos 4 Urgencia</t>
        </is>
      </c>
      <c r="K45" t="inlineStr">
        <is>
          <t>Lectura (Dr. Muñoz Peralta, Rodrigo Andres - completado),
Lectura (Dr. Suarez Vasquez, Javier Nicolas - completado),
Adquisición (Ahumada Burgos, Alvaro - completado)</t>
        </is>
      </c>
      <c r="L45" t="inlineStr">
        <is>
          <t>13-abr-2025, 16:47</t>
        </is>
      </c>
      <c r="M45" t="inlineStr">
        <is>
          <t>Validado</t>
        </is>
      </c>
      <c r="N45" t="inlineStr"/>
      <c r="O45" t="inlineStr">
        <is>
          <t>13-abr-2025, 16:59</t>
        </is>
      </c>
      <c r="P45" t="inlineStr">
        <is>
          <t>7 a</t>
        </is>
      </c>
      <c r="Q45" t="inlineStr">
        <is>
          <t>RX</t>
        </is>
      </c>
      <c r="R45" t="b">
        <v>0</v>
      </c>
      <c r="S45" t="inlineStr">
        <is>
          <t>2025-04-13</t>
        </is>
      </c>
      <c r="T45" t="b">
        <v>1</v>
      </c>
    </row>
    <row r="46">
      <c r="A46">
        <f>"9866126"</f>
        <v/>
      </c>
      <c r="B46" t="inlineStr">
        <is>
          <t>STAT</t>
        </is>
      </c>
      <c r="C46" t="inlineStr"/>
      <c r="D46" t="inlineStr">
        <is>
          <t>13-abr-2025</t>
        </is>
      </c>
      <c r="E46" t="inlineStr">
        <is>
          <t>16:37</t>
        </is>
      </c>
      <c r="F46" t="inlineStr">
        <is>
          <t>COSTA MASANES</t>
        </is>
      </c>
      <c r="G46" t="inlineStr">
        <is>
          <t>VERONICA</t>
        </is>
      </c>
      <c r="H46" t="inlineStr">
        <is>
          <t>7801963-8</t>
        </is>
      </c>
      <c r="I46" t="inlineStr">
        <is>
          <t>RX Hombro Derecho AP-Outlet-Axial</t>
        </is>
      </c>
      <c r="J46" t="inlineStr">
        <is>
          <t>SCA Rayos 4 Urgencia</t>
        </is>
      </c>
      <c r="K46" t="inlineStr">
        <is>
          <t>Lectura (Dr. Muñoz Peralta, Rodrigo Andres - completado),
Lectura (Dr. Suarez Vasquez, Javier Nicolas - completado),
Adquisición (Serna Vergara, Javiera Constanza - completado)</t>
        </is>
      </c>
      <c r="L46" t="inlineStr">
        <is>
          <t>13-abr-2025, 16:52</t>
        </is>
      </c>
      <c r="M46" t="inlineStr">
        <is>
          <t>Validado</t>
        </is>
      </c>
      <c r="N46" t="inlineStr"/>
      <c r="O46" t="inlineStr">
        <is>
          <t>13-abr-2025, 17:08</t>
        </is>
      </c>
      <c r="P46" t="inlineStr">
        <is>
          <t>63 a</t>
        </is>
      </c>
      <c r="Q46" t="inlineStr">
        <is>
          <t>RX</t>
        </is>
      </c>
      <c r="R46" t="b">
        <v>0</v>
      </c>
      <c r="S46" t="inlineStr">
        <is>
          <t>2025-04-13</t>
        </is>
      </c>
      <c r="T46" t="b">
        <v>1</v>
      </c>
    </row>
    <row r="47">
      <c r="A47">
        <f>"9866142"</f>
        <v/>
      </c>
      <c r="B47" t="inlineStr">
        <is>
          <t>STAT</t>
        </is>
      </c>
      <c r="C47" t="inlineStr"/>
      <c r="D47" t="inlineStr">
        <is>
          <t>13-abr-2025</t>
        </is>
      </c>
      <c r="E47" t="inlineStr">
        <is>
          <t>17:04</t>
        </is>
      </c>
      <c r="F47" t="inlineStr">
        <is>
          <t>GEHRKUE GRANDON</t>
        </is>
      </c>
      <c r="G47" t="inlineStr">
        <is>
          <t>CARLOS ALEXANDRO</t>
        </is>
      </c>
      <c r="H47" t="inlineStr">
        <is>
          <t>8312845-3</t>
        </is>
      </c>
      <c r="I47" t="inlineStr">
        <is>
          <t>RX Codo Derecho AP-L</t>
        </is>
      </c>
      <c r="J47" t="inlineStr">
        <is>
          <t>SCA Rayos 4 Urgencia</t>
        </is>
      </c>
      <c r="K47" t="inlineStr">
        <is>
          <t>Lectura (Dr. Muñoz Peralta, Rodrigo Andres - completado),
Lectura (Dr. Valencia Matus, Alex Magdiel - completado),
Adquisición (Serna Vergara, Javiera Constanza - completado)</t>
        </is>
      </c>
      <c r="L47" t="inlineStr">
        <is>
          <t>13-abr-2025, 17:22</t>
        </is>
      </c>
      <c r="M47" t="inlineStr">
        <is>
          <t>Validado</t>
        </is>
      </c>
      <c r="N47" t="inlineStr"/>
      <c r="O47" t="inlineStr">
        <is>
          <t>13-abr-2025, 17:32</t>
        </is>
      </c>
      <c r="P47" t="inlineStr">
        <is>
          <t>64 a</t>
        </is>
      </c>
      <c r="Q47" t="inlineStr">
        <is>
          <t>RX</t>
        </is>
      </c>
      <c r="R47" t="b">
        <v>0</v>
      </c>
      <c r="S47" t="inlineStr">
        <is>
          <t>2025-04-13</t>
        </is>
      </c>
      <c r="T47" t="b">
        <v>1</v>
      </c>
    </row>
    <row r="48">
      <c r="A48">
        <f>"9866143"</f>
        <v/>
      </c>
      <c r="B48" t="inlineStr">
        <is>
          <t>STAT</t>
        </is>
      </c>
      <c r="C48" t="inlineStr"/>
      <c r="D48" t="inlineStr">
        <is>
          <t>13-abr-2025</t>
        </is>
      </c>
      <c r="E48" t="inlineStr">
        <is>
          <t>17:04</t>
        </is>
      </c>
      <c r="F48" t="inlineStr">
        <is>
          <t>GEHRKUE GRANDON</t>
        </is>
      </c>
      <c r="G48" t="inlineStr">
        <is>
          <t>CARLOS ALEXANDRO</t>
        </is>
      </c>
      <c r="H48" t="inlineStr">
        <is>
          <t>8312845-3</t>
        </is>
      </c>
      <c r="I48" t="inlineStr">
        <is>
          <t>RX Hombro Derecho AP-Outlet-Axial</t>
        </is>
      </c>
      <c r="J48" t="inlineStr">
        <is>
          <t>SCA Rayos 4 Urgencia</t>
        </is>
      </c>
      <c r="K48" t="inlineStr">
        <is>
          <t>Lectura (Dr. Muñoz Peralta, Rodrigo Andres - completado),
Lectura (Dr. Valencia Matus, Alex Magdiel - completado),
Adquisición (Serna Vergara, Javiera Constanza - completado)</t>
        </is>
      </c>
      <c r="L48" t="inlineStr">
        <is>
          <t>13-abr-2025, 17:22</t>
        </is>
      </c>
      <c r="M48" t="inlineStr">
        <is>
          <t>Validado</t>
        </is>
      </c>
      <c r="N48" t="inlineStr"/>
      <c r="O48" t="inlineStr">
        <is>
          <t>13-abr-2025, 17:32</t>
        </is>
      </c>
      <c r="P48" t="inlineStr">
        <is>
          <t>64 a</t>
        </is>
      </c>
      <c r="Q48" t="inlineStr">
        <is>
          <t>RX</t>
        </is>
      </c>
      <c r="R48" t="b">
        <v>0</v>
      </c>
      <c r="S48" t="inlineStr">
        <is>
          <t>2025-04-13</t>
        </is>
      </c>
      <c r="T48" t="b">
        <v>1</v>
      </c>
    </row>
    <row r="49">
      <c r="A49">
        <f>"9866150"</f>
        <v/>
      </c>
      <c r="B49" t="inlineStr">
        <is>
          <t>STAT</t>
        </is>
      </c>
      <c r="C49" t="inlineStr"/>
      <c r="D49" t="inlineStr">
        <is>
          <t>13-abr-2025</t>
        </is>
      </c>
      <c r="E49" t="inlineStr">
        <is>
          <t>17:03</t>
        </is>
      </c>
      <c r="F49" t="inlineStr">
        <is>
          <t>FARIAS STEVENSON</t>
        </is>
      </c>
      <c r="G49" t="inlineStr">
        <is>
          <t>MANUEL ANTONIO</t>
        </is>
      </c>
      <c r="H49" t="inlineStr">
        <is>
          <t>9381091-0</t>
        </is>
      </c>
      <c r="I49" t="inlineStr">
        <is>
          <t>RX Pie Izquierdo AP-L-Oblicuo</t>
        </is>
      </c>
      <c r="J49" t="inlineStr">
        <is>
          <t>SCA Rayos 4 Urgencia</t>
        </is>
      </c>
      <c r="K49" t="inlineStr">
        <is>
          <t>Lectura (Dr. Muñoz Peralta, Rodrigo Andres - completado),
Lectura (Dr. Valencia Matus, Alex Magdiel - completado),
Adquisición (Ahumada Burgos, Alvaro - completado)</t>
        </is>
      </c>
      <c r="L49" t="inlineStr">
        <is>
          <t>13-abr-2025, 17:14</t>
        </is>
      </c>
      <c r="M49" t="inlineStr">
        <is>
          <t>Validado</t>
        </is>
      </c>
      <c r="N49" t="inlineStr"/>
      <c r="O49" t="inlineStr">
        <is>
          <t>13-abr-2025, 17:25</t>
        </is>
      </c>
      <c r="P49" t="inlineStr">
        <is>
          <t>53 a</t>
        </is>
      </c>
      <c r="Q49" t="inlineStr">
        <is>
          <t>RX</t>
        </is>
      </c>
      <c r="R49" t="b">
        <v>0</v>
      </c>
      <c r="S49" t="inlineStr">
        <is>
          <t>2025-04-13</t>
        </is>
      </c>
      <c r="T49" t="b">
        <v>1</v>
      </c>
    </row>
    <row r="50">
      <c r="A50">
        <f>"9866162"</f>
        <v/>
      </c>
      <c r="B50" t="inlineStr">
        <is>
          <t>STAT</t>
        </is>
      </c>
      <c r="C50" t="inlineStr"/>
      <c r="D50" t="inlineStr">
        <is>
          <t>13-abr-2025</t>
        </is>
      </c>
      <c r="E50" t="inlineStr">
        <is>
          <t>17:14</t>
        </is>
      </c>
      <c r="F50" t="inlineStr">
        <is>
          <t>CASTANEDA GORMAZ</t>
        </is>
      </c>
      <c r="G50" t="inlineStr">
        <is>
          <t>RAIMUNDO</t>
        </is>
      </c>
      <c r="H50" t="inlineStr">
        <is>
          <t>28763098-0</t>
        </is>
      </c>
      <c r="I50" t="inlineStr">
        <is>
          <t>RX Torax AP-L Ped</t>
        </is>
      </c>
      <c r="J50" t="inlineStr">
        <is>
          <t>SCA Rayos 4 Urgencia</t>
        </is>
      </c>
      <c r="K50" t="inlineStr">
        <is>
          <t>Lectura (Dr. Muñoz Peralta, Rodrigo Andres - completado),
Lectura (Dr. Passalacqua Castro, Miguel Angel - completado),
Adquisición (Ahumada Burgos, Alvaro - completado)</t>
        </is>
      </c>
      <c r="L50" t="inlineStr">
        <is>
          <t>13-abr-2025, 17:36</t>
        </is>
      </c>
      <c r="M50" t="inlineStr">
        <is>
          <t>Validado</t>
        </is>
      </c>
      <c r="N50" t="inlineStr"/>
      <c r="O50" t="inlineStr">
        <is>
          <t>13-abr-2025, 17:47</t>
        </is>
      </c>
      <c r="P50" t="inlineStr">
        <is>
          <t>7 s</t>
        </is>
      </c>
      <c r="Q50" t="inlineStr">
        <is>
          <t>RX</t>
        </is>
      </c>
      <c r="R50" t="b">
        <v>0</v>
      </c>
      <c r="S50" t="inlineStr">
        <is>
          <t>2025-04-13</t>
        </is>
      </c>
      <c r="T50" t="b">
        <v>1</v>
      </c>
    </row>
    <row r="51">
      <c r="A51">
        <f>"9866188"</f>
        <v/>
      </c>
      <c r="B51" t="inlineStr">
        <is>
          <t>STAT</t>
        </is>
      </c>
      <c r="C51" t="inlineStr"/>
      <c r="D51" t="inlineStr">
        <is>
          <t>13-abr-2025</t>
        </is>
      </c>
      <c r="E51" t="inlineStr">
        <is>
          <t>18:04</t>
        </is>
      </c>
      <c r="F51" t="inlineStr">
        <is>
          <t>HERRERA VERGARA</t>
        </is>
      </c>
      <c r="G51" t="inlineStr">
        <is>
          <t>MONICA FLORENCIA</t>
        </is>
      </c>
      <c r="H51" t="inlineStr">
        <is>
          <t>15726421-4</t>
        </is>
      </c>
      <c r="I51" t="inlineStr">
        <is>
          <t>RX Codo Derecho AP-L</t>
        </is>
      </c>
      <c r="J51" t="inlineStr">
        <is>
          <t>SCA Rayos 4 Urgencia</t>
        </is>
      </c>
      <c r="K51" t="inlineStr">
        <is>
          <t>Lectura (Dr. Muñoz Peralta, Rodrigo Andres - completado),
Lectura (Dr. Valencia Matus, Alex Magdiel - completado),
Adquisición (Serna Vergara, Javiera Constanza - completado)</t>
        </is>
      </c>
      <c r="L51" t="inlineStr">
        <is>
          <t>13-abr-2025, 18:19</t>
        </is>
      </c>
      <c r="M51" t="inlineStr">
        <is>
          <t>Validado</t>
        </is>
      </c>
      <c r="N51" t="inlineStr"/>
      <c r="O51" t="inlineStr">
        <is>
          <t>13-abr-2025, 19:35</t>
        </is>
      </c>
      <c r="P51" t="inlineStr">
        <is>
          <t>41 a</t>
        </is>
      </c>
      <c r="Q51" t="inlineStr">
        <is>
          <t>RX</t>
        </is>
      </c>
      <c r="R51" t="b">
        <v>0</v>
      </c>
      <c r="S51" t="inlineStr">
        <is>
          <t>2025-04-13</t>
        </is>
      </c>
      <c r="T51" t="b">
        <v>1</v>
      </c>
    </row>
    <row r="52">
      <c r="A52">
        <f>"9866189"</f>
        <v/>
      </c>
      <c r="B52" t="inlineStr">
        <is>
          <t>STAT</t>
        </is>
      </c>
      <c r="C52" t="inlineStr"/>
      <c r="D52" t="inlineStr">
        <is>
          <t>13-abr-2025</t>
        </is>
      </c>
      <c r="E52" t="inlineStr">
        <is>
          <t>18:04</t>
        </is>
      </c>
      <c r="F52" t="inlineStr">
        <is>
          <t>HERRERA VERGARA</t>
        </is>
      </c>
      <c r="G52" t="inlineStr">
        <is>
          <t>MONICA FLORENCIA</t>
        </is>
      </c>
      <c r="H52" t="inlineStr">
        <is>
          <t>15726421-4</t>
        </is>
      </c>
      <c r="I52" t="inlineStr">
        <is>
          <t>RX Pie Izquierdo AP-L C/Apoyo + Oblicuo</t>
        </is>
      </c>
      <c r="J52" t="inlineStr">
        <is>
          <t>SCA Rayos 4 Urgencia</t>
        </is>
      </c>
      <c r="K52" t="inlineStr">
        <is>
          <t>Lectura (Dr. Muñoz Peralta, Rodrigo Andres - completado),
Lectura (Dr. Suarez Vasquez, Javier Nicolas - completado),
Adquisición (Serna Vergara, Javiera Constanza - completado)</t>
        </is>
      </c>
      <c r="L52" t="inlineStr">
        <is>
          <t>13-abr-2025, 18:19</t>
        </is>
      </c>
      <c r="M52" t="inlineStr">
        <is>
          <t>Validado</t>
        </is>
      </c>
      <c r="N52" t="inlineStr"/>
      <c r="O52" t="inlineStr">
        <is>
          <t>13-abr-2025, 19:35</t>
        </is>
      </c>
      <c r="P52" t="inlineStr">
        <is>
          <t>41 a</t>
        </is>
      </c>
      <c r="Q52" t="inlineStr">
        <is>
          <t>RX</t>
        </is>
      </c>
      <c r="R52" t="b">
        <v>0</v>
      </c>
      <c r="S52" t="inlineStr">
        <is>
          <t>2025-04-13</t>
        </is>
      </c>
      <c r="T52" t="b">
        <v>1</v>
      </c>
    </row>
    <row r="53">
      <c r="A53">
        <f>"9866204"</f>
        <v/>
      </c>
      <c r="B53" t="inlineStr">
        <is>
          <t>STAT</t>
        </is>
      </c>
      <c r="C53" t="inlineStr"/>
      <c r="D53" t="inlineStr">
        <is>
          <t>13-abr-2025</t>
        </is>
      </c>
      <c r="E53" t="inlineStr">
        <is>
          <t>18:27</t>
        </is>
      </c>
      <c r="F53" t="inlineStr">
        <is>
          <t>LE ROY GONZALEZ</t>
        </is>
      </c>
      <c r="G53" t="inlineStr">
        <is>
          <t>PAUL ERNESTO</t>
        </is>
      </c>
      <c r="H53" t="inlineStr">
        <is>
          <t>14027444-5</t>
        </is>
      </c>
      <c r="I53" t="inlineStr">
        <is>
          <t>RX Parrilla Costal Derecha</t>
        </is>
      </c>
      <c r="J53" t="inlineStr">
        <is>
          <t>SCA Rayos 4 Urgencia</t>
        </is>
      </c>
      <c r="K53" t="inlineStr">
        <is>
          <t>Lectura (Dr. Muñoz Peralta, Rodrigo Andres - completado),
Lectura (Dr. Valencia Matus, Alex Magdiel - completado),
Adquisición (Serna Vergara, Javiera Constanza - completado)</t>
        </is>
      </c>
      <c r="L53" t="inlineStr">
        <is>
          <t>13-abr-2025, 18:40</t>
        </is>
      </c>
      <c r="M53" t="inlineStr">
        <is>
          <t>Validado</t>
        </is>
      </c>
      <c r="N53" t="inlineStr"/>
      <c r="O53" t="inlineStr">
        <is>
          <t>13-abr-2025, 19:37</t>
        </is>
      </c>
      <c r="P53" t="inlineStr">
        <is>
          <t>43 a</t>
        </is>
      </c>
      <c r="Q53" t="inlineStr">
        <is>
          <t>RX</t>
        </is>
      </c>
      <c r="R53" t="b">
        <v>0</v>
      </c>
      <c r="S53" t="inlineStr">
        <is>
          <t>2025-04-13</t>
        </is>
      </c>
      <c r="T53" t="b">
        <v>1</v>
      </c>
    </row>
    <row r="54">
      <c r="A54">
        <f>"9866209"</f>
        <v/>
      </c>
      <c r="B54" t="inlineStr">
        <is>
          <t>STAT</t>
        </is>
      </c>
      <c r="C54" t="inlineStr"/>
      <c r="D54" t="inlineStr">
        <is>
          <t>13-abr-2025</t>
        </is>
      </c>
      <c r="E54" t="inlineStr">
        <is>
          <t>18:27</t>
        </is>
      </c>
      <c r="F54" t="inlineStr">
        <is>
          <t>YANEZ CELIS</t>
        </is>
      </c>
      <c r="G54" t="inlineStr">
        <is>
          <t>VICTORIA ISABEL</t>
        </is>
      </c>
      <c r="H54" t="inlineStr">
        <is>
          <t>25953761-4</t>
        </is>
      </c>
      <c r="I54" t="inlineStr">
        <is>
          <t>RX Torax AP-L Ped</t>
        </is>
      </c>
      <c r="J54" t="inlineStr">
        <is>
          <t>SCA Rayos 4 Urgencia</t>
        </is>
      </c>
      <c r="K54" t="inlineStr">
        <is>
          <t>Lectura (Dr. Muñoz Peralta, Rodrigo Andres - completado),
Lectura (Dr. Suarez Vasquez, Javier Nicolas - completado),
Adquisición (Serna Vergara, Javiera Constanza - completado)</t>
        </is>
      </c>
      <c r="L54" t="inlineStr">
        <is>
          <t>13-abr-2025, 18:48</t>
        </is>
      </c>
      <c r="M54" t="inlineStr">
        <is>
          <t>Validado</t>
        </is>
      </c>
      <c r="N54" t="inlineStr"/>
      <c r="O54" t="inlineStr">
        <is>
          <t>13-abr-2025, 19:39</t>
        </is>
      </c>
      <c r="P54" t="inlineStr">
        <is>
          <t>7 a</t>
        </is>
      </c>
      <c r="Q54" t="inlineStr">
        <is>
          <t>RX</t>
        </is>
      </c>
      <c r="R54" t="b">
        <v>0</v>
      </c>
      <c r="S54" t="inlineStr">
        <is>
          <t>2025-04-13</t>
        </is>
      </c>
      <c r="T54" t="b">
        <v>1</v>
      </c>
    </row>
    <row r="55">
      <c r="A55">
        <f>"9866226"</f>
        <v/>
      </c>
      <c r="B55" t="inlineStr">
        <is>
          <t>STAT</t>
        </is>
      </c>
      <c r="C55" t="inlineStr"/>
      <c r="D55" t="inlineStr">
        <is>
          <t>13-abr-2025</t>
        </is>
      </c>
      <c r="E55" t="inlineStr">
        <is>
          <t>18:45</t>
        </is>
      </c>
      <c r="F55" t="inlineStr">
        <is>
          <t>DIAZ DE LA PIEDRA</t>
        </is>
      </c>
      <c r="G55" t="inlineStr">
        <is>
          <t>JOSE TOMAS</t>
        </is>
      </c>
      <c r="H55" t="inlineStr">
        <is>
          <t>28391731-2</t>
        </is>
      </c>
      <c r="I55" t="inlineStr">
        <is>
          <t>RX Torax AP-L Ped</t>
        </is>
      </c>
      <c r="J55" t="inlineStr">
        <is>
          <t>SCA Rayos 4 Urgencia</t>
        </is>
      </c>
      <c r="K55" t="inlineStr">
        <is>
          <t>Lectura (Dr. Muñoz Peralta, Rodrigo Andres - completado),
Lectura (Dr. Valencia Matus, Alex Magdiel - completado),
Adquisición (Serna Vergara, Javiera Constanza - completado)</t>
        </is>
      </c>
      <c r="L55" t="inlineStr">
        <is>
          <t>13-abr-2025, 19:09</t>
        </is>
      </c>
      <c r="M55" t="inlineStr">
        <is>
          <t>Validado</t>
        </is>
      </c>
      <c r="N55" t="inlineStr"/>
      <c r="O55" t="inlineStr">
        <is>
          <t>13-abr-2025, 19:40</t>
        </is>
      </c>
      <c r="P55" t="inlineStr">
        <is>
          <t>13 m</t>
        </is>
      </c>
      <c r="Q55" t="inlineStr">
        <is>
          <t>RX</t>
        </is>
      </c>
      <c r="R55" t="b">
        <v>0</v>
      </c>
      <c r="S55" t="inlineStr">
        <is>
          <t>2025-04-13</t>
        </is>
      </c>
      <c r="T55" t="b">
        <v>1</v>
      </c>
    </row>
    <row r="56">
      <c r="A56">
        <f>"9866263"</f>
        <v/>
      </c>
      <c r="B56" t="inlineStr">
        <is>
          <t>STAT</t>
        </is>
      </c>
      <c r="C56" t="inlineStr"/>
      <c r="D56" t="inlineStr">
        <is>
          <t>13-abr-2025</t>
        </is>
      </c>
      <c r="E56" t="inlineStr">
        <is>
          <t>19:11</t>
        </is>
      </c>
      <c r="F56" t="inlineStr">
        <is>
          <t>PIEDRA CAFFARENA</t>
        </is>
      </c>
      <c r="G56" t="inlineStr">
        <is>
          <t>RAIMUNDO</t>
        </is>
      </c>
      <c r="H56" t="inlineStr">
        <is>
          <t>23266603-K</t>
        </is>
      </c>
      <c r="I56" t="inlineStr">
        <is>
          <t>RX Tobillo Derecho AP-L-Oblicuo C/Apoyo</t>
        </is>
      </c>
      <c r="J56" t="inlineStr">
        <is>
          <t>SCA Rayos 4 Urgencia</t>
        </is>
      </c>
      <c r="K56" t="inlineStr">
        <is>
          <t>Lectura (Dr. Muñoz Peralta, Rodrigo Andres - completado),
Lectura (Dr. Suarez Vasquez, Javier Nicolas - completado),
Adquisición (Ahumada Burgos, Alvaro - completado)</t>
        </is>
      </c>
      <c r="L56" t="inlineStr">
        <is>
          <t>13-abr-2025, 19:23</t>
        </is>
      </c>
      <c r="M56" t="inlineStr">
        <is>
          <t>Validado</t>
        </is>
      </c>
      <c r="N56" t="inlineStr"/>
      <c r="O56" t="inlineStr">
        <is>
          <t>13-abr-2025, 19:40</t>
        </is>
      </c>
      <c r="P56" t="inlineStr">
        <is>
          <t>15 a</t>
        </is>
      </c>
      <c r="Q56" t="inlineStr">
        <is>
          <t>RX</t>
        </is>
      </c>
      <c r="R56" t="b">
        <v>0</v>
      </c>
      <c r="S56" t="inlineStr">
        <is>
          <t>2025-04-13</t>
        </is>
      </c>
      <c r="T56" t="b">
        <v>1</v>
      </c>
    </row>
    <row r="57">
      <c r="A57">
        <f>"9866270"</f>
        <v/>
      </c>
      <c r="B57" t="inlineStr">
        <is>
          <t>STAT</t>
        </is>
      </c>
      <c r="C57" t="inlineStr"/>
      <c r="D57" t="inlineStr">
        <is>
          <t>13-abr-2025</t>
        </is>
      </c>
      <c r="E57" t="inlineStr">
        <is>
          <t>19:50</t>
        </is>
      </c>
      <c r="F57" t="inlineStr">
        <is>
          <t>EICHHOLZ VILLARINO</t>
        </is>
      </c>
      <c r="G57" t="inlineStr">
        <is>
          <t>CLEMENTE</t>
        </is>
      </c>
      <c r="H57" t="inlineStr">
        <is>
          <t>19540066-0</t>
        </is>
      </c>
      <c r="I57" t="inlineStr">
        <is>
          <t>RX Dedo Derecho AP-L-Oblicuo</t>
        </is>
      </c>
      <c r="J57" t="inlineStr">
        <is>
          <t>SCA Rayos 4 Urgencia</t>
        </is>
      </c>
      <c r="K57" t="inlineStr">
        <is>
          <t>Lectura (Dr. Muñoz Peralta, Rodrigo Andres - completado),
Lectura (Dr. Suarez Vasquez, Javier Nicolas - completado),
Adquisición (Ahumada Burgos, Alvaro - completado)</t>
        </is>
      </c>
      <c r="L57" t="inlineStr">
        <is>
          <t>13-abr-2025, 20:01</t>
        </is>
      </c>
      <c r="M57" t="inlineStr">
        <is>
          <t>Validado</t>
        </is>
      </c>
      <c r="N57" t="inlineStr"/>
      <c r="O57" t="inlineStr">
        <is>
          <t>13-abr-2025, 20:08</t>
        </is>
      </c>
      <c r="P57" t="inlineStr">
        <is>
          <t>28 a</t>
        </is>
      </c>
      <c r="Q57" t="inlineStr">
        <is>
          <t>RX</t>
        </is>
      </c>
      <c r="R57" t="b">
        <v>0</v>
      </c>
      <c r="S57" t="inlineStr">
        <is>
          <t>2025-04-13</t>
        </is>
      </c>
      <c r="T57" t="b">
        <v>1</v>
      </c>
    </row>
    <row r="58">
      <c r="A58">
        <f>"9866284"</f>
        <v/>
      </c>
      <c r="B58" t="inlineStr">
        <is>
          <t>STAT</t>
        </is>
      </c>
      <c r="C58" t="inlineStr"/>
      <c r="D58" t="inlineStr">
        <is>
          <t>13-abr-2025</t>
        </is>
      </c>
      <c r="E58" t="inlineStr">
        <is>
          <t>19:50</t>
        </is>
      </c>
      <c r="F58" t="inlineStr">
        <is>
          <t>VERA ORELLANA</t>
        </is>
      </c>
      <c r="G58" t="inlineStr">
        <is>
          <t>MARIA VERONICA</t>
        </is>
      </c>
      <c r="H58" t="inlineStr">
        <is>
          <t>9911583-1</t>
        </is>
      </c>
      <c r="I58" t="inlineStr">
        <is>
          <t>RX Hombro Derecho AP-Outlet-Axial</t>
        </is>
      </c>
      <c r="J58" t="inlineStr">
        <is>
          <t>SCA Rayos 4 Urgencia</t>
        </is>
      </c>
      <c r="K58" t="inlineStr">
        <is>
          <t>Lectura (Dr. Muñoz Peralta, Rodrigo Andres - completado),
Lectura (Dr. Suarez Vasquez, Javier Nicolas - completado),
Adquisición (Ahumada Burgos, Alvaro - completado)</t>
        </is>
      </c>
      <c r="L58" t="inlineStr">
        <is>
          <t>13-abr-2025, 20:09</t>
        </is>
      </c>
      <c r="M58" t="inlineStr">
        <is>
          <t>Validado</t>
        </is>
      </c>
      <c r="N58" t="inlineStr"/>
      <c r="O58" t="inlineStr">
        <is>
          <t>13-abr-2025, 20:11</t>
        </is>
      </c>
      <c r="P58" t="inlineStr">
        <is>
          <t>58 a</t>
        </is>
      </c>
      <c r="Q58" t="inlineStr">
        <is>
          <t>RX</t>
        </is>
      </c>
      <c r="R58" t="b">
        <v>0</v>
      </c>
      <c r="S58" t="inlineStr">
        <is>
          <t>2025-04-13</t>
        </is>
      </c>
      <c r="T58" t="b">
        <v>1</v>
      </c>
    </row>
    <row r="59">
      <c r="A59">
        <f>"9866304"</f>
        <v/>
      </c>
      <c r="B59" t="inlineStr">
        <is>
          <t>STAT</t>
        </is>
      </c>
      <c r="C59" t="inlineStr"/>
      <c r="D59" t="inlineStr">
        <is>
          <t>13-abr-2025</t>
        </is>
      </c>
      <c r="E59" t="inlineStr">
        <is>
          <t>20:23</t>
        </is>
      </c>
      <c r="F59" t="inlineStr">
        <is>
          <t>MOLINA PINO</t>
        </is>
      </c>
      <c r="G59" t="inlineStr">
        <is>
          <t>JAVIERA</t>
        </is>
      </c>
      <c r="H59" t="inlineStr">
        <is>
          <t>21002682-7</t>
        </is>
      </c>
      <c r="I59" t="inlineStr">
        <is>
          <t>RX Tobillo Derecho AP-L-Oblicuo C/Apoyo</t>
        </is>
      </c>
      <c r="J59" t="inlineStr">
        <is>
          <t>SCA Rayos 4 Urgencia</t>
        </is>
      </c>
      <c r="K59" t="inlineStr">
        <is>
          <t>Lectura (Dr. Muñoz Peralta, Rodrigo Andres - completado),
Lectura (Dr. Valencia Matus, Alex Magdiel - completado),
Adquisición (Ahumada Burgos, Alvaro - completado)</t>
        </is>
      </c>
      <c r="L59" t="inlineStr">
        <is>
          <t>13-abr-2025, 20:39</t>
        </is>
      </c>
      <c r="M59" t="inlineStr">
        <is>
          <t>Validado</t>
        </is>
      </c>
      <c r="N59" t="inlineStr"/>
      <c r="O59" t="inlineStr">
        <is>
          <t>13-abr-2025, 20:55</t>
        </is>
      </c>
      <c r="P59" t="inlineStr">
        <is>
          <t>23 a</t>
        </is>
      </c>
      <c r="Q59" t="inlineStr">
        <is>
          <t>RX</t>
        </is>
      </c>
      <c r="R59" t="b">
        <v>0</v>
      </c>
      <c r="S59" t="inlineStr">
        <is>
          <t>2025-04-13</t>
        </is>
      </c>
      <c r="T59" t="b">
        <v>1</v>
      </c>
    </row>
    <row r="60">
      <c r="A60">
        <f>"9866307"</f>
        <v/>
      </c>
      <c r="B60" t="inlineStr">
        <is>
          <t>STAT</t>
        </is>
      </c>
      <c r="C60" t="inlineStr"/>
      <c r="D60" t="inlineStr">
        <is>
          <t>13-abr-2025</t>
        </is>
      </c>
      <c r="E60" t="inlineStr">
        <is>
          <t>20:23</t>
        </is>
      </c>
      <c r="F60" t="inlineStr">
        <is>
          <t>MOLINA PINO</t>
        </is>
      </c>
      <c r="G60" t="inlineStr">
        <is>
          <t>JAVIERA</t>
        </is>
      </c>
      <c r="H60" t="inlineStr">
        <is>
          <t>21002682-7</t>
        </is>
      </c>
      <c r="I60" t="inlineStr">
        <is>
          <t>RX Pie Derecho AP-L C/Apoyo + Oblicuo</t>
        </is>
      </c>
      <c r="J60" t="inlineStr">
        <is>
          <t>SCA Rayos 4 Urgencia</t>
        </is>
      </c>
      <c r="K60" t="inlineStr">
        <is>
          <t>Lectura (Dr. Muñoz Peralta, Rodrigo Andres - completado),
Lectura (Dr. Valencia Matus, Alex Magdiel - completado),
Adquisición (Ahumada Burgos, Alvaro - completado)</t>
        </is>
      </c>
      <c r="L60" t="inlineStr">
        <is>
          <t>13-abr-2025, 20:39</t>
        </is>
      </c>
      <c r="M60" t="inlineStr">
        <is>
          <t>Validado</t>
        </is>
      </c>
      <c r="N60" t="inlineStr"/>
      <c r="O60" t="inlineStr">
        <is>
          <t>13-abr-2025, 20:55</t>
        </is>
      </c>
      <c r="P60" t="inlineStr">
        <is>
          <t>23 a</t>
        </is>
      </c>
      <c r="Q60" t="inlineStr">
        <is>
          <t>RX</t>
        </is>
      </c>
      <c r="R60" t="b">
        <v>0</v>
      </c>
      <c r="S60" t="inlineStr">
        <is>
          <t>2025-04-13</t>
        </is>
      </c>
      <c r="T60" t="b">
        <v>1</v>
      </c>
    </row>
    <row r="61">
      <c r="A61">
        <f>"9866337"</f>
        <v/>
      </c>
      <c r="B61" t="inlineStr">
        <is>
          <t>STAT</t>
        </is>
      </c>
      <c r="C61" t="inlineStr"/>
      <c r="D61" t="inlineStr">
        <is>
          <t>13-abr-2025</t>
        </is>
      </c>
      <c r="E61" t="inlineStr">
        <is>
          <t>21:54</t>
        </is>
      </c>
      <c r="F61" t="inlineStr">
        <is>
          <t>ROMO PEREZ</t>
        </is>
      </c>
      <c r="G61" t="inlineStr">
        <is>
          <t>WALDO FERNANDO</t>
        </is>
      </c>
      <c r="H61" t="inlineStr">
        <is>
          <t>4014767-5</t>
        </is>
      </c>
      <c r="I61" t="inlineStr">
        <is>
          <t>RX Huesos Propios de la Nariz</t>
        </is>
      </c>
      <c r="J61" t="inlineStr">
        <is>
          <t>SCA Rayos 4 Urgencia</t>
        </is>
      </c>
      <c r="K61" t="inlineStr">
        <is>
          <t>Lectura (Dr. Muñoz Peralta, Rodrigo Andres - completado),
Lectura (Dr. Suarez Vasquez, Javier Nicolas - completado),
Adquisición (Ahumada Burgos, Alvaro - completado)</t>
        </is>
      </c>
      <c r="L61" t="inlineStr">
        <is>
          <t>13-abr-2025, 22:03</t>
        </is>
      </c>
      <c r="M61" t="inlineStr">
        <is>
          <t>Validado</t>
        </is>
      </c>
      <c r="N61" t="inlineStr"/>
      <c r="O61" t="inlineStr">
        <is>
          <t>13-abr-2025, 22:14</t>
        </is>
      </c>
      <c r="P61" t="inlineStr">
        <is>
          <t>86 a</t>
        </is>
      </c>
      <c r="Q61" t="inlineStr">
        <is>
          <t>RX</t>
        </is>
      </c>
      <c r="R61" t="b">
        <v>0</v>
      </c>
      <c r="S61" t="inlineStr">
        <is>
          <t>2025-04-13</t>
        </is>
      </c>
      <c r="T61" t="b">
        <v>1</v>
      </c>
    </row>
    <row r="62">
      <c r="A62">
        <f>"9866339"</f>
        <v/>
      </c>
      <c r="B62" t="inlineStr">
        <is>
          <t>STAT</t>
        </is>
      </c>
      <c r="C62" t="inlineStr"/>
      <c r="D62" t="inlineStr">
        <is>
          <t>13-abr-2025</t>
        </is>
      </c>
      <c r="E62" t="inlineStr">
        <is>
          <t>21:54</t>
        </is>
      </c>
      <c r="F62" t="inlineStr">
        <is>
          <t>BRAVO ARACENA</t>
        </is>
      </c>
      <c r="G62" t="inlineStr">
        <is>
          <t>ALEJANDRA PAZ</t>
        </is>
      </c>
      <c r="H62" t="inlineStr">
        <is>
          <t>16610347-9</t>
        </is>
      </c>
      <c r="I62" t="inlineStr">
        <is>
          <t>RX Pie Derecho AP-L C/Apoyo + Oblicuo</t>
        </is>
      </c>
      <c r="J62" t="inlineStr">
        <is>
          <t>SCA Rayos 4 Urgencia</t>
        </is>
      </c>
      <c r="K62" t="inlineStr">
        <is>
          <t>Lectura (Dr. Muñoz Peralta, Rodrigo Andres - completado),
Lectura (Dr. Valencia Matus, Alex Magdiel - completado),
Adquisición (Ahumada Burgos, Alvaro - completado)</t>
        </is>
      </c>
      <c r="L62" t="inlineStr">
        <is>
          <t>13-abr-2025, 22:09</t>
        </is>
      </c>
      <c r="M62" t="inlineStr">
        <is>
          <t>Validado</t>
        </is>
      </c>
      <c r="N62" t="inlineStr"/>
      <c r="O62" t="inlineStr">
        <is>
          <t>13-abr-2025, 22:27</t>
        </is>
      </c>
      <c r="P62" t="inlineStr">
        <is>
          <t>36 a</t>
        </is>
      </c>
      <c r="Q62" t="inlineStr">
        <is>
          <t>RX</t>
        </is>
      </c>
      <c r="R62" t="b">
        <v>0</v>
      </c>
      <c r="S62" t="inlineStr">
        <is>
          <t>2025-04-13</t>
        </is>
      </c>
      <c r="T62" t="b">
        <v>1</v>
      </c>
    </row>
    <row r="63">
      <c r="A63">
        <f>"9866340"</f>
        <v/>
      </c>
      <c r="B63" t="inlineStr">
        <is>
          <t>STAT</t>
        </is>
      </c>
      <c r="C63" t="inlineStr"/>
      <c r="D63" t="inlineStr">
        <is>
          <t>13-abr-2025</t>
        </is>
      </c>
      <c r="E63" t="inlineStr">
        <is>
          <t>21:55</t>
        </is>
      </c>
      <c r="F63" t="inlineStr">
        <is>
          <t>LASTRA BUSTOS</t>
        </is>
      </c>
      <c r="G63" t="inlineStr">
        <is>
          <t>FLORENCIA VICTORIA</t>
        </is>
      </c>
      <c r="H63" t="inlineStr">
        <is>
          <t>27700319-8</t>
        </is>
      </c>
      <c r="I63" t="inlineStr">
        <is>
          <t>RX Torax AP-L Ped</t>
        </is>
      </c>
      <c r="J63" t="inlineStr">
        <is>
          <t>SCA Rayos 4 Urgencia</t>
        </is>
      </c>
      <c r="K63" t="inlineStr">
        <is>
          <t>Lectura (Dr. Muñoz Peralta, Rodrigo Andres - completado),
Lectura (Dr. Valencia Matus, Alex Magdiel - completado),
Adquisición (Ahumada Burgos, Alvaro - completado)</t>
        </is>
      </c>
      <c r="L63" t="inlineStr">
        <is>
          <t>13-abr-2025, 22:22</t>
        </is>
      </c>
      <c r="M63" t="inlineStr">
        <is>
          <t>Validado</t>
        </is>
      </c>
      <c r="N63" t="inlineStr"/>
      <c r="O63" t="inlineStr">
        <is>
          <t>13-abr-2025, 22:26</t>
        </is>
      </c>
      <c r="P63" t="inlineStr">
        <is>
          <t>3 a</t>
        </is>
      </c>
      <c r="Q63" t="inlineStr">
        <is>
          <t>RX</t>
        </is>
      </c>
      <c r="R63" t="b">
        <v>0</v>
      </c>
      <c r="S63" t="inlineStr">
        <is>
          <t>2025-04-13</t>
        </is>
      </c>
      <c r="T63" t="b">
        <v>1</v>
      </c>
    </row>
    <row r="64">
      <c r="A64">
        <f>"9866354"</f>
        <v/>
      </c>
      <c r="B64" t="inlineStr">
        <is>
          <t>STAT</t>
        </is>
      </c>
      <c r="C64" t="inlineStr"/>
      <c r="D64" t="inlineStr">
        <is>
          <t>13-abr-2025</t>
        </is>
      </c>
      <c r="E64" t="inlineStr">
        <is>
          <t>21:55</t>
        </is>
      </c>
      <c r="F64" t="inlineStr">
        <is>
          <t>POBLETE LOYOLA</t>
        </is>
      </c>
      <c r="G64" t="inlineStr">
        <is>
          <t>SARA HORTENSIA</t>
        </is>
      </c>
      <c r="H64" t="inlineStr">
        <is>
          <t>3184148-8</t>
        </is>
      </c>
      <c r="I64" t="inlineStr">
        <is>
          <t>RX Torax AP-L</t>
        </is>
      </c>
      <c r="J64" t="inlineStr">
        <is>
          <t>SCA Rayos 4 Urgencia</t>
        </is>
      </c>
      <c r="K64" t="inlineStr">
        <is>
          <t>Lectura (Dr. Muñoz Peralta, Rodrigo Andres - completado),
Lectura (Dr. Valencia Matus, Alex Magdiel - completado),
Adquisición (Ahumada Burgos, Alvaro - completado)</t>
        </is>
      </c>
      <c r="L64" t="inlineStr">
        <is>
          <t>13-abr-2025, 22:27</t>
        </is>
      </c>
      <c r="M64" t="inlineStr">
        <is>
          <t>Validado</t>
        </is>
      </c>
      <c r="N64" t="inlineStr"/>
      <c r="O64" t="inlineStr">
        <is>
          <t>13-abr-2025, 22:30</t>
        </is>
      </c>
      <c r="P64" t="inlineStr">
        <is>
          <t>92 a</t>
        </is>
      </c>
      <c r="Q64" t="inlineStr">
        <is>
          <t>RX</t>
        </is>
      </c>
      <c r="R64" t="b">
        <v>0</v>
      </c>
      <c r="S64" t="inlineStr">
        <is>
          <t>2025-04-13</t>
        </is>
      </c>
      <c r="T64" t="b">
        <v>1</v>
      </c>
    </row>
    <row r="65">
      <c r="A65">
        <f>"9866421"</f>
        <v/>
      </c>
      <c r="B65" t="inlineStr">
        <is>
          <t>STAT</t>
        </is>
      </c>
      <c r="C65" t="inlineStr"/>
      <c r="D65" t="inlineStr">
        <is>
          <t>14-abr-2025</t>
        </is>
      </c>
      <c r="E65" t="inlineStr">
        <is>
          <t>00:12</t>
        </is>
      </c>
      <c r="F65" t="inlineStr">
        <is>
          <t>ARAVENA RODRIGUEZ</t>
        </is>
      </c>
      <c r="G65" t="inlineStr">
        <is>
          <t>PAZ</t>
        </is>
      </c>
      <c r="H65" t="inlineStr">
        <is>
          <t>27697051-8</t>
        </is>
      </c>
      <c r="I65" t="inlineStr">
        <is>
          <t>RX Torax AP-L Ped</t>
        </is>
      </c>
      <c r="J65" t="inlineStr">
        <is>
          <t>SCA Rayos 1 Didi</t>
        </is>
      </c>
      <c r="K65" t="inlineStr">
        <is>
          <t>Lectura (Dr. Muñoz Peralta, Rodrigo Andres - completado),
Lectura (Dr. Suarez Vasquez, Javier Nicolas - completado),
Adquisición (Salas Cisternas, Karen Jocelyn - completado)</t>
        </is>
      </c>
      <c r="L65" t="inlineStr">
        <is>
          <t>14-abr-2025, 00:20</t>
        </is>
      </c>
      <c r="M65" t="inlineStr">
        <is>
          <t>Validado</t>
        </is>
      </c>
      <c r="N65" t="inlineStr"/>
      <c r="O65" t="inlineStr">
        <is>
          <t>14-abr-2025, 00:30</t>
        </is>
      </c>
      <c r="P65" t="inlineStr">
        <is>
          <t>3 a</t>
        </is>
      </c>
      <c r="Q65" t="inlineStr">
        <is>
          <t>RX</t>
        </is>
      </c>
      <c r="R65" t="b">
        <v>0</v>
      </c>
      <c r="S65" t="inlineStr">
        <is>
          <t>2025-04-14</t>
        </is>
      </c>
      <c r="T65" t="b">
        <v>1</v>
      </c>
    </row>
    <row r="66">
      <c r="A66">
        <f>"9866437"</f>
        <v/>
      </c>
      <c r="B66" t="inlineStr">
        <is>
          <t>STAT</t>
        </is>
      </c>
      <c r="C66" t="inlineStr"/>
      <c r="D66" t="inlineStr">
        <is>
          <t>14-abr-2025</t>
        </is>
      </c>
      <c r="E66" t="inlineStr">
        <is>
          <t>03:40</t>
        </is>
      </c>
      <c r="F66" t="inlineStr">
        <is>
          <t>NUNEZ HERRERA</t>
        </is>
      </c>
      <c r="G66" t="inlineStr">
        <is>
          <t>MAURICIO EDUARDO</t>
        </is>
      </c>
      <c r="H66" t="inlineStr">
        <is>
          <t>10348955-5</t>
        </is>
      </c>
      <c r="I66" t="inlineStr">
        <is>
          <t>RX Torax AP-L</t>
        </is>
      </c>
      <c r="J66" t="inlineStr">
        <is>
          <t>SCA Rayos 1 Didi</t>
        </is>
      </c>
      <c r="K66" t="inlineStr">
        <is>
          <t>Lectura (Dr. Muñoz Peralta, Rodrigo Andres - completado),
Lectura (Dr. Suarez Vasquez, Javier Nicolas - completado),
Adquisición (Salas Cisternas, Karen Jocelyn - completado)</t>
        </is>
      </c>
      <c r="L66" t="inlineStr">
        <is>
          <t>14-abr-2025, 03:56</t>
        </is>
      </c>
      <c r="M66" t="inlineStr">
        <is>
          <t>Validado</t>
        </is>
      </c>
      <c r="N66" t="inlineStr"/>
      <c r="O66" t="inlineStr">
        <is>
          <t>14-abr-2025, 04:05</t>
        </is>
      </c>
      <c r="P66" t="inlineStr">
        <is>
          <t>52 a</t>
        </is>
      </c>
      <c r="Q66" t="inlineStr">
        <is>
          <t>RX</t>
        </is>
      </c>
      <c r="R66" t="b">
        <v>0</v>
      </c>
      <c r="S66" t="inlineStr">
        <is>
          <t>2025-04-14</t>
        </is>
      </c>
      <c r="T66" t="b">
        <v>1</v>
      </c>
    </row>
    <row r="67">
      <c r="A67">
        <f>"9883587"</f>
        <v/>
      </c>
      <c r="B67" t="inlineStr">
        <is>
          <t>STAT</t>
        </is>
      </c>
      <c r="C67" t="inlineStr"/>
      <c r="D67" t="inlineStr">
        <is>
          <t>18-abr-2025</t>
        </is>
      </c>
      <c r="E67" t="inlineStr">
        <is>
          <t>10:33</t>
        </is>
      </c>
      <c r="F67" t="inlineStr">
        <is>
          <t>CORNEJO RAMIREZ</t>
        </is>
      </c>
      <c r="G67" t="inlineStr">
        <is>
          <t>CAMILA</t>
        </is>
      </c>
      <c r="H67" t="inlineStr">
        <is>
          <t>17405607-2</t>
        </is>
      </c>
      <c r="I67" t="inlineStr">
        <is>
          <t>RX Torax AP-L</t>
        </is>
      </c>
      <c r="J67" t="inlineStr">
        <is>
          <t>SCA Rayos 4 Urgencia</t>
        </is>
      </c>
      <c r="K67" t="inlineStr">
        <is>
          <t>Lectura (Dr. Muñoz Peralta, Rodrigo Andres - completado),
Lectura (Dr. Valencia Matus, Alex Magdiel - completado),
Lectura (Dr. Valencia Matus, Alex Magdiel - completado),
Adquisición (Pincheira Tapia, Mónica - completado)</t>
        </is>
      </c>
      <c r="L67" t="inlineStr">
        <is>
          <t>18-abr-2025, 10:48</t>
        </is>
      </c>
      <c r="M67" t="inlineStr">
        <is>
          <t>Validado</t>
        </is>
      </c>
      <c r="N67" t="inlineStr"/>
      <c r="O67" t="inlineStr">
        <is>
          <t>18-abr-2025, 11:08</t>
        </is>
      </c>
      <c r="P67" t="inlineStr">
        <is>
          <t>35 a</t>
        </is>
      </c>
      <c r="Q67" t="inlineStr">
        <is>
          <t>RX</t>
        </is>
      </c>
      <c r="R67" t="b">
        <v>0</v>
      </c>
      <c r="S67" t="inlineStr">
        <is>
          <t>2025-04-18</t>
        </is>
      </c>
      <c r="T67" t="b">
        <v>1</v>
      </c>
    </row>
    <row r="68">
      <c r="A68">
        <f>"9883592"</f>
        <v/>
      </c>
      <c r="B68" t="inlineStr">
        <is>
          <t>STAT</t>
        </is>
      </c>
      <c r="C68" t="inlineStr"/>
      <c r="D68" t="inlineStr">
        <is>
          <t>18-abr-2025</t>
        </is>
      </c>
      <c r="E68" t="inlineStr">
        <is>
          <t>10:42</t>
        </is>
      </c>
      <c r="F68" t="inlineStr">
        <is>
          <t>CONTARDO LUZZI</t>
        </is>
      </c>
      <c r="G68" t="inlineStr">
        <is>
          <t>CARMEN GLORIA PAOLA</t>
        </is>
      </c>
      <c r="H68" t="inlineStr">
        <is>
          <t>9144467-4</t>
        </is>
      </c>
      <c r="I68" t="inlineStr">
        <is>
          <t>RX Torax AP-L</t>
        </is>
      </c>
      <c r="J68" t="inlineStr">
        <is>
          <t>SCA Rayos 4 Urgencia</t>
        </is>
      </c>
      <c r="K68" t="inlineStr">
        <is>
          <t>Lectura (Dr. Muñoz Peralta, Rodrigo Andres - completado),
Lectura (Dr. Valencia Matus, Alex Magdiel - completado),
Adquisición (Pincheira Tapia, Mónica - completado)</t>
        </is>
      </c>
      <c r="L68" t="inlineStr">
        <is>
          <t>18-abr-2025, 10:58</t>
        </is>
      </c>
      <c r="M68" t="inlineStr">
        <is>
          <t>Validado</t>
        </is>
      </c>
      <c r="N68" t="inlineStr"/>
      <c r="O68" t="inlineStr">
        <is>
          <t>18-abr-2025, 11:11</t>
        </is>
      </c>
      <c r="P68" t="inlineStr">
        <is>
          <t>59 a</t>
        </is>
      </c>
      <c r="Q68" t="inlineStr">
        <is>
          <t>RX</t>
        </is>
      </c>
      <c r="R68" t="b">
        <v>0</v>
      </c>
      <c r="S68" t="inlineStr">
        <is>
          <t>2025-04-18</t>
        </is>
      </c>
      <c r="T68" t="b">
        <v>1</v>
      </c>
    </row>
    <row r="69">
      <c r="A69">
        <f>"9883645"</f>
        <v/>
      </c>
      <c r="B69" t="inlineStr">
        <is>
          <t>STAT</t>
        </is>
      </c>
      <c r="C69" t="inlineStr"/>
      <c r="D69" t="inlineStr">
        <is>
          <t>18-abr-2025</t>
        </is>
      </c>
      <c r="E69" t="inlineStr">
        <is>
          <t>11:46</t>
        </is>
      </c>
      <c r="F69" t="inlineStr">
        <is>
          <t>SALGADO LOPEZ</t>
        </is>
      </c>
      <c r="G69" t="inlineStr">
        <is>
          <t>SOFIA</t>
        </is>
      </c>
      <c r="H69" t="inlineStr">
        <is>
          <t>23884143-7</t>
        </is>
      </c>
      <c r="I69" t="inlineStr">
        <is>
          <t>RX Dedo Izquierdo AP-L-Oblicuo Ped</t>
        </is>
      </c>
      <c r="J69" t="inlineStr">
        <is>
          <t>SCA Rayos 4 Urgencia</t>
        </is>
      </c>
      <c r="K69" t="inlineStr">
        <is>
          <t>Lectura (Dr. Muñoz Peralta, Rodrigo Andres - completado),
Lectura (Dr. Valencia Matus, Alex Magdiel - completado),
Adquisición (Ahumada Burgos, Alvaro - completado)</t>
        </is>
      </c>
      <c r="L69" t="inlineStr">
        <is>
          <t>18-abr-2025, 11:54</t>
        </is>
      </c>
      <c r="M69" t="inlineStr">
        <is>
          <t>Validado</t>
        </is>
      </c>
      <c r="N69" t="inlineStr"/>
      <c r="O69" t="inlineStr">
        <is>
          <t>18-abr-2025, 12:12</t>
        </is>
      </c>
      <c r="P69" t="inlineStr">
        <is>
          <t>13 a</t>
        </is>
      </c>
      <c r="Q69" t="inlineStr">
        <is>
          <t>RX</t>
        </is>
      </c>
      <c r="R69" t="b">
        <v>0</v>
      </c>
      <c r="S69" t="inlineStr">
        <is>
          <t>2025-04-18</t>
        </is>
      </c>
      <c r="T69" t="b">
        <v>1</v>
      </c>
    </row>
    <row r="70">
      <c r="A70">
        <f>"9883647"</f>
        <v/>
      </c>
      <c r="B70" t="inlineStr">
        <is>
          <t>STAT</t>
        </is>
      </c>
      <c r="C70" t="inlineStr"/>
      <c r="D70" t="inlineStr">
        <is>
          <t>18-abr-2025</t>
        </is>
      </c>
      <c r="E70" t="inlineStr">
        <is>
          <t>11:46</t>
        </is>
      </c>
      <c r="F70" t="inlineStr">
        <is>
          <t>CARO TRONCOSO</t>
        </is>
      </c>
      <c r="G70" t="inlineStr">
        <is>
          <t>FLORENCIA BEATRIZ</t>
        </is>
      </c>
      <c r="H70" t="inlineStr">
        <is>
          <t>27594069-0</t>
        </is>
      </c>
      <c r="I70" t="inlineStr">
        <is>
          <t>RX Torax AP-L Ped</t>
        </is>
      </c>
      <c r="J70" t="inlineStr">
        <is>
          <t>SCA Rayos 4 Urgencia</t>
        </is>
      </c>
      <c r="K70" t="inlineStr">
        <is>
          <t>Lectura (Dr. Muñoz Peralta, Rodrigo Andres - completado),
Lectura (Dr. Valencia Matus, Alex Magdiel - completado),
Adquisición (Ahumada Burgos, Alvaro - completado)</t>
        </is>
      </c>
      <c r="L70" t="inlineStr">
        <is>
          <t>18-abr-2025, 12:01</t>
        </is>
      </c>
      <c r="M70" t="inlineStr">
        <is>
          <t>Validado</t>
        </is>
      </c>
      <c r="N70" t="inlineStr"/>
      <c r="O70" t="inlineStr">
        <is>
          <t>18-abr-2025, 12:02</t>
        </is>
      </c>
      <c r="P70" t="inlineStr">
        <is>
          <t>3 a</t>
        </is>
      </c>
      <c r="Q70" t="inlineStr">
        <is>
          <t>RX</t>
        </is>
      </c>
      <c r="R70" t="b">
        <v>0</v>
      </c>
      <c r="S70" t="inlineStr">
        <is>
          <t>2025-04-18</t>
        </is>
      </c>
      <c r="T70" t="b">
        <v>1</v>
      </c>
    </row>
    <row r="71">
      <c r="A71">
        <f>"9883660"</f>
        <v/>
      </c>
      <c r="B71" t="inlineStr">
        <is>
          <t>STAT</t>
        </is>
      </c>
      <c r="C71" t="inlineStr"/>
      <c r="D71" t="inlineStr">
        <is>
          <t>18-abr-2025</t>
        </is>
      </c>
      <c r="E71" t="inlineStr">
        <is>
          <t>11:53</t>
        </is>
      </c>
      <c r="F71" t="inlineStr">
        <is>
          <t>NUNEZ FIGUEROA</t>
        </is>
      </c>
      <c r="G71" t="inlineStr">
        <is>
          <t>PATRICIA ANGELINA</t>
        </is>
      </c>
      <c r="H71" t="inlineStr">
        <is>
          <t>9761676-0</t>
        </is>
      </c>
      <c r="I71" t="inlineStr">
        <is>
          <t>RX Huesos Propios de la Nariz</t>
        </is>
      </c>
      <c r="J71" t="inlineStr">
        <is>
          <t>SCA Rayos 4 Urgencia</t>
        </is>
      </c>
      <c r="K71" t="inlineStr">
        <is>
          <t>Lectura (Dr. Muñoz Peralta, Rodrigo Andres - completado),
Lectura (Dr. Valencia Matus, Alex Magdiel - completado),
Adquisición (Ahumada Burgos, Alvaro - completado)</t>
        </is>
      </c>
      <c r="L71" t="inlineStr">
        <is>
          <t>18-abr-2025, 12:08</t>
        </is>
      </c>
      <c r="M71" t="inlineStr">
        <is>
          <t>Validado</t>
        </is>
      </c>
      <c r="N71" t="inlineStr"/>
      <c r="O71" t="inlineStr">
        <is>
          <t>18-abr-2025, 12:11</t>
        </is>
      </c>
      <c r="P71" t="inlineStr">
        <is>
          <t>60 a</t>
        </is>
      </c>
      <c r="Q71" t="inlineStr">
        <is>
          <t>RX</t>
        </is>
      </c>
      <c r="R71" t="b">
        <v>0</v>
      </c>
      <c r="S71" t="inlineStr">
        <is>
          <t>2025-04-18</t>
        </is>
      </c>
      <c r="T71" t="b">
        <v>1</v>
      </c>
    </row>
    <row r="72">
      <c r="A72">
        <f>"9883685"</f>
        <v/>
      </c>
      <c r="B72" t="inlineStr">
        <is>
          <t>STAT</t>
        </is>
      </c>
      <c r="C72" t="inlineStr"/>
      <c r="D72" t="inlineStr">
        <is>
          <t>18-abr-2025</t>
        </is>
      </c>
      <c r="E72" t="inlineStr">
        <is>
          <t>12:29</t>
        </is>
      </c>
      <c r="F72" t="inlineStr">
        <is>
          <t>OSSA VELASQUEZ</t>
        </is>
      </c>
      <c r="G72" t="inlineStr">
        <is>
          <t>ISIDORA</t>
        </is>
      </c>
      <c r="H72" t="inlineStr">
        <is>
          <t>26611142-8</t>
        </is>
      </c>
      <c r="I72" t="inlineStr">
        <is>
          <t>RX Antebrazo Derecho AP-L-Oblicuos Ped</t>
        </is>
      </c>
      <c r="J72" t="inlineStr">
        <is>
          <t>SCA Rayos 4 Urgencia</t>
        </is>
      </c>
      <c r="K72" t="inlineStr">
        <is>
          <t>Lectura (Dr. Muñoz Peralta, Rodrigo Andres - completado),
Lectura (Dr. Aragon Caqueo, Gonzalo - completado),
Adquisición (Pincheira Tapia, Mónica - completado)</t>
        </is>
      </c>
      <c r="L72" t="inlineStr">
        <is>
          <t>18-abr-2025, 12:41</t>
        </is>
      </c>
      <c r="M72" t="inlineStr">
        <is>
          <t>Validado</t>
        </is>
      </c>
      <c r="N72" t="inlineStr"/>
      <c r="O72" t="inlineStr">
        <is>
          <t>18-abr-2025, 13:20</t>
        </is>
      </c>
      <c r="P72" t="inlineStr">
        <is>
          <t>5 a</t>
        </is>
      </c>
      <c r="Q72" t="inlineStr">
        <is>
          <t>RX</t>
        </is>
      </c>
      <c r="R72" t="b">
        <v>0</v>
      </c>
      <c r="S72" t="inlineStr">
        <is>
          <t>2025-04-18</t>
        </is>
      </c>
      <c r="T72" t="b">
        <v>1</v>
      </c>
    </row>
    <row r="73">
      <c r="A73">
        <f>"9883713"</f>
        <v/>
      </c>
      <c r="B73" t="inlineStr">
        <is>
          <t>STAT</t>
        </is>
      </c>
      <c r="C73" t="inlineStr"/>
      <c r="D73" t="inlineStr">
        <is>
          <t>18-abr-2025</t>
        </is>
      </c>
      <c r="E73" t="inlineStr">
        <is>
          <t>12:54</t>
        </is>
      </c>
      <c r="F73" t="inlineStr">
        <is>
          <t>HERNANDEZ EYQUEM</t>
        </is>
      </c>
      <c r="G73" t="inlineStr">
        <is>
          <t>MARIANA DE JESUS</t>
        </is>
      </c>
      <c r="H73" t="inlineStr">
        <is>
          <t>18637786-9</t>
        </is>
      </c>
      <c r="I73" t="inlineStr">
        <is>
          <t>RX Codo Derecho AP-L</t>
        </is>
      </c>
      <c r="J73" t="inlineStr">
        <is>
          <t>SCA Rayos 4 Urgencia</t>
        </is>
      </c>
      <c r="K73" t="inlineStr">
        <is>
          <t>Lectura (Dr. Muñoz Peralta, Rodrigo Andres - completado),
Lectura (Dr. Aragon Caqueo, Gonzalo - completado),
Adquisición (Ahumada Burgos, Alvaro - completado)</t>
        </is>
      </c>
      <c r="L73" t="inlineStr">
        <is>
          <t>18-abr-2025, 13:04</t>
        </is>
      </c>
      <c r="M73" t="inlineStr">
        <is>
          <t>Validado</t>
        </is>
      </c>
      <c r="N73" t="inlineStr"/>
      <c r="O73" t="inlineStr">
        <is>
          <t>18-abr-2025, 14:01</t>
        </is>
      </c>
      <c r="P73" t="inlineStr">
        <is>
          <t>31 a</t>
        </is>
      </c>
      <c r="Q73" t="inlineStr">
        <is>
          <t>RX</t>
        </is>
      </c>
      <c r="R73" t="b">
        <v>0</v>
      </c>
      <c r="S73" t="inlineStr">
        <is>
          <t>2025-04-18</t>
        </is>
      </c>
      <c r="T73" t="b">
        <v>1</v>
      </c>
    </row>
    <row r="74">
      <c r="A74">
        <f>"9883714"</f>
        <v/>
      </c>
      <c r="B74" t="inlineStr">
        <is>
          <t>STAT</t>
        </is>
      </c>
      <c r="C74" t="inlineStr"/>
      <c r="D74" t="inlineStr">
        <is>
          <t>18-abr-2025</t>
        </is>
      </c>
      <c r="E74" t="inlineStr">
        <is>
          <t>12:54</t>
        </is>
      </c>
      <c r="F74" t="inlineStr">
        <is>
          <t>HERNANDEZ EYQUEM</t>
        </is>
      </c>
      <c r="G74" t="inlineStr">
        <is>
          <t>MARIANA DE JESUS</t>
        </is>
      </c>
      <c r="H74" t="inlineStr">
        <is>
          <t>18637786-9</t>
        </is>
      </c>
      <c r="I74" t="inlineStr">
        <is>
          <t>RX Codo Derecho Oblicuos</t>
        </is>
      </c>
      <c r="J74" t="inlineStr">
        <is>
          <t>SCA Rayos 4 Urgencia</t>
        </is>
      </c>
      <c r="K74" t="inlineStr">
        <is>
          <t>Lectura (Dr. Muñoz Peralta, Rodrigo Andres - completado),
Lectura (Dr. Aragon Caqueo, Gonzalo - completado),
Adquisición (Ahumada Burgos, Alvaro - completado)</t>
        </is>
      </c>
      <c r="L74" t="inlineStr">
        <is>
          <t>18-abr-2025, 13:05</t>
        </is>
      </c>
      <c r="M74" t="inlineStr">
        <is>
          <t>Validado</t>
        </is>
      </c>
      <c r="N74" t="inlineStr"/>
      <c r="O74" t="inlineStr">
        <is>
          <t>18-abr-2025, 14:01</t>
        </is>
      </c>
      <c r="P74" t="inlineStr">
        <is>
          <t>31 a</t>
        </is>
      </c>
      <c r="Q74" t="inlineStr">
        <is>
          <t>RX</t>
        </is>
      </c>
      <c r="R74" t="b">
        <v>0</v>
      </c>
      <c r="S74" t="inlineStr">
        <is>
          <t>2025-04-18</t>
        </is>
      </c>
      <c r="T74" t="b">
        <v>1</v>
      </c>
    </row>
    <row r="75">
      <c r="A75">
        <f>"9883723"</f>
        <v/>
      </c>
      <c r="B75" t="inlineStr">
        <is>
          <t>STAT</t>
        </is>
      </c>
      <c r="C75" t="inlineStr"/>
      <c r="D75" t="inlineStr">
        <is>
          <t>18-abr-2025</t>
        </is>
      </c>
      <c r="E75" t="inlineStr">
        <is>
          <t>12:57</t>
        </is>
      </c>
      <c r="F75" t="inlineStr">
        <is>
          <t>ALARCON RODRIGUEZ</t>
        </is>
      </c>
      <c r="G75" t="inlineStr">
        <is>
          <t>CARMEN LUZ</t>
        </is>
      </c>
      <c r="H75" t="inlineStr">
        <is>
          <t>13428112-K</t>
        </is>
      </c>
      <c r="I75" t="inlineStr">
        <is>
          <t>RX Sacro AP-L</t>
        </is>
      </c>
      <c r="J75" t="inlineStr">
        <is>
          <t>SCA Rayos 4 Urgencia</t>
        </is>
      </c>
      <c r="K75" t="inlineStr">
        <is>
          <t>Lectura (Dr. Muñoz Peralta, Rodrigo Andres - completado),
Lectura (Dr. Valencia Matus, Alex Magdiel - completado),
Adquisición (Ahumada Burgos, Alvaro - completado)</t>
        </is>
      </c>
      <c r="L75" t="inlineStr">
        <is>
          <t>18-abr-2025, 13:11</t>
        </is>
      </c>
      <c r="M75" t="inlineStr">
        <is>
          <t>Validado</t>
        </is>
      </c>
      <c r="N75" t="inlineStr"/>
      <c r="O75" t="inlineStr">
        <is>
          <t>18-abr-2025, 14:02</t>
        </is>
      </c>
      <c r="P75" t="inlineStr">
        <is>
          <t>46 a</t>
        </is>
      </c>
      <c r="Q75" t="inlineStr">
        <is>
          <t>RX</t>
        </is>
      </c>
      <c r="R75" t="b">
        <v>0</v>
      </c>
      <c r="S75" t="inlineStr">
        <is>
          <t>2025-04-18</t>
        </is>
      </c>
      <c r="T75" t="b">
        <v>1</v>
      </c>
    </row>
    <row r="76">
      <c r="A76">
        <f>"9883724"</f>
        <v/>
      </c>
      <c r="B76" t="inlineStr">
        <is>
          <t>STAT</t>
        </is>
      </c>
      <c r="C76" t="inlineStr"/>
      <c r="D76" t="inlineStr">
        <is>
          <t>18-abr-2025</t>
        </is>
      </c>
      <c r="E76" t="inlineStr">
        <is>
          <t>12:57</t>
        </is>
      </c>
      <c r="F76" t="inlineStr">
        <is>
          <t>ALARCON RODRIGUEZ</t>
        </is>
      </c>
      <c r="G76" t="inlineStr">
        <is>
          <t>CARMEN LUZ</t>
        </is>
      </c>
      <c r="H76" t="inlineStr">
        <is>
          <t>13428112-K</t>
        </is>
      </c>
      <c r="I76" t="inlineStr">
        <is>
          <t>RX Pelvis Inlet-Outlet</t>
        </is>
      </c>
      <c r="J76" t="inlineStr">
        <is>
          <t>SCA Rayos 4 Urgencia</t>
        </is>
      </c>
      <c r="K76" t="inlineStr">
        <is>
          <t>Lectura (Dr. Muñoz Peralta, Rodrigo Andres - completado),
Lectura (Dr. Valencia Matus, Alex Magdiel - completado),
Adquisición (Ahumada Burgos, Alvaro - completado)</t>
        </is>
      </c>
      <c r="L76" t="inlineStr">
        <is>
          <t>18-abr-2025, 13:11</t>
        </is>
      </c>
      <c r="M76" t="inlineStr">
        <is>
          <t>Validado</t>
        </is>
      </c>
      <c r="N76" t="inlineStr"/>
      <c r="O76" t="inlineStr">
        <is>
          <t>18-abr-2025, 14:02</t>
        </is>
      </c>
      <c r="P76" t="inlineStr">
        <is>
          <t>46 a</t>
        </is>
      </c>
      <c r="Q76" t="inlineStr">
        <is>
          <t>RX</t>
        </is>
      </c>
      <c r="R76" t="b">
        <v>0</v>
      </c>
      <c r="S76" t="inlineStr">
        <is>
          <t>2025-04-18</t>
        </is>
      </c>
      <c r="T76" t="b">
        <v>1</v>
      </c>
    </row>
    <row r="77">
      <c r="A77">
        <f>"9883775"</f>
        <v/>
      </c>
      <c r="B77" t="inlineStr">
        <is>
          <t>STAT</t>
        </is>
      </c>
      <c r="C77" t="inlineStr"/>
      <c r="D77" t="inlineStr">
        <is>
          <t>18-abr-2025</t>
        </is>
      </c>
      <c r="E77" t="inlineStr">
        <is>
          <t>14:19</t>
        </is>
      </c>
      <c r="F77" t="inlineStr">
        <is>
          <t>BRAVO SAAVEDRA</t>
        </is>
      </c>
      <c r="G77" t="inlineStr">
        <is>
          <t>MAXIMO AUGUSTO LEON</t>
        </is>
      </c>
      <c r="H77" t="inlineStr">
        <is>
          <t>27495572-4</t>
        </is>
      </c>
      <c r="I77" t="inlineStr">
        <is>
          <t>RX Torax AP-L Ped</t>
        </is>
      </c>
      <c r="J77" t="inlineStr">
        <is>
          <t>SCA Rayos 4 Urgencia</t>
        </is>
      </c>
      <c r="K77" t="inlineStr">
        <is>
          <t>Lectura (Dr. Muñoz Peralta, Rodrigo Andres - completado),
Lectura (Dr. Valencia Matus, Alex Magdiel - completado),
Adquisición (Pincheira Tapia, Mónica - completado)</t>
        </is>
      </c>
      <c r="L77" t="inlineStr">
        <is>
          <t>18-abr-2025, 14:36</t>
        </is>
      </c>
      <c r="M77" t="inlineStr">
        <is>
          <t>Validado</t>
        </is>
      </c>
      <c r="N77" t="inlineStr"/>
      <c r="O77" t="inlineStr">
        <is>
          <t>18-abr-2025, 15:01</t>
        </is>
      </c>
      <c r="P77" t="inlineStr">
        <is>
          <t>4 a</t>
        </is>
      </c>
      <c r="Q77" t="inlineStr">
        <is>
          <t>RX</t>
        </is>
      </c>
      <c r="R77" t="b">
        <v>0</v>
      </c>
      <c r="S77" t="inlineStr">
        <is>
          <t>2025-04-18</t>
        </is>
      </c>
      <c r="T77" t="b">
        <v>1</v>
      </c>
    </row>
    <row r="78">
      <c r="A78">
        <f>"9883795"</f>
        <v/>
      </c>
      <c r="B78" t="inlineStr">
        <is>
          <t>STAT</t>
        </is>
      </c>
      <c r="C78" t="inlineStr"/>
      <c r="D78" t="inlineStr">
        <is>
          <t>18-abr-2025</t>
        </is>
      </c>
      <c r="E78" t="inlineStr">
        <is>
          <t>14:47</t>
        </is>
      </c>
      <c r="F78" t="inlineStr">
        <is>
          <t>POPA RABAH</t>
        </is>
      </c>
      <c r="G78" t="inlineStr">
        <is>
          <t>FEDERICO NATALE</t>
        </is>
      </c>
      <c r="H78" t="inlineStr">
        <is>
          <t>27576190-7</t>
        </is>
      </c>
      <c r="I78" t="inlineStr">
        <is>
          <t>RX Dedo Derecho AP-L-Oblicuo Ped</t>
        </is>
      </c>
      <c r="J78" t="inlineStr">
        <is>
          <t>SCA Rayos 4 Urgencia</t>
        </is>
      </c>
      <c r="K78" t="inlineStr">
        <is>
          <t>Lectura (Dr. Muñoz Peralta, Rodrigo Andres - completado),
Lectura (Dr. Valencia Matus, Alex Magdiel - completado),
Adquisición (Pincheira Tapia, Mónica - completado)</t>
        </is>
      </c>
      <c r="L78" t="inlineStr">
        <is>
          <t>18-abr-2025, 15:00</t>
        </is>
      </c>
      <c r="M78" t="inlineStr">
        <is>
          <t>Validado</t>
        </is>
      </c>
      <c r="N78" t="inlineStr"/>
      <c r="O78" t="inlineStr">
        <is>
          <t>18-abr-2025, 15:18</t>
        </is>
      </c>
      <c r="P78" t="inlineStr">
        <is>
          <t>3 a</t>
        </is>
      </c>
      <c r="Q78" t="inlineStr">
        <is>
          <t>RX</t>
        </is>
      </c>
      <c r="R78" t="b">
        <v>0</v>
      </c>
      <c r="S78" t="inlineStr">
        <is>
          <t>2025-04-18</t>
        </is>
      </c>
      <c r="T78" t="b">
        <v>1</v>
      </c>
    </row>
    <row r="79">
      <c r="A79">
        <f>"9883800"</f>
        <v/>
      </c>
      <c r="B79" t="inlineStr">
        <is>
          <t>STAT</t>
        </is>
      </c>
      <c r="C79" t="inlineStr"/>
      <c r="D79" t="inlineStr">
        <is>
          <t>18-abr-2025</t>
        </is>
      </c>
      <c r="E79" t="inlineStr">
        <is>
          <t>14:54</t>
        </is>
      </c>
      <c r="F79" t="inlineStr">
        <is>
          <t>POPA RABAH</t>
        </is>
      </c>
      <c r="G79" t="inlineStr">
        <is>
          <t>ALICIA MILAGROS</t>
        </is>
      </c>
      <c r="H79" t="inlineStr">
        <is>
          <t>27971928-K</t>
        </is>
      </c>
      <c r="I79" t="inlineStr">
        <is>
          <t>RX Torax AP-L Ped</t>
        </is>
      </c>
      <c r="J79" t="inlineStr">
        <is>
          <t>SCA Rayos 4 Urgencia</t>
        </is>
      </c>
      <c r="K79" t="inlineStr">
        <is>
          <t>Lectura (Dr. Muñoz Peralta, Rodrigo Andres - completado),
Adquisición (Pincheira Tapia, Mónica - completado)</t>
        </is>
      </c>
      <c r="L79" t="inlineStr">
        <is>
          <t>18-abr-2025, 15:08</t>
        </is>
      </c>
      <c r="M79" t="inlineStr">
        <is>
          <t>Validado</t>
        </is>
      </c>
      <c r="N79" t="inlineStr"/>
      <c r="O79" t="inlineStr">
        <is>
          <t>18-abr-2025, 15:19</t>
        </is>
      </c>
      <c r="P79" t="inlineStr">
        <is>
          <t>2 a</t>
        </is>
      </c>
      <c r="Q79" t="inlineStr">
        <is>
          <t>RX</t>
        </is>
      </c>
      <c r="R79" t="b">
        <v>0</v>
      </c>
      <c r="S79" t="inlineStr">
        <is>
          <t>2025-04-18</t>
        </is>
      </c>
      <c r="T79" t="b">
        <v>1</v>
      </c>
    </row>
    <row r="80">
      <c r="A80">
        <f>"9883824"</f>
        <v/>
      </c>
      <c r="B80" t="inlineStr">
        <is>
          <t>STAT</t>
        </is>
      </c>
      <c r="C80" t="inlineStr"/>
      <c r="D80" t="inlineStr">
        <is>
          <t>18-abr-2025</t>
        </is>
      </c>
      <c r="E80" t="inlineStr">
        <is>
          <t>15:31</t>
        </is>
      </c>
      <c r="F80" t="inlineStr">
        <is>
          <t>CONTRERAS MORALES</t>
        </is>
      </c>
      <c r="G80" t="inlineStr">
        <is>
          <t>PEDRO PASCUAL</t>
        </is>
      </c>
      <c r="H80" t="inlineStr">
        <is>
          <t>14186655-9</t>
        </is>
      </c>
      <c r="I80" t="inlineStr">
        <is>
          <t>RX Mano Derecha AP-L-Oblicua</t>
        </is>
      </c>
      <c r="J80" t="inlineStr">
        <is>
          <t>SCA Rayos 4 Urgencia</t>
        </is>
      </c>
      <c r="K80" t="inlineStr">
        <is>
          <t>Lectura (Dr. Muñoz Peralta, Rodrigo Andres - completado),
Lectura (Dr. Aragon Caqueo, Gonzalo - completado),
Adquisición (Ahumada Burgos, Alvaro - completado)</t>
        </is>
      </c>
      <c r="L80" t="inlineStr">
        <is>
          <t>18-abr-2025, 15:50</t>
        </is>
      </c>
      <c r="M80" t="inlineStr">
        <is>
          <t>Validado</t>
        </is>
      </c>
      <c r="N80" t="inlineStr"/>
      <c r="O80" t="inlineStr">
        <is>
          <t>18-abr-2025, 17:15</t>
        </is>
      </c>
      <c r="P80" t="inlineStr">
        <is>
          <t>43 a</t>
        </is>
      </c>
      <c r="Q80" t="inlineStr">
        <is>
          <t>RX</t>
        </is>
      </c>
      <c r="R80" t="b">
        <v>0</v>
      </c>
      <c r="S80" t="inlineStr">
        <is>
          <t>2025-04-18</t>
        </is>
      </c>
      <c r="T80" t="b">
        <v>1</v>
      </c>
    </row>
    <row r="81">
      <c r="A81">
        <f>"9883825"</f>
        <v/>
      </c>
      <c r="B81" t="inlineStr">
        <is>
          <t>STAT</t>
        </is>
      </c>
      <c r="C81" t="inlineStr"/>
      <c r="D81" t="inlineStr">
        <is>
          <t>18-abr-2025</t>
        </is>
      </c>
      <c r="E81" t="inlineStr">
        <is>
          <t>15:31</t>
        </is>
      </c>
      <c r="F81" t="inlineStr">
        <is>
          <t>CONTRERAS MORALES</t>
        </is>
      </c>
      <c r="G81" t="inlineStr">
        <is>
          <t>PEDRO PASCUAL</t>
        </is>
      </c>
      <c r="H81" t="inlineStr">
        <is>
          <t>14186655-9</t>
        </is>
      </c>
      <c r="I81" t="inlineStr">
        <is>
          <t>RX Rodilla Izquierda AP-L</t>
        </is>
      </c>
      <c r="J81" t="inlineStr">
        <is>
          <t>SCA Rayos 4 Urgencia</t>
        </is>
      </c>
      <c r="K81" t="inlineStr">
        <is>
          <t>Lectura (Dr. Muñoz Peralta, Rodrigo Andres - completado),
Lectura (Dr. Aragon Caqueo, Gonzalo - completado),
Adquisición (Ahumada Burgos, Alvaro - completado)</t>
        </is>
      </c>
      <c r="L81" t="inlineStr">
        <is>
          <t>18-abr-2025, 15:50</t>
        </is>
      </c>
      <c r="M81" t="inlineStr">
        <is>
          <t>Validado</t>
        </is>
      </c>
      <c r="N81" t="inlineStr"/>
      <c r="O81" t="inlineStr">
        <is>
          <t>18-abr-2025, 17:01</t>
        </is>
      </c>
      <c r="P81" t="inlineStr">
        <is>
          <t>43 a</t>
        </is>
      </c>
      <c r="Q81" t="inlineStr">
        <is>
          <t>RX</t>
        </is>
      </c>
      <c r="R81" t="b">
        <v>0</v>
      </c>
      <c r="S81" t="inlineStr">
        <is>
          <t>2025-04-18</t>
        </is>
      </c>
      <c r="T81" t="b">
        <v>1</v>
      </c>
    </row>
    <row r="82">
      <c r="A82">
        <f>"9883830"</f>
        <v/>
      </c>
      <c r="B82" t="inlineStr">
        <is>
          <t>STAT</t>
        </is>
      </c>
      <c r="C82" t="inlineStr"/>
      <c r="D82" t="inlineStr">
        <is>
          <t>18-abr-2025</t>
        </is>
      </c>
      <c r="E82" t="inlineStr">
        <is>
          <t>15:53</t>
        </is>
      </c>
      <c r="F82" t="inlineStr">
        <is>
          <t>VERGARA ORTIZ</t>
        </is>
      </c>
      <c r="G82" t="inlineStr">
        <is>
          <t>MARTINA</t>
        </is>
      </c>
      <c r="H82" t="inlineStr">
        <is>
          <t>28487509-5</t>
        </is>
      </c>
      <c r="I82" t="inlineStr">
        <is>
          <t>RX Femur Izquierdo AP-L Ped</t>
        </is>
      </c>
      <c r="J82" t="inlineStr">
        <is>
          <t>SCA Rayos 4 Urgencia</t>
        </is>
      </c>
      <c r="K82" t="inlineStr">
        <is>
          <t>Lectura (Dr. Muñoz Peralta, Rodrigo Andres - completado),
Lectura (Dr. Aragon Caqueo, Gonzalo - completado),
Adquisición (Pincheira Tapia, Mónica - completado)</t>
        </is>
      </c>
      <c r="L82" t="inlineStr">
        <is>
          <t>18-abr-2025, 16:02</t>
        </is>
      </c>
      <c r="M82" t="inlineStr">
        <is>
          <t>Validado</t>
        </is>
      </c>
      <c r="N82" t="inlineStr"/>
      <c r="O82" t="inlineStr">
        <is>
          <t>18-abr-2025, 17:19</t>
        </is>
      </c>
      <c r="P82" t="inlineStr">
        <is>
          <t>9 m</t>
        </is>
      </c>
      <c r="Q82" t="inlineStr">
        <is>
          <t>RX</t>
        </is>
      </c>
      <c r="R82" t="b">
        <v>0</v>
      </c>
      <c r="S82" t="inlineStr">
        <is>
          <t>2025-04-18</t>
        </is>
      </c>
      <c r="T82" t="b">
        <v>1</v>
      </c>
    </row>
    <row r="83">
      <c r="A83">
        <f>"9883852"</f>
        <v/>
      </c>
      <c r="B83" t="inlineStr">
        <is>
          <t>STAT</t>
        </is>
      </c>
      <c r="C83" t="inlineStr"/>
      <c r="D83" t="inlineStr">
        <is>
          <t>18-abr-2025</t>
        </is>
      </c>
      <c r="E83" t="inlineStr">
        <is>
          <t>16:19</t>
        </is>
      </c>
      <c r="F83" t="inlineStr">
        <is>
          <t>RIOSECO GALMEZ</t>
        </is>
      </c>
      <c r="G83" t="inlineStr">
        <is>
          <t>FELIPE</t>
        </is>
      </c>
      <c r="H83" t="inlineStr">
        <is>
          <t>24056276-6</t>
        </is>
      </c>
      <c r="I83" t="inlineStr">
        <is>
          <t>RX Torax AP-L Ped</t>
        </is>
      </c>
      <c r="J83" t="inlineStr">
        <is>
          <t>SCA Rayos 4 Urgencia</t>
        </is>
      </c>
      <c r="K83" t="inlineStr">
        <is>
          <t>Lectura (Dr. Muñoz Peralta, Rodrigo Andres - completado),
Lectura (Dr. Valencia Matus, Alex Magdiel - completado),
Adquisición (Pincheira Tapia, Mónica - completado)</t>
        </is>
      </c>
      <c r="L83" t="inlineStr">
        <is>
          <t>18-abr-2025, 16:31</t>
        </is>
      </c>
      <c r="M83" t="inlineStr">
        <is>
          <t>Validado</t>
        </is>
      </c>
      <c r="N83" t="inlineStr"/>
      <c r="O83" t="inlineStr">
        <is>
          <t>18-abr-2025, 16:39</t>
        </is>
      </c>
      <c r="P83" t="inlineStr">
        <is>
          <t>12 a</t>
        </is>
      </c>
      <c r="Q83" t="inlineStr">
        <is>
          <t>RX</t>
        </is>
      </c>
      <c r="R83" t="b">
        <v>0</v>
      </c>
      <c r="S83" t="inlineStr">
        <is>
          <t>2025-04-18</t>
        </is>
      </c>
      <c r="T83" t="b">
        <v>1</v>
      </c>
    </row>
    <row r="84">
      <c r="A84">
        <f>"9883856"</f>
        <v/>
      </c>
      <c r="B84" t="inlineStr">
        <is>
          <t>STAT</t>
        </is>
      </c>
      <c r="C84" t="inlineStr"/>
      <c r="D84" t="inlineStr">
        <is>
          <t>18-abr-2025</t>
        </is>
      </c>
      <c r="E84" t="inlineStr">
        <is>
          <t>16:19</t>
        </is>
      </c>
      <c r="F84" t="inlineStr">
        <is>
          <t>MARTINEZ DONAIRE</t>
        </is>
      </c>
      <c r="G84" t="inlineStr">
        <is>
          <t>RAIMUNDO JOSE</t>
        </is>
      </c>
      <c r="H84" t="inlineStr">
        <is>
          <t>24670013-3</t>
        </is>
      </c>
      <c r="I84" t="inlineStr">
        <is>
          <t>RX Tobillo Izquierdo AP-L-Oblicuo C/Apoyo Ped</t>
        </is>
      </c>
      <c r="J84" t="inlineStr">
        <is>
          <t>SCA Rayos 4 Urgencia</t>
        </is>
      </c>
      <c r="K84" t="inlineStr">
        <is>
          <t>Lectura (Dr. Muñoz Peralta, Rodrigo Andres - completado),
Lectura (Dr. Aragon Caqueo, Gonzalo - completado),
Adquisición (Ahumada Burgos, Alvaro - completado)</t>
        </is>
      </c>
      <c r="L84" t="inlineStr">
        <is>
          <t>18-abr-2025, 16:34</t>
        </is>
      </c>
      <c r="M84" t="inlineStr">
        <is>
          <t>Validado</t>
        </is>
      </c>
      <c r="N84" t="inlineStr"/>
      <c r="O84" t="inlineStr">
        <is>
          <t>18-abr-2025, 17:45</t>
        </is>
      </c>
      <c r="P84" t="inlineStr">
        <is>
          <t>10 a</t>
        </is>
      </c>
      <c r="Q84" t="inlineStr">
        <is>
          <t>RX</t>
        </is>
      </c>
      <c r="R84" t="b">
        <v>0</v>
      </c>
      <c r="S84" t="inlineStr">
        <is>
          <t>2025-04-18</t>
        </is>
      </c>
      <c r="T84" t="b">
        <v>1</v>
      </c>
    </row>
    <row r="85">
      <c r="A85">
        <f>"9883863"</f>
        <v/>
      </c>
      <c r="B85" t="inlineStr">
        <is>
          <t>STAT</t>
        </is>
      </c>
      <c r="C85" t="inlineStr"/>
      <c r="D85" t="inlineStr">
        <is>
          <t>18-abr-2025</t>
        </is>
      </c>
      <c r="E85" t="inlineStr">
        <is>
          <t>16:31</t>
        </is>
      </c>
      <c r="F85" t="inlineStr">
        <is>
          <t>YANEZ CORNEJO</t>
        </is>
      </c>
      <c r="G85" t="inlineStr">
        <is>
          <t>JOSEFINA ANDREA</t>
        </is>
      </c>
      <c r="H85" t="inlineStr">
        <is>
          <t>28722029-4</t>
        </is>
      </c>
      <c r="I85" t="inlineStr">
        <is>
          <t>RX Torax AP-L Ped</t>
        </is>
      </c>
      <c r="J85" t="inlineStr">
        <is>
          <t>SCA Rayos 4 Urgencia</t>
        </is>
      </c>
      <c r="K85" t="inlineStr">
        <is>
          <t>Lectura (Dr. Muñoz Peralta, Rodrigo Andres - completado),
Lectura (Dr. Valencia Matus, Alex Magdiel - completado),
Adquisición (Pincheira Tapia, Mónica - completado)</t>
        </is>
      </c>
      <c r="L85" t="inlineStr">
        <is>
          <t>18-abr-2025, 16:41</t>
        </is>
      </c>
      <c r="M85" t="inlineStr">
        <is>
          <t>Validado</t>
        </is>
      </c>
      <c r="N85" t="inlineStr"/>
      <c r="O85" t="inlineStr">
        <is>
          <t>18-abr-2025, 16:42</t>
        </is>
      </c>
      <c r="P85" t="inlineStr">
        <is>
          <t>9 s</t>
        </is>
      </c>
      <c r="Q85" t="inlineStr">
        <is>
          <t>RX</t>
        </is>
      </c>
      <c r="R85" t="b">
        <v>0</v>
      </c>
      <c r="S85" t="inlineStr">
        <is>
          <t>2025-04-18</t>
        </is>
      </c>
      <c r="T85" t="b">
        <v>1</v>
      </c>
    </row>
    <row r="86">
      <c r="A86">
        <f>"9883865"</f>
        <v/>
      </c>
      <c r="B86" t="inlineStr">
        <is>
          <t>STAT</t>
        </is>
      </c>
      <c r="C86" t="inlineStr"/>
      <c r="D86" t="inlineStr">
        <is>
          <t>18-abr-2025</t>
        </is>
      </c>
      <c r="E86" t="inlineStr">
        <is>
          <t>16:35</t>
        </is>
      </c>
      <c r="F86" t="inlineStr">
        <is>
          <t>MUNOZ MACHUCA</t>
        </is>
      </c>
      <c r="G86" t="inlineStr">
        <is>
          <t>ANA MARGARITA</t>
        </is>
      </c>
      <c r="H86" t="inlineStr">
        <is>
          <t>7471485-4</t>
        </is>
      </c>
      <c r="I86" t="inlineStr">
        <is>
          <t>RX Torax AP-L</t>
        </is>
      </c>
      <c r="J86" t="inlineStr">
        <is>
          <t>SCA Rayos 4 Urgencia</t>
        </is>
      </c>
      <c r="K86" t="inlineStr">
        <is>
          <t>Lectura (Dr. Muñoz Peralta, Rodrigo Andres - completado),
Adquisición (Pincheira Tapia, Mónica - completado)</t>
        </is>
      </c>
      <c r="L86" t="inlineStr">
        <is>
          <t>18-abr-2025, 16:48</t>
        </is>
      </c>
      <c r="M86" t="inlineStr">
        <is>
          <t>Validado</t>
        </is>
      </c>
      <c r="N86" t="inlineStr"/>
      <c r="O86" t="inlineStr">
        <is>
          <t>18-abr-2025, 17:57</t>
        </is>
      </c>
      <c r="P86" t="inlineStr">
        <is>
          <t>71 a</t>
        </is>
      </c>
      <c r="Q86" t="inlineStr">
        <is>
          <t>RX</t>
        </is>
      </c>
      <c r="R86" t="b">
        <v>0</v>
      </c>
      <c r="S86" t="inlineStr">
        <is>
          <t>2025-04-18</t>
        </is>
      </c>
      <c r="T86" t="b">
        <v>1</v>
      </c>
    </row>
    <row r="87">
      <c r="A87">
        <f>"9883900"</f>
        <v/>
      </c>
      <c r="B87" t="inlineStr">
        <is>
          <t>STAT</t>
        </is>
      </c>
      <c r="C87" t="inlineStr"/>
      <c r="D87" t="inlineStr">
        <is>
          <t>18-abr-2025</t>
        </is>
      </c>
      <c r="E87" t="inlineStr">
        <is>
          <t>17:28</t>
        </is>
      </c>
      <c r="F87" t="inlineStr">
        <is>
          <t>BARRIOLHET WEDELES</t>
        </is>
      </c>
      <c r="G87" t="inlineStr">
        <is>
          <t>PATRICIA MARIA VERONICA</t>
        </is>
      </c>
      <c r="H87" t="inlineStr">
        <is>
          <t>9617681-3</t>
        </is>
      </c>
      <c r="I87" t="inlineStr">
        <is>
          <t>RX Dedo Izquierdo AP-L-Oblicuo</t>
        </is>
      </c>
      <c r="J87" t="inlineStr">
        <is>
          <t>SCA Rayos 4 Urgencia</t>
        </is>
      </c>
      <c r="K87" t="inlineStr">
        <is>
          <t>Lectura (Dr. Muñoz Peralta, Rodrigo Andres - completado),
Lectura (Dr. Aragon Caqueo, Gonzalo - completado),
Adquisición (Ahumada Burgos, Alvaro - completado)</t>
        </is>
      </c>
      <c r="L87" t="inlineStr">
        <is>
          <t>18-abr-2025, 17:39</t>
        </is>
      </c>
      <c r="M87" t="inlineStr">
        <is>
          <t>Validado</t>
        </is>
      </c>
      <c r="N87" t="inlineStr"/>
      <c r="O87" t="inlineStr">
        <is>
          <t>18-abr-2025, 18:06</t>
        </is>
      </c>
      <c r="P87" t="inlineStr">
        <is>
          <t>60 a</t>
        </is>
      </c>
      <c r="Q87" t="inlineStr">
        <is>
          <t>RX</t>
        </is>
      </c>
      <c r="R87" t="b">
        <v>0</v>
      </c>
      <c r="S87" t="inlineStr">
        <is>
          <t>2025-04-18</t>
        </is>
      </c>
      <c r="T87" t="b">
        <v>1</v>
      </c>
    </row>
    <row r="88">
      <c r="A88">
        <f>"9883902"</f>
        <v/>
      </c>
      <c r="B88" t="inlineStr">
        <is>
          <t>STAT</t>
        </is>
      </c>
      <c r="C88" t="inlineStr"/>
      <c r="D88" t="inlineStr">
        <is>
          <t>18-abr-2025</t>
        </is>
      </c>
      <c r="E88" t="inlineStr">
        <is>
          <t>17:38</t>
        </is>
      </c>
      <c r="F88" t="inlineStr">
        <is>
          <t>SLIMMING ARANCIBIA</t>
        </is>
      </c>
      <c r="G88" t="inlineStr">
        <is>
          <t>PAMELA</t>
        </is>
      </c>
      <c r="H88" t="inlineStr">
        <is>
          <t>15783855-5</t>
        </is>
      </c>
      <c r="I88" t="inlineStr">
        <is>
          <t>RX Torax AP-L</t>
        </is>
      </c>
      <c r="J88" t="inlineStr">
        <is>
          <t>SCA Rayos 4 Urgencia</t>
        </is>
      </c>
      <c r="K88" t="inlineStr">
        <is>
          <t>Lectura (Dr. Muñoz Peralta, Rodrigo Andres - completado),
Lectura (Dr. Valencia Matus, Alex Magdiel - completado),
Adquisición (Pincheira Tapia, Mónica - completado)</t>
        </is>
      </c>
      <c r="L88" t="inlineStr">
        <is>
          <t>18-abr-2025, 17:47</t>
        </is>
      </c>
      <c r="M88" t="inlineStr">
        <is>
          <t>Validado</t>
        </is>
      </c>
      <c r="N88" t="inlineStr"/>
      <c r="O88" t="inlineStr">
        <is>
          <t>18-abr-2025, 18:06</t>
        </is>
      </c>
      <c r="P88" t="inlineStr">
        <is>
          <t>41 a</t>
        </is>
      </c>
      <c r="Q88" t="inlineStr">
        <is>
          <t>RX</t>
        </is>
      </c>
      <c r="R88" t="b">
        <v>0</v>
      </c>
      <c r="S88" t="inlineStr">
        <is>
          <t>2025-04-18</t>
        </is>
      </c>
      <c r="T88" t="b">
        <v>1</v>
      </c>
    </row>
    <row r="89">
      <c r="A89">
        <f>"9883947"</f>
        <v/>
      </c>
      <c r="B89" t="inlineStr">
        <is>
          <t>STAT</t>
        </is>
      </c>
      <c r="C89" t="inlineStr"/>
      <c r="D89" t="inlineStr">
        <is>
          <t>18-abr-2025</t>
        </is>
      </c>
      <c r="E89" t="inlineStr">
        <is>
          <t>18:37</t>
        </is>
      </c>
      <c r="F89" t="inlineStr">
        <is>
          <t>ESCUDERO SANDOVAL</t>
        </is>
      </c>
      <c r="G89" t="inlineStr">
        <is>
          <t>CRISTOBAL ANDRE</t>
        </is>
      </c>
      <c r="H89" t="inlineStr">
        <is>
          <t>27591096-1</t>
        </is>
      </c>
      <c r="I89" t="inlineStr">
        <is>
          <t>RX Torax AP-L Ped</t>
        </is>
      </c>
      <c r="J89" t="inlineStr">
        <is>
          <t>SCA Rayos 4 Urgencia</t>
        </is>
      </c>
      <c r="K89" t="inlineStr">
        <is>
          <t>Lectura (Dr. Muñoz Peralta, Rodrigo Andres - completado),
Lectura (Dr. Aragon Caqueo, Gonzalo - completado),
Adquisición (Ahumada Burgos, Alvaro - completado)</t>
        </is>
      </c>
      <c r="L89" t="inlineStr">
        <is>
          <t>18-abr-2025, 18:48</t>
        </is>
      </c>
      <c r="M89" t="inlineStr">
        <is>
          <t>Validado</t>
        </is>
      </c>
      <c r="N89" t="inlineStr"/>
      <c r="O89" t="inlineStr">
        <is>
          <t>18-abr-2025, 19:24</t>
        </is>
      </c>
      <c r="P89" t="inlineStr">
        <is>
          <t>3 a</t>
        </is>
      </c>
      <c r="Q89" t="inlineStr">
        <is>
          <t>RX</t>
        </is>
      </c>
      <c r="R89" t="b">
        <v>0</v>
      </c>
      <c r="S89" t="inlineStr">
        <is>
          <t>2025-04-18</t>
        </is>
      </c>
      <c r="T89" t="b">
        <v>1</v>
      </c>
    </row>
    <row r="90">
      <c r="A90">
        <f>"9883955"</f>
        <v/>
      </c>
      <c r="B90" t="inlineStr">
        <is>
          <t>STAT</t>
        </is>
      </c>
      <c r="C90" t="inlineStr"/>
      <c r="D90" t="inlineStr">
        <is>
          <t>18-abr-2025</t>
        </is>
      </c>
      <c r="E90" t="inlineStr">
        <is>
          <t>18:46</t>
        </is>
      </c>
      <c r="F90" t="inlineStr">
        <is>
          <t>MANDIOLA TRAVERSO</t>
        </is>
      </c>
      <c r="G90" t="inlineStr">
        <is>
          <t>AGUSTIN ESTEBAN</t>
        </is>
      </c>
      <c r="H90" t="inlineStr">
        <is>
          <t>22324821-7</t>
        </is>
      </c>
      <c r="I90" t="inlineStr">
        <is>
          <t>RX Tobillo Izquierdo AP-L-Oblicuo C/Apoyo</t>
        </is>
      </c>
      <c r="J90" t="inlineStr">
        <is>
          <t>SCA Rayos 4 Urgencia</t>
        </is>
      </c>
      <c r="K90" t="inlineStr">
        <is>
          <t>Lectura (Dr. Muñoz Peralta, Rodrigo Andres - completado),
Lectura (Dr. Aragon Caqueo, Gonzalo - completado),
Adquisición (Ahumada Burgos, Alvaro - completado)</t>
        </is>
      </c>
      <c r="L90" t="inlineStr">
        <is>
          <t>18-abr-2025, 18:56</t>
        </is>
      </c>
      <c r="M90" t="inlineStr">
        <is>
          <t>Validado</t>
        </is>
      </c>
      <c r="N90" t="inlineStr"/>
      <c r="O90" t="inlineStr">
        <is>
          <t>18-abr-2025, 20:01</t>
        </is>
      </c>
      <c r="P90" t="inlineStr">
        <is>
          <t>18 a</t>
        </is>
      </c>
      <c r="Q90" t="inlineStr">
        <is>
          <t>RX</t>
        </is>
      </c>
      <c r="R90" t="b">
        <v>0</v>
      </c>
      <c r="S90" t="inlineStr">
        <is>
          <t>2025-04-18</t>
        </is>
      </c>
      <c r="T90" t="b">
        <v>1</v>
      </c>
    </row>
    <row r="91">
      <c r="A91">
        <f>"9884002"</f>
        <v/>
      </c>
      <c r="B91" t="inlineStr">
        <is>
          <t>STAT</t>
        </is>
      </c>
      <c r="C91" t="inlineStr"/>
      <c r="D91" t="inlineStr">
        <is>
          <t>18-abr-2025</t>
        </is>
      </c>
      <c r="E91" t="inlineStr">
        <is>
          <t>21:04</t>
        </is>
      </c>
      <c r="F91" t="inlineStr">
        <is>
          <t>TRUFFELLO SOLAR</t>
        </is>
      </c>
      <c r="G91" t="inlineStr">
        <is>
          <t>CARMEN PATRICIA</t>
        </is>
      </c>
      <c r="H91" t="inlineStr">
        <is>
          <t>25858459-7</t>
        </is>
      </c>
      <c r="I91" t="inlineStr">
        <is>
          <t>RX Torax AP-L Ped</t>
        </is>
      </c>
      <c r="J91" t="inlineStr">
        <is>
          <t>SCA Rayos 4 Urgencia</t>
        </is>
      </c>
      <c r="K91" t="inlineStr">
        <is>
          <t>Lectura (Dr. Muñoz Peralta, Rodrigo Andres - completado),
Adquisición (Ahumada Burgos, Alvaro - completado)</t>
        </is>
      </c>
      <c r="L91" t="inlineStr">
        <is>
          <t>18-abr-2025, 21:15</t>
        </is>
      </c>
      <c r="M91" t="inlineStr">
        <is>
          <t>Validado</t>
        </is>
      </c>
      <c r="N91" t="inlineStr"/>
      <c r="O91" t="inlineStr">
        <is>
          <t>18-abr-2025, 21:31</t>
        </is>
      </c>
      <c r="P91" t="inlineStr">
        <is>
          <t>7 a</t>
        </is>
      </c>
      <c r="Q91" t="inlineStr">
        <is>
          <t>RX</t>
        </is>
      </c>
      <c r="R91" t="b">
        <v>0</v>
      </c>
      <c r="S91" t="inlineStr">
        <is>
          <t>2025-04-18</t>
        </is>
      </c>
      <c r="T91" t="b">
        <v>1</v>
      </c>
    </row>
    <row r="92">
      <c r="A92">
        <f>"9884041"</f>
        <v/>
      </c>
      <c r="B92" t="inlineStr">
        <is>
          <t>STAT</t>
        </is>
      </c>
      <c r="C92" t="inlineStr"/>
      <c r="D92" t="inlineStr">
        <is>
          <t>18-abr-2025</t>
        </is>
      </c>
      <c r="E92" t="inlineStr">
        <is>
          <t>23:07</t>
        </is>
      </c>
      <c r="F92" t="inlineStr">
        <is>
          <t>LEUENBERGER PINEDA</t>
        </is>
      </c>
      <c r="G92" t="inlineStr">
        <is>
          <t>FLORENCE</t>
        </is>
      </c>
      <c r="H92" t="inlineStr">
        <is>
          <t>18302527-9</t>
        </is>
      </c>
      <c r="I92" t="inlineStr">
        <is>
          <t>RX Antebrazo Derecho AP-L</t>
        </is>
      </c>
      <c r="J92" t="inlineStr">
        <is>
          <t>SCA Rayos 1 Didi</t>
        </is>
      </c>
      <c r="K92" t="inlineStr">
        <is>
          <t>Lectura (Dr. Muñoz Peralta, Rodrigo Andres - completado),
Adquisición (Vera Perez, Julio Sebastian - completado)</t>
        </is>
      </c>
      <c r="L92" t="inlineStr">
        <is>
          <t>18-abr-2025, 23:21</t>
        </is>
      </c>
      <c r="M92" t="inlineStr">
        <is>
          <t>Validado</t>
        </is>
      </c>
      <c r="N92" t="inlineStr"/>
      <c r="O92" t="inlineStr">
        <is>
          <t>18-abr-2025, 23:30</t>
        </is>
      </c>
      <c r="P92" t="inlineStr">
        <is>
          <t>33 a</t>
        </is>
      </c>
      <c r="Q92" t="inlineStr">
        <is>
          <t>RX</t>
        </is>
      </c>
      <c r="R92" t="b">
        <v>0</v>
      </c>
      <c r="S92" t="inlineStr">
        <is>
          <t>2025-04-18</t>
        </is>
      </c>
      <c r="T92" t="b">
        <v>1</v>
      </c>
    </row>
    <row r="93">
      <c r="A93">
        <f>"9884052"</f>
        <v/>
      </c>
      <c r="B93" t="inlineStr">
        <is>
          <t>STAT</t>
        </is>
      </c>
      <c r="C93" t="inlineStr"/>
      <c r="D93" t="inlineStr">
        <is>
          <t>18-abr-2025</t>
        </is>
      </c>
      <c r="E93" t="inlineStr">
        <is>
          <t>23:26</t>
        </is>
      </c>
      <c r="F93" t="inlineStr">
        <is>
          <t>CALMELS CUEVAS</t>
        </is>
      </c>
      <c r="G93" t="inlineStr">
        <is>
          <t>LEAH MATILDA</t>
        </is>
      </c>
      <c r="H93" t="inlineStr">
        <is>
          <t>28066841-9</t>
        </is>
      </c>
      <c r="I93" t="inlineStr">
        <is>
          <t>RX Torax AP-L Ped</t>
        </is>
      </c>
      <c r="J93" t="inlineStr">
        <is>
          <t>SCA Rayos 1 Didi</t>
        </is>
      </c>
      <c r="K93" t="inlineStr">
        <is>
          <t>Lectura (Dr. Muñoz Peralta, Rodrigo Andres - completado),
Adquisición (Vera Perez, Julio Sebastian - completado)</t>
        </is>
      </c>
      <c r="L93" t="inlineStr">
        <is>
          <t>18-abr-2025, 23:34</t>
        </is>
      </c>
      <c r="M93" t="inlineStr">
        <is>
          <t>Validado</t>
        </is>
      </c>
      <c r="N93" t="inlineStr"/>
      <c r="O93" t="inlineStr">
        <is>
          <t>18-abr-2025, 23:44</t>
        </is>
      </c>
      <c r="P93" t="inlineStr">
        <is>
          <t>2 a</t>
        </is>
      </c>
      <c r="Q93" t="inlineStr">
        <is>
          <t>RX</t>
        </is>
      </c>
      <c r="R93" t="b">
        <v>0</v>
      </c>
      <c r="S93" t="inlineStr">
        <is>
          <t>2025-04-18</t>
        </is>
      </c>
      <c r="T93" t="b">
        <v>1</v>
      </c>
    </row>
    <row r="94">
      <c r="A94">
        <f>"9884070"</f>
        <v/>
      </c>
      <c r="B94" t="inlineStr">
        <is>
          <t>STAT</t>
        </is>
      </c>
      <c r="C94" t="inlineStr"/>
      <c r="D94" t="inlineStr">
        <is>
          <t>19-abr-2025</t>
        </is>
      </c>
      <c r="E94" t="inlineStr">
        <is>
          <t>03:02</t>
        </is>
      </c>
      <c r="F94" t="inlineStr">
        <is>
          <t>CASTRO MUNOZ</t>
        </is>
      </c>
      <c r="G94" t="inlineStr">
        <is>
          <t>ADRIANA DEL CARMEN</t>
        </is>
      </c>
      <c r="H94" t="inlineStr">
        <is>
          <t>10441220-3</t>
        </is>
      </c>
      <c r="I94" t="inlineStr">
        <is>
          <t>RX Torax AP-L</t>
        </is>
      </c>
      <c r="J94" t="inlineStr">
        <is>
          <t>SCA Rayos 1 Didi</t>
        </is>
      </c>
      <c r="K94" t="inlineStr">
        <is>
          <t>Lectura (Dr. Muñoz Peralta, Rodrigo Andres - completado),
Lectura (Dr. Aragon Caqueo, Gonzalo - completado),
Adquisición (Vera Perez, Julio Sebastian - completado)</t>
        </is>
      </c>
      <c r="L94" t="inlineStr">
        <is>
          <t>19-abr-2025, 03:08</t>
        </is>
      </c>
      <c r="M94" t="inlineStr">
        <is>
          <t>Validado</t>
        </is>
      </c>
      <c r="N94" t="inlineStr"/>
      <c r="O94" t="inlineStr">
        <is>
          <t>19-abr-2025, 03:49</t>
        </is>
      </c>
      <c r="P94" t="inlineStr">
        <is>
          <t>58 a</t>
        </is>
      </c>
      <c r="Q94" t="inlineStr">
        <is>
          <t>RX</t>
        </is>
      </c>
      <c r="R94" t="b">
        <v>0</v>
      </c>
      <c r="S94" t="inlineStr">
        <is>
          <t>2025-04-19</t>
        </is>
      </c>
      <c r="T94" t="b">
        <v>1</v>
      </c>
    </row>
    <row r="95">
      <c r="A95">
        <f>"9884091"</f>
        <v/>
      </c>
      <c r="B95" t="inlineStr">
        <is>
          <t>STAT</t>
        </is>
      </c>
      <c r="C95" t="inlineStr"/>
      <c r="D95" t="inlineStr">
        <is>
          <t>19-abr-2025</t>
        </is>
      </c>
      <c r="E95" t="inlineStr">
        <is>
          <t>07:30</t>
        </is>
      </c>
      <c r="F95" t="inlineStr">
        <is>
          <t>MORALES LARRAIN</t>
        </is>
      </c>
      <c r="G95" t="inlineStr">
        <is>
          <t>IGNACIO LUCAS</t>
        </is>
      </c>
      <c r="H95" t="inlineStr">
        <is>
          <t>19954495-0</t>
        </is>
      </c>
      <c r="I95" t="inlineStr">
        <is>
          <t>RX Dedo Derecho AP-L-Oblicuo</t>
        </is>
      </c>
      <c r="J95" t="inlineStr">
        <is>
          <t>SCA Rayos 1 Didi</t>
        </is>
      </c>
      <c r="K95" t="inlineStr">
        <is>
          <t>Lectura (Dr. Muñoz Peralta, Rodrigo Andres - completado),
Lectura (Dr. Aragon Caqueo, Gonzalo - completado),
Adquisición (Vera Perez, Julio Sebastian - completado)</t>
        </is>
      </c>
      <c r="L95" t="inlineStr">
        <is>
          <t>19-abr-2025, 07:44</t>
        </is>
      </c>
      <c r="M95" t="inlineStr">
        <is>
          <t>Validado</t>
        </is>
      </c>
      <c r="N95" t="inlineStr"/>
      <c r="O95" t="inlineStr">
        <is>
          <t>19-abr-2025, 07:52</t>
        </is>
      </c>
      <c r="P95" t="inlineStr">
        <is>
          <t>27 a</t>
        </is>
      </c>
      <c r="Q95" t="inlineStr">
        <is>
          <t>RX</t>
        </is>
      </c>
      <c r="R95" t="b">
        <v>0</v>
      </c>
      <c r="S95" t="inlineStr">
        <is>
          <t>2025-04-19</t>
        </is>
      </c>
      <c r="T95" t="b">
        <v>1</v>
      </c>
    </row>
    <row r="96">
      <c r="A96">
        <f>"9884092"</f>
        <v/>
      </c>
      <c r="B96" t="inlineStr">
        <is>
          <t>STAT</t>
        </is>
      </c>
      <c r="C96" t="inlineStr"/>
      <c r="D96" t="inlineStr">
        <is>
          <t>19-abr-2025</t>
        </is>
      </c>
      <c r="E96" t="inlineStr">
        <is>
          <t>07:30</t>
        </is>
      </c>
      <c r="F96" t="inlineStr">
        <is>
          <t>MORALES LARRAIN</t>
        </is>
      </c>
      <c r="G96" t="inlineStr">
        <is>
          <t>IGNACIO LUCAS</t>
        </is>
      </c>
      <c r="H96" t="inlineStr">
        <is>
          <t>19954495-0</t>
        </is>
      </c>
      <c r="I96" t="inlineStr">
        <is>
          <t>RX Dedo Derecho AP-L-Oblicuo</t>
        </is>
      </c>
      <c r="J96" t="inlineStr">
        <is>
          <t>SCA Rayos 1 Didi</t>
        </is>
      </c>
      <c r="K96" t="inlineStr">
        <is>
          <t>Lectura (Dr. Muñoz Peralta, Rodrigo Andres - completado),
Lectura (Dr. Aragon Caqueo, Gonzalo - completado),
Adquisición (Vera Perez, Julio Sebastian - completado)</t>
        </is>
      </c>
      <c r="L96" t="inlineStr">
        <is>
          <t>19-abr-2025, 07:42</t>
        </is>
      </c>
      <c r="M96" t="inlineStr">
        <is>
          <t>Validado</t>
        </is>
      </c>
      <c r="N96" t="inlineStr"/>
      <c r="O96" t="inlineStr">
        <is>
          <t>19-abr-2025, 07:52</t>
        </is>
      </c>
      <c r="P96" t="inlineStr">
        <is>
          <t>27 a</t>
        </is>
      </c>
      <c r="Q96" t="inlineStr">
        <is>
          <t>RX</t>
        </is>
      </c>
      <c r="R96" t="b">
        <v>0</v>
      </c>
      <c r="S96" t="inlineStr">
        <is>
          <t>2025-04-19</t>
        </is>
      </c>
      <c r="T96" t="b">
        <v>1</v>
      </c>
    </row>
    <row r="97">
      <c r="A97">
        <f>"9889165"</f>
        <v/>
      </c>
      <c r="B97" t="inlineStr">
        <is>
          <t>STAT</t>
        </is>
      </c>
      <c r="C97" t="inlineStr"/>
      <c r="D97" t="inlineStr">
        <is>
          <t>21-abr-2025</t>
        </is>
      </c>
      <c r="E97" t="inlineStr">
        <is>
          <t>17:44</t>
        </is>
      </c>
      <c r="F97" t="inlineStr">
        <is>
          <t>CORREA LIRA</t>
        </is>
      </c>
      <c r="G97" t="inlineStr">
        <is>
          <t>CANDELARIA MARIA</t>
        </is>
      </c>
      <c r="H97" t="inlineStr">
        <is>
          <t>28038289-2</t>
        </is>
      </c>
      <c r="I97" t="inlineStr">
        <is>
          <t>Rx Pelvis AP/Lowenstein &lt; 6 años Ped</t>
        </is>
      </c>
      <c r="J97" t="inlineStr">
        <is>
          <t>SCA Rayos 1 Didi</t>
        </is>
      </c>
      <c r="K97" t="inlineStr">
        <is>
          <t>Lectura (Dr. Muñoz Peralta, Rodrigo Andres - completado),
Lectura (Dra. Santelices Baeza, Sofia Paz - completado),
Adquisición (Bravo Sanchez, Scarlet - completado)</t>
        </is>
      </c>
      <c r="L97" t="inlineStr">
        <is>
          <t>21-abr-2025, 18:12</t>
        </is>
      </c>
      <c r="M97" t="inlineStr">
        <is>
          <t>Validado</t>
        </is>
      </c>
      <c r="N97" t="inlineStr"/>
      <c r="O97" t="inlineStr">
        <is>
          <t>21-abr-2025, 18:27</t>
        </is>
      </c>
      <c r="P97" t="inlineStr">
        <is>
          <t>2 a</t>
        </is>
      </c>
      <c r="Q97" t="inlineStr">
        <is>
          <t>RX</t>
        </is>
      </c>
      <c r="R97" t="b">
        <v>0</v>
      </c>
      <c r="S97" t="inlineStr">
        <is>
          <t>2025-04-21</t>
        </is>
      </c>
      <c r="T97" t="b">
        <v>1</v>
      </c>
    </row>
    <row r="98">
      <c r="A98">
        <f>"9889190"</f>
        <v/>
      </c>
      <c r="B98" t="inlineStr">
        <is>
          <t>STAT</t>
        </is>
      </c>
      <c r="C98" t="inlineStr"/>
      <c r="D98" t="inlineStr">
        <is>
          <t>21-abr-2025</t>
        </is>
      </c>
      <c r="E98" t="inlineStr">
        <is>
          <t>17:45</t>
        </is>
      </c>
      <c r="F98" t="inlineStr">
        <is>
          <t>RIQUELME POZO</t>
        </is>
      </c>
      <c r="G98" t="inlineStr">
        <is>
          <t>VERONICA ESTER</t>
        </is>
      </c>
      <c r="H98" t="inlineStr">
        <is>
          <t>10763680-3</t>
        </is>
      </c>
      <c r="I98" t="inlineStr">
        <is>
          <t>RX Torax AP-L</t>
        </is>
      </c>
      <c r="J98" t="inlineStr">
        <is>
          <t>SCA Rayos 1 Didi</t>
        </is>
      </c>
      <c r="K98" t="inlineStr">
        <is>
          <t>Lectura (Dr. Muñoz Peralta, Rodrigo Andres - completado),
Lectura (Dra. Miranda Mora, Jessica Daniela - completado),
Adquisición (Bravo Sanchez, Scarlet - completado)</t>
        </is>
      </c>
      <c r="L98" t="inlineStr">
        <is>
          <t>21-abr-2025, 18:00</t>
        </is>
      </c>
      <c r="M98" t="inlineStr">
        <is>
          <t>Validado</t>
        </is>
      </c>
      <c r="N98" t="inlineStr"/>
      <c r="O98" t="inlineStr">
        <is>
          <t>21-abr-2025, 18:23</t>
        </is>
      </c>
      <c r="P98" t="inlineStr">
        <is>
          <t>56 a</t>
        </is>
      </c>
      <c r="Q98" t="inlineStr">
        <is>
          <t>RX</t>
        </is>
      </c>
      <c r="R98" t="b">
        <v>0</v>
      </c>
      <c r="S98" t="inlineStr">
        <is>
          <t>2025-04-21</t>
        </is>
      </c>
      <c r="T98" t="b">
        <v>1</v>
      </c>
    </row>
    <row r="99">
      <c r="A99">
        <f>"9889200"</f>
        <v/>
      </c>
      <c r="B99" t="inlineStr">
        <is>
          <t>STAT</t>
        </is>
      </c>
      <c r="C99" t="inlineStr"/>
      <c r="D99" t="inlineStr">
        <is>
          <t>21-abr-2025</t>
        </is>
      </c>
      <c r="E99" t="inlineStr">
        <is>
          <t>17:45</t>
        </is>
      </c>
      <c r="F99" t="inlineStr">
        <is>
          <t>TOLEDO SAAVEDRA</t>
        </is>
      </c>
      <c r="G99" t="inlineStr">
        <is>
          <t>EMILIA</t>
        </is>
      </c>
      <c r="H99" t="inlineStr">
        <is>
          <t>26059729-9</t>
        </is>
      </c>
      <c r="I99" t="inlineStr">
        <is>
          <t>RX Pierna Izquierda AP-L Ped</t>
        </is>
      </c>
      <c r="J99" t="inlineStr">
        <is>
          <t>SCA Rayos 1 Didi</t>
        </is>
      </c>
      <c r="K99" t="inlineStr">
        <is>
          <t>Lectura (Dr. Muñoz Peralta, Rodrigo Andres - completado),
Lectura (Dra. Castro Guzmán, Daniela Constanza - completado),
Adquisición (Hernandez Silva, Pablo - completado)</t>
        </is>
      </c>
      <c r="L99" t="inlineStr">
        <is>
          <t>21-abr-2025, 18:17</t>
        </is>
      </c>
      <c r="M99" t="inlineStr">
        <is>
          <t>Validado</t>
        </is>
      </c>
      <c r="N99" t="inlineStr"/>
      <c r="O99" t="inlineStr">
        <is>
          <t>21-abr-2025, 19:14</t>
        </is>
      </c>
      <c r="P99" t="inlineStr">
        <is>
          <t>7 a</t>
        </is>
      </c>
      <c r="Q99" t="inlineStr">
        <is>
          <t>RX</t>
        </is>
      </c>
      <c r="R99" t="b">
        <v>0</v>
      </c>
      <c r="S99" t="inlineStr">
        <is>
          <t>2025-04-21</t>
        </is>
      </c>
      <c r="T99" t="b">
        <v>1</v>
      </c>
    </row>
    <row r="100">
      <c r="A100">
        <f>"9889204"</f>
        <v/>
      </c>
      <c r="B100" t="inlineStr">
        <is>
          <t>STAT</t>
        </is>
      </c>
      <c r="C100" t="inlineStr"/>
      <c r="D100" t="inlineStr">
        <is>
          <t>21-abr-2025</t>
        </is>
      </c>
      <c r="E100" t="inlineStr">
        <is>
          <t>17:50</t>
        </is>
      </c>
      <c r="F100" t="inlineStr">
        <is>
          <t>HERRMANN SANHUEZA</t>
        </is>
      </c>
      <c r="G100" t="inlineStr">
        <is>
          <t>LIA</t>
        </is>
      </c>
      <c r="H100" t="inlineStr">
        <is>
          <t>27384568-2</t>
        </is>
      </c>
      <c r="I100" t="inlineStr">
        <is>
          <t>RX Antebrazo Derecho AP-L Ped</t>
        </is>
      </c>
      <c r="J100" t="inlineStr">
        <is>
          <t>SCA Rayos 4 Urgencia</t>
        </is>
      </c>
      <c r="K100" t="inlineStr">
        <is>
          <t>Lectura (Dr. Muñoz Peralta, Rodrigo Andres - completado),
Lectura (Dra. Castro Guzmán, Daniela Constanza - completado),
Adquisición (Serna Vergara, Javiera Constanza - completado)</t>
        </is>
      </c>
      <c r="L100" t="inlineStr">
        <is>
          <t>21-abr-2025, 18:16</t>
        </is>
      </c>
      <c r="M100" t="inlineStr">
        <is>
          <t>Validado</t>
        </is>
      </c>
      <c r="N100" t="inlineStr"/>
      <c r="O100" t="inlineStr">
        <is>
          <t>21-abr-2025, 18:30</t>
        </is>
      </c>
      <c r="P100" t="inlineStr">
        <is>
          <t>4 a</t>
        </is>
      </c>
      <c r="Q100" t="inlineStr">
        <is>
          <t>RX</t>
        </is>
      </c>
      <c r="R100" t="b">
        <v>0</v>
      </c>
      <c r="S100" t="inlineStr">
        <is>
          <t>2025-04-21</t>
        </is>
      </c>
      <c r="T100" t="b">
        <v>1</v>
      </c>
    </row>
    <row r="101">
      <c r="A101">
        <f>"9889205"</f>
        <v/>
      </c>
      <c r="B101" t="inlineStr">
        <is>
          <t>STAT</t>
        </is>
      </c>
      <c r="C101" t="inlineStr"/>
      <c r="D101" t="inlineStr">
        <is>
          <t>21-abr-2025</t>
        </is>
      </c>
      <c r="E101" t="inlineStr">
        <is>
          <t>17:45</t>
        </is>
      </c>
      <c r="F101" t="inlineStr">
        <is>
          <t>HERRMANN SANHUEZA</t>
        </is>
      </c>
      <c r="G101" t="inlineStr">
        <is>
          <t>LIA</t>
        </is>
      </c>
      <c r="H101" t="inlineStr">
        <is>
          <t>27384568-2</t>
        </is>
      </c>
      <c r="I101" t="inlineStr">
        <is>
          <t>RX Muñeca Derecha AP-L Ped</t>
        </is>
      </c>
      <c r="J101" t="inlineStr">
        <is>
          <t>SCA Rayos 4 Urgencia</t>
        </is>
      </c>
      <c r="K101" t="inlineStr">
        <is>
          <t>Lectura (Dr. Muñoz Peralta, Rodrigo Andres - completado),
Lectura (Dra. Castro Guzmán, Daniela Constanza - completado),
Adquisición (Serna Vergara, Javiera Constanza - completado)</t>
        </is>
      </c>
      <c r="L101" t="inlineStr">
        <is>
          <t>21-abr-2025, 18:16</t>
        </is>
      </c>
      <c r="M101" t="inlineStr">
        <is>
          <t>Validado</t>
        </is>
      </c>
      <c r="N101" t="inlineStr"/>
      <c r="O101" t="inlineStr">
        <is>
          <t>21-abr-2025, 18:30</t>
        </is>
      </c>
      <c r="P101" t="inlineStr">
        <is>
          <t>4 a</t>
        </is>
      </c>
      <c r="Q101" t="inlineStr">
        <is>
          <t>RX</t>
        </is>
      </c>
      <c r="R101" t="b">
        <v>0</v>
      </c>
      <c r="S101" t="inlineStr">
        <is>
          <t>2025-04-21</t>
        </is>
      </c>
      <c r="T101" t="b">
        <v>1</v>
      </c>
    </row>
    <row r="102">
      <c r="A102">
        <f>"9889270"</f>
        <v/>
      </c>
      <c r="B102" t="inlineStr">
        <is>
          <t>STAT</t>
        </is>
      </c>
      <c r="C102" t="inlineStr"/>
      <c r="D102" t="inlineStr">
        <is>
          <t>21-abr-2025</t>
        </is>
      </c>
      <c r="E102" t="inlineStr">
        <is>
          <t>17:57</t>
        </is>
      </c>
      <c r="F102" t="inlineStr">
        <is>
          <t>ROSSETTI ZUFIC</t>
        </is>
      </c>
      <c r="G102" t="inlineStr">
        <is>
          <t>CHIARA</t>
        </is>
      </c>
      <c r="H102" t="inlineStr">
        <is>
          <t>28534440-9</t>
        </is>
      </c>
      <c r="I102" t="inlineStr">
        <is>
          <t>RX Torax AP-L Ped</t>
        </is>
      </c>
      <c r="J102" t="inlineStr">
        <is>
          <t>SCA Rayos 1 Didi</t>
        </is>
      </c>
      <c r="K102" t="inlineStr">
        <is>
          <t>Lectura (Dr. Muñoz Peralta, Rodrigo Andres - completado),
Lectura (Dra. Castro Guzmán, Daniela Constanza - completado),
Adquisición (Bravo Sanchez, Scarlet - completado)</t>
        </is>
      </c>
      <c r="L102" t="inlineStr">
        <is>
          <t>21-abr-2025, 18:28</t>
        </is>
      </c>
      <c r="M102" t="inlineStr">
        <is>
          <t>Validado</t>
        </is>
      </c>
      <c r="N102" t="inlineStr"/>
      <c r="O102" t="inlineStr">
        <is>
          <t>21-abr-2025, 18:42</t>
        </is>
      </c>
      <c r="P102" t="inlineStr">
        <is>
          <t>7 m</t>
        </is>
      </c>
      <c r="Q102" t="inlineStr">
        <is>
          <t>RX</t>
        </is>
      </c>
      <c r="R102" t="b">
        <v>0</v>
      </c>
      <c r="S102" t="inlineStr">
        <is>
          <t>2025-04-21</t>
        </is>
      </c>
      <c r="T102" t="b">
        <v>1</v>
      </c>
    </row>
    <row r="103">
      <c r="A103">
        <f>"9889292"</f>
        <v/>
      </c>
      <c r="B103" t="inlineStr">
        <is>
          <t>STAT</t>
        </is>
      </c>
      <c r="C103" t="inlineStr"/>
      <c r="D103" t="inlineStr">
        <is>
          <t>21-abr-2025</t>
        </is>
      </c>
      <c r="E103" t="inlineStr">
        <is>
          <t>18:03</t>
        </is>
      </c>
      <c r="F103" t="inlineStr">
        <is>
          <t>DONOSO RODRIGUEZ</t>
        </is>
      </c>
      <c r="G103" t="inlineStr">
        <is>
          <t>AGUSTINA</t>
        </is>
      </c>
      <c r="H103" t="inlineStr">
        <is>
          <t>27977290-3</t>
        </is>
      </c>
      <c r="I103" t="inlineStr">
        <is>
          <t>RX Muñeca Izquierda AP-L Ped</t>
        </is>
      </c>
      <c r="J103" t="inlineStr">
        <is>
          <t>SCA Rayos 4 Urgencia</t>
        </is>
      </c>
      <c r="K103" t="inlineStr">
        <is>
          <t>Lectura (Dr. Muñoz Peralta, Rodrigo Andres - completado),
Lectura (Dra. Santelices Baeza, Sofia Paz - completado),
Adquisición (Serna Vergara, Javiera Constanza - completado)</t>
        </is>
      </c>
      <c r="L103" t="inlineStr">
        <is>
          <t>21-abr-2025, 18:48</t>
        </is>
      </c>
      <c r="M103" t="inlineStr">
        <is>
          <t>Validado</t>
        </is>
      </c>
      <c r="N103" t="inlineStr"/>
      <c r="O103" t="inlineStr">
        <is>
          <t>21-abr-2025, 19:15</t>
        </is>
      </c>
      <c r="P103" t="inlineStr">
        <is>
          <t>2 a</t>
        </is>
      </c>
      <c r="Q103" t="inlineStr">
        <is>
          <t>RX</t>
        </is>
      </c>
      <c r="R103" t="b">
        <v>0</v>
      </c>
      <c r="S103" t="inlineStr">
        <is>
          <t>2025-04-21</t>
        </is>
      </c>
      <c r="T103" t="b">
        <v>1</v>
      </c>
    </row>
    <row r="104">
      <c r="A104">
        <f>"9889294"</f>
        <v/>
      </c>
      <c r="B104" t="inlineStr">
        <is>
          <t>STAT</t>
        </is>
      </c>
      <c r="C104" t="inlineStr"/>
      <c r="D104" t="inlineStr">
        <is>
          <t>21-abr-2025</t>
        </is>
      </c>
      <c r="E104" t="inlineStr">
        <is>
          <t>18:05</t>
        </is>
      </c>
      <c r="F104" t="inlineStr">
        <is>
          <t>DONOSO RODRIGUEZ</t>
        </is>
      </c>
      <c r="G104" t="inlineStr">
        <is>
          <t>AGUSTINA</t>
        </is>
      </c>
      <c r="H104" t="inlineStr">
        <is>
          <t>27977290-3</t>
        </is>
      </c>
      <c r="I104" t="inlineStr">
        <is>
          <t>RX Antebrazo Izquierdo AP-L Ped</t>
        </is>
      </c>
      <c r="J104" t="inlineStr">
        <is>
          <t>SCA Rayos 4 Urgencia</t>
        </is>
      </c>
      <c r="K104" t="inlineStr">
        <is>
          <t>Lectura (Dr. Muñoz Peralta, Rodrigo Andres - completado),
Lectura (Dra. Santelices Baeza, Sofia Paz - completado),
Adquisición (Serna Vergara, Javiera Constanza - completado)</t>
        </is>
      </c>
      <c r="L104" t="inlineStr">
        <is>
          <t>21-abr-2025, 18:48</t>
        </is>
      </c>
      <c r="M104" t="inlineStr">
        <is>
          <t>Validado</t>
        </is>
      </c>
      <c r="N104" t="inlineStr"/>
      <c r="O104" t="inlineStr">
        <is>
          <t>21-abr-2025, 19:15</t>
        </is>
      </c>
      <c r="P104" t="inlineStr">
        <is>
          <t>2 a</t>
        </is>
      </c>
      <c r="Q104" t="inlineStr">
        <is>
          <t>RX</t>
        </is>
      </c>
      <c r="R104" t="b">
        <v>0</v>
      </c>
      <c r="S104" t="inlineStr">
        <is>
          <t>2025-04-21</t>
        </is>
      </c>
      <c r="T104" t="b">
        <v>1</v>
      </c>
    </row>
    <row r="105">
      <c r="A105">
        <f>"9889501"</f>
        <v/>
      </c>
      <c r="B105" t="inlineStr">
        <is>
          <t>STAT</t>
        </is>
      </c>
      <c r="C105" t="inlineStr"/>
      <c r="D105" t="inlineStr">
        <is>
          <t>21-abr-2025</t>
        </is>
      </c>
      <c r="E105" t="inlineStr">
        <is>
          <t>19:09</t>
        </is>
      </c>
      <c r="F105" t="inlineStr">
        <is>
          <t>AGUILA THEDY</t>
        </is>
      </c>
      <c r="G105" t="inlineStr">
        <is>
          <t>LUIS FELIPE</t>
        </is>
      </c>
      <c r="H105" t="inlineStr">
        <is>
          <t>12722064-6</t>
        </is>
      </c>
      <c r="I105" t="inlineStr">
        <is>
          <t>RX Torax AP-L</t>
        </is>
      </c>
      <c r="J105" t="inlineStr">
        <is>
          <t>SCA Rayos 4 Urgencia</t>
        </is>
      </c>
      <c r="K105" t="inlineStr">
        <is>
          <t>Lectura (Dr. Muñoz Peralta, Rodrigo Andres - completado),
Lectura (Dra. Castro Guzmán, Daniela Constanza - completado),
Adquisición (Hernandez Silva, Pablo - completado)</t>
        </is>
      </c>
      <c r="L105" t="inlineStr">
        <is>
          <t>21-abr-2025, 19:23</t>
        </is>
      </c>
      <c r="M105" t="inlineStr">
        <is>
          <t>Validado</t>
        </is>
      </c>
      <c r="N105" t="inlineStr"/>
      <c r="O105" t="inlineStr">
        <is>
          <t>21-abr-2025, 19:24</t>
        </is>
      </c>
      <c r="P105" t="inlineStr">
        <is>
          <t>49 a</t>
        </is>
      </c>
      <c r="Q105" t="inlineStr">
        <is>
          <t>RX</t>
        </is>
      </c>
      <c r="R105" t="b">
        <v>0</v>
      </c>
      <c r="S105" t="inlineStr">
        <is>
          <t>2025-04-21</t>
        </is>
      </c>
      <c r="T105" t="b">
        <v>1</v>
      </c>
    </row>
    <row r="106">
      <c r="A106">
        <f>"9889540"</f>
        <v/>
      </c>
      <c r="B106" t="inlineStr">
        <is>
          <t>STAT</t>
        </is>
      </c>
      <c r="C106" t="inlineStr"/>
      <c r="D106" t="inlineStr">
        <is>
          <t>21-abr-2025</t>
        </is>
      </c>
      <c r="E106" t="inlineStr">
        <is>
          <t>19:09</t>
        </is>
      </c>
      <c r="F106" t="inlineStr">
        <is>
          <t>MORENO MENDOZA</t>
        </is>
      </c>
      <c r="G106" t="inlineStr">
        <is>
          <t>CATALINA</t>
        </is>
      </c>
      <c r="H106" t="inlineStr">
        <is>
          <t>25438309-0</t>
        </is>
      </c>
      <c r="I106" t="inlineStr">
        <is>
          <t>RX Dedo Derecho AP-L-Oblicuo Ped</t>
        </is>
      </c>
      <c r="J106" t="inlineStr">
        <is>
          <t>SCA Rayos 4 Urgencia</t>
        </is>
      </c>
      <c r="K106" t="inlineStr">
        <is>
          <t>Lectura (Dr. Muñoz Peralta, Rodrigo Andres - completado),
Lectura (Dra. Castro Guzmán, Daniela Constanza - completado),
Adquisición (Hernandez Silva, Pablo - completado)</t>
        </is>
      </c>
      <c r="L106" t="inlineStr">
        <is>
          <t>21-abr-2025, 19:27</t>
        </is>
      </c>
      <c r="M106" t="inlineStr">
        <is>
          <t>Validado</t>
        </is>
      </c>
      <c r="N106" t="inlineStr"/>
      <c r="O106" t="inlineStr">
        <is>
          <t>21-abr-2025, 19:29</t>
        </is>
      </c>
      <c r="P106" t="inlineStr">
        <is>
          <t>8 a</t>
        </is>
      </c>
      <c r="Q106" t="inlineStr">
        <is>
          <t>RX</t>
        </is>
      </c>
      <c r="R106" t="b">
        <v>0</v>
      </c>
      <c r="S106" t="inlineStr">
        <is>
          <t>2025-04-21</t>
        </is>
      </c>
      <c r="T106" t="b">
        <v>1</v>
      </c>
    </row>
    <row r="107">
      <c r="A107">
        <f>"9889620"</f>
        <v/>
      </c>
      <c r="B107" t="inlineStr">
        <is>
          <t>STAT</t>
        </is>
      </c>
      <c r="C107" t="inlineStr"/>
      <c r="D107" t="inlineStr">
        <is>
          <t>21-abr-2025</t>
        </is>
      </c>
      <c r="E107" t="inlineStr">
        <is>
          <t>19:38</t>
        </is>
      </c>
      <c r="F107" t="inlineStr">
        <is>
          <t>GODOY VIDAL</t>
        </is>
      </c>
      <c r="G107" t="inlineStr">
        <is>
          <t>MAITE ISABELLA</t>
        </is>
      </c>
      <c r="H107" t="inlineStr">
        <is>
          <t>24810384-1</t>
        </is>
      </c>
      <c r="I107" t="inlineStr">
        <is>
          <t>RX Pierna Izquierda AP-L Ped</t>
        </is>
      </c>
      <c r="J107" t="inlineStr">
        <is>
          <t>SCA Rayos 4 Urgencia</t>
        </is>
      </c>
      <c r="K107" t="inlineStr">
        <is>
          <t>Lectura (Dr. Muñoz Peralta, Rodrigo Andres - completado),
Lectura (Dra. Castro Guzmán, Daniela Constanza - completado),
Adquisición (Serna Vergara, Javiera Constanza - completado)</t>
        </is>
      </c>
      <c r="L107" t="inlineStr">
        <is>
          <t>21-abr-2025, 19:51</t>
        </is>
      </c>
      <c r="M107" t="inlineStr">
        <is>
          <t>Validado</t>
        </is>
      </c>
      <c r="N107" t="inlineStr"/>
      <c r="O107" t="inlineStr">
        <is>
          <t>21-abr-2025, 19:54</t>
        </is>
      </c>
      <c r="P107" t="inlineStr">
        <is>
          <t>10 a</t>
        </is>
      </c>
      <c r="Q107" t="inlineStr">
        <is>
          <t>RX</t>
        </is>
      </c>
      <c r="R107" t="b">
        <v>0</v>
      </c>
      <c r="S107" t="inlineStr">
        <is>
          <t>2025-04-21</t>
        </is>
      </c>
      <c r="T107" t="b">
        <v>1</v>
      </c>
    </row>
    <row r="108">
      <c r="A108">
        <f>"9889652"</f>
        <v/>
      </c>
      <c r="B108" t="inlineStr">
        <is>
          <t>STAT</t>
        </is>
      </c>
      <c r="C108" t="inlineStr"/>
      <c r="D108" t="inlineStr">
        <is>
          <t>21-abr-2025</t>
        </is>
      </c>
      <c r="E108" t="inlineStr">
        <is>
          <t>20:04</t>
        </is>
      </c>
      <c r="F108" t="inlineStr">
        <is>
          <t>ADONIS TAPIA</t>
        </is>
      </c>
      <c r="G108" t="inlineStr">
        <is>
          <t>GLADYS AIDA</t>
        </is>
      </c>
      <c r="H108" t="inlineStr">
        <is>
          <t>4486196-8</t>
        </is>
      </c>
      <c r="I108" t="inlineStr">
        <is>
          <t>RX Torax AP Portatil</t>
        </is>
      </c>
      <c r="J108" t="inlineStr">
        <is>
          <t>SCA Rayos 3 NX</t>
        </is>
      </c>
      <c r="K108" t="inlineStr">
        <is>
          <t>Lectura (Dr. Muñoz Peralta, Rodrigo Andres - completado),
Lectura (Dra. Castro Guzmán, Daniela Constanza - completado),
Adquisición (Hernandez Silva, Pablo - completado)</t>
        </is>
      </c>
      <c r="L108" t="inlineStr">
        <is>
          <t>21-abr-2025, 20:16</t>
        </is>
      </c>
      <c r="M108" t="inlineStr">
        <is>
          <t>Validado</t>
        </is>
      </c>
      <c r="N108" t="inlineStr"/>
      <c r="O108" t="inlineStr">
        <is>
          <t>21-abr-2025, 21:10</t>
        </is>
      </c>
      <c r="P108" t="inlineStr">
        <is>
          <t>84 a</t>
        </is>
      </c>
      <c r="Q108" t="inlineStr">
        <is>
          <t>RX</t>
        </is>
      </c>
      <c r="R108" t="b">
        <v>0</v>
      </c>
      <c r="S108" t="inlineStr">
        <is>
          <t>2025-04-21</t>
        </is>
      </c>
      <c r="T108" t="b">
        <v>1</v>
      </c>
    </row>
    <row r="109">
      <c r="A109">
        <f>"9889703"</f>
        <v/>
      </c>
      <c r="B109" t="inlineStr">
        <is>
          <t>STAT</t>
        </is>
      </c>
      <c r="C109" t="inlineStr"/>
      <c r="D109" t="inlineStr">
        <is>
          <t>21-abr-2025</t>
        </is>
      </c>
      <c r="E109" t="inlineStr">
        <is>
          <t>20:58</t>
        </is>
      </c>
      <c r="F109" t="inlineStr">
        <is>
          <t>ESCOBAR HENRIQUEZ</t>
        </is>
      </c>
      <c r="G109" t="inlineStr">
        <is>
          <t>AMARO</t>
        </is>
      </c>
      <c r="H109" t="inlineStr">
        <is>
          <t>25245755-0</t>
        </is>
      </c>
      <c r="I109" t="inlineStr">
        <is>
          <t>RX Ortejo Derecho AP-L-Oblicuo Ped</t>
        </is>
      </c>
      <c r="J109" t="inlineStr">
        <is>
          <t>SCA Rayos 4 Urgencia</t>
        </is>
      </c>
      <c r="K109" t="inlineStr">
        <is>
          <t>Lectura (Dr. Muñoz Peralta, Rodrigo Andres - completado),
Lectura (Dr. Seguel Dufey, Willy - completado),
Adquisición (Hernandez Silva, Pablo - completado)</t>
        </is>
      </c>
      <c r="L109" t="inlineStr">
        <is>
          <t>21-abr-2025, 21:22</t>
        </is>
      </c>
      <c r="M109" t="inlineStr">
        <is>
          <t>Validado</t>
        </is>
      </c>
      <c r="N109" t="inlineStr"/>
      <c r="O109" t="inlineStr">
        <is>
          <t>21-abr-2025, 21:26</t>
        </is>
      </c>
      <c r="P109" t="inlineStr">
        <is>
          <t>9 a</t>
        </is>
      </c>
      <c r="Q109" t="inlineStr">
        <is>
          <t>RX</t>
        </is>
      </c>
      <c r="R109" t="b">
        <v>0</v>
      </c>
      <c r="S109" t="inlineStr">
        <is>
          <t>2025-04-21</t>
        </is>
      </c>
      <c r="T109" t="b">
        <v>1</v>
      </c>
    </row>
    <row r="110">
      <c r="A110">
        <f>"9889715"</f>
        <v/>
      </c>
      <c r="B110" t="inlineStr">
        <is>
          <t>STAT</t>
        </is>
      </c>
      <c r="C110" t="inlineStr"/>
      <c r="D110" t="inlineStr">
        <is>
          <t>21-abr-2025</t>
        </is>
      </c>
      <c r="E110" t="inlineStr">
        <is>
          <t>21:15</t>
        </is>
      </c>
      <c r="F110" t="inlineStr">
        <is>
          <t>MIRANDA GONZALEZ</t>
        </is>
      </c>
      <c r="G110" t="inlineStr">
        <is>
          <t>ASUNCION</t>
        </is>
      </c>
      <c r="H110" t="inlineStr">
        <is>
          <t>23274552-5</t>
        </is>
      </c>
      <c r="I110" t="inlineStr">
        <is>
          <t>RX Estudio Escafoides Izquierdo</t>
        </is>
      </c>
      <c r="J110" t="inlineStr">
        <is>
          <t>SCA Rayos 4 Urgencia</t>
        </is>
      </c>
      <c r="K110" t="inlineStr">
        <is>
          <t>Lectura (Dr. Muñoz Peralta, Rodrigo Andres - completado),
Lectura (Dra. Santelices Baeza, Sofia Paz - completado),
Adquisición (Hernandez Silva, Pablo - completado)</t>
        </is>
      </c>
      <c r="L110" t="inlineStr">
        <is>
          <t>21-abr-2025, 21:34</t>
        </is>
      </c>
      <c r="M110" t="inlineStr">
        <is>
          <t>Validado</t>
        </is>
      </c>
      <c r="N110" t="inlineStr"/>
      <c r="O110" t="inlineStr">
        <is>
          <t>21-abr-2025, 21:46</t>
        </is>
      </c>
      <c r="P110" t="inlineStr">
        <is>
          <t>15 a</t>
        </is>
      </c>
      <c r="Q110" t="inlineStr">
        <is>
          <t>RX</t>
        </is>
      </c>
      <c r="R110" t="b">
        <v>0</v>
      </c>
      <c r="S110" t="inlineStr">
        <is>
          <t>2025-04-21</t>
        </is>
      </c>
      <c r="T110" t="b">
        <v>1</v>
      </c>
    </row>
    <row r="111">
      <c r="A111">
        <f>"9889769"</f>
        <v/>
      </c>
      <c r="B111" t="inlineStr">
        <is>
          <t>STAT</t>
        </is>
      </c>
      <c r="C111" t="inlineStr"/>
      <c r="D111" t="inlineStr">
        <is>
          <t>21-abr-2025</t>
        </is>
      </c>
      <c r="E111" t="inlineStr">
        <is>
          <t>22:23</t>
        </is>
      </c>
      <c r="F111" t="inlineStr">
        <is>
          <t>SALGADO DURAN</t>
        </is>
      </c>
      <c r="G111" t="inlineStr">
        <is>
          <t>GONZALO ANDRES</t>
        </is>
      </c>
      <c r="H111" t="inlineStr">
        <is>
          <t>18012875-1</t>
        </is>
      </c>
      <c r="I111" t="inlineStr">
        <is>
          <t>RX Dedo Izquierdo AP-L-Oblicuo</t>
        </is>
      </c>
      <c r="J111" t="inlineStr">
        <is>
          <t>SCA Rayos 1 Didi</t>
        </is>
      </c>
      <c r="K111" t="inlineStr">
        <is>
          <t>Lectura (Dr. Muñoz Peralta, Rodrigo Andres - completado),
Lectura (Dra. Castro Guzmán, Daniela Constanza - completado),
Adquisición (Vera Perez, Julio Sebastian - completado)</t>
        </is>
      </c>
      <c r="L111" t="inlineStr">
        <is>
          <t>21-abr-2025, 22:44</t>
        </is>
      </c>
      <c r="M111" t="inlineStr">
        <is>
          <t>Validado</t>
        </is>
      </c>
      <c r="N111" t="inlineStr"/>
      <c r="O111" t="inlineStr">
        <is>
          <t>21-abr-2025, 22:50</t>
        </is>
      </c>
      <c r="P111" t="inlineStr">
        <is>
          <t>33 a</t>
        </is>
      </c>
      <c r="Q111" t="inlineStr">
        <is>
          <t>RX</t>
        </is>
      </c>
      <c r="R111" t="b">
        <v>0</v>
      </c>
      <c r="S111" t="inlineStr">
        <is>
          <t>2025-04-21</t>
        </is>
      </c>
      <c r="T111" t="b">
        <v>1</v>
      </c>
    </row>
    <row r="112">
      <c r="A112">
        <f>"9889833"</f>
        <v/>
      </c>
      <c r="B112" t="inlineStr">
        <is>
          <t>STAT</t>
        </is>
      </c>
      <c r="C112" t="inlineStr"/>
      <c r="D112" t="inlineStr">
        <is>
          <t>22-abr-2025</t>
        </is>
      </c>
      <c r="E112" t="inlineStr">
        <is>
          <t>00:05</t>
        </is>
      </c>
      <c r="F112" t="inlineStr">
        <is>
          <t>GALLEGUILLOS AVILA</t>
        </is>
      </c>
      <c r="G112" t="inlineStr">
        <is>
          <t>TOMAS RODRIGO</t>
        </is>
      </c>
      <c r="H112" t="inlineStr">
        <is>
          <t>23170038-2</t>
        </is>
      </c>
      <c r="I112" t="inlineStr">
        <is>
          <t>RX Dedo Izquierdo AP-L-Oblicuo</t>
        </is>
      </c>
      <c r="J112" t="inlineStr">
        <is>
          <t>SCA Rayos 1 Didi</t>
        </is>
      </c>
      <c r="K112" t="inlineStr">
        <is>
          <t>Lectura (Dr. Muñoz Peralta, Rodrigo Andres - completado),
Adquisición (Vera Perez, Julio Sebastian - completado)</t>
        </is>
      </c>
      <c r="L112" t="inlineStr">
        <is>
          <t>22-abr-2025, 00:12</t>
        </is>
      </c>
      <c r="M112" t="inlineStr">
        <is>
          <t>Validado</t>
        </is>
      </c>
      <c r="N112" t="inlineStr"/>
      <c r="O112" t="inlineStr">
        <is>
          <t>22-abr-2025, 01:01</t>
        </is>
      </c>
      <c r="P112" t="inlineStr">
        <is>
          <t>15 a</t>
        </is>
      </c>
      <c r="Q112" t="inlineStr">
        <is>
          <t>RX</t>
        </is>
      </c>
      <c r="R112" t="b">
        <v>0</v>
      </c>
      <c r="S112" t="inlineStr">
        <is>
          <t>2025-04-22</t>
        </is>
      </c>
      <c r="T112" t="b">
        <v>1</v>
      </c>
    </row>
    <row r="113">
      <c r="A113">
        <f>"9889849"</f>
        <v/>
      </c>
      <c r="B113" t="inlineStr">
        <is>
          <t>STAT</t>
        </is>
      </c>
      <c r="C113" t="inlineStr"/>
      <c r="D113" t="inlineStr">
        <is>
          <t>22-abr-2025</t>
        </is>
      </c>
      <c r="E113" t="inlineStr">
        <is>
          <t>00:05</t>
        </is>
      </c>
      <c r="F113" t="inlineStr">
        <is>
          <t>ORTIZ ARRATIA</t>
        </is>
      </c>
      <c r="G113" t="inlineStr">
        <is>
          <t>MARTIN IGNACIO</t>
        </is>
      </c>
      <c r="H113" t="inlineStr">
        <is>
          <t>22420160-5</t>
        </is>
      </c>
      <c r="I113" t="inlineStr">
        <is>
          <t>RX Dedo Derecho AP-L-Oblicuo</t>
        </is>
      </c>
      <c r="J113" t="inlineStr">
        <is>
          <t>SCA Rayos 1 Didi</t>
        </is>
      </c>
      <c r="K113" t="inlineStr">
        <is>
          <t>Lectura (Dr. Muñoz Peralta, Rodrigo Andres - completado),
Adquisición (Vera Perez, Julio Sebastian - completado)</t>
        </is>
      </c>
      <c r="L113" t="inlineStr">
        <is>
          <t>22-abr-2025, 00:37</t>
        </is>
      </c>
      <c r="M113" t="inlineStr">
        <is>
          <t>Validado</t>
        </is>
      </c>
      <c r="N113" t="inlineStr"/>
      <c r="O113" t="inlineStr">
        <is>
          <t>22-abr-2025, 01:09</t>
        </is>
      </c>
      <c r="P113" t="inlineStr">
        <is>
          <t>17 a</t>
        </is>
      </c>
      <c r="Q113" t="inlineStr">
        <is>
          <t>RX</t>
        </is>
      </c>
      <c r="R113" t="b">
        <v>0</v>
      </c>
      <c r="S113" t="inlineStr">
        <is>
          <t>2025-04-22</t>
        </is>
      </c>
      <c r="T113" t="b">
        <v>1</v>
      </c>
    </row>
    <row r="114">
      <c r="A114">
        <f>"9889918"</f>
        <v/>
      </c>
      <c r="B114" t="inlineStr">
        <is>
          <t>STAT</t>
        </is>
      </c>
      <c r="C114" t="inlineStr"/>
      <c r="D114" t="inlineStr">
        <is>
          <t>22-abr-2025</t>
        </is>
      </c>
      <c r="E114" t="inlineStr">
        <is>
          <t>07:22</t>
        </is>
      </c>
      <c r="F114" t="inlineStr">
        <is>
          <t>MALDONADO MUNOZ</t>
        </is>
      </c>
      <c r="G114" t="inlineStr">
        <is>
          <t>GASPAR IGNACIO</t>
        </is>
      </c>
      <c r="H114" t="inlineStr">
        <is>
          <t>28578485-9</t>
        </is>
      </c>
      <c r="I114" t="inlineStr">
        <is>
          <t>RX Torax AP-L Ped</t>
        </is>
      </c>
      <c r="J114" t="inlineStr">
        <is>
          <t>SCA Rayos 1 Didi</t>
        </is>
      </c>
      <c r="K114" t="inlineStr">
        <is>
          <t>Lectura (Dr. Muñoz Peralta, Rodrigo Andres - completado),
Adquisición (Vera Perez, Julio Sebastian - completado)</t>
        </is>
      </c>
      <c r="L114" t="inlineStr">
        <is>
          <t>22-abr-2025, 07:37</t>
        </is>
      </c>
      <c r="M114" t="inlineStr">
        <is>
          <t>Validado</t>
        </is>
      </c>
      <c r="N114" t="inlineStr"/>
      <c r="O114" t="inlineStr">
        <is>
          <t>22-abr-2025, 07:40</t>
        </is>
      </c>
      <c r="P114" t="inlineStr">
        <is>
          <t>6 m</t>
        </is>
      </c>
      <c r="Q114" t="inlineStr">
        <is>
          <t>RX</t>
        </is>
      </c>
      <c r="R114" t="b">
        <v>0</v>
      </c>
      <c r="S114" t="inlineStr">
        <is>
          <t>2025-04-22</t>
        </is>
      </c>
      <c r="T114" t="b">
        <v>1</v>
      </c>
    </row>
    <row r="115">
      <c r="A115">
        <f>"9851702"</f>
        <v/>
      </c>
      <c r="B115" t="inlineStr">
        <is>
          <t>Urgente</t>
        </is>
      </c>
      <c r="C115" t="inlineStr"/>
      <c r="D115" t="inlineStr">
        <is>
          <t>08-abr-2025</t>
        </is>
      </c>
      <c r="E115" t="inlineStr">
        <is>
          <t>21:56</t>
        </is>
      </c>
      <c r="F115" t="inlineStr">
        <is>
          <t>MORENO ROYO-JIMENEZ</t>
        </is>
      </c>
      <c r="G115" t="inlineStr">
        <is>
          <t>PATRICIO FERNANDO</t>
        </is>
      </c>
      <c r="H115" t="inlineStr">
        <is>
          <t>5637159-1</t>
        </is>
      </c>
      <c r="I115" t="inlineStr">
        <is>
          <t>RX Torax AP Portatil</t>
        </is>
      </c>
      <c r="J115" t="inlineStr">
        <is>
          <t>SCA Rayos 3 NX</t>
        </is>
      </c>
      <c r="K115" t="inlineStr">
        <is>
          <t>Lectura (Dr. Muñoz Peralta, Rodrigo Andres - completado),
Lectura (Dr. Aragon Caqueo, Gonzalo - completado),
Adquisición (Bravo Bueno, Anibal - completado)</t>
        </is>
      </c>
      <c r="L115" t="inlineStr">
        <is>
          <t>08-abr-2025, 23:03</t>
        </is>
      </c>
      <c r="M115" t="inlineStr">
        <is>
          <t>Validado</t>
        </is>
      </c>
      <c r="N115" t="inlineStr"/>
      <c r="O115" t="inlineStr">
        <is>
          <t>09-abr-2025, 05:03</t>
        </is>
      </c>
      <c r="P115" t="inlineStr">
        <is>
          <t>75 a</t>
        </is>
      </c>
      <c r="Q115" t="inlineStr">
        <is>
          <t>RX</t>
        </is>
      </c>
      <c r="R115" t="b">
        <v>0</v>
      </c>
      <c r="S115" t="inlineStr">
        <is>
          <t>2025-04-08</t>
        </is>
      </c>
      <c r="T115" t="b">
        <v>1</v>
      </c>
    </row>
    <row r="116">
      <c r="A116">
        <f>"9865855"</f>
        <v/>
      </c>
      <c r="B116" t="inlineStr">
        <is>
          <t>Urgente</t>
        </is>
      </c>
      <c r="C116" t="inlineStr"/>
      <c r="D116" t="inlineStr">
        <is>
          <t>13-abr-2025</t>
        </is>
      </c>
      <c r="E116" t="inlineStr">
        <is>
          <t>10:51</t>
        </is>
      </c>
      <c r="F116" t="inlineStr">
        <is>
          <t>NIETO HOFFMANN</t>
        </is>
      </c>
      <c r="G116" t="inlineStr">
        <is>
          <t>MARIA JESUS</t>
        </is>
      </c>
      <c r="H116" t="inlineStr">
        <is>
          <t>14123266-5</t>
        </is>
      </c>
      <c r="I116" t="inlineStr">
        <is>
          <t>RX Torax AP Portatil</t>
        </is>
      </c>
      <c r="J116" t="inlineStr">
        <is>
          <t>SCA Rayos 3 NX</t>
        </is>
      </c>
      <c r="K116" t="inlineStr">
        <is>
          <t>Lectura (Dr. Muñoz Peralta, Rodrigo Andres - completado),
Lectura (Dr. Valencia Matus, Alex Magdiel - completado),
Adquisición (Ahumada Burgos, Alvaro - completado)</t>
        </is>
      </c>
      <c r="L116" t="inlineStr">
        <is>
          <t>13-abr-2025, 11:12</t>
        </is>
      </c>
      <c r="M116" t="inlineStr">
        <is>
          <t>Validado</t>
        </is>
      </c>
      <c r="N116" t="inlineStr"/>
      <c r="O116" t="inlineStr">
        <is>
          <t>13-abr-2025, 12:45</t>
        </is>
      </c>
      <c r="P116" t="inlineStr">
        <is>
          <t>43 a</t>
        </is>
      </c>
      <c r="Q116" t="inlineStr">
        <is>
          <t>RX</t>
        </is>
      </c>
      <c r="R116" t="b">
        <v>0</v>
      </c>
      <c r="S116" t="inlineStr">
        <is>
          <t>2025-04-13</t>
        </is>
      </c>
      <c r="T116" t="b">
        <v>1</v>
      </c>
    </row>
    <row r="117">
      <c r="A117">
        <f>"9866208"</f>
        <v/>
      </c>
      <c r="B117" t="inlineStr">
        <is>
          <t>Urgente</t>
        </is>
      </c>
      <c r="C117" t="inlineStr"/>
      <c r="D117" t="inlineStr">
        <is>
          <t>13-abr-2025</t>
        </is>
      </c>
      <c r="E117" t="inlineStr">
        <is>
          <t>18:25</t>
        </is>
      </c>
      <c r="F117" t="inlineStr">
        <is>
          <t>CASABONNE VENEGAS</t>
        </is>
      </c>
      <c r="G117" t="inlineStr">
        <is>
          <t>INES</t>
        </is>
      </c>
      <c r="H117" t="inlineStr">
        <is>
          <t>3313250-6</t>
        </is>
      </c>
      <c r="I117" t="inlineStr">
        <is>
          <t>RX Torax AP Portatil</t>
        </is>
      </c>
      <c r="J117" t="inlineStr">
        <is>
          <t>SCA Rayos 3 NX</t>
        </is>
      </c>
      <c r="K117" t="inlineStr">
        <is>
          <t>Lectura (Dr. Muñoz Peralta, Rodrigo Andres - completado),
Lectura (Dr. Suarez Vasquez, Javier Nicolas - completado),
Adquisición (Ahumada Burgos, Alvaro - completado)</t>
        </is>
      </c>
      <c r="L117" t="inlineStr">
        <is>
          <t>13-abr-2025, 18:35</t>
        </is>
      </c>
      <c r="M117" t="inlineStr">
        <is>
          <t>Validado</t>
        </is>
      </c>
      <c r="N117" t="inlineStr"/>
      <c r="O117" t="inlineStr">
        <is>
          <t>13-abr-2025, 21:09</t>
        </is>
      </c>
      <c r="P117" t="inlineStr">
        <is>
          <t>91 a</t>
        </is>
      </c>
      <c r="Q117" t="inlineStr">
        <is>
          <t>RX</t>
        </is>
      </c>
      <c r="R117" t="b">
        <v>0</v>
      </c>
      <c r="S117" t="inlineStr">
        <is>
          <t>2025-04-13</t>
        </is>
      </c>
      <c r="T117" t="b">
        <v>1</v>
      </c>
    </row>
    <row r="118">
      <c r="A118">
        <f>"9889824"</f>
        <v/>
      </c>
      <c r="B118" t="inlineStr">
        <is>
          <t>Urgente</t>
        </is>
      </c>
      <c r="C118" t="inlineStr"/>
      <c r="D118" t="inlineStr">
        <is>
          <t>22-abr-2025</t>
        </is>
      </c>
      <c r="E118" t="inlineStr">
        <is>
          <t>00:05</t>
        </is>
      </c>
      <c r="F118" t="inlineStr">
        <is>
          <t>URZUA COLLARI</t>
        </is>
      </c>
      <c r="G118" t="inlineStr">
        <is>
          <t>CARLA ANDREA</t>
        </is>
      </c>
      <c r="H118" t="inlineStr">
        <is>
          <t>12520101-6</t>
        </is>
      </c>
      <c r="I118" t="inlineStr">
        <is>
          <t>RX Torax AP Portatil</t>
        </is>
      </c>
      <c r="J118" t="inlineStr">
        <is>
          <t>SCA Rayos 3 NX</t>
        </is>
      </c>
      <c r="K118" t="inlineStr">
        <is>
          <t>Lectura (Dr. Muñoz Peralta, Rodrigo Andres - completado),
Adquisición (Vera Perez, Julio Sebastian - completado)</t>
        </is>
      </c>
      <c r="L118" t="inlineStr">
        <is>
          <t>22-abr-2025, 00:24</t>
        </is>
      </c>
      <c r="M118" t="inlineStr">
        <is>
          <t>Validado</t>
        </is>
      </c>
      <c r="N118" t="inlineStr"/>
      <c r="O118" t="inlineStr">
        <is>
          <t>22-abr-2025, 07:23</t>
        </is>
      </c>
      <c r="P118" t="inlineStr">
        <is>
          <t>52 a</t>
        </is>
      </c>
      <c r="Q118" t="inlineStr">
        <is>
          <t>RX</t>
        </is>
      </c>
      <c r="R118" t="b">
        <v>0</v>
      </c>
      <c r="S118" t="inlineStr">
        <is>
          <t>2025-04-22</t>
        </is>
      </c>
      <c r="T118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Número de cita</t>
        </is>
      </c>
      <c r="B1" s="1" t="inlineStr">
        <is>
          <t>Prioridad de la solicitud</t>
        </is>
      </c>
      <c r="C1" s="1" t="inlineStr">
        <is>
          <t>Estado de verificación de estudios</t>
        </is>
      </c>
      <c r="D1" s="1" t="inlineStr">
        <is>
          <t>Fecha del procedimiento programado</t>
        </is>
      </c>
      <c r="E1" s="1" t="inlineStr">
        <is>
          <t>Hora del procedimiento programado</t>
        </is>
      </c>
      <c r="F1" s="1" t="inlineStr">
        <is>
          <t>Apellidos del paciente</t>
        </is>
      </c>
      <c r="G1" s="1" t="inlineStr">
        <is>
          <t>Nombre del paciente</t>
        </is>
      </c>
      <c r="H1" s="1" t="inlineStr">
        <is>
          <t>ID del paciente</t>
        </is>
      </c>
      <c r="I1" s="1" t="inlineStr">
        <is>
          <t>Nombre del procedimiento</t>
        </is>
      </c>
      <c r="J1" s="1" t="inlineStr">
        <is>
          <t>Sala de adquisición</t>
        </is>
      </c>
      <c r="K1" s="1" t="inlineStr">
        <is>
          <t>Información de tareas</t>
        </is>
      </c>
      <c r="L1" s="1" t="inlineStr">
        <is>
          <t>Fecha del estudio</t>
        </is>
      </c>
      <c r="M1" s="1" t="inlineStr">
        <is>
          <t>Estado del informe</t>
        </is>
      </c>
      <c r="N1" s="1" t="inlineStr">
        <is>
          <t>Asignado a</t>
        </is>
      </c>
      <c r="O1" s="1" t="inlineStr">
        <is>
          <t>Fecha de creación del informe</t>
        </is>
      </c>
      <c r="P1" s="1" t="inlineStr">
        <is>
          <t>Edad del paciente</t>
        </is>
      </c>
      <c r="Q1" s="1" t="inlineStr">
        <is>
          <t>Tipo</t>
        </is>
      </c>
      <c r="R1" s="1" t="inlineStr">
        <is>
          <t>TAC doble</t>
        </is>
      </c>
      <c r="S1" s="1" t="inlineStr">
        <is>
          <t>Fecha sin hora</t>
        </is>
      </c>
      <c r="T1" s="1" t="inlineStr">
        <is>
          <t>En_Turno</t>
        </is>
      </c>
    </row>
    <row r="2">
      <c r="A2">
        <f>"9851256"</f>
        <v/>
      </c>
      <c r="B2" t="inlineStr">
        <is>
          <t>STAT</t>
        </is>
      </c>
      <c r="C2" t="inlineStr"/>
      <c r="D2" t="inlineStr">
        <is>
          <t>08-abr-2025</t>
        </is>
      </c>
      <c r="E2" t="inlineStr">
        <is>
          <t>18:15</t>
        </is>
      </c>
      <c r="F2" t="inlineStr">
        <is>
          <t>MOYA GONZALEZ</t>
        </is>
      </c>
      <c r="G2" t="inlineStr">
        <is>
          <t>GABRIEL IGNACIO</t>
        </is>
      </c>
      <c r="H2" t="inlineStr">
        <is>
          <t>24133915-7</t>
        </is>
      </c>
      <c r="I2" t="inlineStr">
        <is>
          <t>RX Muñeca Der AP/L Ped</t>
        </is>
      </c>
      <c r="J2" t="inlineStr">
        <is>
          <t>SJ Rayos 7</t>
        </is>
      </c>
      <c r="K2" t="inlineStr">
        <is>
          <t>Lectura (Dr. Muñoz Peralta, Rodrigo Andres - completado),
Lectura (Dr. Passalacqua Castro, Miguel Angel - completado),
Adquisición (Guzman Huaiquinao, Constanza - completado)</t>
        </is>
      </c>
      <c r="L2" t="inlineStr">
        <is>
          <t>08-abr-2025, 18:22</t>
        </is>
      </c>
      <c r="M2" t="inlineStr">
        <is>
          <t>Validado</t>
        </is>
      </c>
      <c r="N2" t="inlineStr"/>
      <c r="O2" t="inlineStr">
        <is>
          <t>08-abr-2025, 18:34</t>
        </is>
      </c>
      <c r="P2" t="inlineStr">
        <is>
          <t>12 a</t>
        </is>
      </c>
      <c r="Q2" t="inlineStr">
        <is>
          <t>RX</t>
        </is>
      </c>
      <c r="R2" t="b">
        <v>0</v>
      </c>
      <c r="S2" t="inlineStr">
        <is>
          <t>2025-04-08</t>
        </is>
      </c>
      <c r="T2" t="b">
        <v>1</v>
      </c>
    </row>
    <row r="3">
      <c r="A3">
        <f>"9851279"</f>
        <v/>
      </c>
      <c r="B3" t="inlineStr">
        <is>
          <t>STAT</t>
        </is>
      </c>
      <c r="C3" t="inlineStr"/>
      <c r="D3" t="inlineStr">
        <is>
          <t>08-abr-2025</t>
        </is>
      </c>
      <c r="E3" t="inlineStr">
        <is>
          <t>18:33</t>
        </is>
      </c>
      <c r="F3" t="inlineStr">
        <is>
          <t>FARIAS HERRERA</t>
        </is>
      </c>
      <c r="G3" t="inlineStr">
        <is>
          <t>ROSARIO DOMINGA</t>
        </is>
      </c>
      <c r="H3" t="inlineStr">
        <is>
          <t>24471443-9</t>
        </is>
      </c>
      <c r="I3" t="inlineStr">
        <is>
          <t>RX Tobillo Der AP/L/Oblicuo con Apoyo Ped</t>
        </is>
      </c>
      <c r="J3" t="inlineStr">
        <is>
          <t>SJ Rayos 7</t>
        </is>
      </c>
      <c r="K3" t="inlineStr">
        <is>
          <t>Lectura (Dr. Muñoz Peralta, Rodrigo Andres - completado),
Lectura (Dr. Aragon Caqueo, Gonzalo - completado),
Adquisición (Guzman Huaiquinao, Constanza - completado)</t>
        </is>
      </c>
      <c r="L3" t="inlineStr">
        <is>
          <t>08-abr-2025, 18:39</t>
        </is>
      </c>
      <c r="M3" t="inlineStr">
        <is>
          <t>Validado</t>
        </is>
      </c>
      <c r="N3" t="inlineStr"/>
      <c r="O3" t="inlineStr">
        <is>
          <t>08-abr-2025, 19:06</t>
        </is>
      </c>
      <c r="P3" t="inlineStr">
        <is>
          <t>11 a</t>
        </is>
      </c>
      <c r="Q3" t="inlineStr">
        <is>
          <t>RX</t>
        </is>
      </c>
      <c r="R3" t="b">
        <v>0</v>
      </c>
      <c r="S3" t="inlineStr">
        <is>
          <t>2025-04-08</t>
        </is>
      </c>
      <c r="T3" t="b">
        <v>1</v>
      </c>
    </row>
    <row r="4">
      <c r="A4">
        <f>"9851406"</f>
        <v/>
      </c>
      <c r="B4" t="inlineStr">
        <is>
          <t>STAT</t>
        </is>
      </c>
      <c r="C4" t="inlineStr"/>
      <c r="D4" t="inlineStr">
        <is>
          <t>08-abr-2025</t>
        </is>
      </c>
      <c r="E4" t="inlineStr">
        <is>
          <t>18:38</t>
        </is>
      </c>
      <c r="F4" t="inlineStr">
        <is>
          <t>DELGADO FARINA</t>
        </is>
      </c>
      <c r="G4" t="inlineStr">
        <is>
          <t>MARTIN IGNACIO</t>
        </is>
      </c>
      <c r="H4" t="inlineStr">
        <is>
          <t>28424011-1</t>
        </is>
      </c>
      <c r="I4" t="inlineStr">
        <is>
          <t>RX Torax AP/Lateral Ped</t>
        </is>
      </c>
      <c r="J4" t="inlineStr">
        <is>
          <t>SJ Rayos 7</t>
        </is>
      </c>
      <c r="K4" t="inlineStr">
        <is>
          <t>Lectura (Dr. Muñoz Peralta, Rodrigo Andres - completado),
Lectura (Dr. Molina Osorio, Claudio Rodrigo - completado),
Adquisición (Guzman Huaiquinao, Constanza - completado)</t>
        </is>
      </c>
      <c r="L4" t="inlineStr">
        <is>
          <t>08-abr-2025, 18:46</t>
        </is>
      </c>
      <c r="M4" t="inlineStr">
        <is>
          <t>Validado</t>
        </is>
      </c>
      <c r="N4" t="inlineStr"/>
      <c r="O4" t="inlineStr">
        <is>
          <t>08-abr-2025, 18:55</t>
        </is>
      </c>
      <c r="P4" t="inlineStr">
        <is>
          <t>12 m</t>
        </is>
      </c>
      <c r="Q4" t="inlineStr">
        <is>
          <t>RX</t>
        </is>
      </c>
      <c r="R4" t="b">
        <v>0</v>
      </c>
      <c r="S4" t="inlineStr">
        <is>
          <t>2025-04-08</t>
        </is>
      </c>
      <c r="T4" t="b">
        <v>1</v>
      </c>
    </row>
    <row r="5">
      <c r="A5">
        <f>"9851510"</f>
        <v/>
      </c>
      <c r="B5" t="inlineStr">
        <is>
          <t>STAT</t>
        </is>
      </c>
      <c r="C5" t="inlineStr"/>
      <c r="D5" t="inlineStr">
        <is>
          <t>08-abr-2025</t>
        </is>
      </c>
      <c r="E5" t="inlineStr">
        <is>
          <t>19:03</t>
        </is>
      </c>
      <c r="F5" t="inlineStr">
        <is>
          <t>GONZALEZ GALLEGUILLOS</t>
        </is>
      </c>
      <c r="G5" t="inlineStr">
        <is>
          <t>ORLANDO ALONSO</t>
        </is>
      </c>
      <c r="H5" t="inlineStr">
        <is>
          <t>22489630-1</t>
        </is>
      </c>
      <c r="I5" t="inlineStr">
        <is>
          <t>RX Dedo Der AP/L/Oblicuo</t>
        </is>
      </c>
      <c r="J5" t="inlineStr">
        <is>
          <t>SJ Rayos 7</t>
        </is>
      </c>
      <c r="K5" t="inlineStr">
        <is>
          <t>Lectura (Dr. Muñoz Peralta, Rodrigo Andres - completado),
Lectura (Dr. Aragon Caqueo, Gonzalo - completado),
Adquisición (Guzman Huaiquinao, Constanza - completado)</t>
        </is>
      </c>
      <c r="L5" t="inlineStr">
        <is>
          <t>08-abr-2025, 19:07</t>
        </is>
      </c>
      <c r="M5" t="inlineStr">
        <is>
          <t>Validado</t>
        </is>
      </c>
      <c r="N5" t="inlineStr"/>
      <c r="O5" t="inlineStr">
        <is>
          <t>08-abr-2025, 19:16</t>
        </is>
      </c>
      <c r="P5" t="inlineStr">
        <is>
          <t>17 a</t>
        </is>
      </c>
      <c r="Q5" t="inlineStr">
        <is>
          <t>RX</t>
        </is>
      </c>
      <c r="R5" t="b">
        <v>0</v>
      </c>
      <c r="S5" t="inlineStr">
        <is>
          <t>2025-04-08</t>
        </is>
      </c>
      <c r="T5" t="b">
        <v>1</v>
      </c>
    </row>
    <row r="6">
      <c r="A6">
        <f>"9865962"</f>
        <v/>
      </c>
      <c r="B6" t="inlineStr">
        <is>
          <t>STAT</t>
        </is>
      </c>
      <c r="C6" t="inlineStr"/>
      <c r="D6" t="inlineStr">
        <is>
          <t>13-abr-2025</t>
        </is>
      </c>
      <c r="E6" t="inlineStr">
        <is>
          <t>13:25</t>
        </is>
      </c>
      <c r="F6" t="inlineStr">
        <is>
          <t>BASTIAS PALLALEO</t>
        </is>
      </c>
      <c r="G6" t="inlineStr">
        <is>
          <t>LUA ELENA</t>
        </is>
      </c>
      <c r="H6" t="inlineStr">
        <is>
          <t>27160691-5</t>
        </is>
      </c>
      <c r="I6" t="inlineStr">
        <is>
          <t>RX Torax AP/Lateral Ped</t>
        </is>
      </c>
      <c r="J6" t="inlineStr">
        <is>
          <t>SJ Rayos 7</t>
        </is>
      </c>
      <c r="K6" t="inlineStr">
        <is>
          <t>Lectura (Dr. Muñoz Peralta, Rodrigo Andres - completado),
Lectura (Dr. Valencia Matus, Alex Magdiel - completado),
Adquisición (Rojas Cantillana, Roberto - completado)</t>
        </is>
      </c>
      <c r="L6" t="inlineStr">
        <is>
          <t>13-abr-2025, 13:30</t>
        </is>
      </c>
      <c r="M6" t="inlineStr">
        <is>
          <t>Validado</t>
        </is>
      </c>
      <c r="N6" t="inlineStr"/>
      <c r="O6" t="inlineStr">
        <is>
          <t>13-abr-2025, 13:42</t>
        </is>
      </c>
      <c r="P6" t="inlineStr">
        <is>
          <t>5 a</t>
        </is>
      </c>
      <c r="Q6" t="inlineStr">
        <is>
          <t>RX</t>
        </is>
      </c>
      <c r="R6" t="b">
        <v>0</v>
      </c>
      <c r="S6" t="inlineStr">
        <is>
          <t>2025-04-13</t>
        </is>
      </c>
      <c r="T6" t="b">
        <v>1</v>
      </c>
    </row>
    <row r="7">
      <c r="A7">
        <f>"9866016"</f>
        <v/>
      </c>
      <c r="B7" t="inlineStr">
        <is>
          <t>STAT</t>
        </is>
      </c>
      <c r="C7" t="inlineStr"/>
      <c r="D7" t="inlineStr">
        <is>
          <t>13-abr-2025</t>
        </is>
      </c>
      <c r="E7" t="inlineStr">
        <is>
          <t>14:26</t>
        </is>
      </c>
      <c r="F7" t="inlineStr">
        <is>
          <t>SAGREDO CAMUS</t>
        </is>
      </c>
      <c r="G7" t="inlineStr">
        <is>
          <t>VICENTE</t>
        </is>
      </c>
      <c r="H7" t="inlineStr">
        <is>
          <t>27137085-7</t>
        </is>
      </c>
      <c r="I7" t="inlineStr">
        <is>
          <t>RX Torax AP/Lateral Ped</t>
        </is>
      </c>
      <c r="J7" t="inlineStr">
        <is>
          <t>SJ Rayos 7</t>
        </is>
      </c>
      <c r="K7" t="inlineStr">
        <is>
          <t>Lectura (Dr. Muñoz Peralta, Rodrigo Andres - completado),
Lectura (Dr. Valencia Matus, Alex Magdiel - completado),
Adquisición (Rojas Cantillana, Roberto - completado)</t>
        </is>
      </c>
      <c r="L7" t="inlineStr">
        <is>
          <t>13-abr-2025, 14:31</t>
        </is>
      </c>
      <c r="M7" t="inlineStr">
        <is>
          <t>Validado</t>
        </is>
      </c>
      <c r="N7" t="inlineStr"/>
      <c r="O7" t="inlineStr">
        <is>
          <t>13-abr-2025, 14:39</t>
        </is>
      </c>
      <c r="P7" t="inlineStr">
        <is>
          <t>5 a</t>
        </is>
      </c>
      <c r="Q7" t="inlineStr">
        <is>
          <t>RX</t>
        </is>
      </c>
      <c r="R7" t="b">
        <v>0</v>
      </c>
      <c r="S7" t="inlineStr">
        <is>
          <t>2025-04-13</t>
        </is>
      </c>
      <c r="T7" t="b">
        <v>1</v>
      </c>
    </row>
    <row r="8">
      <c r="A8">
        <f>"9866048"</f>
        <v/>
      </c>
      <c r="B8" t="inlineStr">
        <is>
          <t>STAT</t>
        </is>
      </c>
      <c r="C8" t="inlineStr"/>
      <c r="D8" t="inlineStr">
        <is>
          <t>13-abr-2025</t>
        </is>
      </c>
      <c r="E8" t="inlineStr">
        <is>
          <t>15:02</t>
        </is>
      </c>
      <c r="F8" t="inlineStr">
        <is>
          <t>ROJAS PEREZ</t>
        </is>
      </c>
      <c r="G8" t="inlineStr">
        <is>
          <t>PASCUALA ALEJANDRA</t>
        </is>
      </c>
      <c r="H8" t="inlineStr">
        <is>
          <t>25992451-0</t>
        </is>
      </c>
      <c r="I8" t="inlineStr">
        <is>
          <t>RX Torax AP/Lateral Ped</t>
        </is>
      </c>
      <c r="J8" t="inlineStr">
        <is>
          <t>SJ Rayos 7</t>
        </is>
      </c>
      <c r="K8" t="inlineStr">
        <is>
          <t>Lectura (Dr. Muñoz Peralta, Rodrigo Andres - completado),
Lectura (Dr. Passalacqua Castro, Miguel Angel - completado),
Adquisición (Rojas Cantillana, Roberto - completado)</t>
        </is>
      </c>
      <c r="L8" t="inlineStr">
        <is>
          <t>13-abr-2025, 15:09</t>
        </is>
      </c>
      <c r="M8" t="inlineStr">
        <is>
          <t>Validado</t>
        </is>
      </c>
      <c r="N8" t="inlineStr"/>
      <c r="O8" t="inlineStr">
        <is>
          <t>13-abr-2025, 15:30</t>
        </is>
      </c>
      <c r="P8" t="inlineStr">
        <is>
          <t>7 a</t>
        </is>
      </c>
      <c r="Q8" t="inlineStr">
        <is>
          <t>RX</t>
        </is>
      </c>
      <c r="R8" t="b">
        <v>0</v>
      </c>
      <c r="S8" t="inlineStr">
        <is>
          <t>2025-04-13</t>
        </is>
      </c>
      <c r="T8" t="b">
        <v>1</v>
      </c>
    </row>
    <row r="9">
      <c r="A9">
        <f>"9866081"</f>
        <v/>
      </c>
      <c r="B9" t="inlineStr">
        <is>
          <t>STAT</t>
        </is>
      </c>
      <c r="C9" t="inlineStr"/>
      <c r="D9" t="inlineStr">
        <is>
          <t>13-abr-2025</t>
        </is>
      </c>
      <c r="E9" t="inlineStr">
        <is>
          <t>15:45</t>
        </is>
      </c>
      <c r="F9" t="inlineStr">
        <is>
          <t>PORTALES VARAS</t>
        </is>
      </c>
      <c r="G9" t="inlineStr">
        <is>
          <t>FRANCESCA ESTER</t>
        </is>
      </c>
      <c r="H9" t="inlineStr">
        <is>
          <t>13458832-2</t>
        </is>
      </c>
      <c r="I9" t="inlineStr">
        <is>
          <t>RX Torax AP/L</t>
        </is>
      </c>
      <c r="J9" t="inlineStr">
        <is>
          <t>SJ Rayos 7</t>
        </is>
      </c>
      <c r="K9" t="inlineStr">
        <is>
          <t>Lectura (Dr. Muñoz Peralta, Rodrigo Andres - completado),
Lectura (Dr. Passalacqua Castro, Miguel Angel - completado),
Adquisición (Rojas Cantillana, Roberto - completado)</t>
        </is>
      </c>
      <c r="L9" t="inlineStr">
        <is>
          <t>13-abr-2025, 15:54</t>
        </is>
      </c>
      <c r="M9" t="inlineStr">
        <is>
          <t>Validado</t>
        </is>
      </c>
      <c r="N9" t="inlineStr"/>
      <c r="O9" t="inlineStr">
        <is>
          <t>13-abr-2025, 15:58</t>
        </is>
      </c>
      <c r="P9" t="inlineStr">
        <is>
          <t>46 a</t>
        </is>
      </c>
      <c r="Q9" t="inlineStr">
        <is>
          <t>RX</t>
        </is>
      </c>
      <c r="R9" t="b">
        <v>0</v>
      </c>
      <c r="S9" t="inlineStr">
        <is>
          <t>2025-04-13</t>
        </is>
      </c>
      <c r="T9" t="b">
        <v>1</v>
      </c>
    </row>
    <row r="10">
      <c r="A10">
        <f>"9866163"</f>
        <v/>
      </c>
      <c r="B10" t="inlineStr">
        <is>
          <t>STAT</t>
        </is>
      </c>
      <c r="C10" t="inlineStr"/>
      <c r="D10" t="inlineStr">
        <is>
          <t>13-abr-2025</t>
        </is>
      </c>
      <c r="E10" t="inlineStr">
        <is>
          <t>17:16</t>
        </is>
      </c>
      <c r="F10" t="inlineStr">
        <is>
          <t>RIVERA ESPINA</t>
        </is>
      </c>
      <c r="G10" t="inlineStr">
        <is>
          <t>RAUL EDUARDO</t>
        </is>
      </c>
      <c r="H10" t="inlineStr">
        <is>
          <t>6445347-5</t>
        </is>
      </c>
      <c r="I10" t="inlineStr">
        <is>
          <t>RX Pelvis AP. Cad AP/Axial Izq</t>
        </is>
      </c>
      <c r="J10" t="inlineStr">
        <is>
          <t>SJ Rayos 7</t>
        </is>
      </c>
      <c r="K10" t="inlineStr">
        <is>
          <t>Lectura (Dr. Muñoz Peralta, Rodrigo Andres - completado),
Lectura (Dr. Suarez Vasquez, Javier Nicolas - completado),
Adquisición (Rojas Cantillana, Roberto - completado)</t>
        </is>
      </c>
      <c r="L10" t="inlineStr">
        <is>
          <t>13-abr-2025, 17:30</t>
        </is>
      </c>
      <c r="M10" t="inlineStr">
        <is>
          <t>Validado</t>
        </is>
      </c>
      <c r="N10" t="inlineStr"/>
      <c r="O10" t="inlineStr">
        <is>
          <t>13-abr-2025, 17:58</t>
        </is>
      </c>
      <c r="P10" t="inlineStr">
        <is>
          <t>73 a</t>
        </is>
      </c>
      <c r="Q10" t="inlineStr">
        <is>
          <t>RX</t>
        </is>
      </c>
      <c r="R10" t="b">
        <v>0</v>
      </c>
      <c r="S10" t="inlineStr">
        <is>
          <t>2025-04-13</t>
        </is>
      </c>
      <c r="T10" t="b">
        <v>1</v>
      </c>
    </row>
    <row r="11">
      <c r="A11">
        <f>"9883538"</f>
        <v/>
      </c>
      <c r="B11" t="inlineStr">
        <is>
          <t>STAT</t>
        </is>
      </c>
      <c r="C11" t="inlineStr"/>
      <c r="D11" t="inlineStr">
        <is>
          <t>18-abr-2025</t>
        </is>
      </c>
      <c r="E11" t="inlineStr">
        <is>
          <t>09:25</t>
        </is>
      </c>
      <c r="F11" t="inlineStr">
        <is>
          <t>MENARES MARTINEZ</t>
        </is>
      </c>
      <c r="G11" t="inlineStr">
        <is>
          <t>IGNACIO ANTONIO</t>
        </is>
      </c>
      <c r="H11" t="inlineStr">
        <is>
          <t>22995676-0</t>
        </is>
      </c>
      <c r="I11" t="inlineStr">
        <is>
          <t>RX Pie Izq AP/L</t>
        </is>
      </c>
      <c r="J11" t="inlineStr">
        <is>
          <t>SJ Rayos 7</t>
        </is>
      </c>
      <c r="K11" t="inlineStr">
        <is>
          <t>Lectura (Dr. Muñoz Peralta, Rodrigo Andres - completado),
Lectura (Dr. Aragon Caqueo, Gonzalo - completado),
Adquisición (Tapia Escobar, Juan Carlos - completado)</t>
        </is>
      </c>
      <c r="L11" t="inlineStr">
        <is>
          <t>18-abr-2025, 09:31</t>
        </is>
      </c>
      <c r="M11" t="inlineStr">
        <is>
          <t>Validado</t>
        </is>
      </c>
      <c r="N11" t="inlineStr"/>
      <c r="O11" t="inlineStr">
        <is>
          <t>18-abr-2025, 09:37</t>
        </is>
      </c>
      <c r="P11" t="inlineStr">
        <is>
          <t>16 a</t>
        </is>
      </c>
      <c r="Q11" t="inlineStr">
        <is>
          <t>RX</t>
        </is>
      </c>
      <c r="R11" t="b">
        <v>0</v>
      </c>
      <c r="S11" t="inlineStr">
        <is>
          <t>2025-04-18</t>
        </is>
      </c>
      <c r="T11" t="b">
        <v>1</v>
      </c>
    </row>
    <row r="12">
      <c r="A12">
        <f>"9883539"</f>
        <v/>
      </c>
      <c r="B12" t="inlineStr">
        <is>
          <t>STAT</t>
        </is>
      </c>
      <c r="C12" t="inlineStr"/>
      <c r="D12" t="inlineStr">
        <is>
          <t>18-abr-2025</t>
        </is>
      </c>
      <c r="E12" t="inlineStr">
        <is>
          <t>09:25</t>
        </is>
      </c>
      <c r="F12" t="inlineStr">
        <is>
          <t>MENARES MARTINEZ</t>
        </is>
      </c>
      <c r="G12" t="inlineStr">
        <is>
          <t>IGNACIO ANTONIO</t>
        </is>
      </c>
      <c r="H12" t="inlineStr">
        <is>
          <t>22995676-0</t>
        </is>
      </c>
      <c r="I12" t="inlineStr">
        <is>
          <t>RX Ortejo Izq AP/L</t>
        </is>
      </c>
      <c r="J12" t="inlineStr">
        <is>
          <t>SJ Rayos 7</t>
        </is>
      </c>
      <c r="K12" t="inlineStr">
        <is>
          <t>Lectura (Dr. Muñoz Peralta, Rodrigo Andres - completado),
Lectura (Dr. Aragon Caqueo, Gonzalo - completado),
Adquisición (Tapia Escobar, Juan Carlos - completado)</t>
        </is>
      </c>
      <c r="L12" t="inlineStr">
        <is>
          <t>18-abr-2025, 09:32</t>
        </is>
      </c>
      <c r="M12" t="inlineStr">
        <is>
          <t>Validado</t>
        </is>
      </c>
      <c r="N12" t="inlineStr"/>
      <c r="O12" t="inlineStr">
        <is>
          <t>18-abr-2025, 09:37</t>
        </is>
      </c>
      <c r="P12" t="inlineStr">
        <is>
          <t>16 a</t>
        </is>
      </c>
      <c r="Q12" t="inlineStr">
        <is>
          <t>RX</t>
        </is>
      </c>
      <c r="R12" t="b">
        <v>0</v>
      </c>
      <c r="S12" t="inlineStr">
        <is>
          <t>2025-04-18</t>
        </is>
      </c>
      <c r="T12" t="b">
        <v>1</v>
      </c>
    </row>
    <row r="13">
      <c r="A13">
        <f>"9883551"</f>
        <v/>
      </c>
      <c r="B13" t="inlineStr">
        <is>
          <t>STAT</t>
        </is>
      </c>
      <c r="C13" t="inlineStr"/>
      <c r="D13" t="inlineStr">
        <is>
          <t>18-abr-2025</t>
        </is>
      </c>
      <c r="E13" t="inlineStr">
        <is>
          <t>09:46</t>
        </is>
      </c>
      <c r="F13" t="inlineStr">
        <is>
          <t>URZUA MOYA</t>
        </is>
      </c>
      <c r="G13" t="inlineStr">
        <is>
          <t>SEGUNDO ANTONIO</t>
        </is>
      </c>
      <c r="H13" t="inlineStr">
        <is>
          <t>11892947-0</t>
        </is>
      </c>
      <c r="I13" t="inlineStr">
        <is>
          <t>RX Torax AP/L</t>
        </is>
      </c>
      <c r="J13" t="inlineStr">
        <is>
          <t>SJ Rayos 7</t>
        </is>
      </c>
      <c r="K13" t="inlineStr">
        <is>
          <t>Lectura (Dr. Muñoz Peralta, Rodrigo Andres - completado),
Lectura (Dr. Valencia Matus, Alex Magdiel - completado),
Adquisición (Tapia Escobar, Juan Carlos - completado)</t>
        </is>
      </c>
      <c r="L13" t="inlineStr">
        <is>
          <t>18-abr-2025, 10:23</t>
        </is>
      </c>
      <c r="M13" t="inlineStr">
        <is>
          <t>Validado</t>
        </is>
      </c>
      <c r="N13" t="inlineStr"/>
      <c r="O13" t="inlineStr">
        <is>
          <t>18-abr-2025, 11:12</t>
        </is>
      </c>
      <c r="P13" t="inlineStr">
        <is>
          <t>54 a</t>
        </is>
      </c>
      <c r="Q13" t="inlineStr">
        <is>
          <t>RX</t>
        </is>
      </c>
      <c r="R13" t="b">
        <v>0</v>
      </c>
      <c r="S13" t="inlineStr">
        <is>
          <t>2025-04-18</t>
        </is>
      </c>
      <c r="T13" t="b">
        <v>1</v>
      </c>
    </row>
    <row r="14">
      <c r="A14">
        <f>"9883771"</f>
        <v/>
      </c>
      <c r="B14" t="inlineStr">
        <is>
          <t>STAT</t>
        </is>
      </c>
      <c r="C14" t="inlineStr"/>
      <c r="D14" t="inlineStr">
        <is>
          <t>18-abr-2025</t>
        </is>
      </c>
      <c r="E14" t="inlineStr">
        <is>
          <t>14:49</t>
        </is>
      </c>
      <c r="F14" t="inlineStr">
        <is>
          <t>PADILLA YEVENES</t>
        </is>
      </c>
      <c r="G14" t="inlineStr">
        <is>
          <t>MATIAS ALONSO</t>
        </is>
      </c>
      <c r="H14" t="inlineStr">
        <is>
          <t>24694476-8</t>
        </is>
      </c>
      <c r="I14" t="inlineStr">
        <is>
          <t>RX Torax AP/Lateral Ped</t>
        </is>
      </c>
      <c r="J14" t="inlineStr">
        <is>
          <t>SJ Rayos 7</t>
        </is>
      </c>
      <c r="K14" t="inlineStr">
        <is>
          <t>Lectura (Dr. Muñoz Peralta, Rodrigo Andres - completado),
Lectura (Dr. Valencia Matus, Alex Magdiel - completado),
Adquisición (Tapia Escobar, Juan Carlos - completado)</t>
        </is>
      </c>
      <c r="L14" t="inlineStr">
        <is>
          <t>18-abr-2025, 14:50</t>
        </is>
      </c>
      <c r="M14" t="inlineStr">
        <is>
          <t>Validado</t>
        </is>
      </c>
      <c r="N14" t="inlineStr"/>
      <c r="O14" t="inlineStr">
        <is>
          <t>18-abr-2025, 15:04</t>
        </is>
      </c>
      <c r="P14" t="inlineStr">
        <is>
          <t>10 a</t>
        </is>
      </c>
      <c r="Q14" t="inlineStr">
        <is>
          <t>RX</t>
        </is>
      </c>
      <c r="R14" t="b">
        <v>0</v>
      </c>
      <c r="S14" t="inlineStr">
        <is>
          <t>2025-04-18</t>
        </is>
      </c>
      <c r="T14" t="b">
        <v>1</v>
      </c>
    </row>
    <row r="15">
      <c r="A15">
        <f>"9883778"</f>
        <v/>
      </c>
      <c r="B15" t="inlineStr">
        <is>
          <t>STAT</t>
        </is>
      </c>
      <c r="C15" t="inlineStr"/>
      <c r="D15" t="inlineStr">
        <is>
          <t>18-abr-2025</t>
        </is>
      </c>
      <c r="E15" t="inlineStr">
        <is>
          <t>14:22</t>
        </is>
      </c>
      <c r="F15" t="inlineStr">
        <is>
          <t>ORTIZ MALDONADO</t>
        </is>
      </c>
      <c r="G15" t="inlineStr">
        <is>
          <t>CAROLINA ANDREA</t>
        </is>
      </c>
      <c r="H15" t="inlineStr">
        <is>
          <t>20119161-0</t>
        </is>
      </c>
      <c r="I15" t="inlineStr">
        <is>
          <t>RX Torax AP/L</t>
        </is>
      </c>
      <c r="J15" t="inlineStr">
        <is>
          <t>SJ Rayos 7</t>
        </is>
      </c>
      <c r="K15" t="inlineStr">
        <is>
          <t>Lectura (Dr. Muñoz Peralta, Rodrigo Andres - completado),
Lectura (Dr. Aragon Caqueo, Gonzalo - completado),
Adquisición (Tapia Escobar, Juan Carlos - completado)</t>
        </is>
      </c>
      <c r="L15" t="inlineStr">
        <is>
          <t>18-abr-2025, 14:23</t>
        </is>
      </c>
      <c r="M15" t="inlineStr">
        <is>
          <t>Validado</t>
        </is>
      </c>
      <c r="N15" t="inlineStr"/>
      <c r="O15" t="inlineStr">
        <is>
          <t>18-abr-2025, 14:59</t>
        </is>
      </c>
      <c r="P15" t="inlineStr">
        <is>
          <t>26 a</t>
        </is>
      </c>
      <c r="Q15" t="inlineStr">
        <is>
          <t>RX</t>
        </is>
      </c>
      <c r="R15" t="b">
        <v>0</v>
      </c>
      <c r="S15" t="inlineStr">
        <is>
          <t>2025-04-18</t>
        </is>
      </c>
      <c r="T15" t="b">
        <v>1</v>
      </c>
    </row>
    <row r="16">
      <c r="A16">
        <f>"9883866"</f>
        <v/>
      </c>
      <c r="B16" t="inlineStr">
        <is>
          <t>STAT</t>
        </is>
      </c>
      <c r="C16" t="inlineStr"/>
      <c r="D16" t="inlineStr">
        <is>
          <t>18-abr-2025</t>
        </is>
      </c>
      <c r="E16" t="inlineStr">
        <is>
          <t>16:39</t>
        </is>
      </c>
      <c r="F16" t="inlineStr">
        <is>
          <t>MOGLIA ROJAS</t>
        </is>
      </c>
      <c r="G16" t="inlineStr">
        <is>
          <t>MARISOL DE LAS MERCEDES</t>
        </is>
      </c>
      <c r="H16" t="inlineStr">
        <is>
          <t>12484704-4</t>
        </is>
      </c>
      <c r="I16" t="inlineStr">
        <is>
          <t>RX Mano Der AP/L</t>
        </is>
      </c>
      <c r="J16" t="inlineStr">
        <is>
          <t>SJ Rayos 7</t>
        </is>
      </c>
      <c r="K16" t="inlineStr">
        <is>
          <t>Lectura (Dr. Muñoz Peralta, Rodrigo Andres - completado),
Lectura (Dr. Aragon Caqueo, Gonzalo - completado),
Adquisición (Tapia Escobar, Juan Carlos - completado)</t>
        </is>
      </c>
      <c r="L16" t="inlineStr">
        <is>
          <t>18-abr-2025, 16:45</t>
        </is>
      </c>
      <c r="M16" t="inlineStr">
        <is>
          <t>Validado</t>
        </is>
      </c>
      <c r="N16" t="inlineStr"/>
      <c r="O16" t="inlineStr">
        <is>
          <t>18-abr-2025, 17:53</t>
        </is>
      </c>
      <c r="P16" t="inlineStr">
        <is>
          <t>52 a</t>
        </is>
      </c>
      <c r="Q16" t="inlineStr">
        <is>
          <t>RX</t>
        </is>
      </c>
      <c r="R16" t="b">
        <v>0</v>
      </c>
      <c r="S16" t="inlineStr">
        <is>
          <t>2025-04-18</t>
        </is>
      </c>
      <c r="T16" t="b">
        <v>1</v>
      </c>
    </row>
    <row r="17">
      <c r="A17">
        <f>"9883867"</f>
        <v/>
      </c>
      <c r="B17" t="inlineStr">
        <is>
          <t>STAT</t>
        </is>
      </c>
      <c r="C17" t="inlineStr"/>
      <c r="D17" t="inlineStr">
        <is>
          <t>18-abr-2025</t>
        </is>
      </c>
      <c r="E17" t="inlineStr">
        <is>
          <t>16:39</t>
        </is>
      </c>
      <c r="F17" t="inlineStr">
        <is>
          <t>MOGLIA ROJAS</t>
        </is>
      </c>
      <c r="G17" t="inlineStr">
        <is>
          <t>MARISOL DE LAS MERCEDES</t>
        </is>
      </c>
      <c r="H17" t="inlineStr">
        <is>
          <t>12484704-4</t>
        </is>
      </c>
      <c r="I17" t="inlineStr">
        <is>
          <t>RX Dedo Der AP/L/Oblicuo</t>
        </is>
      </c>
      <c r="J17" t="inlineStr">
        <is>
          <t>SJ Rayos 7</t>
        </is>
      </c>
      <c r="K17" t="inlineStr">
        <is>
          <t>Lectura (Dr. Muñoz Peralta, Rodrigo Andres - completado),
Lectura (Dr. Aragon Caqueo, Gonzalo - completado),
Adquisición (Tapia Escobar, Juan Carlos - completado)</t>
        </is>
      </c>
      <c r="L17" t="inlineStr">
        <is>
          <t>18-abr-2025, 16:45</t>
        </is>
      </c>
      <c r="M17" t="inlineStr">
        <is>
          <t>Validado</t>
        </is>
      </c>
      <c r="N17" t="inlineStr"/>
      <c r="O17" t="inlineStr">
        <is>
          <t>18-abr-2025, 17:53</t>
        </is>
      </c>
      <c r="P17" t="inlineStr">
        <is>
          <t>52 a</t>
        </is>
      </c>
      <c r="Q17" t="inlineStr">
        <is>
          <t>RX</t>
        </is>
      </c>
      <c r="R17" t="b">
        <v>0</v>
      </c>
      <c r="S17" t="inlineStr">
        <is>
          <t>2025-04-18</t>
        </is>
      </c>
      <c r="T17" t="b">
        <v>1</v>
      </c>
    </row>
    <row r="18">
      <c r="A18">
        <f>"9883868"</f>
        <v/>
      </c>
      <c r="B18" t="inlineStr">
        <is>
          <t>STAT</t>
        </is>
      </c>
      <c r="C18" t="inlineStr"/>
      <c r="D18" t="inlineStr">
        <is>
          <t>18-abr-2025</t>
        </is>
      </c>
      <c r="E18" t="inlineStr">
        <is>
          <t>16:39</t>
        </is>
      </c>
      <c r="F18" t="inlineStr">
        <is>
          <t>MOGLIA ROJAS</t>
        </is>
      </c>
      <c r="G18" t="inlineStr">
        <is>
          <t>MARISOL DE LAS MERCEDES</t>
        </is>
      </c>
      <c r="H18" t="inlineStr">
        <is>
          <t>12484704-4</t>
        </is>
      </c>
      <c r="I18" t="inlineStr">
        <is>
          <t>RX Dedo Der AP/L/Oblicuo</t>
        </is>
      </c>
      <c r="J18" t="inlineStr">
        <is>
          <t>SJ Rayos 7</t>
        </is>
      </c>
      <c r="K18" t="inlineStr">
        <is>
          <t>Lectura (Dr. Muñoz Peralta, Rodrigo Andres - completado),
Lectura (Dr. Aragon Caqueo, Gonzalo - completado),
Adquisición (Tapia Escobar, Juan Carlos - completado)</t>
        </is>
      </c>
      <c r="L18" t="inlineStr">
        <is>
          <t>18-abr-2025, 16:45</t>
        </is>
      </c>
      <c r="M18" t="inlineStr">
        <is>
          <t>Validado</t>
        </is>
      </c>
      <c r="N18" t="inlineStr"/>
      <c r="O18" t="inlineStr">
        <is>
          <t>18-abr-2025, 17:53</t>
        </is>
      </c>
      <c r="P18" t="inlineStr">
        <is>
          <t>52 a</t>
        </is>
      </c>
      <c r="Q18" t="inlineStr">
        <is>
          <t>RX</t>
        </is>
      </c>
      <c r="R18" t="b">
        <v>0</v>
      </c>
      <c r="S18" t="inlineStr">
        <is>
          <t>2025-04-18</t>
        </is>
      </c>
      <c r="T18" t="b">
        <v>1</v>
      </c>
    </row>
    <row r="19">
      <c r="A19">
        <f>"9883869"</f>
        <v/>
      </c>
      <c r="B19" t="inlineStr">
        <is>
          <t>STAT</t>
        </is>
      </c>
      <c r="C19" t="inlineStr"/>
      <c r="D19" t="inlineStr">
        <is>
          <t>18-abr-2025</t>
        </is>
      </c>
      <c r="E19" t="inlineStr">
        <is>
          <t>16:39</t>
        </is>
      </c>
      <c r="F19" t="inlineStr">
        <is>
          <t>MOGLIA ROJAS</t>
        </is>
      </c>
      <c r="G19" t="inlineStr">
        <is>
          <t>MARISOL DE LAS MERCEDES</t>
        </is>
      </c>
      <c r="H19" t="inlineStr">
        <is>
          <t>12484704-4</t>
        </is>
      </c>
      <c r="I19" t="inlineStr">
        <is>
          <t>RX Dedo Der AP/L/Oblicuo</t>
        </is>
      </c>
      <c r="J19" t="inlineStr">
        <is>
          <t>SJ Rayos 7</t>
        </is>
      </c>
      <c r="K19" t="inlineStr">
        <is>
          <t>Lectura (Dr. Muñoz Peralta, Rodrigo Andres - completado),
Lectura (Dr. Aragon Caqueo, Gonzalo - completado),
Adquisición (Tapia Escobar, Juan Carlos - completado)</t>
        </is>
      </c>
      <c r="L19" t="inlineStr">
        <is>
          <t>18-abr-2025, 16:45</t>
        </is>
      </c>
      <c r="M19" t="inlineStr">
        <is>
          <t>Validado</t>
        </is>
      </c>
      <c r="N19" t="inlineStr"/>
      <c r="O19" t="inlineStr">
        <is>
          <t>18-abr-2025, 17:53</t>
        </is>
      </c>
      <c r="P19" t="inlineStr">
        <is>
          <t>52 a</t>
        </is>
      </c>
      <c r="Q19" t="inlineStr">
        <is>
          <t>RX</t>
        </is>
      </c>
      <c r="R19" t="b">
        <v>0</v>
      </c>
      <c r="S19" t="inlineStr">
        <is>
          <t>2025-04-18</t>
        </is>
      </c>
      <c r="T19" t="b">
        <v>1</v>
      </c>
    </row>
    <row r="20">
      <c r="A20">
        <f>"9889370"</f>
        <v/>
      </c>
      <c r="B20" t="inlineStr">
        <is>
          <t>STAT</t>
        </is>
      </c>
      <c r="C20" t="inlineStr"/>
      <c r="D20" t="inlineStr">
        <is>
          <t>21-abr-2025</t>
        </is>
      </c>
      <c r="E20" t="inlineStr">
        <is>
          <t>18:15</t>
        </is>
      </c>
      <c r="F20" t="inlineStr">
        <is>
          <t>PORFLITT MARIN</t>
        </is>
      </c>
      <c r="G20" t="inlineStr">
        <is>
          <t>JULIETA ANTONIA</t>
        </is>
      </c>
      <c r="H20" t="inlineStr">
        <is>
          <t>23902787-3</t>
        </is>
      </c>
      <c r="I20" t="inlineStr">
        <is>
          <t>RX Codo Der AP/L</t>
        </is>
      </c>
      <c r="J20" t="inlineStr">
        <is>
          <t>SJ Rayos 7</t>
        </is>
      </c>
      <c r="K20" t="inlineStr">
        <is>
          <t>Lectura (Dr. Muñoz Peralta, Rodrigo Andres - completado),
Lectura (Dra. Castro Guzmán, Daniela Constanza - completado),
Adquisición (Barrientos Hidalgo, Horacio - completado)</t>
        </is>
      </c>
      <c r="L20" t="inlineStr">
        <is>
          <t>21-abr-2025, 18:29</t>
        </is>
      </c>
      <c r="M20" t="inlineStr">
        <is>
          <t>Validado</t>
        </is>
      </c>
      <c r="N20" t="inlineStr"/>
      <c r="O20" t="inlineStr">
        <is>
          <t>21-abr-2025, 19:11</t>
        </is>
      </c>
      <c r="P20" t="inlineStr">
        <is>
          <t>13 a</t>
        </is>
      </c>
      <c r="Q20" t="inlineStr">
        <is>
          <t>RX</t>
        </is>
      </c>
      <c r="R20" t="b">
        <v>0</v>
      </c>
      <c r="S20" t="inlineStr">
        <is>
          <t>2025-04-21</t>
        </is>
      </c>
      <c r="T20" t="b">
        <v>1</v>
      </c>
    </row>
    <row r="21">
      <c r="A21">
        <f>"9889467"</f>
        <v/>
      </c>
      <c r="B21" t="inlineStr">
        <is>
          <t>STAT</t>
        </is>
      </c>
      <c r="C21" t="inlineStr"/>
      <c r="D21" t="inlineStr">
        <is>
          <t>21-abr-2025</t>
        </is>
      </c>
      <c r="E21" t="inlineStr">
        <is>
          <t>18:57</t>
        </is>
      </c>
      <c r="F21" t="inlineStr">
        <is>
          <t>ASTORGA DOMINGUEZ</t>
        </is>
      </c>
      <c r="G21" t="inlineStr">
        <is>
          <t>MATILDA JOSEFA</t>
        </is>
      </c>
      <c r="H21" t="inlineStr">
        <is>
          <t>27409348-K</t>
        </is>
      </c>
      <c r="I21" t="inlineStr">
        <is>
          <t>RX Torax AP/Lateral Ped</t>
        </is>
      </c>
      <c r="J21" t="inlineStr">
        <is>
          <t>SJ Rayos 7</t>
        </is>
      </c>
      <c r="K21" t="inlineStr">
        <is>
          <t>Lectura (Dr. Muñoz Peralta, Rodrigo Andres - completado),
Lectura (Dra. Castro Guzmán, Daniela Constanza - completado),
Adquisición (Barrientos Hidalgo, Horacio - completado)</t>
        </is>
      </c>
      <c r="L21" t="inlineStr">
        <is>
          <t>21-abr-2025, 18:59</t>
        </is>
      </c>
      <c r="M21" t="inlineStr">
        <is>
          <t>Validado</t>
        </is>
      </c>
      <c r="N21" t="inlineStr"/>
      <c r="O21" t="inlineStr">
        <is>
          <t>21-abr-2025, 19:16</t>
        </is>
      </c>
      <c r="P21" t="inlineStr">
        <is>
          <t>4 a</t>
        </is>
      </c>
      <c r="Q21" t="inlineStr">
        <is>
          <t>RX</t>
        </is>
      </c>
      <c r="R21" t="b">
        <v>0</v>
      </c>
      <c r="S21" t="inlineStr">
        <is>
          <t>2025-04-21</t>
        </is>
      </c>
      <c r="T21" t="b">
        <v>1</v>
      </c>
    </row>
    <row r="22">
      <c r="A22">
        <f>"9889574"</f>
        <v/>
      </c>
      <c r="B22" t="inlineStr">
        <is>
          <t>STAT</t>
        </is>
      </c>
      <c r="C22" t="inlineStr"/>
      <c r="D22" t="inlineStr">
        <is>
          <t>21-abr-2025</t>
        </is>
      </c>
      <c r="E22" t="inlineStr">
        <is>
          <t>19:21</t>
        </is>
      </c>
      <c r="F22" t="inlineStr">
        <is>
          <t>ARCOS RODRIGUEZ</t>
        </is>
      </c>
      <c r="G22" t="inlineStr">
        <is>
          <t>JAVIER MAXIMILIANO</t>
        </is>
      </c>
      <c r="H22" t="inlineStr">
        <is>
          <t>24594995-2</t>
        </is>
      </c>
      <c r="I22" t="inlineStr">
        <is>
          <t>RX Dedo Der AP/L/Oblicuo Ped</t>
        </is>
      </c>
      <c r="J22" t="inlineStr">
        <is>
          <t>SJ Rayos 7</t>
        </is>
      </c>
      <c r="K22" t="inlineStr">
        <is>
          <t>Lectura (Dr. Muñoz Peralta, Rodrigo Andres - completado),
Lectura (Dra. Castro Guzmán, Daniela Constanza - completado),
Adquisición (Barrientos Hidalgo, Horacio - completado)</t>
        </is>
      </c>
      <c r="L22" t="inlineStr">
        <is>
          <t>21-abr-2025, 19:15</t>
        </is>
      </c>
      <c r="M22" t="inlineStr">
        <is>
          <t>Validado</t>
        </is>
      </c>
      <c r="N22" t="inlineStr"/>
      <c r="O22" t="inlineStr">
        <is>
          <t>21-abr-2025, 19:22</t>
        </is>
      </c>
      <c r="P22" t="inlineStr">
        <is>
          <t>11 a</t>
        </is>
      </c>
      <c r="Q22" t="inlineStr">
        <is>
          <t>RX</t>
        </is>
      </c>
      <c r="R22" t="b">
        <v>0</v>
      </c>
      <c r="S22" t="inlineStr">
        <is>
          <t>2025-04-21</t>
        </is>
      </c>
      <c r="T22" t="b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Número de cita</t>
        </is>
      </c>
      <c r="B1" s="1" t="inlineStr">
        <is>
          <t>Prioridad de la solicitud</t>
        </is>
      </c>
      <c r="C1" s="1" t="inlineStr">
        <is>
          <t>Estado de verificación de estudios</t>
        </is>
      </c>
      <c r="D1" s="1" t="inlineStr">
        <is>
          <t>Fecha del procedimiento programado</t>
        </is>
      </c>
      <c r="E1" s="1" t="inlineStr">
        <is>
          <t>Hora del procedimiento programado</t>
        </is>
      </c>
      <c r="F1" s="1" t="inlineStr">
        <is>
          <t>Apellidos del paciente</t>
        </is>
      </c>
      <c r="G1" s="1" t="inlineStr">
        <is>
          <t>Nombre del paciente</t>
        </is>
      </c>
      <c r="H1" s="1" t="inlineStr">
        <is>
          <t>ID del paciente</t>
        </is>
      </c>
      <c r="I1" s="1" t="inlineStr">
        <is>
          <t>Nombre del procedimiento</t>
        </is>
      </c>
      <c r="J1" s="1" t="inlineStr">
        <is>
          <t>Sala de adquisición</t>
        </is>
      </c>
      <c r="K1" s="1" t="inlineStr">
        <is>
          <t>Información de tareas</t>
        </is>
      </c>
      <c r="L1" s="1" t="inlineStr">
        <is>
          <t>Fecha del estudio</t>
        </is>
      </c>
      <c r="M1" s="1" t="inlineStr">
        <is>
          <t>Estado del informe</t>
        </is>
      </c>
      <c r="N1" s="1" t="inlineStr">
        <is>
          <t>Asignado a</t>
        </is>
      </c>
      <c r="O1" s="1" t="inlineStr">
        <is>
          <t>Fecha de creación del informe</t>
        </is>
      </c>
      <c r="P1" s="1" t="inlineStr">
        <is>
          <t>Edad del paciente</t>
        </is>
      </c>
      <c r="Q1" s="1" t="inlineStr">
        <is>
          <t>Tipo</t>
        </is>
      </c>
      <c r="R1" s="1" t="inlineStr">
        <is>
          <t>TAC doble</t>
        </is>
      </c>
      <c r="S1" s="1" t="inlineStr">
        <is>
          <t>Fecha sin hora</t>
        </is>
      </c>
      <c r="T1" s="1" t="inlineStr">
        <is>
          <t>En_Turno</t>
        </is>
      </c>
    </row>
    <row r="2">
      <c r="A2">
        <f>"9850826"</f>
        <v/>
      </c>
      <c r="B2" t="inlineStr">
        <is>
          <t>STAT</t>
        </is>
      </c>
      <c r="C2" t="inlineStr"/>
      <c r="D2" t="inlineStr">
        <is>
          <t>08-abr-2025</t>
        </is>
      </c>
      <c r="E2" t="inlineStr">
        <is>
          <t>17:12</t>
        </is>
      </c>
      <c r="F2" t="inlineStr">
        <is>
          <t>KORNFELD MATTE</t>
        </is>
      </c>
      <c r="G2" t="inlineStr">
        <is>
          <t>ROSA ESTHER</t>
        </is>
      </c>
      <c r="H2" t="inlineStr">
        <is>
          <t>4486740-0</t>
        </is>
      </c>
      <c r="I2" t="inlineStr">
        <is>
          <t>TAC de Abdomen y Pelvis</t>
        </is>
      </c>
      <c r="J2" t="inlineStr">
        <is>
          <t>SCA Tac 1</t>
        </is>
      </c>
      <c r="K2" t="inlineStr">
        <is>
          <t>Lectura (Dr. Muñoz Peralta, Rodrigo Andres - completado),
Lectura (Dr. Passalacqua Castro, Miguel Angel - completado),
Adquisición (Salas Cisternas, Karen Jocelyn - completado)</t>
        </is>
      </c>
      <c r="L2" t="inlineStr">
        <is>
          <t>08-abr-2025, 17:54</t>
        </is>
      </c>
      <c r="M2" t="inlineStr">
        <is>
          <t>Validado</t>
        </is>
      </c>
      <c r="N2" t="inlineStr"/>
      <c r="O2" t="inlineStr">
        <is>
          <t>08-abr-2025, 18:49</t>
        </is>
      </c>
      <c r="P2" t="inlineStr">
        <is>
          <t>76 a</t>
        </is>
      </c>
      <c r="Q2" t="inlineStr">
        <is>
          <t>TAC</t>
        </is>
      </c>
      <c r="R2" t="b">
        <v>0</v>
      </c>
      <c r="S2" t="inlineStr">
        <is>
          <t>2025-04-08</t>
        </is>
      </c>
      <c r="T2" t="b">
        <v>1</v>
      </c>
    </row>
    <row r="3">
      <c r="A3">
        <f>"9851376"</f>
        <v/>
      </c>
      <c r="B3" t="inlineStr">
        <is>
          <t>STAT</t>
        </is>
      </c>
      <c r="C3" t="inlineStr"/>
      <c r="D3" t="inlineStr">
        <is>
          <t>08-abr-2025</t>
        </is>
      </c>
      <c r="E3" t="inlineStr">
        <is>
          <t>18:16</t>
        </is>
      </c>
      <c r="F3" t="inlineStr">
        <is>
          <t>BRAVO BAUTISTA</t>
        </is>
      </c>
      <c r="G3" t="inlineStr">
        <is>
          <t>SARA BARTOLA</t>
        </is>
      </c>
      <c r="H3" t="inlineStr">
        <is>
          <t>7069221-K</t>
        </is>
      </c>
      <c r="I3" t="inlineStr">
        <is>
          <t>TAC Angio Tórax</t>
        </is>
      </c>
      <c r="J3" t="inlineStr">
        <is>
          <t>SCA Tac 1</t>
        </is>
      </c>
      <c r="K3" t="inlineStr">
        <is>
          <t>Lectura (Dr. Muñoz Peralta, Rodrigo Andres - completado),
Lectura (Dra. Castro Guzmán, Daniela Constanza - completado),
Adquisición (Quezada Gacitúa, Andrés - completado)</t>
        </is>
      </c>
      <c r="L3" t="inlineStr">
        <is>
          <t>08-abr-2025, 20:19</t>
        </is>
      </c>
      <c r="M3" t="inlineStr">
        <is>
          <t>Validado</t>
        </is>
      </c>
      <c r="N3" t="inlineStr"/>
      <c r="O3" t="inlineStr">
        <is>
          <t>08-abr-2025, 21:32</t>
        </is>
      </c>
      <c r="P3" t="inlineStr">
        <is>
          <t>73 a</t>
        </is>
      </c>
      <c r="Q3" t="inlineStr">
        <is>
          <t>TAC</t>
        </is>
      </c>
      <c r="R3" t="b">
        <v>0</v>
      </c>
      <c r="S3" t="inlineStr">
        <is>
          <t>2025-04-08</t>
        </is>
      </c>
      <c r="T3" t="b">
        <v>1</v>
      </c>
    </row>
    <row r="4">
      <c r="A4">
        <f>"9851451"</f>
        <v/>
      </c>
      <c r="B4" t="inlineStr">
        <is>
          <t>STAT</t>
        </is>
      </c>
      <c r="C4" t="inlineStr"/>
      <c r="D4" t="inlineStr">
        <is>
          <t>08-abr-2025</t>
        </is>
      </c>
      <c r="E4" t="inlineStr">
        <is>
          <t>18:58</t>
        </is>
      </c>
      <c r="F4" t="inlineStr">
        <is>
          <t>ALDUNATE RAMOS</t>
        </is>
      </c>
      <c r="G4" t="inlineStr">
        <is>
          <t>VERONICA CECILIA</t>
        </is>
      </c>
      <c r="H4" t="inlineStr">
        <is>
          <t>12211006-0</t>
        </is>
      </c>
      <c r="I4" t="inlineStr">
        <is>
          <t>TAC de Abdomen y Pelvis</t>
        </is>
      </c>
      <c r="J4" t="inlineStr">
        <is>
          <t>SCA Tac 1</t>
        </is>
      </c>
      <c r="K4" t="inlineStr">
        <is>
          <t>Lectura (Dr. Muñoz Peralta, Rodrigo Andres - completado),
Lectura (Dr. Passalacqua Castro, Miguel Angel - completado),
Adquisición (Salas Cisternas, Karen Jocelyn - completado)</t>
        </is>
      </c>
      <c r="L4" t="inlineStr">
        <is>
          <t>08-abr-2025, 19:39</t>
        </is>
      </c>
      <c r="M4" t="inlineStr">
        <is>
          <t>Validado</t>
        </is>
      </c>
      <c r="N4" t="inlineStr"/>
      <c r="O4" t="inlineStr">
        <is>
          <t>08-abr-2025, 19:52</t>
        </is>
      </c>
      <c r="P4" t="inlineStr">
        <is>
          <t>52 a</t>
        </is>
      </c>
      <c r="Q4" t="inlineStr">
        <is>
          <t>TAC</t>
        </is>
      </c>
      <c r="R4" t="b">
        <v>0</v>
      </c>
      <c r="S4" t="inlineStr">
        <is>
          <t>2025-04-08</t>
        </is>
      </c>
      <c r="T4" t="b">
        <v>1</v>
      </c>
    </row>
    <row r="5">
      <c r="A5">
        <f>"9851477"</f>
        <v/>
      </c>
      <c r="B5" t="inlineStr">
        <is>
          <t>STAT</t>
        </is>
      </c>
      <c r="C5" t="inlineStr"/>
      <c r="D5" t="inlineStr">
        <is>
          <t>08-abr-2025</t>
        </is>
      </c>
      <c r="E5" t="inlineStr">
        <is>
          <t>18:58</t>
        </is>
      </c>
      <c r="F5" t="inlineStr">
        <is>
          <t>WEBER GONZALEZ</t>
        </is>
      </c>
      <c r="G5" t="inlineStr">
        <is>
          <t>NATALIA CAROLINA</t>
        </is>
      </c>
      <c r="H5" t="inlineStr">
        <is>
          <t>18025974-0</t>
        </is>
      </c>
      <c r="I5" t="inlineStr">
        <is>
          <t>TAC de Columna Lumbar</t>
        </is>
      </c>
      <c r="J5" t="inlineStr">
        <is>
          <t>SCA Tac 1</t>
        </is>
      </c>
      <c r="K5" t="inlineStr">
        <is>
          <t>Lectura (Dr. Muñoz Peralta, Rodrigo Andres - completado),
Lectura (Dr. Molina Osorio, Claudio Rodrigo - completado),
Adquisición (Salas Cisternas, Karen Jocelyn - completado)</t>
        </is>
      </c>
      <c r="L5" t="inlineStr">
        <is>
          <t>08-abr-2025, 19:16</t>
        </is>
      </c>
      <c r="M5" t="inlineStr">
        <is>
          <t>Validado</t>
        </is>
      </c>
      <c r="N5" t="inlineStr"/>
      <c r="O5" t="inlineStr">
        <is>
          <t>08-abr-2025, 20:06</t>
        </is>
      </c>
      <c r="P5" t="inlineStr">
        <is>
          <t>32 a</t>
        </is>
      </c>
      <c r="Q5" t="inlineStr">
        <is>
          <t>TAC</t>
        </is>
      </c>
      <c r="R5" t="b">
        <v>0</v>
      </c>
      <c r="S5" t="inlineStr">
        <is>
          <t>2025-04-08</t>
        </is>
      </c>
      <c r="T5" t="b">
        <v>1</v>
      </c>
    </row>
    <row r="6">
      <c r="A6">
        <f>"9851578"</f>
        <v/>
      </c>
      <c r="B6" t="inlineStr">
        <is>
          <t>STAT</t>
        </is>
      </c>
      <c r="C6" t="inlineStr"/>
      <c r="D6" t="inlineStr">
        <is>
          <t>08-abr-2025</t>
        </is>
      </c>
      <c r="E6" t="inlineStr">
        <is>
          <t>19:39</t>
        </is>
      </c>
      <c r="F6" t="inlineStr">
        <is>
          <t>VALENZUELA GERLACH</t>
        </is>
      </c>
      <c r="G6" t="inlineStr">
        <is>
          <t>MARIA VERONICA ELISA</t>
        </is>
      </c>
      <c r="H6" t="inlineStr">
        <is>
          <t>7011227-2</t>
        </is>
      </c>
      <c r="I6" t="inlineStr">
        <is>
          <t>TAC Angio Abdomen y Pelvis</t>
        </is>
      </c>
      <c r="J6" t="inlineStr">
        <is>
          <t>SCA Tac 1</t>
        </is>
      </c>
      <c r="K6" t="inlineStr">
        <is>
          <t>Lectura (Dr. Muñoz Peralta, Rodrigo Andres - completado),
Lectura (Dr. Aragon Caqueo, Gonzalo - completado),
Adquisición (Salas Cisternas, Karen Jocelyn - completado)</t>
        </is>
      </c>
      <c r="L6" t="inlineStr">
        <is>
          <t>08-abr-2025, 19:54</t>
        </is>
      </c>
      <c r="M6" t="inlineStr">
        <is>
          <t>Validado</t>
        </is>
      </c>
      <c r="N6" t="inlineStr"/>
      <c r="O6" t="inlineStr">
        <is>
          <t>08-abr-2025, 20:21</t>
        </is>
      </c>
      <c r="P6" t="inlineStr">
        <is>
          <t>69 a</t>
        </is>
      </c>
      <c r="Q6" t="inlineStr">
        <is>
          <t>TAC</t>
        </is>
      </c>
      <c r="R6" t="b">
        <v>0</v>
      </c>
      <c r="S6" t="inlineStr">
        <is>
          <t>2025-04-08</t>
        </is>
      </c>
      <c r="T6" t="b">
        <v>1</v>
      </c>
    </row>
    <row r="7">
      <c r="A7">
        <f>"9851665"</f>
        <v/>
      </c>
      <c r="B7" t="inlineStr">
        <is>
          <t>STAT</t>
        </is>
      </c>
      <c r="C7" t="inlineStr"/>
      <c r="D7" t="inlineStr">
        <is>
          <t>08-abr-2025</t>
        </is>
      </c>
      <c r="E7" t="inlineStr">
        <is>
          <t>21:38</t>
        </is>
      </c>
      <c r="F7" t="inlineStr">
        <is>
          <t>PAROT NEUMANN</t>
        </is>
      </c>
      <c r="G7" t="inlineStr">
        <is>
          <t>CRISTIAN</t>
        </is>
      </c>
      <c r="H7" t="inlineStr">
        <is>
          <t>13891427-5</t>
        </is>
      </c>
      <c r="I7" t="inlineStr">
        <is>
          <t>TAC de Torax</t>
        </is>
      </c>
      <c r="J7" t="inlineStr">
        <is>
          <t>SCA Tac 1</t>
        </is>
      </c>
      <c r="K7" t="inlineStr">
        <is>
          <t>Lectura (Dr. Muñoz Peralta, Rodrigo Andres - completado),
Lectura (Dr. Aragon Caqueo, Gonzalo - completado),
Lectura (Dr. Aragon Caqueo, Gonzalo - completado),
Adquisición (Quezada Gacitúa, Andrés - completado)</t>
        </is>
      </c>
      <c r="L7" t="inlineStr">
        <is>
          <t>08-abr-2025, 21:50</t>
        </is>
      </c>
      <c r="M7" t="inlineStr">
        <is>
          <t>Validado</t>
        </is>
      </c>
      <c r="N7" t="inlineStr"/>
      <c r="O7" t="inlineStr">
        <is>
          <t>08-abr-2025, 22:10</t>
        </is>
      </c>
      <c r="P7" t="inlineStr">
        <is>
          <t>45 a</t>
        </is>
      </c>
      <c r="Q7" t="inlineStr">
        <is>
          <t>TAC</t>
        </is>
      </c>
      <c r="R7" t="b">
        <v>0</v>
      </c>
      <c r="S7" t="inlineStr">
        <is>
          <t>2025-04-08</t>
        </is>
      </c>
      <c r="T7" t="b">
        <v>1</v>
      </c>
    </row>
    <row r="8">
      <c r="A8">
        <f>"9851666"</f>
        <v/>
      </c>
      <c r="B8" t="inlineStr">
        <is>
          <t>STAT</t>
        </is>
      </c>
      <c r="C8" t="inlineStr"/>
      <c r="D8" t="inlineStr">
        <is>
          <t>08-abr-2025</t>
        </is>
      </c>
      <c r="E8" t="inlineStr">
        <is>
          <t>21:38</t>
        </is>
      </c>
      <c r="F8" t="inlineStr">
        <is>
          <t>PAROT NEUMANN</t>
        </is>
      </c>
      <c r="G8" t="inlineStr">
        <is>
          <t>CRISTIAN</t>
        </is>
      </c>
      <c r="H8" t="inlineStr">
        <is>
          <t>13891427-5</t>
        </is>
      </c>
      <c r="I8" t="inlineStr">
        <is>
          <t>TAC de Cuello</t>
        </is>
      </c>
      <c r="J8" t="inlineStr">
        <is>
          <t>SCA Tac 1</t>
        </is>
      </c>
      <c r="K8" t="inlineStr">
        <is>
          <t>Lectura (Dr. Muñoz Peralta, Rodrigo Andres - completado),
Lectura (Dr. Aragon Caqueo, Gonzalo - completado),
Lectura (Dr. Aragon Caqueo, Gonzalo - completado),
Adquisición (Quezada Gacitúa, Andrés - completado)</t>
        </is>
      </c>
      <c r="L8" t="inlineStr">
        <is>
          <t>08-abr-2025, 21:50</t>
        </is>
      </c>
      <c r="M8" t="inlineStr">
        <is>
          <t>Validado</t>
        </is>
      </c>
      <c r="N8" t="inlineStr"/>
      <c r="O8" t="inlineStr">
        <is>
          <t>08-abr-2025, 22:10</t>
        </is>
      </c>
      <c r="P8" t="inlineStr">
        <is>
          <t>45 a</t>
        </is>
      </c>
      <c r="Q8" t="inlineStr">
        <is>
          <t>TAC</t>
        </is>
      </c>
      <c r="R8" t="b">
        <v>0</v>
      </c>
      <c r="S8" t="inlineStr">
        <is>
          <t>2025-04-08</t>
        </is>
      </c>
      <c r="T8" t="b">
        <v>1</v>
      </c>
    </row>
    <row r="9">
      <c r="A9">
        <f>"9851712"</f>
        <v/>
      </c>
      <c r="B9" t="inlineStr">
        <is>
          <t>STAT</t>
        </is>
      </c>
      <c r="C9" t="inlineStr"/>
      <c r="D9" t="inlineStr">
        <is>
          <t>08-abr-2025</t>
        </is>
      </c>
      <c r="E9" t="inlineStr">
        <is>
          <t>22:25</t>
        </is>
      </c>
      <c r="F9" t="inlineStr">
        <is>
          <t>GALDAMEZ CERDA</t>
        </is>
      </c>
      <c r="G9" t="inlineStr">
        <is>
          <t>STEPHANIE CAMILA ANDREA</t>
        </is>
      </c>
      <c r="H9" t="inlineStr">
        <is>
          <t>19057819-4</t>
        </is>
      </c>
      <c r="I9" t="inlineStr">
        <is>
          <t>TAC de Abdomen y Pelvis</t>
        </is>
      </c>
      <c r="J9" t="inlineStr">
        <is>
          <t>SCA Tac 1</t>
        </is>
      </c>
      <c r="K9" t="inlineStr">
        <is>
          <t>Lectura (Dr. Muñoz Peralta, Rodrigo Andres - completado),
Lectura (Dr. Aragon Caqueo, Gonzalo - completado),
Adquisición (Quezada Gacitúa, Andrés - completado)</t>
        </is>
      </c>
      <c r="L9" t="inlineStr">
        <is>
          <t>08-abr-2025, 22:54</t>
        </is>
      </c>
      <c r="M9" t="inlineStr">
        <is>
          <t>Validado</t>
        </is>
      </c>
      <c r="N9" t="inlineStr"/>
      <c r="O9" t="inlineStr">
        <is>
          <t>09-abr-2025, 00:07</t>
        </is>
      </c>
      <c r="P9" t="inlineStr">
        <is>
          <t>29 a</t>
        </is>
      </c>
      <c r="Q9" t="inlineStr">
        <is>
          <t>TAC</t>
        </is>
      </c>
      <c r="R9" t="b">
        <v>0</v>
      </c>
      <c r="S9" t="inlineStr">
        <is>
          <t>2025-04-08</t>
        </is>
      </c>
      <c r="T9" t="b">
        <v>1</v>
      </c>
    </row>
    <row r="10">
      <c r="A10">
        <f>"9865801"</f>
        <v/>
      </c>
      <c r="B10" t="inlineStr">
        <is>
          <t>STAT</t>
        </is>
      </c>
      <c r="C10" t="inlineStr"/>
      <c r="D10" t="inlineStr">
        <is>
          <t>13-abr-2025</t>
        </is>
      </c>
      <c r="E10" t="inlineStr">
        <is>
          <t>09:22</t>
        </is>
      </c>
      <c r="F10" t="inlineStr">
        <is>
          <t>CASABONNE VENEGAS</t>
        </is>
      </c>
      <c r="G10" t="inlineStr">
        <is>
          <t>INES</t>
        </is>
      </c>
      <c r="H10" t="inlineStr">
        <is>
          <t>3313250-6</t>
        </is>
      </c>
      <c r="I10" t="inlineStr">
        <is>
          <t>TAC de Abdomen y Pelvis</t>
        </is>
      </c>
      <c r="J10" t="inlineStr">
        <is>
          <t>SCA Tac 1</t>
        </is>
      </c>
      <c r="K10" t="inlineStr">
        <is>
          <t>Lectura (Dr. Muñoz Peralta, Rodrigo Andres - completado),
Lectura (Dr. Valencia Matus, Alex Magdiel - completado),
Adquisición (Vera Perez, Julio Sebastian - completado)</t>
        </is>
      </c>
      <c r="L10" t="inlineStr">
        <is>
          <t>13-abr-2025, 10:27</t>
        </is>
      </c>
      <c r="M10" t="inlineStr">
        <is>
          <t>Validado</t>
        </is>
      </c>
      <c r="N10" t="inlineStr"/>
      <c r="O10" t="inlineStr">
        <is>
          <t>13-abr-2025, 11:09</t>
        </is>
      </c>
      <c r="P10" t="inlineStr">
        <is>
          <t>91 a</t>
        </is>
      </c>
      <c r="Q10" t="inlineStr">
        <is>
          <t>TAC</t>
        </is>
      </c>
      <c r="R10" t="b">
        <v>0</v>
      </c>
      <c r="S10" t="inlineStr">
        <is>
          <t>2025-04-13</t>
        </is>
      </c>
      <c r="T10" t="b">
        <v>1</v>
      </c>
    </row>
    <row r="11">
      <c r="A11">
        <f>"9865937"</f>
        <v/>
      </c>
      <c r="B11" t="inlineStr">
        <is>
          <t>STAT</t>
        </is>
      </c>
      <c r="C11" t="inlineStr"/>
      <c r="D11" t="inlineStr">
        <is>
          <t>13-abr-2025</t>
        </is>
      </c>
      <c r="E11" t="inlineStr">
        <is>
          <t>12:29</t>
        </is>
      </c>
      <c r="F11" t="inlineStr">
        <is>
          <t>CASABONNE VENEGAS</t>
        </is>
      </c>
      <c r="G11" t="inlineStr">
        <is>
          <t>INES</t>
        </is>
      </c>
      <c r="H11" t="inlineStr">
        <is>
          <t>3313250-6</t>
        </is>
      </c>
      <c r="I11" t="inlineStr">
        <is>
          <t>TAC de Torax</t>
        </is>
      </c>
      <c r="J11" t="inlineStr">
        <is>
          <t>SCA Tac 1</t>
        </is>
      </c>
      <c r="K11" t="inlineStr">
        <is>
          <t>Lectura (Dr. Muñoz Peralta, Rodrigo Andres - completado),
Adquisición (Vera Perez, Julio Sebastian - completado),
Lectura (Dr. Valencia Matus, Alex Magdiel - completado),
Adquisición (Vera Perez, Julio Sebastian - completado)</t>
        </is>
      </c>
      <c r="L11" t="inlineStr">
        <is>
          <t>13-abr-2025, 12:54</t>
        </is>
      </c>
      <c r="M11" t="inlineStr">
        <is>
          <t>Validado</t>
        </is>
      </c>
      <c r="N11" t="inlineStr"/>
      <c r="O11" t="inlineStr">
        <is>
          <t>13-abr-2025, 13:11</t>
        </is>
      </c>
      <c r="P11" t="inlineStr">
        <is>
          <t>91 a</t>
        </is>
      </c>
      <c r="Q11" t="inlineStr">
        <is>
          <t>TAC</t>
        </is>
      </c>
      <c r="R11" t="b">
        <v>0</v>
      </c>
      <c r="S11" t="inlineStr">
        <is>
          <t>2025-04-13</t>
        </is>
      </c>
      <c r="T11" t="b">
        <v>1</v>
      </c>
    </row>
    <row r="12">
      <c r="A12">
        <f>"9866027"</f>
        <v/>
      </c>
      <c r="B12" t="inlineStr">
        <is>
          <t>STAT</t>
        </is>
      </c>
      <c r="C12" t="inlineStr"/>
      <c r="D12" t="inlineStr">
        <is>
          <t>13-abr-2025</t>
        </is>
      </c>
      <c r="E12" t="inlineStr">
        <is>
          <t>14:51</t>
        </is>
      </c>
      <c r="F12" t="inlineStr">
        <is>
          <t>PARDO MEDINA</t>
        </is>
      </c>
      <c r="G12" t="inlineStr">
        <is>
          <t>MARTA</t>
        </is>
      </c>
      <c r="H12" t="inlineStr">
        <is>
          <t>3747907-1</t>
        </is>
      </c>
      <c r="I12" t="inlineStr">
        <is>
          <t>TAC Angio Tórax</t>
        </is>
      </c>
      <c r="J12" t="inlineStr">
        <is>
          <t>SCA Tac 1</t>
        </is>
      </c>
      <c r="K12" t="inlineStr">
        <is>
          <t>Lectura (Dr. Muñoz Peralta, Rodrigo Andres - completado),
Lectura (Dr. Suarez Vasquez, Javier Nicolas - completado),
Adquisición (Vera Perez, Julio Sebastian - completado)</t>
        </is>
      </c>
      <c r="L12" t="inlineStr">
        <is>
          <t>13-abr-2025, 15:05</t>
        </is>
      </c>
      <c r="M12" t="inlineStr">
        <is>
          <t>Validado</t>
        </is>
      </c>
      <c r="N12" t="inlineStr"/>
      <c r="O12" t="inlineStr">
        <is>
          <t>13-abr-2025, 15:24</t>
        </is>
      </c>
      <c r="P12" t="inlineStr">
        <is>
          <t>102 a</t>
        </is>
      </c>
      <c r="Q12" t="inlineStr">
        <is>
          <t>TAC</t>
        </is>
      </c>
      <c r="R12" t="b">
        <v>0</v>
      </c>
      <c r="S12" t="inlineStr">
        <is>
          <t>2025-04-13</t>
        </is>
      </c>
      <c r="T12" t="b">
        <v>1</v>
      </c>
    </row>
    <row r="13">
      <c r="A13">
        <f>"9866059"</f>
        <v/>
      </c>
      <c r="B13" t="inlineStr">
        <is>
          <t>STAT</t>
        </is>
      </c>
      <c r="C13" t="inlineStr"/>
      <c r="D13" t="inlineStr">
        <is>
          <t>13-abr-2025</t>
        </is>
      </c>
      <c r="E13" t="inlineStr">
        <is>
          <t>15:24</t>
        </is>
      </c>
      <c r="F13" t="inlineStr">
        <is>
          <t>NAVARRO ZAZZALI</t>
        </is>
      </c>
      <c r="G13" t="inlineStr">
        <is>
          <t>TANIA CATHERINE</t>
        </is>
      </c>
      <c r="H13" t="inlineStr">
        <is>
          <t>11204064-1</t>
        </is>
      </c>
      <c r="I13" t="inlineStr">
        <is>
          <t>TAC de Abdomen y Pelvis</t>
        </is>
      </c>
      <c r="J13" t="inlineStr">
        <is>
          <t>SCA Tac 1</t>
        </is>
      </c>
      <c r="K13" t="inlineStr">
        <is>
          <t>Lectura (Dr. Muñoz Peralta, Rodrigo Andres - completado),
Lectura (Dr. Suarez Vasquez, Javier Nicolas - completado),
Adquisición (Vera Perez, Julio Sebastian - completado)</t>
        </is>
      </c>
      <c r="L13" t="inlineStr">
        <is>
          <t>13-abr-2025, 17:20</t>
        </is>
      </c>
      <c r="M13" t="inlineStr">
        <is>
          <t>Validado</t>
        </is>
      </c>
      <c r="N13" t="inlineStr"/>
      <c r="O13" t="inlineStr">
        <is>
          <t>13-abr-2025, 17:35</t>
        </is>
      </c>
      <c r="P13" t="inlineStr">
        <is>
          <t>57 a</t>
        </is>
      </c>
      <c r="Q13" t="inlineStr">
        <is>
          <t>TAC</t>
        </is>
      </c>
      <c r="R13" t="b">
        <v>0</v>
      </c>
      <c r="S13" t="inlineStr">
        <is>
          <t>2025-04-13</t>
        </is>
      </c>
      <c r="T13" t="b">
        <v>1</v>
      </c>
    </row>
    <row r="14">
      <c r="A14">
        <f>"9866088"</f>
        <v/>
      </c>
      <c r="B14" t="inlineStr">
        <is>
          <t>STAT</t>
        </is>
      </c>
      <c r="C14" t="inlineStr"/>
      <c r="D14" t="inlineStr">
        <is>
          <t>13-abr-2025</t>
        </is>
      </c>
      <c r="E14" t="inlineStr">
        <is>
          <t>15:49</t>
        </is>
      </c>
      <c r="F14" t="inlineStr">
        <is>
          <t>HERREROS MERINO</t>
        </is>
      </c>
      <c r="G14" t="inlineStr">
        <is>
          <t>ANTONIA MONTSERRAT</t>
        </is>
      </c>
      <c r="H14" t="inlineStr">
        <is>
          <t>20809908-6</t>
        </is>
      </c>
      <c r="I14" t="inlineStr">
        <is>
          <t>TAC de Cavidades Perinasales</t>
        </is>
      </c>
      <c r="J14" t="inlineStr">
        <is>
          <t>SCA Tac 1</t>
        </is>
      </c>
      <c r="K14" t="inlineStr">
        <is>
          <t>Lectura (Dr. Muñoz Peralta, Rodrigo Andres - completado),
Lectura (Dr. Passalacqua Castro, Miguel Angel - completado),
Adquisición (Vera Perez, Julio Sebastian - completado)</t>
        </is>
      </c>
      <c r="L14" t="inlineStr">
        <is>
          <t>13-abr-2025, 16:07</t>
        </is>
      </c>
      <c r="M14" t="inlineStr">
        <is>
          <t>Validado</t>
        </is>
      </c>
      <c r="N14" t="inlineStr"/>
      <c r="O14" t="inlineStr">
        <is>
          <t>13-abr-2025, 16:20</t>
        </is>
      </c>
      <c r="P14" t="inlineStr">
        <is>
          <t>23 a</t>
        </is>
      </c>
      <c r="Q14" t="inlineStr">
        <is>
          <t>TAC</t>
        </is>
      </c>
      <c r="R14" t="b">
        <v>0</v>
      </c>
      <c r="S14" t="inlineStr">
        <is>
          <t>2025-04-13</t>
        </is>
      </c>
      <c r="T14" t="b">
        <v>1</v>
      </c>
    </row>
    <row r="15">
      <c r="A15">
        <f>"9866114"</f>
        <v/>
      </c>
      <c r="B15" t="inlineStr">
        <is>
          <t>STAT</t>
        </is>
      </c>
      <c r="C15" t="inlineStr"/>
      <c r="D15" t="inlineStr">
        <is>
          <t>13-abr-2025</t>
        </is>
      </c>
      <c r="E15" t="inlineStr">
        <is>
          <t>16:25</t>
        </is>
      </c>
      <c r="F15" t="inlineStr">
        <is>
          <t>CONTRERAS BLAZQUEZ</t>
        </is>
      </c>
      <c r="G15" t="inlineStr">
        <is>
          <t>MARIA DEL SOL</t>
        </is>
      </c>
      <c r="H15" t="inlineStr">
        <is>
          <t>18022607-9</t>
        </is>
      </c>
      <c r="I15" t="inlineStr">
        <is>
          <t>TAC de Cerebro</t>
        </is>
      </c>
      <c r="J15" t="inlineStr">
        <is>
          <t>SCA Tac 1</t>
        </is>
      </c>
      <c r="K15" t="inlineStr">
        <is>
          <t>Lectura (Dr. Muñoz Peralta, Rodrigo Andres - completado),
Lectura (Dr. Suarez Vasquez, Javier Nicolas - completado),
Adquisición (Vera Perez, Julio Sebastian - completado)</t>
        </is>
      </c>
      <c r="L15" t="inlineStr">
        <is>
          <t>13-abr-2025, 16:41</t>
        </is>
      </c>
      <c r="M15" t="inlineStr">
        <is>
          <t>Validado</t>
        </is>
      </c>
      <c r="N15" t="inlineStr"/>
      <c r="O15" t="inlineStr">
        <is>
          <t>13-abr-2025, 17:03</t>
        </is>
      </c>
      <c r="P15" t="inlineStr">
        <is>
          <t>33 a</t>
        </is>
      </c>
      <c r="Q15" t="inlineStr">
        <is>
          <t>TAC</t>
        </is>
      </c>
      <c r="R15" t="b">
        <v>0</v>
      </c>
      <c r="S15" t="inlineStr">
        <is>
          <t>2025-04-13</t>
        </is>
      </c>
      <c r="T15" t="b">
        <v>1</v>
      </c>
    </row>
    <row r="16">
      <c r="A16">
        <f>"9866127"</f>
        <v/>
      </c>
      <c r="B16" t="inlineStr">
        <is>
          <t>STAT</t>
        </is>
      </c>
      <c r="C16" t="inlineStr"/>
      <c r="D16" t="inlineStr">
        <is>
          <t>13-abr-2025</t>
        </is>
      </c>
      <c r="E16" t="inlineStr">
        <is>
          <t>16:50</t>
        </is>
      </c>
      <c r="F16" t="inlineStr">
        <is>
          <t>GARCIA BRAVO</t>
        </is>
      </c>
      <c r="G16" t="inlineStr">
        <is>
          <t>MARIA PAZ</t>
        </is>
      </c>
      <c r="H16" t="inlineStr">
        <is>
          <t>6216645-2</t>
        </is>
      </c>
      <c r="I16" t="inlineStr">
        <is>
          <t>TAC de Abdomen y Pelvis</t>
        </is>
      </c>
      <c r="J16" t="inlineStr">
        <is>
          <t>SCA Tac 1</t>
        </is>
      </c>
      <c r="K16" t="inlineStr">
        <is>
          <t>Lectura (Dr. Muñoz Peralta, Rodrigo Andres - completado),
Lectura (Dr. Valencia Matus, Alex Magdiel - completado),
Adquisición (Vera Perez, Julio Sebastian - completado)</t>
        </is>
      </c>
      <c r="L16" t="inlineStr">
        <is>
          <t>13-abr-2025, 18:07</t>
        </is>
      </c>
      <c r="M16" t="inlineStr">
        <is>
          <t>Validado</t>
        </is>
      </c>
      <c r="N16" t="inlineStr"/>
      <c r="O16" t="inlineStr">
        <is>
          <t>13-abr-2025, 18:35</t>
        </is>
      </c>
      <c r="P16" t="inlineStr">
        <is>
          <t>75 a</t>
        </is>
      </c>
      <c r="Q16" t="inlineStr">
        <is>
          <t>TAC</t>
        </is>
      </c>
      <c r="R16" t="b">
        <v>0</v>
      </c>
      <c r="S16" t="inlineStr">
        <is>
          <t>2025-04-13</t>
        </is>
      </c>
      <c r="T16" t="b">
        <v>1</v>
      </c>
    </row>
    <row r="17">
      <c r="A17">
        <f>"9866320"</f>
        <v/>
      </c>
      <c r="B17" t="inlineStr">
        <is>
          <t>STAT</t>
        </is>
      </c>
      <c r="C17" t="inlineStr"/>
      <c r="D17" t="inlineStr">
        <is>
          <t>13-abr-2025</t>
        </is>
      </c>
      <c r="E17" t="inlineStr">
        <is>
          <t>20:45</t>
        </is>
      </c>
      <c r="F17" t="inlineStr">
        <is>
          <t>VERA ORELLANA</t>
        </is>
      </c>
      <c r="G17" t="inlineStr">
        <is>
          <t>MARIA VERONICA</t>
        </is>
      </c>
      <c r="H17" t="inlineStr">
        <is>
          <t>9911583-1</t>
        </is>
      </c>
      <c r="I17" t="inlineStr">
        <is>
          <t>TAC de Torax</t>
        </is>
      </c>
      <c r="J17" t="inlineStr">
        <is>
          <t>SCA Tac 1</t>
        </is>
      </c>
      <c r="K17" t="inlineStr">
        <is>
          <t>Lectura (Dr. Muñoz Peralta, Rodrigo Andres - completado),
Lectura (Dr. Valencia Matus, Alex Magdiel - completado),
Adquisición (Salas Cisternas, Karen Jocelyn - completado)</t>
        </is>
      </c>
      <c r="L17" t="inlineStr">
        <is>
          <t>13-abr-2025, 20:51</t>
        </is>
      </c>
      <c r="M17" t="inlineStr">
        <is>
          <t>Validado</t>
        </is>
      </c>
      <c r="N17" t="inlineStr"/>
      <c r="O17" t="inlineStr">
        <is>
          <t>13-abr-2025, 21:00</t>
        </is>
      </c>
      <c r="P17" t="inlineStr">
        <is>
          <t>58 a</t>
        </is>
      </c>
      <c r="Q17" t="inlineStr">
        <is>
          <t>TAC</t>
        </is>
      </c>
      <c r="R17" t="b">
        <v>0</v>
      </c>
      <c r="S17" t="inlineStr">
        <is>
          <t>2025-04-13</t>
        </is>
      </c>
      <c r="T17" t="b">
        <v>1</v>
      </c>
    </row>
    <row r="18">
      <c r="A18">
        <f>"9866326"</f>
        <v/>
      </c>
      <c r="B18" t="inlineStr">
        <is>
          <t>STAT</t>
        </is>
      </c>
      <c r="C18" t="inlineStr"/>
      <c r="D18" t="inlineStr">
        <is>
          <t>13-abr-2025</t>
        </is>
      </c>
      <c r="E18" t="inlineStr">
        <is>
          <t>20:45</t>
        </is>
      </c>
      <c r="F18" t="inlineStr">
        <is>
          <t>POBLETE LOYOLA</t>
        </is>
      </c>
      <c r="G18" t="inlineStr">
        <is>
          <t>SARA HORTENSIA</t>
        </is>
      </c>
      <c r="H18" t="inlineStr">
        <is>
          <t>3184148-8</t>
        </is>
      </c>
      <c r="I18" t="inlineStr">
        <is>
          <t>TAC de Cerebro</t>
        </is>
      </c>
      <c r="J18" t="inlineStr">
        <is>
          <t>SCA Tac 1</t>
        </is>
      </c>
      <c r="K18" t="inlineStr">
        <is>
          <t>Lectura (Dr. Muñoz Peralta, Rodrigo Andres - completado),
Lectura (Dr. Suarez Vasquez, Javier Nicolas - completado),
Adquisición (Salas Cisternas, Karen Jocelyn - completado)</t>
        </is>
      </c>
      <c r="L18" t="inlineStr">
        <is>
          <t>13-abr-2025, 20:59</t>
        </is>
      </c>
      <c r="M18" t="inlineStr">
        <is>
          <t>Validado</t>
        </is>
      </c>
      <c r="N18" t="inlineStr"/>
      <c r="O18" t="inlineStr">
        <is>
          <t>13-abr-2025, 21:16</t>
        </is>
      </c>
      <c r="P18" t="inlineStr">
        <is>
          <t>92 a</t>
        </is>
      </c>
      <c r="Q18" t="inlineStr">
        <is>
          <t>TAC</t>
        </is>
      </c>
      <c r="R18" t="b">
        <v>0</v>
      </c>
      <c r="S18" t="inlineStr">
        <is>
          <t>2025-04-13</t>
        </is>
      </c>
      <c r="T18" t="b">
        <v>1</v>
      </c>
    </row>
    <row r="19">
      <c r="A19">
        <f>"9866440"</f>
        <v/>
      </c>
      <c r="B19" t="inlineStr">
        <is>
          <t>STAT</t>
        </is>
      </c>
      <c r="C19" t="inlineStr"/>
      <c r="D19" t="inlineStr">
        <is>
          <t>14-abr-2025</t>
        </is>
      </c>
      <c r="E19" t="inlineStr">
        <is>
          <t>05:13</t>
        </is>
      </c>
      <c r="F19" t="inlineStr">
        <is>
          <t>ESCUDERO SKEWES</t>
        </is>
      </c>
      <c r="G19" t="inlineStr">
        <is>
          <t>JUAN IGNACIO</t>
        </is>
      </c>
      <c r="H19" t="inlineStr">
        <is>
          <t>23061665-5</t>
        </is>
      </c>
      <c r="I19" t="inlineStr">
        <is>
          <t>TAC de Cerebro</t>
        </is>
      </c>
      <c r="J19" t="inlineStr">
        <is>
          <t>SCA Tac 1</t>
        </is>
      </c>
      <c r="K19" t="inlineStr">
        <is>
          <t>Lectura (Dr. Muñoz Peralta, Rodrigo Andres - completado),
Lectura (Dr. Suarez Vasquez, Javier Nicolas - completado),
Adquisición (Salas Cisternas, Karen Jocelyn - completado)</t>
        </is>
      </c>
      <c r="L19" t="inlineStr">
        <is>
          <t>14-abr-2025, 05:18</t>
        </is>
      </c>
      <c r="M19" t="inlineStr">
        <is>
          <t>Validado</t>
        </is>
      </c>
      <c r="N19" t="inlineStr"/>
      <c r="O19" t="inlineStr">
        <is>
          <t>14-abr-2025, 05:31</t>
        </is>
      </c>
      <c r="P19" t="inlineStr">
        <is>
          <t>15 a</t>
        </is>
      </c>
      <c r="Q19" t="inlineStr">
        <is>
          <t>TAC</t>
        </is>
      </c>
      <c r="R19" t="b">
        <v>0</v>
      </c>
      <c r="S19" t="inlineStr">
        <is>
          <t>2025-04-14</t>
        </is>
      </c>
      <c r="T19" t="b">
        <v>1</v>
      </c>
    </row>
    <row r="20">
      <c r="A20">
        <f>"9883550"</f>
        <v/>
      </c>
      <c r="B20" t="inlineStr">
        <is>
          <t>STAT</t>
        </is>
      </c>
      <c r="C20" t="inlineStr"/>
      <c r="D20" t="inlineStr">
        <is>
          <t>18-abr-2025</t>
        </is>
      </c>
      <c r="E20" t="inlineStr">
        <is>
          <t>09:47</t>
        </is>
      </c>
      <c r="F20" t="inlineStr">
        <is>
          <t>UNDURRAGA ECHEVERRIA</t>
        </is>
      </c>
      <c r="G20" t="inlineStr">
        <is>
          <t>RAIMUNDO</t>
        </is>
      </c>
      <c r="H20" t="inlineStr">
        <is>
          <t>8066556-3</t>
        </is>
      </c>
      <c r="I20" t="inlineStr">
        <is>
          <t>TAC de Abdomen y Pelvis</t>
        </is>
      </c>
      <c r="J20" t="inlineStr">
        <is>
          <t>SCA Tac 1</t>
        </is>
      </c>
      <c r="K20" t="inlineStr">
        <is>
          <t>Lectura (Dr. Muñoz Peralta, Rodrigo Andres - completado),
Lectura (Dr. Cifuentes Perea, Joaquín Andrés - completado),
Adquisición (Rojas Cortez, Francisco Javier - completado)</t>
        </is>
      </c>
      <c r="L20" t="inlineStr">
        <is>
          <t>18-abr-2025, 10:09</t>
        </is>
      </c>
      <c r="M20" t="inlineStr">
        <is>
          <t>Validado</t>
        </is>
      </c>
      <c r="N20" t="inlineStr"/>
      <c r="O20" t="inlineStr">
        <is>
          <t>18-abr-2025, 11:10</t>
        </is>
      </c>
      <c r="P20" t="inlineStr">
        <is>
          <t>65 a</t>
        </is>
      </c>
      <c r="Q20" t="inlineStr">
        <is>
          <t>TAC</t>
        </is>
      </c>
      <c r="R20" t="b">
        <v>0</v>
      </c>
      <c r="S20" t="inlineStr">
        <is>
          <t>2025-04-18</t>
        </is>
      </c>
      <c r="T20" t="b">
        <v>1</v>
      </c>
    </row>
    <row r="21">
      <c r="A21">
        <f>"9883620"</f>
        <v/>
      </c>
      <c r="B21" t="inlineStr">
        <is>
          <t>STAT</t>
        </is>
      </c>
      <c r="C21" t="inlineStr"/>
      <c r="D21" t="inlineStr">
        <is>
          <t>18-abr-2025</t>
        </is>
      </c>
      <c r="E21" t="inlineStr">
        <is>
          <t>12:03</t>
        </is>
      </c>
      <c r="F21" t="inlineStr">
        <is>
          <t>RODRIGUEZ PAVANI</t>
        </is>
      </c>
      <c r="G21" t="inlineStr">
        <is>
          <t>JACINTA ANTONIA</t>
        </is>
      </c>
      <c r="H21" t="inlineStr">
        <is>
          <t>19245081-0</t>
        </is>
      </c>
      <c r="I21" t="inlineStr">
        <is>
          <t>TAC de Abdomen y Pelvis</t>
        </is>
      </c>
      <c r="J21" t="inlineStr">
        <is>
          <t>SCA Tac 1</t>
        </is>
      </c>
      <c r="K21" t="inlineStr">
        <is>
          <t>Lectura (Dr. Muñoz Peralta, Rodrigo Andres - completado),
Lectura (Dr. Valencia Matus, Alex Magdiel - completado),
Adquisición (Rojas Cortez, Francisco Javier - completado)</t>
        </is>
      </c>
      <c r="L21" t="inlineStr">
        <is>
          <t>18-abr-2025, 12:19</t>
        </is>
      </c>
      <c r="M21" t="inlineStr">
        <is>
          <t>Validado</t>
        </is>
      </c>
      <c r="N21" t="inlineStr"/>
      <c r="O21" t="inlineStr">
        <is>
          <t>18-abr-2025, 12:30</t>
        </is>
      </c>
      <c r="P21" t="inlineStr">
        <is>
          <t>29 a</t>
        </is>
      </c>
      <c r="Q21" t="inlineStr">
        <is>
          <t>TAC</t>
        </is>
      </c>
      <c r="R21" t="b">
        <v>0</v>
      </c>
      <c r="S21" t="inlineStr">
        <is>
          <t>2025-04-18</t>
        </is>
      </c>
      <c r="T21" t="b">
        <v>1</v>
      </c>
    </row>
    <row r="22">
      <c r="A22">
        <f>"9883661"</f>
        <v/>
      </c>
      <c r="B22" t="inlineStr">
        <is>
          <t>STAT</t>
        </is>
      </c>
      <c r="C22" t="inlineStr"/>
      <c r="D22" t="inlineStr">
        <is>
          <t>18-abr-2025</t>
        </is>
      </c>
      <c r="E22" t="inlineStr">
        <is>
          <t>12:03</t>
        </is>
      </c>
      <c r="F22" t="inlineStr">
        <is>
          <t>NUNEZ FIGUEROA</t>
        </is>
      </c>
      <c r="G22" t="inlineStr">
        <is>
          <t>PATRICIA ANGELINA</t>
        </is>
      </c>
      <c r="H22" t="inlineStr">
        <is>
          <t>9761676-0</t>
        </is>
      </c>
      <c r="I22" t="inlineStr">
        <is>
          <t>TAC de Cerebro</t>
        </is>
      </c>
      <c r="J22" t="inlineStr">
        <is>
          <t>SCA Tac 1</t>
        </is>
      </c>
      <c r="K22" t="inlineStr">
        <is>
          <t>Lectura (Dr. Muñoz Peralta, Rodrigo Andres - completado),
Adquisición (Rojas Cortez, Francisco Javier - completado)</t>
        </is>
      </c>
      <c r="L22" t="inlineStr">
        <is>
          <t>18-abr-2025, 12:09</t>
        </is>
      </c>
      <c r="M22" t="inlineStr">
        <is>
          <t>Validado</t>
        </is>
      </c>
      <c r="N22" t="inlineStr"/>
      <c r="O22" t="inlineStr">
        <is>
          <t>18-abr-2025, 12:58</t>
        </is>
      </c>
      <c r="P22" t="inlineStr">
        <is>
          <t>60 a</t>
        </is>
      </c>
      <c r="Q22" t="inlineStr">
        <is>
          <t>TAC</t>
        </is>
      </c>
      <c r="R22" t="b">
        <v>0</v>
      </c>
      <c r="S22" t="inlineStr">
        <is>
          <t>2025-04-18</t>
        </is>
      </c>
      <c r="T22" t="b">
        <v>1</v>
      </c>
    </row>
    <row r="23">
      <c r="A23">
        <f>"9883662"</f>
        <v/>
      </c>
      <c r="B23" t="inlineStr">
        <is>
          <t>STAT</t>
        </is>
      </c>
      <c r="C23" t="inlineStr"/>
      <c r="D23" t="inlineStr">
        <is>
          <t>18-abr-2025</t>
        </is>
      </c>
      <c r="E23" t="inlineStr">
        <is>
          <t>12:03</t>
        </is>
      </c>
      <c r="F23" t="inlineStr">
        <is>
          <t>NUNEZ FIGUEROA</t>
        </is>
      </c>
      <c r="G23" t="inlineStr">
        <is>
          <t>PATRICIA ANGELINA</t>
        </is>
      </c>
      <c r="H23" t="inlineStr">
        <is>
          <t>9761676-0</t>
        </is>
      </c>
      <c r="I23" t="inlineStr">
        <is>
          <t>TAC de Columna Cervical</t>
        </is>
      </c>
      <c r="J23" t="inlineStr">
        <is>
          <t>SCA Tac 1</t>
        </is>
      </c>
      <c r="K23" t="inlineStr">
        <is>
          <t>Lectura (Dr. Muñoz Peralta, Rodrigo Andres - completado),
Adquisición (Rojas Cortez, Francisco Javier - completado)</t>
        </is>
      </c>
      <c r="L23" t="inlineStr">
        <is>
          <t>18-abr-2025, 12:09</t>
        </is>
      </c>
      <c r="M23" t="inlineStr">
        <is>
          <t>Validado</t>
        </is>
      </c>
      <c r="N23" t="inlineStr"/>
      <c r="O23" t="inlineStr">
        <is>
          <t>18-abr-2025, 13:03</t>
        </is>
      </c>
      <c r="P23" t="inlineStr">
        <is>
          <t>60 a</t>
        </is>
      </c>
      <c r="Q23" t="inlineStr">
        <is>
          <t>TAC</t>
        </is>
      </c>
      <c r="R23" t="b">
        <v>0</v>
      </c>
      <c r="S23" t="inlineStr">
        <is>
          <t>2025-04-18</t>
        </is>
      </c>
      <c r="T23" t="b">
        <v>1</v>
      </c>
    </row>
    <row r="24">
      <c r="A24">
        <f>"9883698"</f>
        <v/>
      </c>
      <c r="B24" t="inlineStr">
        <is>
          <t>STAT</t>
        </is>
      </c>
      <c r="C24" t="inlineStr"/>
      <c r="D24" t="inlineStr">
        <is>
          <t>18-abr-2025</t>
        </is>
      </c>
      <c r="E24" t="inlineStr">
        <is>
          <t>12:36</t>
        </is>
      </c>
      <c r="F24" t="inlineStr">
        <is>
          <t>WINFFER MIRANDA</t>
        </is>
      </c>
      <c r="G24" t="inlineStr">
        <is>
          <t>CLAUDIA PAZ</t>
        </is>
      </c>
      <c r="H24" t="inlineStr">
        <is>
          <t>10862473-6</t>
        </is>
      </c>
      <c r="I24" t="inlineStr">
        <is>
          <t>TAC Angio Cerebro</t>
        </is>
      </c>
      <c r="J24" t="inlineStr">
        <is>
          <t>SCA Tac 1</t>
        </is>
      </c>
      <c r="K24" t="inlineStr">
        <is>
          <t>Lectura (Dr. Muñoz Peralta, Rodrigo Andres - completado),
Lectura (Dr. Aragon Caqueo, Gonzalo - completado),
Adquisición (Rojas Cortez, Francisco Javier - completado)</t>
        </is>
      </c>
      <c r="L24" t="inlineStr">
        <is>
          <t>18-abr-2025, 12:49</t>
        </is>
      </c>
      <c r="M24" t="inlineStr">
        <is>
          <t>Validado</t>
        </is>
      </c>
      <c r="N24" t="inlineStr"/>
      <c r="O24" t="inlineStr">
        <is>
          <t>18-abr-2025, 13:36</t>
        </is>
      </c>
      <c r="P24" t="inlineStr">
        <is>
          <t>52 a</t>
        </is>
      </c>
      <c r="Q24" t="inlineStr">
        <is>
          <t>TAC</t>
        </is>
      </c>
      <c r="R24" t="b">
        <v>0</v>
      </c>
      <c r="S24" t="inlineStr">
        <is>
          <t>2025-04-18</t>
        </is>
      </c>
      <c r="T24" t="b">
        <v>1</v>
      </c>
    </row>
    <row r="25">
      <c r="A25">
        <f>"9883699"</f>
        <v/>
      </c>
      <c r="B25" t="inlineStr">
        <is>
          <t>STAT</t>
        </is>
      </c>
      <c r="C25" t="inlineStr"/>
      <c r="D25" t="inlineStr">
        <is>
          <t>18-abr-2025</t>
        </is>
      </c>
      <c r="E25" t="inlineStr">
        <is>
          <t>12:36</t>
        </is>
      </c>
      <c r="F25" t="inlineStr">
        <is>
          <t>WINFFER MIRANDA</t>
        </is>
      </c>
      <c r="G25" t="inlineStr">
        <is>
          <t>CLAUDIA PAZ</t>
        </is>
      </c>
      <c r="H25" t="inlineStr">
        <is>
          <t>10862473-6</t>
        </is>
      </c>
      <c r="I25" t="inlineStr">
        <is>
          <t>TAC Angio Cuello</t>
        </is>
      </c>
      <c r="J25" t="inlineStr">
        <is>
          <t>SCA Tac 1</t>
        </is>
      </c>
      <c r="K25" t="inlineStr">
        <is>
          <t>Lectura (Dr. Muñoz Peralta, Rodrigo Andres - completado),
Lectura (Dr. Aragon Caqueo, Gonzalo - completado),
Adquisición (Rojas Cortez, Francisco Javier - completado)</t>
        </is>
      </c>
      <c r="L25" t="inlineStr">
        <is>
          <t>18-abr-2025, 12:49</t>
        </is>
      </c>
      <c r="M25" t="inlineStr">
        <is>
          <t>Validado</t>
        </is>
      </c>
      <c r="N25" t="inlineStr"/>
      <c r="O25" t="inlineStr">
        <is>
          <t>18-abr-2025, 13:36</t>
        </is>
      </c>
      <c r="P25" t="inlineStr">
        <is>
          <t>52 a</t>
        </is>
      </c>
      <c r="Q25" t="inlineStr">
        <is>
          <t>TAC</t>
        </is>
      </c>
      <c r="R25" t="b">
        <v>0</v>
      </c>
      <c r="S25" t="inlineStr">
        <is>
          <t>2025-04-18</t>
        </is>
      </c>
      <c r="T25" t="b">
        <v>1</v>
      </c>
    </row>
    <row r="26">
      <c r="A26">
        <f>"9883787"</f>
        <v/>
      </c>
      <c r="B26" t="inlineStr">
        <is>
          <t>STAT</t>
        </is>
      </c>
      <c r="C26" t="inlineStr"/>
      <c r="D26" t="inlineStr">
        <is>
          <t>18-abr-2025</t>
        </is>
      </c>
      <c r="E26" t="inlineStr">
        <is>
          <t>14:54</t>
        </is>
      </c>
      <c r="F26" t="inlineStr">
        <is>
          <t>ROJAS BOZA</t>
        </is>
      </c>
      <c r="G26" t="inlineStr">
        <is>
          <t>XIMENA ANDREA DE LOURDES</t>
        </is>
      </c>
      <c r="H26" t="inlineStr">
        <is>
          <t>9901309-5</t>
        </is>
      </c>
      <c r="I26" t="inlineStr">
        <is>
          <t>TAC de Abdomen y Pelvis</t>
        </is>
      </c>
      <c r="J26" t="inlineStr">
        <is>
          <t>SCA Tac 1</t>
        </is>
      </c>
      <c r="K26" t="inlineStr">
        <is>
          <t>Lectura (Dr. Muñoz Peralta, Rodrigo Andres - completado),
Lectura (Dr. Valencia Matus, Alex Magdiel - completado),
Adquisición (Rojas Cortez, Francisco Javier - completado)</t>
        </is>
      </c>
      <c r="L26" t="inlineStr">
        <is>
          <t>18-abr-2025, 15:14</t>
        </is>
      </c>
      <c r="M26" t="inlineStr">
        <is>
          <t>Validado</t>
        </is>
      </c>
      <c r="N26" t="inlineStr"/>
      <c r="O26" t="inlineStr">
        <is>
          <t>18-abr-2025, 15:39</t>
        </is>
      </c>
      <c r="P26" t="inlineStr">
        <is>
          <t>61 a</t>
        </is>
      </c>
      <c r="Q26" t="inlineStr">
        <is>
          <t>TAC</t>
        </is>
      </c>
      <c r="R26" t="b">
        <v>0</v>
      </c>
      <c r="S26" t="inlineStr">
        <is>
          <t>2025-04-18</t>
        </is>
      </c>
      <c r="T26" t="b">
        <v>1</v>
      </c>
    </row>
    <row r="27">
      <c r="A27">
        <f>"9883794"</f>
        <v/>
      </c>
      <c r="B27" t="inlineStr">
        <is>
          <t>STAT</t>
        </is>
      </c>
      <c r="C27" t="inlineStr"/>
      <c r="D27" t="inlineStr">
        <is>
          <t>18-abr-2025</t>
        </is>
      </c>
      <c r="E27" t="inlineStr">
        <is>
          <t>14:54</t>
        </is>
      </c>
      <c r="F27" t="inlineStr">
        <is>
          <t>SALINAS SALAMANCA</t>
        </is>
      </c>
      <c r="G27" t="inlineStr">
        <is>
          <t>FRANCISCA MACARENA</t>
        </is>
      </c>
      <c r="H27" t="inlineStr">
        <is>
          <t>13839398-4</t>
        </is>
      </c>
      <c r="I27" t="inlineStr">
        <is>
          <t>TAC de Abdomen y Pelvis</t>
        </is>
      </c>
      <c r="J27" t="inlineStr">
        <is>
          <t>SCA Tac 1</t>
        </is>
      </c>
      <c r="K27" t="inlineStr">
        <is>
          <t>Lectura (Dr. Muñoz Peralta, Rodrigo Andres - completado),
Lectura (Dr. Aragon Caqueo, Gonzalo - completado),
Adquisición (Rojas Cortez, Francisco Javier - completado)</t>
        </is>
      </c>
      <c r="L27" t="inlineStr">
        <is>
          <t>18-abr-2025, 15:00</t>
        </is>
      </c>
      <c r="M27" t="inlineStr">
        <is>
          <t>Validado</t>
        </is>
      </c>
      <c r="N27" t="inlineStr"/>
      <c r="O27" t="inlineStr">
        <is>
          <t>18-abr-2025, 15:15</t>
        </is>
      </c>
      <c r="P27" t="inlineStr">
        <is>
          <t>44 a</t>
        </is>
      </c>
      <c r="Q27" t="inlineStr">
        <is>
          <t>TAC</t>
        </is>
      </c>
      <c r="R27" t="b">
        <v>0</v>
      </c>
      <c r="S27" t="inlineStr">
        <is>
          <t>2025-04-18</t>
        </is>
      </c>
      <c r="T27" t="b">
        <v>1</v>
      </c>
    </row>
    <row r="28">
      <c r="A28">
        <f>"9883823"</f>
        <v/>
      </c>
      <c r="B28" t="inlineStr">
        <is>
          <t>STAT</t>
        </is>
      </c>
      <c r="C28" t="inlineStr"/>
      <c r="D28" t="inlineStr">
        <is>
          <t>18-abr-2025</t>
        </is>
      </c>
      <c r="E28" t="inlineStr">
        <is>
          <t>15:50</t>
        </is>
      </c>
      <c r="F28" t="inlineStr">
        <is>
          <t>ALARCON RODRIGUEZ</t>
        </is>
      </c>
      <c r="G28" t="inlineStr">
        <is>
          <t>CARMEN LUZ</t>
        </is>
      </c>
      <c r="H28" t="inlineStr">
        <is>
          <t>13428112-K</t>
        </is>
      </c>
      <c r="I28" t="inlineStr">
        <is>
          <t>TAC Sacro-Coxis</t>
        </is>
      </c>
      <c r="J28" t="inlineStr">
        <is>
          <t>SCA Tac 1</t>
        </is>
      </c>
      <c r="K28" t="inlineStr">
        <is>
          <t>Lectura (Dr. Muñoz Peralta, Rodrigo Andres - completado),
Lectura (Dr. Valencia Matus, Alex Magdiel - completado),
Adquisición (Rojas Cortez, Francisco Javier - completado)</t>
        </is>
      </c>
      <c r="L28" t="inlineStr">
        <is>
          <t>18-abr-2025, 16:21</t>
        </is>
      </c>
      <c r="M28" t="inlineStr">
        <is>
          <t>Validado</t>
        </is>
      </c>
      <c r="N28" t="inlineStr"/>
      <c r="O28" t="inlineStr">
        <is>
          <t>18-abr-2025, 17:05</t>
        </is>
      </c>
      <c r="P28" t="inlineStr">
        <is>
          <t>46 a</t>
        </is>
      </c>
      <c r="Q28" t="inlineStr">
        <is>
          <t>TAC</t>
        </is>
      </c>
      <c r="R28" t="b">
        <v>0</v>
      </c>
      <c r="S28" t="inlineStr">
        <is>
          <t>2025-04-18</t>
        </is>
      </c>
      <c r="T28" t="b">
        <v>1</v>
      </c>
    </row>
    <row r="29">
      <c r="A29">
        <f>"9883936"</f>
        <v/>
      </c>
      <c r="B29" t="inlineStr">
        <is>
          <t>STAT</t>
        </is>
      </c>
      <c r="C29" t="inlineStr"/>
      <c r="D29" t="inlineStr">
        <is>
          <t>18-abr-2025</t>
        </is>
      </c>
      <c r="E29" t="inlineStr">
        <is>
          <t>18:24</t>
        </is>
      </c>
      <c r="F29" t="inlineStr">
        <is>
          <t>DE LARRECHEA</t>
        </is>
      </c>
      <c r="G29" t="inlineStr">
        <is>
          <t>JOAQUINA</t>
        </is>
      </c>
      <c r="H29" t="inlineStr">
        <is>
          <t>R616440-4</t>
        </is>
      </c>
      <c r="I29" t="inlineStr">
        <is>
          <t>TAC de Cerebro</t>
        </is>
      </c>
      <c r="J29" t="inlineStr">
        <is>
          <t>SCA Tac 1</t>
        </is>
      </c>
      <c r="K29" t="inlineStr">
        <is>
          <t>Lectura (Dr. Muñoz Peralta, Rodrigo Andres - completado),
Lectura (Dr. Muñoz Peralta, Rodrigo Andres - completado),
Adquisición (Rojas Cortez, Francisco Javier - completado)</t>
        </is>
      </c>
      <c r="L29" t="inlineStr">
        <is>
          <t>18-abr-2025, 18:36</t>
        </is>
      </c>
      <c r="M29" t="inlineStr">
        <is>
          <t>Validado</t>
        </is>
      </c>
      <c r="N29" t="inlineStr"/>
      <c r="O29" t="inlineStr">
        <is>
          <t>18-abr-2025, 19:04</t>
        </is>
      </c>
      <c r="P29" t="inlineStr">
        <is>
          <t>24 a</t>
        </is>
      </c>
      <c r="Q29" t="inlineStr">
        <is>
          <t>TAC</t>
        </is>
      </c>
      <c r="R29" t="b">
        <v>0</v>
      </c>
      <c r="S29" t="inlineStr">
        <is>
          <t>2025-04-18</t>
        </is>
      </c>
      <c r="T29" t="b">
        <v>1</v>
      </c>
    </row>
    <row r="30">
      <c r="A30">
        <f>"9883937"</f>
        <v/>
      </c>
      <c r="B30" t="inlineStr">
        <is>
          <t>STAT</t>
        </is>
      </c>
      <c r="C30" t="inlineStr"/>
      <c r="D30" t="inlineStr">
        <is>
          <t>18-abr-2025</t>
        </is>
      </c>
      <c r="E30" t="inlineStr">
        <is>
          <t>18:24</t>
        </is>
      </c>
      <c r="F30" t="inlineStr">
        <is>
          <t>DE LARRECHEA</t>
        </is>
      </c>
      <c r="G30" t="inlineStr">
        <is>
          <t>JOAQUINA</t>
        </is>
      </c>
      <c r="H30" t="inlineStr">
        <is>
          <t>R616440-4</t>
        </is>
      </c>
      <c r="I30" t="inlineStr">
        <is>
          <t>TAC de Oidos</t>
        </is>
      </c>
      <c r="J30" t="inlineStr">
        <is>
          <t>SCA Tac 1</t>
        </is>
      </c>
      <c r="K30" t="inlineStr">
        <is>
          <t>Lectura (Dr. Muñoz Peralta, Rodrigo Andres - completado),
Lectura (Dr. Muñoz Peralta, Rodrigo Andres - completado),
Adquisición (Rojas Cortez, Francisco Javier - completado)</t>
        </is>
      </c>
      <c r="L30" t="inlineStr">
        <is>
          <t>18-abr-2025, 18:36</t>
        </is>
      </c>
      <c r="M30" t="inlineStr">
        <is>
          <t>Validado</t>
        </is>
      </c>
      <c r="N30" t="inlineStr"/>
      <c r="O30" t="inlineStr">
        <is>
          <t>18-abr-2025, 19:07</t>
        </is>
      </c>
      <c r="P30" t="inlineStr">
        <is>
          <t>24 a</t>
        </is>
      </c>
      <c r="Q30" t="inlineStr">
        <is>
          <t>TAC</t>
        </is>
      </c>
      <c r="R30" t="b">
        <v>0</v>
      </c>
      <c r="S30" t="inlineStr">
        <is>
          <t>2025-04-18</t>
        </is>
      </c>
      <c r="T30" t="b">
        <v>1</v>
      </c>
    </row>
    <row r="31">
      <c r="A31">
        <f>"9883946"</f>
        <v/>
      </c>
      <c r="B31" t="inlineStr">
        <is>
          <t>STAT</t>
        </is>
      </c>
      <c r="C31" t="inlineStr"/>
      <c r="D31" t="inlineStr">
        <is>
          <t>18-abr-2025</t>
        </is>
      </c>
      <c r="E31" t="inlineStr">
        <is>
          <t>19:04</t>
        </is>
      </c>
      <c r="F31" t="inlineStr">
        <is>
          <t>PAULOS FRANCISCO .</t>
        </is>
      </c>
      <c r="G31" t="inlineStr">
        <is>
          <t>MARIA MACARENA</t>
        </is>
      </c>
      <c r="H31" t="inlineStr">
        <is>
          <t>R616439-0</t>
        </is>
      </c>
      <c r="I31" t="inlineStr">
        <is>
          <t>TAC de Cerebro</t>
        </is>
      </c>
      <c r="J31" t="inlineStr">
        <is>
          <t>SCA Tac 1</t>
        </is>
      </c>
      <c r="K31" t="inlineStr">
        <is>
          <t>Lectura (Dr. Muñoz Peralta, Rodrigo Andres - completado),
Adquisición (Rojas Cortez, Francisco Javier - completado)</t>
        </is>
      </c>
      <c r="L31" t="inlineStr">
        <is>
          <t>18-abr-2025, 19:13</t>
        </is>
      </c>
      <c r="M31" t="inlineStr">
        <is>
          <t>Validado</t>
        </is>
      </c>
      <c r="N31" t="inlineStr"/>
      <c r="O31" t="inlineStr">
        <is>
          <t>18-abr-2025, 20:25</t>
        </is>
      </c>
      <c r="P31" t="inlineStr">
        <is>
          <t>23 a</t>
        </is>
      </c>
      <c r="Q31" t="inlineStr">
        <is>
          <t>TAC</t>
        </is>
      </c>
      <c r="R31" t="b">
        <v>0</v>
      </c>
      <c r="S31" t="inlineStr">
        <is>
          <t>2025-04-18</t>
        </is>
      </c>
      <c r="T31" t="b">
        <v>1</v>
      </c>
    </row>
    <row r="32">
      <c r="A32">
        <f>"9883980"</f>
        <v/>
      </c>
      <c r="B32" t="inlineStr">
        <is>
          <t>STAT</t>
        </is>
      </c>
      <c r="C32" t="inlineStr"/>
      <c r="D32" t="inlineStr">
        <is>
          <t>18-abr-2025</t>
        </is>
      </c>
      <c r="E32" t="inlineStr">
        <is>
          <t>20:10</t>
        </is>
      </c>
      <c r="F32" t="inlineStr">
        <is>
          <t>ERGAS ALVO</t>
        </is>
      </c>
      <c r="G32" t="inlineStr">
        <is>
          <t>REGINA</t>
        </is>
      </c>
      <c r="H32" t="inlineStr">
        <is>
          <t>4554688-8</t>
        </is>
      </c>
      <c r="I32" t="inlineStr">
        <is>
          <t>TAC de Torax</t>
        </is>
      </c>
      <c r="J32" t="inlineStr">
        <is>
          <t>SCA Tac 1</t>
        </is>
      </c>
      <c r="K32" t="inlineStr">
        <is>
          <t>Lectura (Dr. Muñoz Peralta, Rodrigo Andres - completado),
Lectura (Dr. Aragon Caqueo, Gonzalo - completado),
Adquisición (Vera Perez, Julio Sebastian - completado)</t>
        </is>
      </c>
      <c r="L32" t="inlineStr">
        <is>
          <t>18-abr-2025, 20:39</t>
        </is>
      </c>
      <c r="M32" t="inlineStr">
        <is>
          <t>Validado</t>
        </is>
      </c>
      <c r="N32" t="inlineStr"/>
      <c r="O32" t="inlineStr">
        <is>
          <t>18-abr-2025, 21:19</t>
        </is>
      </c>
      <c r="P32" t="inlineStr">
        <is>
          <t>84 a</t>
        </is>
      </c>
      <c r="Q32" t="inlineStr">
        <is>
          <t>TAC</t>
        </is>
      </c>
      <c r="R32" t="b">
        <v>0</v>
      </c>
      <c r="S32" t="inlineStr">
        <is>
          <t>2025-04-18</t>
        </is>
      </c>
      <c r="T32" t="b">
        <v>1</v>
      </c>
    </row>
    <row r="33">
      <c r="A33">
        <f>"9884037"</f>
        <v/>
      </c>
      <c r="B33" t="inlineStr">
        <is>
          <t>STAT</t>
        </is>
      </c>
      <c r="C33" t="inlineStr"/>
      <c r="D33" t="inlineStr">
        <is>
          <t>18-abr-2025</t>
        </is>
      </c>
      <c r="E33" t="inlineStr">
        <is>
          <t>22:48</t>
        </is>
      </c>
      <c r="F33" t="inlineStr">
        <is>
          <t>VARGAS JULIO</t>
        </is>
      </c>
      <c r="G33" t="inlineStr">
        <is>
          <t>PAULA ANDREA</t>
        </is>
      </c>
      <c r="H33" t="inlineStr">
        <is>
          <t>12852295-6</t>
        </is>
      </c>
      <c r="I33" t="inlineStr">
        <is>
          <t>TAC de Cavidades Perinasales</t>
        </is>
      </c>
      <c r="J33" t="inlineStr">
        <is>
          <t>SCA Tac 1</t>
        </is>
      </c>
      <c r="K33" t="inlineStr">
        <is>
          <t>Lectura (Dr. Muñoz Peralta, Rodrigo Andres - completado),
Adquisición (Vera Perez, Julio Sebastian - completado)</t>
        </is>
      </c>
      <c r="L33" t="inlineStr">
        <is>
          <t>18-abr-2025, 23:06</t>
        </is>
      </c>
      <c r="M33" t="inlineStr">
        <is>
          <t>Validado</t>
        </is>
      </c>
      <c r="N33" t="inlineStr"/>
      <c r="O33" t="inlineStr">
        <is>
          <t>18-abr-2025, 23:31</t>
        </is>
      </c>
      <c r="P33" t="inlineStr">
        <is>
          <t>50 a</t>
        </is>
      </c>
      <c r="Q33" t="inlineStr">
        <is>
          <t>TAC</t>
        </is>
      </c>
      <c r="R33" t="b">
        <v>0</v>
      </c>
      <c r="S33" t="inlineStr">
        <is>
          <t>2025-04-18</t>
        </is>
      </c>
      <c r="T33" t="b">
        <v>1</v>
      </c>
    </row>
    <row r="34">
      <c r="A34">
        <f>"9889206"</f>
        <v/>
      </c>
      <c r="B34" t="inlineStr">
        <is>
          <t>STAT</t>
        </is>
      </c>
      <c r="C34" t="inlineStr"/>
      <c r="D34" t="inlineStr">
        <is>
          <t>21-abr-2025</t>
        </is>
      </c>
      <c r="E34" t="inlineStr">
        <is>
          <t>17:43</t>
        </is>
      </c>
      <c r="F34" t="inlineStr">
        <is>
          <t>PANUSSIS PENA</t>
        </is>
      </c>
      <c r="G34" t="inlineStr">
        <is>
          <t>MARIA HELENA</t>
        </is>
      </c>
      <c r="H34" t="inlineStr">
        <is>
          <t>8966451-9</t>
        </is>
      </c>
      <c r="I34" t="inlineStr">
        <is>
          <t>TAC de Macizo Facial</t>
        </is>
      </c>
      <c r="J34" t="inlineStr">
        <is>
          <t>SCA Tac 1</t>
        </is>
      </c>
      <c r="K34" t="inlineStr">
        <is>
          <t>Lectura (Dr. Muñoz Peralta, Rodrigo Andres - completado),
Lectura (Dra. Santelices Baeza, Sofia Paz - completado),
Adquisición (Vera Perez, Julio Sebastian - completado)</t>
        </is>
      </c>
      <c r="L34" t="inlineStr">
        <is>
          <t>21-abr-2025, 18:22</t>
        </is>
      </c>
      <c r="M34" t="inlineStr">
        <is>
          <t>Validado</t>
        </is>
      </c>
      <c r="N34" t="inlineStr"/>
      <c r="O34" t="inlineStr">
        <is>
          <t>21-abr-2025, 19:03</t>
        </is>
      </c>
      <c r="P34" t="inlineStr">
        <is>
          <t>63 a</t>
        </is>
      </c>
      <c r="Q34" t="inlineStr">
        <is>
          <t>TAC</t>
        </is>
      </c>
      <c r="R34" t="b">
        <v>0</v>
      </c>
      <c r="S34" t="inlineStr">
        <is>
          <t>2025-04-21</t>
        </is>
      </c>
      <c r="T34" t="b">
        <v>1</v>
      </c>
    </row>
    <row r="35">
      <c r="A35">
        <f>"9889743"</f>
        <v/>
      </c>
      <c r="B35" t="inlineStr">
        <is>
          <t>STAT</t>
        </is>
      </c>
      <c r="C35" t="inlineStr"/>
      <c r="D35" t="inlineStr">
        <is>
          <t>21-abr-2025</t>
        </is>
      </c>
      <c r="E35" t="inlineStr">
        <is>
          <t>22:07</t>
        </is>
      </c>
      <c r="F35" t="inlineStr">
        <is>
          <t>REYES BRAVO</t>
        </is>
      </c>
      <c r="G35" t="inlineStr">
        <is>
          <t>LUCAS ESTEBAN</t>
        </is>
      </c>
      <c r="H35" t="inlineStr">
        <is>
          <t>27122826-0</t>
        </is>
      </c>
      <c r="I35" t="inlineStr">
        <is>
          <t>TAC de Cerebro Ped</t>
        </is>
      </c>
      <c r="J35" t="inlineStr">
        <is>
          <t>SCA Tac 1</t>
        </is>
      </c>
      <c r="K35" t="inlineStr">
        <is>
          <t>Lectura (Dr. Muñoz Peralta, Rodrigo Andres - completado),
Lectura (Dra. Castro Guzmán, Daniela Constanza - completado),
Adquisición (Vera Perez, Julio Sebastian - completado)</t>
        </is>
      </c>
      <c r="L35" t="inlineStr">
        <is>
          <t>21-abr-2025, 22:17</t>
        </is>
      </c>
      <c r="M35" t="inlineStr">
        <is>
          <t>Validado</t>
        </is>
      </c>
      <c r="N35" t="inlineStr"/>
      <c r="O35" t="inlineStr">
        <is>
          <t>21-abr-2025, 22:39</t>
        </is>
      </c>
      <c r="P35" t="inlineStr">
        <is>
          <t>5 a</t>
        </is>
      </c>
      <c r="Q35" t="inlineStr">
        <is>
          <t>TAC</t>
        </is>
      </c>
      <c r="R35" t="b">
        <v>0</v>
      </c>
      <c r="S35" t="inlineStr">
        <is>
          <t>2025-04-21</t>
        </is>
      </c>
      <c r="T35" t="b">
        <v>1</v>
      </c>
    </row>
    <row r="36">
      <c r="A36">
        <f>"9889768"</f>
        <v/>
      </c>
      <c r="B36" t="inlineStr">
        <is>
          <t>STAT</t>
        </is>
      </c>
      <c r="C36" t="inlineStr"/>
      <c r="D36" t="inlineStr">
        <is>
          <t>21-abr-2025</t>
        </is>
      </c>
      <c r="E36" t="inlineStr">
        <is>
          <t>22:23</t>
        </is>
      </c>
      <c r="F36" t="inlineStr">
        <is>
          <t>SALGADO DURAN</t>
        </is>
      </c>
      <c r="G36" t="inlineStr">
        <is>
          <t>GONZALO ANDRES</t>
        </is>
      </c>
      <c r="H36" t="inlineStr">
        <is>
          <t>18012875-1</t>
        </is>
      </c>
      <c r="I36" t="inlineStr">
        <is>
          <t>TAC de Cerebro</t>
        </is>
      </c>
      <c r="J36" t="inlineStr">
        <is>
          <t>SCA Tac 1</t>
        </is>
      </c>
      <c r="K36" t="inlineStr">
        <is>
          <t>Lectura (Dr. Muñoz Peralta, Rodrigo Andres - completado),
Lectura (Dra. Castro Guzmán, Daniela Constanza - completado),
Adquisición (Vera Perez, Julio Sebastian - completado)</t>
        </is>
      </c>
      <c r="L36" t="inlineStr">
        <is>
          <t>21-abr-2025, 22:32</t>
        </is>
      </c>
      <c r="M36" t="inlineStr">
        <is>
          <t>Validado</t>
        </is>
      </c>
      <c r="N36" t="inlineStr"/>
      <c r="O36" t="inlineStr">
        <is>
          <t>21-abr-2025, 22:43</t>
        </is>
      </c>
      <c r="P36" t="inlineStr">
        <is>
          <t>33 a</t>
        </is>
      </c>
      <c r="Q36" t="inlineStr">
        <is>
          <t>TAC</t>
        </is>
      </c>
      <c r="R36" t="b">
        <v>0</v>
      </c>
      <c r="S36" t="inlineStr">
        <is>
          <t>2025-04-21</t>
        </is>
      </c>
      <c r="T36" t="b">
        <v>1</v>
      </c>
    </row>
    <row r="37">
      <c r="A37">
        <f>"9889841"</f>
        <v/>
      </c>
      <c r="B37" t="inlineStr">
        <is>
          <t>STAT</t>
        </is>
      </c>
      <c r="C37" t="inlineStr"/>
      <c r="D37" t="inlineStr">
        <is>
          <t>22-abr-2025</t>
        </is>
      </c>
      <c r="E37" t="inlineStr">
        <is>
          <t>00:06</t>
        </is>
      </c>
      <c r="F37" t="inlineStr">
        <is>
          <t>VALENZUELA CAMUS</t>
        </is>
      </c>
      <c r="G37" t="inlineStr">
        <is>
          <t>LUIS VICENTE</t>
        </is>
      </c>
      <c r="H37" t="inlineStr">
        <is>
          <t>4291862-8</t>
        </is>
      </c>
      <c r="I37" t="inlineStr">
        <is>
          <t>TAC Angio Abdomen y Pelvis</t>
        </is>
      </c>
      <c r="J37" t="inlineStr">
        <is>
          <t>SCA Tac 1</t>
        </is>
      </c>
      <c r="K37" t="inlineStr">
        <is>
          <t>Lectura (Dr. Muñoz Peralta, Rodrigo Andres - completado),
Adquisición (Vera Perez, Julio Sebastian - completado)</t>
        </is>
      </c>
      <c r="L37" t="inlineStr">
        <is>
          <t>22-abr-2025, 00:17</t>
        </is>
      </c>
      <c r="M37" t="inlineStr">
        <is>
          <t>Validado</t>
        </is>
      </c>
      <c r="N37" t="inlineStr"/>
      <c r="O37" t="inlineStr">
        <is>
          <t>22-abr-2025, 00:44</t>
        </is>
      </c>
      <c r="P37" t="inlineStr">
        <is>
          <t>79 a</t>
        </is>
      </c>
      <c r="Q37" t="inlineStr">
        <is>
          <t>TAC</t>
        </is>
      </c>
      <c r="R37" t="b">
        <v>0</v>
      </c>
      <c r="S37" t="inlineStr">
        <is>
          <t>2025-04-22</t>
        </is>
      </c>
      <c r="T37" t="b">
        <v>1</v>
      </c>
    </row>
    <row r="38">
      <c r="A38">
        <f>"9851766"</f>
        <v/>
      </c>
      <c r="B38" t="inlineStr">
        <is>
          <t>Urgente</t>
        </is>
      </c>
      <c r="C38" t="inlineStr"/>
      <c r="D38" t="inlineStr">
        <is>
          <t>09-abr-2025</t>
        </is>
      </c>
      <c r="E38" t="inlineStr">
        <is>
          <t>00:46</t>
        </is>
      </c>
      <c r="F38" t="inlineStr">
        <is>
          <t>OSSWALD GROLLMUS</t>
        </is>
      </c>
      <c r="G38" t="inlineStr">
        <is>
          <t>ARMIN</t>
        </is>
      </c>
      <c r="H38" t="inlineStr">
        <is>
          <t>3786407-2</t>
        </is>
      </c>
      <c r="I38" t="inlineStr">
        <is>
          <t>TAC de Abdomen y Pelvis</t>
        </is>
      </c>
      <c r="J38" t="inlineStr">
        <is>
          <t>SCA Tac 1</t>
        </is>
      </c>
      <c r="K38" t="inlineStr">
        <is>
          <t>Lectura (Dr. Muñoz Peralta, Rodrigo Andres - completado),
Lectura (Dr. Aragon Caqueo, Gonzalo - completado),
Adquisición (Quezada Gacitúa, Andrés - completado)</t>
        </is>
      </c>
      <c r="L38" t="inlineStr">
        <is>
          <t>09-abr-2025, 00:56</t>
        </is>
      </c>
      <c r="M38" t="inlineStr">
        <is>
          <t>Validado</t>
        </is>
      </c>
      <c r="N38" t="inlineStr"/>
      <c r="O38" t="inlineStr">
        <is>
          <t>09-abr-2025, 04:22</t>
        </is>
      </c>
      <c r="P38" t="inlineStr">
        <is>
          <t>88 a</t>
        </is>
      </c>
      <c r="Q38" t="inlineStr">
        <is>
          <t>TAC</t>
        </is>
      </c>
      <c r="R38" t="b">
        <v>0</v>
      </c>
      <c r="S38" t="inlineStr">
        <is>
          <t>2025-04-09</t>
        </is>
      </c>
      <c r="T38" t="b">
        <v>1</v>
      </c>
    </row>
    <row r="39">
      <c r="A39">
        <f>"9865782"</f>
        <v/>
      </c>
      <c r="B39" t="inlineStr">
        <is>
          <t>Urgente</t>
        </is>
      </c>
      <c r="C39" t="inlineStr"/>
      <c r="D39" t="inlineStr">
        <is>
          <t>13-abr-2025</t>
        </is>
      </c>
      <c r="E39" t="inlineStr">
        <is>
          <t>08:48</t>
        </is>
      </c>
      <c r="F39" t="inlineStr">
        <is>
          <t>MORALES JALILIE</t>
        </is>
      </c>
      <c r="G39" t="inlineStr">
        <is>
          <t>NICOLAS EDUARDO</t>
        </is>
      </c>
      <c r="H39" t="inlineStr">
        <is>
          <t>18450197-K</t>
        </is>
      </c>
      <c r="I39" t="inlineStr">
        <is>
          <t>TAC de Abdomen y Pelvis</t>
        </is>
      </c>
      <c r="J39" t="inlineStr">
        <is>
          <t>SCA Tac 1</t>
        </is>
      </c>
      <c r="K39" t="inlineStr">
        <is>
          <t>Lectura (Dr. Muñoz Peralta, Rodrigo Andres - completado),
Lectura (Dr. Passalacqua Castro, Miguel Angel - completado),
Adquisición (Vera Perez, Julio Sebastian - completado)</t>
        </is>
      </c>
      <c r="L39" t="inlineStr">
        <is>
          <t>13-abr-2025, 12:37</t>
        </is>
      </c>
      <c r="M39" t="inlineStr">
        <is>
          <t>Validado</t>
        </is>
      </c>
      <c r="N39" t="inlineStr"/>
      <c r="O39" t="inlineStr">
        <is>
          <t>13-abr-2025, 14:35</t>
        </is>
      </c>
      <c r="P39" t="inlineStr">
        <is>
          <t>31 a</t>
        </is>
      </c>
      <c r="Q39" t="inlineStr">
        <is>
          <t>TAC</t>
        </is>
      </c>
      <c r="R39" t="b">
        <v>0</v>
      </c>
      <c r="S39" t="inlineStr">
        <is>
          <t>2025-04-13</t>
        </is>
      </c>
      <c r="T39" t="b">
        <v>1</v>
      </c>
    </row>
    <row r="40">
      <c r="A40">
        <f>"9865805"</f>
        <v/>
      </c>
      <c r="B40" t="inlineStr">
        <is>
          <t>Urgente</t>
        </is>
      </c>
      <c r="C40" t="inlineStr"/>
      <c r="D40" t="inlineStr">
        <is>
          <t>13-abr-2025</t>
        </is>
      </c>
      <c r="E40" t="inlineStr">
        <is>
          <t>09:48</t>
        </is>
      </c>
      <c r="F40" t="inlineStr">
        <is>
          <t>PEREZ TAPIA</t>
        </is>
      </c>
      <c r="G40" t="inlineStr">
        <is>
          <t>ROSA AMELIA</t>
        </is>
      </c>
      <c r="H40" t="inlineStr">
        <is>
          <t>9818418-K</t>
        </is>
      </c>
      <c r="I40" t="inlineStr">
        <is>
          <t>TAC Angio Tórax Abdomen y Pelvis</t>
        </is>
      </c>
      <c r="J40" t="inlineStr">
        <is>
          <t>SCA Tac 1</t>
        </is>
      </c>
      <c r="K40" t="inlineStr">
        <is>
          <t>Lectura (Dr. Muñoz Peralta, Rodrigo Andres - completado),
Lectura (Dr. Suarez Vasquez, Javier Nicolas - completado),
Adquisición (Vera Perez, Julio Sebastian - completado)</t>
        </is>
      </c>
      <c r="L40" t="inlineStr">
        <is>
          <t>13-abr-2025, 15:43</t>
        </is>
      </c>
      <c r="M40" t="inlineStr">
        <is>
          <t>Validado</t>
        </is>
      </c>
      <c r="N40" t="inlineStr"/>
      <c r="O40" t="inlineStr">
        <is>
          <t>13-abr-2025, 17:14</t>
        </is>
      </c>
      <c r="P40" t="inlineStr">
        <is>
          <t>62 a</t>
        </is>
      </c>
      <c r="Q40" t="inlineStr">
        <is>
          <t>TAC</t>
        </is>
      </c>
      <c r="R40" t="b">
        <v>1</v>
      </c>
      <c r="S40" t="inlineStr">
        <is>
          <t>2025-04-13</t>
        </is>
      </c>
      <c r="T40" t="b">
        <v>1</v>
      </c>
    </row>
    <row r="41">
      <c r="A41">
        <f>"9865810"</f>
        <v/>
      </c>
      <c r="B41" t="inlineStr">
        <is>
          <t>Urgente</t>
        </is>
      </c>
      <c r="C41" t="inlineStr"/>
      <c r="D41" t="inlineStr">
        <is>
          <t>13-abr-2025</t>
        </is>
      </c>
      <c r="E41" t="inlineStr">
        <is>
          <t>09:48</t>
        </is>
      </c>
      <c r="F41" t="inlineStr">
        <is>
          <t>MUNOZ FLORES</t>
        </is>
      </c>
      <c r="G41" t="inlineStr">
        <is>
          <t>NELSON ALEJANDRO</t>
        </is>
      </c>
      <c r="H41" t="inlineStr">
        <is>
          <t>8582816-9</t>
        </is>
      </c>
      <c r="I41" t="inlineStr">
        <is>
          <t>TAC de Cerebro</t>
        </is>
      </c>
      <c r="J41" t="inlineStr">
        <is>
          <t>SCA Tac 1</t>
        </is>
      </c>
      <c r="K41" t="inlineStr">
        <is>
          <t>Lectura (Dr. Muñoz Peralta, Rodrigo Andres - completado),
Adquisición (Vera Perez, Julio Sebastian - completado)</t>
        </is>
      </c>
      <c r="L41" t="inlineStr">
        <is>
          <t>13-abr-2025, 10:47</t>
        </is>
      </c>
      <c r="M41" t="inlineStr">
        <is>
          <t>Validado</t>
        </is>
      </c>
      <c r="N41" t="inlineStr"/>
      <c r="O41" t="inlineStr">
        <is>
          <t>13-abr-2025, 12:26</t>
        </is>
      </c>
      <c r="P41" t="inlineStr">
        <is>
          <t>65 a</t>
        </is>
      </c>
      <c r="Q41" t="inlineStr">
        <is>
          <t>TAC</t>
        </is>
      </c>
      <c r="R41" t="b">
        <v>0</v>
      </c>
      <c r="S41" t="inlineStr">
        <is>
          <t>2025-04-13</t>
        </is>
      </c>
      <c r="T41" t="b">
        <v>1</v>
      </c>
    </row>
    <row r="42">
      <c r="A42">
        <f>"9865811"</f>
        <v/>
      </c>
      <c r="B42" t="inlineStr">
        <is>
          <t>Urgente</t>
        </is>
      </c>
      <c r="C42" t="inlineStr"/>
      <c r="D42" t="inlineStr">
        <is>
          <t>13-abr-2025</t>
        </is>
      </c>
      <c r="E42" t="inlineStr">
        <is>
          <t>09:48</t>
        </is>
      </c>
      <c r="F42" t="inlineStr">
        <is>
          <t>MUNOZ FLORES</t>
        </is>
      </c>
      <c r="G42" t="inlineStr">
        <is>
          <t>NELSON ALEJANDRO</t>
        </is>
      </c>
      <c r="H42" t="inlineStr">
        <is>
          <t>8582816-9</t>
        </is>
      </c>
      <c r="I42" t="inlineStr">
        <is>
          <t>TAC de Columna Cervical</t>
        </is>
      </c>
      <c r="J42" t="inlineStr">
        <is>
          <t>SCA Tac 1</t>
        </is>
      </c>
      <c r="K42" t="inlineStr">
        <is>
          <t>Lectura (Dr. Muñoz Peralta, Rodrigo Andres - completado),
Adquisición (Vera Perez, Julio Sebastian - completado)</t>
        </is>
      </c>
      <c r="L42" t="inlineStr">
        <is>
          <t>13-abr-2025, 10:47</t>
        </is>
      </c>
      <c r="M42" t="inlineStr">
        <is>
          <t>Validado</t>
        </is>
      </c>
      <c r="N42" t="inlineStr"/>
      <c r="O42" t="inlineStr">
        <is>
          <t>13-abr-2025, 12:28</t>
        </is>
      </c>
      <c r="P42" t="inlineStr">
        <is>
          <t>65 a</t>
        </is>
      </c>
      <c r="Q42" t="inlineStr">
        <is>
          <t>TAC</t>
        </is>
      </c>
      <c r="R42" t="b">
        <v>0</v>
      </c>
      <c r="S42" t="inlineStr">
        <is>
          <t>2025-04-13</t>
        </is>
      </c>
      <c r="T42" t="b">
        <v>1</v>
      </c>
    </row>
    <row r="43">
      <c r="A43">
        <f>"9883700"</f>
        <v/>
      </c>
      <c r="B43" t="inlineStr">
        <is>
          <t>Urgente</t>
        </is>
      </c>
      <c r="C43" t="inlineStr"/>
      <c r="D43" t="inlineStr">
        <is>
          <t>18-abr-2025</t>
        </is>
      </c>
      <c r="E43" t="inlineStr">
        <is>
          <t>12:52</t>
        </is>
      </c>
      <c r="F43" t="inlineStr">
        <is>
          <t>WATTS MATUS</t>
        </is>
      </c>
      <c r="G43" t="inlineStr">
        <is>
          <t>SARAH MABEL ANTONELLA</t>
        </is>
      </c>
      <c r="H43" t="inlineStr">
        <is>
          <t>27649612-3</t>
        </is>
      </c>
      <c r="I43" t="inlineStr">
        <is>
          <t>TAC de Cerebro Ped</t>
        </is>
      </c>
      <c r="J43" t="inlineStr">
        <is>
          <t>SCA Tac 1</t>
        </is>
      </c>
      <c r="K43" t="inlineStr">
        <is>
          <t>Lectura (Dr. Muñoz Peralta, Rodrigo Andres - completado),
Adquisición (Rojas Cortez, Francisco Javier - completado)</t>
        </is>
      </c>
      <c r="L43" t="inlineStr">
        <is>
          <t>18-abr-2025, 15:24</t>
        </is>
      </c>
      <c r="M43" t="inlineStr">
        <is>
          <t>Validado</t>
        </is>
      </c>
      <c r="N43" t="inlineStr"/>
      <c r="O43" t="inlineStr">
        <is>
          <t>18-abr-2025, 20:38</t>
        </is>
      </c>
      <c r="P43" t="inlineStr">
        <is>
          <t>3 a</t>
        </is>
      </c>
      <c r="Q43" t="inlineStr">
        <is>
          <t>TAC</t>
        </is>
      </c>
      <c r="R43" t="b">
        <v>0</v>
      </c>
      <c r="S43" t="inlineStr">
        <is>
          <t>2025-04-18</t>
        </is>
      </c>
      <c r="T43" t="b">
        <v>1</v>
      </c>
    </row>
    <row r="44">
      <c r="A44">
        <f>"9883701"</f>
        <v/>
      </c>
      <c r="B44" t="inlineStr">
        <is>
          <t>Urgente</t>
        </is>
      </c>
      <c r="C44" t="inlineStr"/>
      <c r="D44" t="inlineStr">
        <is>
          <t>18-abr-2025</t>
        </is>
      </c>
      <c r="E44" t="inlineStr">
        <is>
          <t>12:59</t>
        </is>
      </c>
      <c r="F44" t="inlineStr">
        <is>
          <t>CABRITA COHEN</t>
        </is>
      </c>
      <c r="G44" t="inlineStr">
        <is>
          <t>ALEJANDRO ENRIQUE</t>
        </is>
      </c>
      <c r="H44" t="inlineStr">
        <is>
          <t>25619024-9</t>
        </is>
      </c>
      <c r="I44" t="inlineStr">
        <is>
          <t>TAC TX/ABD/PEL</t>
        </is>
      </c>
      <c r="J44" t="inlineStr">
        <is>
          <t>SCA Tac 1</t>
        </is>
      </c>
      <c r="K44" t="inlineStr">
        <is>
          <t>Lectura (Dr. Muñoz Peralta, Rodrigo Andres - completado),
Lectura (Dr. Aragon Caqueo, Gonzalo - completado),
Adquisición (Rojas Cortez, Francisco Javier - completado)</t>
        </is>
      </c>
      <c r="L44" t="inlineStr">
        <is>
          <t>18-abr-2025, 16:48</t>
        </is>
      </c>
      <c r="M44" t="inlineStr">
        <is>
          <t>Validado</t>
        </is>
      </c>
      <c r="N44" t="inlineStr"/>
      <c r="O44" t="inlineStr">
        <is>
          <t>18-abr-2025, 22:26</t>
        </is>
      </c>
      <c r="P44" t="inlineStr">
        <is>
          <t>37 a</t>
        </is>
      </c>
      <c r="Q44" t="inlineStr">
        <is>
          <t>TAC</t>
        </is>
      </c>
      <c r="R44" t="b">
        <v>1</v>
      </c>
      <c r="S44" t="inlineStr">
        <is>
          <t>2025-04-18</t>
        </is>
      </c>
      <c r="T44" t="b">
        <v>1</v>
      </c>
    </row>
    <row r="45">
      <c r="A45">
        <f>"9883783"</f>
        <v/>
      </c>
      <c r="B45" t="inlineStr">
        <is>
          <t>Urgente</t>
        </is>
      </c>
      <c r="C45" t="inlineStr"/>
      <c r="D45" t="inlineStr">
        <is>
          <t>18-abr-2025</t>
        </is>
      </c>
      <c r="E45" t="inlineStr">
        <is>
          <t>14:54</t>
        </is>
      </c>
      <c r="F45" t="inlineStr">
        <is>
          <t>GARCIA SILVA</t>
        </is>
      </c>
      <c r="G45" t="inlineStr">
        <is>
          <t>RAFAEL EDUARDO</t>
        </is>
      </c>
      <c r="H45" t="inlineStr">
        <is>
          <t>8061244-3</t>
        </is>
      </c>
      <c r="I45" t="inlineStr">
        <is>
          <t>TAC de Abdomen y Pelvis</t>
        </is>
      </c>
      <c r="J45" t="inlineStr">
        <is>
          <t>SCA Tac 1</t>
        </is>
      </c>
      <c r="K45" t="inlineStr">
        <is>
          <t>Lectura de apéndice (Dr. Muñoz Peralta, Rodrigo Andres - completado),
Lectura (Dr. Muñoz Peralta, Rodrigo Andres - completado),
Lectura (Dr. Aragon Caqueo, Gonzalo - completado),
Adquisición (Rojas Cortez, Francisco Javier - completado)</t>
        </is>
      </c>
      <c r="L45" t="inlineStr">
        <is>
          <t>18-abr-2025, 18:23</t>
        </is>
      </c>
      <c r="M45" t="inlineStr">
        <is>
          <t>Validado</t>
        </is>
      </c>
      <c r="N45" t="inlineStr"/>
      <c r="O45" t="inlineStr">
        <is>
          <t>19-abr-2025, 08:31</t>
        </is>
      </c>
      <c r="P45" t="inlineStr">
        <is>
          <t>66 a</t>
        </is>
      </c>
      <c r="Q45" t="inlineStr">
        <is>
          <t>TAC</t>
        </is>
      </c>
      <c r="R45" t="b">
        <v>0</v>
      </c>
      <c r="S45" t="inlineStr">
        <is>
          <t>2025-04-18</t>
        </is>
      </c>
      <c r="T45" t="b">
        <v>1</v>
      </c>
    </row>
    <row r="46">
      <c r="A46">
        <f>"9883785"</f>
        <v/>
      </c>
      <c r="B46" t="inlineStr">
        <is>
          <t>Urgente</t>
        </is>
      </c>
      <c r="C46" t="inlineStr"/>
      <c r="D46" t="inlineStr">
        <is>
          <t>18-abr-2025</t>
        </is>
      </c>
      <c r="E46" t="inlineStr">
        <is>
          <t>14:54</t>
        </is>
      </c>
      <c r="F46" t="inlineStr">
        <is>
          <t>GARCIA SILVA</t>
        </is>
      </c>
      <c r="G46" t="inlineStr">
        <is>
          <t>RAFAEL EDUARDO</t>
        </is>
      </c>
      <c r="H46" t="inlineStr">
        <is>
          <t>8061244-3</t>
        </is>
      </c>
      <c r="I46" t="inlineStr">
        <is>
          <t>TAC de Torax</t>
        </is>
      </c>
      <c r="J46" t="inlineStr">
        <is>
          <t>SCA Tac 1</t>
        </is>
      </c>
      <c r="K46" t="inlineStr">
        <is>
          <t>Lectura (Dr. Muñoz Peralta, Rodrigo Andres - completado),
Adquisición (Rojas Cortez, Francisco Javier - completado)</t>
        </is>
      </c>
      <c r="L46" t="inlineStr">
        <is>
          <t>18-abr-2025, 18:23</t>
        </is>
      </c>
      <c r="M46" t="inlineStr">
        <is>
          <t>Validado</t>
        </is>
      </c>
      <c r="N46" t="inlineStr"/>
      <c r="O46" t="inlineStr">
        <is>
          <t>18-abr-2025, 20:56</t>
        </is>
      </c>
      <c r="P46" t="inlineStr">
        <is>
          <t>66 a</t>
        </is>
      </c>
      <c r="Q46" t="inlineStr">
        <is>
          <t>TAC</t>
        </is>
      </c>
      <c r="R46" t="b">
        <v>0</v>
      </c>
      <c r="S46" t="inlineStr">
        <is>
          <t>2025-04-18</t>
        </is>
      </c>
      <c r="T46" t="b">
        <v>1</v>
      </c>
    </row>
    <row r="47">
      <c r="A47">
        <f>"9887600"</f>
        <v/>
      </c>
      <c r="B47" t="inlineStr">
        <is>
          <t>Urgente</t>
        </is>
      </c>
      <c r="C47" t="inlineStr"/>
      <c r="D47" t="inlineStr">
        <is>
          <t>21-abr-2025</t>
        </is>
      </c>
      <c r="E47" t="inlineStr">
        <is>
          <t>13:24</t>
        </is>
      </c>
      <c r="F47" t="inlineStr">
        <is>
          <t>LAGOS SEREY</t>
        </is>
      </c>
      <c r="G47" t="inlineStr">
        <is>
          <t>CLAUDIA LORENA</t>
        </is>
      </c>
      <c r="H47" t="inlineStr">
        <is>
          <t>12065442-K</t>
        </is>
      </c>
      <c r="I47" t="inlineStr">
        <is>
          <t>TAC TX/ABD/PEL</t>
        </is>
      </c>
      <c r="J47" t="inlineStr">
        <is>
          <t>SCA Tac 1</t>
        </is>
      </c>
      <c r="K47" t="inlineStr">
        <is>
          <t>Lectura (Dr. Muñoz Peralta, Rodrigo Andres - completado),
Lectura (Dra. Santelices Baeza, Sofia Paz - completado),
Adquisición (Vera Perez, Julio Sebastian - completado)</t>
        </is>
      </c>
      <c r="L47" t="inlineStr">
        <is>
          <t>21-abr-2025, 17:13</t>
        </is>
      </c>
      <c r="M47" t="inlineStr">
        <is>
          <t>Validado</t>
        </is>
      </c>
      <c r="N47" t="inlineStr"/>
      <c r="O47" t="inlineStr">
        <is>
          <t>21-abr-2025, 19:42</t>
        </is>
      </c>
      <c r="P47" t="inlineStr">
        <is>
          <t>51 a</t>
        </is>
      </c>
      <c r="Q47" t="inlineStr">
        <is>
          <t>TAC</t>
        </is>
      </c>
      <c r="R47" t="b">
        <v>1</v>
      </c>
      <c r="S47" t="inlineStr">
        <is>
          <t>2025-04-21</t>
        </is>
      </c>
      <c r="T47" t="b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Número de cita</t>
        </is>
      </c>
      <c r="B1" s="1" t="inlineStr">
        <is>
          <t>Prioridad de la solicitud</t>
        </is>
      </c>
      <c r="C1" s="1" t="inlineStr">
        <is>
          <t>Estado de verificación de estudios</t>
        </is>
      </c>
      <c r="D1" s="1" t="inlineStr">
        <is>
          <t>Fecha del procedimiento programado</t>
        </is>
      </c>
      <c r="E1" s="1" t="inlineStr">
        <is>
          <t>Hora del procedimiento programado</t>
        </is>
      </c>
      <c r="F1" s="1" t="inlineStr">
        <is>
          <t>Apellidos del paciente</t>
        </is>
      </c>
      <c r="G1" s="1" t="inlineStr">
        <is>
          <t>Nombre del paciente</t>
        </is>
      </c>
      <c r="H1" s="1" t="inlineStr">
        <is>
          <t>ID del paciente</t>
        </is>
      </c>
      <c r="I1" s="1" t="inlineStr">
        <is>
          <t>Nombre del procedimiento</t>
        </is>
      </c>
      <c r="J1" s="1" t="inlineStr">
        <is>
          <t>Sala de adquisición</t>
        </is>
      </c>
      <c r="K1" s="1" t="inlineStr">
        <is>
          <t>Información de tareas</t>
        </is>
      </c>
      <c r="L1" s="1" t="inlineStr">
        <is>
          <t>Fecha del estudio</t>
        </is>
      </c>
      <c r="M1" s="1" t="inlineStr">
        <is>
          <t>Estado del informe</t>
        </is>
      </c>
      <c r="N1" s="1" t="inlineStr">
        <is>
          <t>Asignado a</t>
        </is>
      </c>
      <c r="O1" s="1" t="inlineStr">
        <is>
          <t>Fecha de creación del informe</t>
        </is>
      </c>
      <c r="P1" s="1" t="inlineStr">
        <is>
          <t>Edad del paciente</t>
        </is>
      </c>
      <c r="Q1" s="1" t="inlineStr">
        <is>
          <t>Tipo</t>
        </is>
      </c>
      <c r="R1" s="1" t="inlineStr">
        <is>
          <t>TAC doble</t>
        </is>
      </c>
      <c r="S1" s="1" t="inlineStr">
        <is>
          <t>Fecha sin hora</t>
        </is>
      </c>
      <c r="T1" s="1" t="inlineStr">
        <is>
          <t>En_Turno</t>
        </is>
      </c>
    </row>
    <row r="2">
      <c r="A2">
        <f>"9851211"</f>
        <v/>
      </c>
      <c r="B2" t="inlineStr">
        <is>
          <t>STAT</t>
        </is>
      </c>
      <c r="C2" t="inlineStr"/>
      <c r="D2" t="inlineStr">
        <is>
          <t>08-abr-2025</t>
        </is>
      </c>
      <c r="E2" t="inlineStr">
        <is>
          <t>17:47</t>
        </is>
      </c>
      <c r="F2" t="inlineStr">
        <is>
          <t>DITTUS FLETCHER</t>
        </is>
      </c>
      <c r="G2" t="inlineStr">
        <is>
          <t>CRISTHIAN ANDRES</t>
        </is>
      </c>
      <c r="H2" t="inlineStr">
        <is>
          <t>14046122-9</t>
        </is>
      </c>
      <c r="I2" t="inlineStr">
        <is>
          <t>TAC de Abdomen y Pelvis</t>
        </is>
      </c>
      <c r="J2" t="inlineStr">
        <is>
          <t>SJ Tac 4</t>
        </is>
      </c>
      <c r="K2" t="inlineStr">
        <is>
          <t>Lectura (Dr. Muñoz Peralta, Rodrigo Andres - completado),
Lectura (Dra. Castro Guzmán, Daniela Constanza - completado),
Adquisición (Rojas Cantillana, Roberto - completado)</t>
        </is>
      </c>
      <c r="L2" t="inlineStr">
        <is>
          <t>08-abr-2025, 17:58</t>
        </is>
      </c>
      <c r="M2" t="inlineStr">
        <is>
          <t>Validado</t>
        </is>
      </c>
      <c r="N2" t="inlineStr"/>
      <c r="O2" t="inlineStr">
        <is>
          <t>08-abr-2025, 18:36</t>
        </is>
      </c>
      <c r="P2" t="inlineStr">
        <is>
          <t>43 a</t>
        </is>
      </c>
      <c r="Q2" t="inlineStr">
        <is>
          <t>TAC</t>
        </is>
      </c>
      <c r="R2" t="b">
        <v>0</v>
      </c>
      <c r="S2" t="inlineStr">
        <is>
          <t>2025-04-08</t>
        </is>
      </c>
      <c r="T2" t="b">
        <v>1</v>
      </c>
    </row>
    <row r="3">
      <c r="A3">
        <f>"9866194"</f>
        <v/>
      </c>
      <c r="B3" t="inlineStr">
        <is>
          <t>STAT</t>
        </is>
      </c>
      <c r="C3" t="inlineStr"/>
      <c r="D3" t="inlineStr">
        <is>
          <t>13-abr-2025</t>
        </is>
      </c>
      <c r="E3" t="inlineStr">
        <is>
          <t>18:42</t>
        </is>
      </c>
      <c r="F3" t="inlineStr">
        <is>
          <t>ROLDAN GOMEZ</t>
        </is>
      </c>
      <c r="G3" t="inlineStr">
        <is>
          <t>IRENE MAGALI</t>
        </is>
      </c>
      <c r="H3" t="inlineStr">
        <is>
          <t>8950490-2</t>
        </is>
      </c>
      <c r="I3" t="inlineStr">
        <is>
          <t>TAC de Cerebro</t>
        </is>
      </c>
      <c r="J3" t="inlineStr">
        <is>
          <t>SJ Tac 4</t>
        </is>
      </c>
      <c r="K3" t="inlineStr">
        <is>
          <t>Lectura (Dr. Muñoz Peralta, Rodrigo Andres - completado),
Lectura (Dr. Suarez Vasquez, Javier Nicolas - completado),
Adquisición (Rojas Cantillana, Roberto - completado)</t>
        </is>
      </c>
      <c r="L3" t="inlineStr">
        <is>
          <t>13-abr-2025, 17:59</t>
        </is>
      </c>
      <c r="M3" t="inlineStr">
        <is>
          <t>Validado</t>
        </is>
      </c>
      <c r="N3" t="inlineStr"/>
      <c r="O3" t="inlineStr">
        <is>
          <t>13-abr-2025, 19:28</t>
        </is>
      </c>
      <c r="P3" t="inlineStr">
        <is>
          <t>66 a</t>
        </is>
      </c>
      <c r="Q3" t="inlineStr">
        <is>
          <t>TAC</t>
        </is>
      </c>
      <c r="R3" t="b">
        <v>0</v>
      </c>
      <c r="S3" t="inlineStr">
        <is>
          <t>2025-04-13</t>
        </is>
      </c>
      <c r="T3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2025-05-05T00:47:03Z</dcterms:created>
  <dcterms:modified xsi:type="dcterms:W3CDTF">2025-05-05T00:47:03Z</dcterms:modified>
</cp:coreProperties>
</file>