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X (SCA y SJ)" sheetId="1" state="visible" r:id="rId1"/>
    <sheet name="RX SCA" sheetId="2" state="visible" r:id="rId2"/>
    <sheet name="RX SJ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9"/>
  <sheetViews>
    <sheetView workbookViewId="0">
      <selection activeCell="A1" sqref="A1"/>
    </sheetView>
  </sheetViews>
  <sheetFormatPr baseColWidth="8" defaultRowHeight="15"/>
  <cols>
    <col width="12" customWidth="1" min="1" max="1"/>
    <col width="13" customWidth="1" min="2" max="2"/>
    <col width="23" customWidth="1" min="3" max="3"/>
    <col width="25" customWidth="1" min="4" max="4"/>
    <col width="47" customWidth="1" min="5" max="5"/>
    <col width="22" customWidth="1" min="6" max="6"/>
  </cols>
  <sheetData>
    <row r="1">
      <c r="A1" s="1" t="inlineStr">
        <is>
          <t>Nº Cita</t>
        </is>
      </c>
      <c r="B1" s="1" t="inlineStr">
        <is>
          <t>Fecha</t>
        </is>
      </c>
      <c r="C1" s="1" t="inlineStr">
        <is>
          <t>Apellidos</t>
        </is>
      </c>
      <c r="D1" s="1" t="inlineStr">
        <is>
          <t>Nombre</t>
        </is>
      </c>
      <c r="E1" s="1" t="inlineStr">
        <is>
          <t>Procedimiento</t>
        </is>
      </c>
      <c r="F1" s="1" t="inlineStr">
        <is>
          <t>Sala</t>
        </is>
      </c>
    </row>
    <row r="2">
      <c r="A2">
        <f>"9851109"</f>
        <v/>
      </c>
      <c r="B2" t="inlineStr">
        <is>
          <t>08-abr-2025</t>
        </is>
      </c>
      <c r="C2" t="inlineStr">
        <is>
          <t>ARIZTIA MATTE</t>
        </is>
      </c>
      <c r="D2" t="inlineStr">
        <is>
          <t>JUAN GUILLERMO</t>
        </is>
      </c>
      <c r="E2" t="inlineStr">
        <is>
          <t>RX Torax AP-L</t>
        </is>
      </c>
      <c r="F2" t="inlineStr">
        <is>
          <t>SCA Rayos 4 Urgencia</t>
        </is>
      </c>
    </row>
    <row r="3">
      <c r="A3">
        <f>"9851249"</f>
        <v/>
      </c>
      <c r="B3" t="inlineStr">
        <is>
          <t>08-abr-2025</t>
        </is>
      </c>
      <c r="C3" t="inlineStr">
        <is>
          <t>CAAMANO STREULY</t>
        </is>
      </c>
      <c r="D3" t="inlineStr">
        <is>
          <t>MATILDA AMARU</t>
        </is>
      </c>
      <c r="E3" t="inlineStr">
        <is>
          <t>RX Torax AP-L</t>
        </is>
      </c>
      <c r="F3" t="inlineStr">
        <is>
          <t>SCA Rayos 4 Urgencia</t>
        </is>
      </c>
    </row>
    <row r="4">
      <c r="A4">
        <f>"9851256"</f>
        <v/>
      </c>
      <c r="B4" t="inlineStr">
        <is>
          <t>08-abr-2025</t>
        </is>
      </c>
      <c r="C4" t="inlineStr">
        <is>
          <t>MOYA GONZALEZ</t>
        </is>
      </c>
      <c r="D4" t="inlineStr">
        <is>
          <t>GABRIEL IGNACIO</t>
        </is>
      </c>
      <c r="E4" t="inlineStr">
        <is>
          <t>RX Muñeca Der AP/L Ped</t>
        </is>
      </c>
      <c r="F4" t="inlineStr">
        <is>
          <t>SJ Rayos 7</t>
        </is>
      </c>
    </row>
    <row r="5">
      <c r="A5">
        <f>"9851272"</f>
        <v/>
      </c>
      <c r="B5" t="inlineStr">
        <is>
          <t>08-abr-2025</t>
        </is>
      </c>
      <c r="C5" t="inlineStr">
        <is>
          <t>ORTEGA ORTEGA</t>
        </is>
      </c>
      <c r="D5" t="inlineStr">
        <is>
          <t>MATILDA</t>
        </is>
      </c>
      <c r="E5" t="inlineStr">
        <is>
          <t>RX Tobillo Izquierdo AP-L-Oblicuo C/Apoyo Ped</t>
        </is>
      </c>
      <c r="F5" t="inlineStr">
        <is>
          <t>SCA Rayos 4 Urgencia</t>
        </is>
      </c>
    </row>
    <row r="6">
      <c r="A6">
        <f>"9851279"</f>
        <v/>
      </c>
      <c r="B6" t="inlineStr">
        <is>
          <t>08-abr-2025</t>
        </is>
      </c>
      <c r="C6" t="inlineStr">
        <is>
          <t>FARIAS HERRERA</t>
        </is>
      </c>
      <c r="D6" t="inlineStr">
        <is>
          <t>ROSARIO DOMINGA</t>
        </is>
      </c>
      <c r="E6" t="inlineStr">
        <is>
          <t>RX Tobillo Der AP/L/Oblicuo con Apoyo Ped</t>
        </is>
      </c>
      <c r="F6" t="inlineStr">
        <is>
          <t>SJ Rayos 7</t>
        </is>
      </c>
    </row>
    <row r="7">
      <c r="A7">
        <f>"9851348"</f>
        <v/>
      </c>
      <c r="B7" t="inlineStr">
        <is>
          <t>08-abr-2025</t>
        </is>
      </c>
      <c r="C7" t="inlineStr">
        <is>
          <t>CERDA SUAREZ</t>
        </is>
      </c>
      <c r="D7" t="inlineStr">
        <is>
          <t>OLIVIA IGNACIA</t>
        </is>
      </c>
      <c r="E7" t="inlineStr">
        <is>
          <t>RX Estudio Escafoides Derecho Ped</t>
        </is>
      </c>
      <c r="F7" t="inlineStr">
        <is>
          <t>SCA Rayos 4 Urgencia</t>
        </is>
      </c>
    </row>
    <row r="8">
      <c r="A8">
        <f>"9851379"</f>
        <v/>
      </c>
      <c r="B8" t="inlineStr">
        <is>
          <t>08-abr-2025</t>
        </is>
      </c>
      <c r="C8" t="inlineStr">
        <is>
          <t>OSSWALD GROLLMUS</t>
        </is>
      </c>
      <c r="D8" t="inlineStr">
        <is>
          <t>ARMIN</t>
        </is>
      </c>
      <c r="E8" t="inlineStr">
        <is>
          <t>RX Torax AP Portatil</t>
        </is>
      </c>
      <c r="F8" t="inlineStr">
        <is>
          <t>SCA Rayos 3 NX</t>
        </is>
      </c>
    </row>
    <row r="9">
      <c r="A9">
        <f>"9851406"</f>
        <v/>
      </c>
      <c r="B9" t="inlineStr">
        <is>
          <t>08-abr-2025</t>
        </is>
      </c>
      <c r="C9" t="inlineStr">
        <is>
          <t>DELGADO FARINA</t>
        </is>
      </c>
      <c r="D9" t="inlineStr">
        <is>
          <t>MARTIN IGNACIO</t>
        </is>
      </c>
      <c r="E9" t="inlineStr">
        <is>
          <t>RX Torax AP/Lateral Ped</t>
        </is>
      </c>
      <c r="F9" t="inlineStr">
        <is>
          <t>SJ Rayos 7</t>
        </is>
      </c>
    </row>
    <row r="10">
      <c r="A10">
        <f>"9851510"</f>
        <v/>
      </c>
      <c r="B10" t="inlineStr">
        <is>
          <t>08-abr-2025</t>
        </is>
      </c>
      <c r="C10" t="inlineStr">
        <is>
          <t>GONZALEZ GALLEGUILLOS</t>
        </is>
      </c>
      <c r="D10" t="inlineStr">
        <is>
          <t>ORLANDO ALONSO</t>
        </is>
      </c>
      <c r="E10" t="inlineStr">
        <is>
          <t>RX Dedo Der AP/L/Oblicuo</t>
        </is>
      </c>
      <c r="F10" t="inlineStr">
        <is>
          <t>SJ Rayos 7</t>
        </is>
      </c>
    </row>
    <row r="11">
      <c r="A11">
        <f>"9851542"</f>
        <v/>
      </c>
      <c r="B11" t="inlineStr">
        <is>
          <t>08-abr-2025</t>
        </is>
      </c>
      <c r="C11" t="inlineStr">
        <is>
          <t>GÃMEZ-BARRIS CHANDÃA</t>
        </is>
      </c>
      <c r="D11" t="inlineStr">
        <is>
          <t>ELYNA</t>
        </is>
      </c>
      <c r="E11" t="inlineStr">
        <is>
          <t>RX Codo Derecho AP-L</t>
        </is>
      </c>
      <c r="F11" t="inlineStr">
        <is>
          <t>SCA Rayos 4 Urgencia</t>
        </is>
      </c>
    </row>
    <row r="12">
      <c r="A12">
        <f>"9851543"</f>
        <v/>
      </c>
      <c r="B12" t="inlineStr">
        <is>
          <t>08-abr-2025</t>
        </is>
      </c>
      <c r="C12" t="inlineStr">
        <is>
          <t>GÃMEZ-BARRIS CHANDÃA</t>
        </is>
      </c>
      <c r="D12" t="inlineStr">
        <is>
          <t>ELYNA</t>
        </is>
      </c>
      <c r="E12" t="inlineStr">
        <is>
          <t>RX Codo Derecho Oblicuos</t>
        </is>
      </c>
      <c r="F12" t="inlineStr">
        <is>
          <t>SCA Rayos 4 Urgencia</t>
        </is>
      </c>
    </row>
    <row r="13">
      <c r="A13">
        <f>"9851587"</f>
        <v/>
      </c>
      <c r="B13" t="inlineStr">
        <is>
          <t>08-abr-2025</t>
        </is>
      </c>
      <c r="C13" t="inlineStr">
        <is>
          <t>CALVO MONTT</t>
        </is>
      </c>
      <c r="D13" t="inlineStr">
        <is>
          <t>JUANA DE LAS NIEVES</t>
        </is>
      </c>
      <c r="E13" t="inlineStr">
        <is>
          <t>RX Dedo Derecho AP-L-Oblicuo</t>
        </is>
      </c>
      <c r="F13" t="inlineStr">
        <is>
          <t>SCA Rayos 4 Urgencia</t>
        </is>
      </c>
    </row>
    <row r="14">
      <c r="A14">
        <f>"9851615"</f>
        <v/>
      </c>
      <c r="B14" t="inlineStr">
        <is>
          <t>08-abr-2025</t>
        </is>
      </c>
      <c r="C14" t="inlineStr">
        <is>
          <t>CORREA IHNEN</t>
        </is>
      </c>
      <c r="D14" t="inlineStr">
        <is>
          <t>MARGARITA PAZ</t>
        </is>
      </c>
      <c r="E14" t="inlineStr">
        <is>
          <t>RX Dedo Derecho AP-L-Oblicuo Ped</t>
        </is>
      </c>
      <c r="F14" t="inlineStr">
        <is>
          <t>SCA Rayos 4 Urgencia</t>
        </is>
      </c>
    </row>
    <row r="15">
      <c r="A15">
        <f>"9851675"</f>
        <v/>
      </c>
      <c r="B15" t="inlineStr">
        <is>
          <t>08-abr-2025</t>
        </is>
      </c>
      <c r="C15" t="inlineStr">
        <is>
          <t>PALACIOS PRADO</t>
        </is>
      </c>
      <c r="D15" t="inlineStr">
        <is>
          <t>CAMILA</t>
        </is>
      </c>
      <c r="E15" t="inlineStr">
        <is>
          <t>RX Pie Derecho AP-L-Oblicuo</t>
        </is>
      </c>
      <c r="F15" t="inlineStr">
        <is>
          <t>SCA Rayos 4 Urgencia</t>
        </is>
      </c>
    </row>
    <row r="16">
      <c r="A16">
        <f>"9851680"</f>
        <v/>
      </c>
      <c r="B16" t="inlineStr">
        <is>
          <t>08-abr-2025</t>
        </is>
      </c>
      <c r="C16" t="inlineStr">
        <is>
          <t>KECSKEMETI -</t>
        </is>
      </c>
      <c r="D16" t="inlineStr">
        <is>
          <t>JUAN MARTIN</t>
        </is>
      </c>
      <c r="E16" t="inlineStr">
        <is>
          <t>RX Muñeca Derecha AP-L</t>
        </is>
      </c>
      <c r="F16" t="inlineStr">
        <is>
          <t>SCA Rayos 4 Urgencia</t>
        </is>
      </c>
    </row>
    <row r="17">
      <c r="A17">
        <f>"9851722"</f>
        <v/>
      </c>
      <c r="B17" t="inlineStr">
        <is>
          <t>08-abr-2025</t>
        </is>
      </c>
      <c r="C17" t="inlineStr">
        <is>
          <t>SAFFIE GONZALEZ</t>
        </is>
      </c>
      <c r="D17" t="inlineStr">
        <is>
          <t>EVA SOFIA</t>
        </is>
      </c>
      <c r="E17" t="inlineStr">
        <is>
          <t>RX Torax AP-L Ped</t>
        </is>
      </c>
      <c r="F17" t="inlineStr">
        <is>
          <t>SCA Rayos 1 Didi</t>
        </is>
      </c>
    </row>
    <row r="18">
      <c r="A18">
        <f>"9851735"</f>
        <v/>
      </c>
      <c r="B18" t="inlineStr">
        <is>
          <t>08-abr-2025</t>
        </is>
      </c>
      <c r="C18" t="inlineStr">
        <is>
          <t>CABRERA VIVANCO</t>
        </is>
      </c>
      <c r="D18" t="inlineStr">
        <is>
          <t>CATALINA ALEJANDRA</t>
        </is>
      </c>
      <c r="E18" t="inlineStr">
        <is>
          <t>RX Hombro Derecho AP-Outlet-Axial</t>
        </is>
      </c>
      <c r="F18" t="inlineStr">
        <is>
          <t>SCA Rayos 1 Didi</t>
        </is>
      </c>
    </row>
    <row r="19">
      <c r="A19">
        <f>"9851787"</f>
        <v/>
      </c>
      <c r="B19" t="inlineStr">
        <is>
          <t>09-abr-2025</t>
        </is>
      </c>
      <c r="C19" t="inlineStr">
        <is>
          <t>AHUMADA LEON</t>
        </is>
      </c>
      <c r="D19" t="inlineStr">
        <is>
          <t>RAFAELLA</t>
        </is>
      </c>
      <c r="E19" t="inlineStr">
        <is>
          <t>RX Torax AP-L Ped</t>
        </is>
      </c>
      <c r="F19" t="inlineStr">
        <is>
          <t>SCA Rayos 1 Didi</t>
        </is>
      </c>
    </row>
    <row r="20">
      <c r="A20">
        <f>"9865774"</f>
        <v/>
      </c>
      <c r="B20" t="inlineStr">
        <is>
          <t>13-abr-2025</t>
        </is>
      </c>
      <c r="C20" t="inlineStr">
        <is>
          <t>LUENGO SANHUEZA</t>
        </is>
      </c>
      <c r="D20" t="inlineStr">
        <is>
          <t>JOSEFA IGNACIA</t>
        </is>
      </c>
      <c r="E20" t="inlineStr">
        <is>
          <t>RX Torax AP-L Ped</t>
        </is>
      </c>
      <c r="F20" t="inlineStr">
        <is>
          <t>SCA Rayos 1 Didi</t>
        </is>
      </c>
    </row>
    <row r="21">
      <c r="A21">
        <f>"9865840"</f>
        <v/>
      </c>
      <c r="B21" t="inlineStr">
        <is>
          <t>13-abr-2025</t>
        </is>
      </c>
      <c r="C21" t="inlineStr">
        <is>
          <t>TOLEDO SAAVEDRA</t>
        </is>
      </c>
      <c r="D21" t="inlineStr">
        <is>
          <t>EMILIA</t>
        </is>
      </c>
      <c r="E21" t="inlineStr">
        <is>
          <t>RX Mano Derecha AP-L-Oblicua Ped</t>
        </is>
      </c>
      <c r="F21" t="inlineStr">
        <is>
          <t>SCA Rayos 4 Urgencia</t>
        </is>
      </c>
    </row>
    <row r="22">
      <c r="A22">
        <f>"9865843"</f>
        <v/>
      </c>
      <c r="B22" t="inlineStr">
        <is>
          <t>13-abr-2025</t>
        </is>
      </c>
      <c r="C22" t="inlineStr">
        <is>
          <t>DIAZ PENA</t>
        </is>
      </c>
      <c r="D22" t="inlineStr">
        <is>
          <t>ALONSO IGNACIO</t>
        </is>
      </c>
      <c r="E22" t="inlineStr">
        <is>
          <t>RX Torax AP-L Ped</t>
        </is>
      </c>
      <c r="F22" t="inlineStr">
        <is>
          <t>SCA Rayos 4 Urgencia</t>
        </is>
      </c>
    </row>
    <row r="23">
      <c r="A23">
        <f>"9865857"</f>
        <v/>
      </c>
      <c r="B23" t="inlineStr">
        <is>
          <t>13-abr-2025</t>
        </is>
      </c>
      <c r="C23" t="inlineStr">
        <is>
          <t>HELPARD FONTECILLA</t>
        </is>
      </c>
      <c r="D23" t="inlineStr">
        <is>
          <t>FACUNDO ALEXANDER</t>
        </is>
      </c>
      <c r="E23" t="inlineStr">
        <is>
          <t>RX Torax AP-L Ped</t>
        </is>
      </c>
      <c r="F23" t="inlineStr">
        <is>
          <t>SCA Rayos 4 Urgencia</t>
        </is>
      </c>
    </row>
    <row r="24">
      <c r="A24">
        <f>"9865865"</f>
        <v/>
      </c>
      <c r="B24" t="inlineStr">
        <is>
          <t>13-abr-2025</t>
        </is>
      </c>
      <c r="C24" t="inlineStr">
        <is>
          <t>GONZALEZ SEMERTZAKIS</t>
        </is>
      </c>
      <c r="D24" t="inlineStr">
        <is>
          <t>CATALINA SOFIA</t>
        </is>
      </c>
      <c r="E24" t="inlineStr">
        <is>
          <t>RX Tobillo Derecho AP-L-Oblicuo C/Apoyo</t>
        </is>
      </c>
      <c r="F24" t="inlineStr">
        <is>
          <t>SCA Rayos 4 Urgencia</t>
        </is>
      </c>
    </row>
    <row r="25">
      <c r="A25">
        <f>"9865866"</f>
        <v/>
      </c>
      <c r="B25" t="inlineStr">
        <is>
          <t>13-abr-2025</t>
        </is>
      </c>
      <c r="C25" t="inlineStr">
        <is>
          <t>GONZALEZ SEMERTZAKIS</t>
        </is>
      </c>
      <c r="D25" t="inlineStr">
        <is>
          <t>CATALINA SOFIA</t>
        </is>
      </c>
      <c r="E25" t="inlineStr">
        <is>
          <t>RX Pie Derecho AP-L C/Apoyo + Oblicuo</t>
        </is>
      </c>
      <c r="F25" t="inlineStr">
        <is>
          <t>SCA Rayos 4 Urgencia</t>
        </is>
      </c>
    </row>
    <row r="26">
      <c r="A26">
        <f>"9865873"</f>
        <v/>
      </c>
      <c r="B26" t="inlineStr">
        <is>
          <t>13-abr-2025</t>
        </is>
      </c>
      <c r="C26" t="inlineStr">
        <is>
          <t>GIACAMAN SARAH</t>
        </is>
      </c>
      <c r="D26" t="inlineStr">
        <is>
          <t>PAULA LORETO</t>
        </is>
      </c>
      <c r="E26" t="inlineStr">
        <is>
          <t>RX Ortejo Derecho AP-L-Oblicuo</t>
        </is>
      </c>
      <c r="F26" t="inlineStr">
        <is>
          <t>SCA Rayos 4 Urgencia</t>
        </is>
      </c>
    </row>
    <row r="27">
      <c r="A27">
        <f>"9865882"</f>
        <v/>
      </c>
      <c r="B27" t="inlineStr">
        <is>
          <t>13-abr-2025</t>
        </is>
      </c>
      <c r="C27" t="inlineStr">
        <is>
          <t>PICASSO STEINMETZ</t>
        </is>
      </c>
      <c r="D27" t="inlineStr">
        <is>
          <t>BARBARA ANDREA</t>
        </is>
      </c>
      <c r="E27" t="inlineStr">
        <is>
          <t>RX Dedo Derecho AP-L-Oblicuo</t>
        </is>
      </c>
      <c r="F27" t="inlineStr">
        <is>
          <t>SCA Rayos 4 Urgencia</t>
        </is>
      </c>
    </row>
    <row r="28">
      <c r="A28">
        <f>"9865888"</f>
        <v/>
      </c>
      <c r="B28" t="inlineStr">
        <is>
          <t>13-abr-2025</t>
        </is>
      </c>
      <c r="C28" t="inlineStr">
        <is>
          <t>ARRIAGADA HUERTA</t>
        </is>
      </c>
      <c r="D28" t="inlineStr">
        <is>
          <t>FABIOLA</t>
        </is>
      </c>
      <c r="E28" t="inlineStr">
        <is>
          <t>RX Pie Derecho AP-L C/Apoyo + Oblicuo</t>
        </is>
      </c>
      <c r="F28" t="inlineStr">
        <is>
          <t>SCA Rayos 4 Urgencia</t>
        </is>
      </c>
    </row>
    <row r="29">
      <c r="A29">
        <f>"9865889"</f>
        <v/>
      </c>
      <c r="B29" t="inlineStr">
        <is>
          <t>13-abr-2025</t>
        </is>
      </c>
      <c r="C29" t="inlineStr">
        <is>
          <t>ARRIAGADA HUERTA</t>
        </is>
      </c>
      <c r="D29" t="inlineStr">
        <is>
          <t>FABIOLA</t>
        </is>
      </c>
      <c r="E29" t="inlineStr">
        <is>
          <t>RX Tobillo Derecho AP-L-Oblicuo C/Apoyo</t>
        </is>
      </c>
      <c r="F29" t="inlineStr">
        <is>
          <t>SCA Rayos 4 Urgencia</t>
        </is>
      </c>
    </row>
    <row r="30">
      <c r="A30">
        <f>"9865913"</f>
        <v/>
      </c>
      <c r="B30" t="inlineStr">
        <is>
          <t>13-abr-2025</t>
        </is>
      </c>
      <c r="C30" t="inlineStr">
        <is>
          <t>DURAN MOLINA</t>
        </is>
      </c>
      <c r="D30" t="inlineStr">
        <is>
          <t>MARIA BELEN</t>
        </is>
      </c>
      <c r="E30" t="inlineStr">
        <is>
          <t>RX Pie Derecho AP-L C/Apoyo + Oblicuo</t>
        </is>
      </c>
      <c r="F30" t="inlineStr">
        <is>
          <t>SCA Rayos 4 Urgencia</t>
        </is>
      </c>
    </row>
    <row r="31">
      <c r="A31">
        <f>"9865931"</f>
        <v/>
      </c>
      <c r="B31" t="inlineStr">
        <is>
          <t>13-abr-2025</t>
        </is>
      </c>
      <c r="C31" t="inlineStr">
        <is>
          <t>GONZALEZ TURPAUD</t>
        </is>
      </c>
      <c r="D31" t="inlineStr">
        <is>
          <t>NICOLAS ARTURO</t>
        </is>
      </c>
      <c r="E31" t="inlineStr">
        <is>
          <t>RX Antebrazo Izquierdo AP-L-Oblicuos Ped</t>
        </is>
      </c>
      <c r="F31" t="inlineStr">
        <is>
          <t>SCA Rayos 4 Urgencia</t>
        </is>
      </c>
    </row>
    <row r="32">
      <c r="A32">
        <f>"9865949"</f>
        <v/>
      </c>
      <c r="B32" t="inlineStr">
        <is>
          <t>13-abr-2025</t>
        </is>
      </c>
      <c r="C32" t="inlineStr">
        <is>
          <t>LABRIN GAETE</t>
        </is>
      </c>
      <c r="D32" t="inlineStr">
        <is>
          <t>MARIA GRACIA</t>
        </is>
      </c>
      <c r="E32" t="inlineStr">
        <is>
          <t>RX Cavidades Paranasales Ped</t>
        </is>
      </c>
      <c r="F32" t="inlineStr">
        <is>
          <t>SCA Rayos 4 Urgencia</t>
        </is>
      </c>
    </row>
    <row r="33">
      <c r="A33">
        <f>"9865951"</f>
        <v/>
      </c>
      <c r="B33" t="inlineStr">
        <is>
          <t>13-abr-2025</t>
        </is>
      </c>
      <c r="C33" t="inlineStr">
        <is>
          <t>LARRAIN DE ANDRACA</t>
        </is>
      </c>
      <c r="D33" t="inlineStr">
        <is>
          <t>ISIDORA</t>
        </is>
      </c>
      <c r="E33" t="inlineStr">
        <is>
          <t>RX Ortejo Derecho AP-L-Oblicuo</t>
        </is>
      </c>
      <c r="F33" t="inlineStr">
        <is>
          <t>SCA Rayos 4 Urgencia</t>
        </is>
      </c>
    </row>
    <row r="34">
      <c r="A34">
        <f>"9865952"</f>
        <v/>
      </c>
      <c r="B34" t="inlineStr">
        <is>
          <t>13-abr-2025</t>
        </is>
      </c>
      <c r="C34" t="inlineStr">
        <is>
          <t>LARRAIN DE ANDRACA</t>
        </is>
      </c>
      <c r="D34" t="inlineStr">
        <is>
          <t>ISIDORA</t>
        </is>
      </c>
      <c r="E34" t="inlineStr">
        <is>
          <t>RX Pie Derecho AP-L-Oblicuo</t>
        </is>
      </c>
      <c r="F34" t="inlineStr">
        <is>
          <t>SCA Rayos 4 Urgencia</t>
        </is>
      </c>
    </row>
    <row r="35">
      <c r="A35">
        <f>"9865962"</f>
        <v/>
      </c>
      <c r="B35" t="inlineStr">
        <is>
          <t>13-abr-2025</t>
        </is>
      </c>
      <c r="C35" t="inlineStr">
        <is>
          <t>BASTIAS PALLALEO</t>
        </is>
      </c>
      <c r="D35" t="inlineStr">
        <is>
          <t>LUA ELENA</t>
        </is>
      </c>
      <c r="E35" t="inlineStr">
        <is>
          <t>RX Torax AP/Lateral Ped</t>
        </is>
      </c>
      <c r="F35" t="inlineStr">
        <is>
          <t>SJ Rayos 7</t>
        </is>
      </c>
    </row>
    <row r="36">
      <c r="A36">
        <f>"9865972"</f>
        <v/>
      </c>
      <c r="B36" t="inlineStr">
        <is>
          <t>13-abr-2025</t>
        </is>
      </c>
      <c r="C36" t="inlineStr">
        <is>
          <t>LARRAIN DE ANDRACA</t>
        </is>
      </c>
      <c r="D36" t="inlineStr">
        <is>
          <t>ISIDORA</t>
        </is>
      </c>
      <c r="E36" t="inlineStr">
        <is>
          <t>RX Ortejo Derecho AP-L-Oblicuo</t>
        </is>
      </c>
      <c r="F36" t="inlineStr">
        <is>
          <t>SCA Rayos 4 Urgencia</t>
        </is>
      </c>
    </row>
    <row r="37">
      <c r="A37">
        <f>"9865990"</f>
        <v/>
      </c>
      <c r="B37" t="inlineStr">
        <is>
          <t>13-abr-2025</t>
        </is>
      </c>
      <c r="C37" t="inlineStr">
        <is>
          <t>ROCA MERINO</t>
        </is>
      </c>
      <c r="D37" t="inlineStr">
        <is>
          <t>MAXIMILIANO ALFREDO</t>
        </is>
      </c>
      <c r="E37" t="inlineStr">
        <is>
          <t>RX Pelvis Inlet-Outlet Ped</t>
        </is>
      </c>
      <c r="F37" t="inlineStr">
        <is>
          <t>SCA Rayos 4 Urgencia</t>
        </is>
      </c>
    </row>
    <row r="38">
      <c r="A38">
        <f>"9865993"</f>
        <v/>
      </c>
      <c r="B38" t="inlineStr">
        <is>
          <t>13-abr-2025</t>
        </is>
      </c>
      <c r="C38" t="inlineStr">
        <is>
          <t>CASTRO SAAVEDRA</t>
        </is>
      </c>
      <c r="D38" t="inlineStr">
        <is>
          <t>ANGELICA LUCY</t>
        </is>
      </c>
      <c r="E38" t="inlineStr">
        <is>
          <t>RX Torax AP-L</t>
        </is>
      </c>
      <c r="F38" t="inlineStr">
        <is>
          <t>SCA Rayos 4 Urgencia</t>
        </is>
      </c>
    </row>
    <row r="39">
      <c r="A39">
        <f>"9865994"</f>
        <v/>
      </c>
      <c r="B39" t="inlineStr">
        <is>
          <t>13-abr-2025</t>
        </is>
      </c>
      <c r="C39" t="inlineStr">
        <is>
          <t>GONZALEZ TURPAUD</t>
        </is>
      </c>
      <c r="D39" t="inlineStr">
        <is>
          <t>NICOLAS ARTURO</t>
        </is>
      </c>
      <c r="E39" t="inlineStr">
        <is>
          <t>RX Antebrazo Izquierdo AP-L Ped</t>
        </is>
      </c>
      <c r="F39" t="inlineStr">
        <is>
          <t>SCA Rayos 4 Urgencia</t>
        </is>
      </c>
    </row>
    <row r="40">
      <c r="A40">
        <f>"9866003"</f>
        <v/>
      </c>
      <c r="B40" t="inlineStr">
        <is>
          <t>13-abr-2025</t>
        </is>
      </c>
      <c r="C40" t="inlineStr">
        <is>
          <t>SALAMANCA MALLEA</t>
        </is>
      </c>
      <c r="D40" t="inlineStr">
        <is>
          <t>DIANA</t>
        </is>
      </c>
      <c r="E40" t="inlineStr">
        <is>
          <t>RX Col. Dorsal AP-L Ped</t>
        </is>
      </c>
      <c r="F40" t="inlineStr">
        <is>
          <t>SCA Rayos 4 Urgencia</t>
        </is>
      </c>
    </row>
    <row r="41">
      <c r="A41">
        <f>"9866006"</f>
        <v/>
      </c>
      <c r="B41" t="inlineStr">
        <is>
          <t>13-abr-2025</t>
        </is>
      </c>
      <c r="C41" t="inlineStr">
        <is>
          <t>COMAS VIAL</t>
        </is>
      </c>
      <c r="D41" t="inlineStr">
        <is>
          <t>SOFIA</t>
        </is>
      </c>
      <c r="E41" t="inlineStr">
        <is>
          <t>RX Torax AP-L Ped</t>
        </is>
      </c>
      <c r="F41" t="inlineStr">
        <is>
          <t>SCA Rayos 4 Urgencia</t>
        </is>
      </c>
    </row>
    <row r="42">
      <c r="A42">
        <f>"9866012"</f>
        <v/>
      </c>
      <c r="B42" t="inlineStr">
        <is>
          <t>13-abr-2025</t>
        </is>
      </c>
      <c r="C42" t="inlineStr">
        <is>
          <t>AGUILERA MUNOZ</t>
        </is>
      </c>
      <c r="D42" t="inlineStr">
        <is>
          <t>VALENTINA</t>
        </is>
      </c>
      <c r="E42" t="inlineStr">
        <is>
          <t>RX Codo Derecho AP-L-Oblicuos Ped</t>
        </is>
      </c>
      <c r="F42" t="inlineStr">
        <is>
          <t>SCA Rayos 4 Urgencia</t>
        </is>
      </c>
    </row>
    <row r="43">
      <c r="A43">
        <f>"9866013"</f>
        <v/>
      </c>
      <c r="B43" t="inlineStr">
        <is>
          <t>13-abr-2025</t>
        </is>
      </c>
      <c r="C43" t="inlineStr">
        <is>
          <t>AGUILERA MUNOZ</t>
        </is>
      </c>
      <c r="D43" t="inlineStr">
        <is>
          <t>VALENTINA</t>
        </is>
      </c>
      <c r="E43" t="inlineStr">
        <is>
          <t>RX Antebrazo Derecho AP-L-Oblicuos Ped</t>
        </is>
      </c>
      <c r="F43" t="inlineStr">
        <is>
          <t>SCA Rayos 4 Urgencia</t>
        </is>
      </c>
    </row>
    <row r="44">
      <c r="A44">
        <f>"9866016"</f>
        <v/>
      </c>
      <c r="B44" t="inlineStr">
        <is>
          <t>13-abr-2025</t>
        </is>
      </c>
      <c r="C44" t="inlineStr">
        <is>
          <t>SAGREDO CAMUS</t>
        </is>
      </c>
      <c r="D44" t="inlineStr">
        <is>
          <t>VICENTE</t>
        </is>
      </c>
      <c r="E44" t="inlineStr">
        <is>
          <t>RX Torax AP/Lateral Ped</t>
        </is>
      </c>
      <c r="F44" t="inlineStr">
        <is>
          <t>SJ Rayos 7</t>
        </is>
      </c>
    </row>
    <row r="45">
      <c r="A45">
        <f>"9866034"</f>
        <v/>
      </c>
      <c r="B45" t="inlineStr">
        <is>
          <t>13-abr-2025</t>
        </is>
      </c>
      <c r="C45" t="inlineStr">
        <is>
          <t>GARCIA CASTRO</t>
        </is>
      </c>
      <c r="D45" t="inlineStr">
        <is>
          <t>DIEGO</t>
        </is>
      </c>
      <c r="E45" t="inlineStr">
        <is>
          <t>RX Torax AP-L Ped</t>
        </is>
      </c>
      <c r="F45" t="inlineStr">
        <is>
          <t>SCA Rayos 4 Urgencia</t>
        </is>
      </c>
    </row>
    <row r="46">
      <c r="A46">
        <f>"9866048"</f>
        <v/>
      </c>
      <c r="B46" t="inlineStr">
        <is>
          <t>13-abr-2025</t>
        </is>
      </c>
      <c r="C46" t="inlineStr">
        <is>
          <t>ROJAS PEREZ</t>
        </is>
      </c>
      <c r="D46" t="inlineStr">
        <is>
          <t>PASCUALA ALEJANDRA</t>
        </is>
      </c>
      <c r="E46" t="inlineStr">
        <is>
          <t>RX Torax AP/Lateral Ped</t>
        </is>
      </c>
      <c r="F46" t="inlineStr">
        <is>
          <t>SJ Rayos 7</t>
        </is>
      </c>
    </row>
    <row r="47">
      <c r="A47">
        <f>"9866050"</f>
        <v/>
      </c>
      <c r="B47" t="inlineStr">
        <is>
          <t>13-abr-2025</t>
        </is>
      </c>
      <c r="C47" t="inlineStr">
        <is>
          <t>LOZANO GARCIA</t>
        </is>
      </c>
      <c r="D47" t="inlineStr">
        <is>
          <t>ROCIO ISADORA</t>
        </is>
      </c>
      <c r="E47" t="inlineStr">
        <is>
          <t>RX Col. Lumbar AP-L-5° Espacio Ped</t>
        </is>
      </c>
      <c r="F47" t="inlineStr">
        <is>
          <t>SCA Rayos 4 Urgencia</t>
        </is>
      </c>
    </row>
    <row r="48">
      <c r="A48">
        <f>"9866063"</f>
        <v/>
      </c>
      <c r="B48" t="inlineStr">
        <is>
          <t>13-abr-2025</t>
        </is>
      </c>
      <c r="C48" t="inlineStr">
        <is>
          <t>CERDA NOSEDA</t>
        </is>
      </c>
      <c r="D48" t="inlineStr">
        <is>
          <t>AURORA BELEN</t>
        </is>
      </c>
      <c r="E48" t="inlineStr">
        <is>
          <t>RX Torax AP-L Ped</t>
        </is>
      </c>
      <c r="F48" t="inlineStr">
        <is>
          <t>SCA Rayos 4 Urgencia</t>
        </is>
      </c>
    </row>
    <row r="49">
      <c r="A49">
        <f>"9866072"</f>
        <v/>
      </c>
      <c r="B49" t="inlineStr">
        <is>
          <t>13-abr-2025</t>
        </is>
      </c>
      <c r="C49" t="inlineStr">
        <is>
          <t>LOZANO GARCIA</t>
        </is>
      </c>
      <c r="D49" t="inlineStr">
        <is>
          <t>ROCIO ISADORA</t>
        </is>
      </c>
      <c r="E49" t="inlineStr">
        <is>
          <t>RX Sacro AP-L Ped</t>
        </is>
      </c>
      <c r="F49" t="inlineStr">
        <is>
          <t>SCA Rayos 4 Urgencia</t>
        </is>
      </c>
    </row>
    <row r="50">
      <c r="A50">
        <f>"9866081"</f>
        <v/>
      </c>
      <c r="B50" t="inlineStr">
        <is>
          <t>13-abr-2025</t>
        </is>
      </c>
      <c r="C50" t="inlineStr">
        <is>
          <t>PORTALES VARAS</t>
        </is>
      </c>
      <c r="D50" t="inlineStr">
        <is>
          <t>FRANCESCA ESTER</t>
        </is>
      </c>
      <c r="E50" t="inlineStr">
        <is>
          <t>RX Torax AP/L</t>
        </is>
      </c>
      <c r="F50" t="inlineStr">
        <is>
          <t>SJ Rayos 7</t>
        </is>
      </c>
    </row>
    <row r="51">
      <c r="A51">
        <f>"9866117"</f>
        <v/>
      </c>
      <c r="B51" t="inlineStr">
        <is>
          <t>13-abr-2025</t>
        </is>
      </c>
      <c r="C51" t="inlineStr">
        <is>
          <t>GARCIA BRAVO</t>
        </is>
      </c>
      <c r="D51" t="inlineStr">
        <is>
          <t>MARIA PAZ</t>
        </is>
      </c>
      <c r="E51" t="inlineStr">
        <is>
          <t>RX Torax AP</t>
        </is>
      </c>
      <c r="F51" t="inlineStr">
        <is>
          <t>SCA Rayos 4 Urgencia</t>
        </is>
      </c>
    </row>
    <row r="52">
      <c r="A52">
        <f>"9866120"</f>
        <v/>
      </c>
      <c r="B52" t="inlineStr">
        <is>
          <t>13-abr-2025</t>
        </is>
      </c>
      <c r="C52" t="inlineStr">
        <is>
          <t>FARIAS STEVENSON</t>
        </is>
      </c>
      <c r="D52" t="inlineStr">
        <is>
          <t>MANUEL ANTONIO</t>
        </is>
      </c>
      <c r="E52" t="inlineStr">
        <is>
          <t>RX Pie Izquierdo AP-L C/Apoyo + Oblicuo</t>
        </is>
      </c>
      <c r="F52" t="inlineStr">
        <is>
          <t>SCA Rayos 4 Urgencia</t>
        </is>
      </c>
    </row>
    <row r="53">
      <c r="A53">
        <f>"9866123"</f>
        <v/>
      </c>
      <c r="B53" t="inlineStr">
        <is>
          <t>13-abr-2025</t>
        </is>
      </c>
      <c r="C53" t="inlineStr">
        <is>
          <t>AGUILERA MUNOZ</t>
        </is>
      </c>
      <c r="D53" t="inlineStr">
        <is>
          <t>VALENTINA</t>
        </is>
      </c>
      <c r="E53" t="inlineStr">
        <is>
          <t>RX Codo Derecho AP-L Ped</t>
        </is>
      </c>
      <c r="F53" t="inlineStr">
        <is>
          <t>SCA Rayos 4 Urgencia</t>
        </is>
      </c>
    </row>
    <row r="54">
      <c r="A54">
        <f>"9866126"</f>
        <v/>
      </c>
      <c r="B54" t="inlineStr">
        <is>
          <t>13-abr-2025</t>
        </is>
      </c>
      <c r="C54" t="inlineStr">
        <is>
          <t>COSTA MASANES</t>
        </is>
      </c>
      <c r="D54" t="inlineStr">
        <is>
          <t>VERONICA</t>
        </is>
      </c>
      <c r="E54" t="inlineStr">
        <is>
          <t>RX Hombro Derecho AP-Outlet-Axial</t>
        </is>
      </c>
      <c r="F54" t="inlineStr">
        <is>
          <t>SCA Rayos 4 Urgencia</t>
        </is>
      </c>
    </row>
    <row r="55">
      <c r="A55">
        <f>"9866142"</f>
        <v/>
      </c>
      <c r="B55" t="inlineStr">
        <is>
          <t>13-abr-2025</t>
        </is>
      </c>
      <c r="C55" t="inlineStr">
        <is>
          <t>GEHRKUE GRANDON</t>
        </is>
      </c>
      <c r="D55" t="inlineStr">
        <is>
          <t>CARLOS ALEXANDRO</t>
        </is>
      </c>
      <c r="E55" t="inlineStr">
        <is>
          <t>RX Codo Derecho AP-L</t>
        </is>
      </c>
      <c r="F55" t="inlineStr">
        <is>
          <t>SCA Rayos 4 Urgencia</t>
        </is>
      </c>
    </row>
    <row r="56">
      <c r="A56">
        <f>"9866143"</f>
        <v/>
      </c>
      <c r="B56" t="inlineStr">
        <is>
          <t>13-abr-2025</t>
        </is>
      </c>
      <c r="C56" t="inlineStr">
        <is>
          <t>GEHRKUE GRANDON</t>
        </is>
      </c>
      <c r="D56" t="inlineStr">
        <is>
          <t>CARLOS ALEXANDRO</t>
        </is>
      </c>
      <c r="E56" t="inlineStr">
        <is>
          <t>RX Hombro Derecho AP-Outlet-Axial</t>
        </is>
      </c>
      <c r="F56" t="inlineStr">
        <is>
          <t>SCA Rayos 4 Urgencia</t>
        </is>
      </c>
    </row>
    <row r="57">
      <c r="A57">
        <f>"9866150"</f>
        <v/>
      </c>
      <c r="B57" t="inlineStr">
        <is>
          <t>13-abr-2025</t>
        </is>
      </c>
      <c r="C57" t="inlineStr">
        <is>
          <t>FARIAS STEVENSON</t>
        </is>
      </c>
      <c r="D57" t="inlineStr">
        <is>
          <t>MANUEL ANTONIO</t>
        </is>
      </c>
      <c r="E57" t="inlineStr">
        <is>
          <t>RX Pie Izquierdo AP-L-Oblicuo</t>
        </is>
      </c>
      <c r="F57" t="inlineStr">
        <is>
          <t>SCA Rayos 4 Urgencia</t>
        </is>
      </c>
    </row>
    <row r="58">
      <c r="A58">
        <f>"9866162"</f>
        <v/>
      </c>
      <c r="B58" t="inlineStr">
        <is>
          <t>13-abr-2025</t>
        </is>
      </c>
      <c r="C58" t="inlineStr">
        <is>
          <t>CASTANEDA GORMAZ</t>
        </is>
      </c>
      <c r="D58" t="inlineStr">
        <is>
          <t>RAIMUNDO</t>
        </is>
      </c>
      <c r="E58" t="inlineStr">
        <is>
          <t>RX Torax AP-L Ped</t>
        </is>
      </c>
      <c r="F58" t="inlineStr">
        <is>
          <t>SCA Rayos 4 Urgencia</t>
        </is>
      </c>
    </row>
    <row r="59">
      <c r="A59">
        <f>"9866163"</f>
        <v/>
      </c>
      <c r="B59" t="inlineStr">
        <is>
          <t>13-abr-2025</t>
        </is>
      </c>
      <c r="C59" t="inlineStr">
        <is>
          <t>RIVERA ESPINA</t>
        </is>
      </c>
      <c r="D59" t="inlineStr">
        <is>
          <t>RAUL EDUARDO</t>
        </is>
      </c>
      <c r="E59" t="inlineStr">
        <is>
          <t>RX Pelvis AP. Cad AP/Axial Izq</t>
        </is>
      </c>
      <c r="F59" t="inlineStr">
        <is>
          <t>SJ Rayos 7</t>
        </is>
      </c>
    </row>
    <row r="60">
      <c r="A60">
        <f>"9866188"</f>
        <v/>
      </c>
      <c r="B60" t="inlineStr">
        <is>
          <t>13-abr-2025</t>
        </is>
      </c>
      <c r="C60" t="inlineStr">
        <is>
          <t>HERRERA VERGARA</t>
        </is>
      </c>
      <c r="D60" t="inlineStr">
        <is>
          <t>MONICA FLORENCIA</t>
        </is>
      </c>
      <c r="E60" t="inlineStr">
        <is>
          <t>RX Codo Derecho AP-L</t>
        </is>
      </c>
      <c r="F60" t="inlineStr">
        <is>
          <t>SCA Rayos 4 Urgencia</t>
        </is>
      </c>
    </row>
    <row r="61">
      <c r="A61">
        <f>"9866189"</f>
        <v/>
      </c>
      <c r="B61" t="inlineStr">
        <is>
          <t>13-abr-2025</t>
        </is>
      </c>
      <c r="C61" t="inlineStr">
        <is>
          <t>HERRERA VERGARA</t>
        </is>
      </c>
      <c r="D61" t="inlineStr">
        <is>
          <t>MONICA FLORENCIA</t>
        </is>
      </c>
      <c r="E61" t="inlineStr">
        <is>
          <t>RX Pie Izquierdo AP-L C/Apoyo + Oblicuo</t>
        </is>
      </c>
      <c r="F61" t="inlineStr">
        <is>
          <t>SCA Rayos 4 Urgencia</t>
        </is>
      </c>
    </row>
    <row r="62">
      <c r="A62">
        <f>"9866204"</f>
        <v/>
      </c>
      <c r="B62" t="inlineStr">
        <is>
          <t>13-abr-2025</t>
        </is>
      </c>
      <c r="C62" t="inlineStr">
        <is>
          <t>LE ROY GONZALEZ</t>
        </is>
      </c>
      <c r="D62" t="inlineStr">
        <is>
          <t>PAUL ERNESTO</t>
        </is>
      </c>
      <c r="E62" t="inlineStr">
        <is>
          <t>RX Parrilla Costal Derecha</t>
        </is>
      </c>
      <c r="F62" t="inlineStr">
        <is>
          <t>SCA Rayos 4 Urgencia</t>
        </is>
      </c>
    </row>
    <row r="63">
      <c r="A63">
        <f>"9866209"</f>
        <v/>
      </c>
      <c r="B63" t="inlineStr">
        <is>
          <t>13-abr-2025</t>
        </is>
      </c>
      <c r="C63" t="inlineStr">
        <is>
          <t>YANEZ CELIS</t>
        </is>
      </c>
      <c r="D63" t="inlineStr">
        <is>
          <t>VICTORIA ISABEL</t>
        </is>
      </c>
      <c r="E63" t="inlineStr">
        <is>
          <t>RX Torax AP-L Ped</t>
        </is>
      </c>
      <c r="F63" t="inlineStr">
        <is>
          <t>SCA Rayos 4 Urgencia</t>
        </is>
      </c>
    </row>
    <row r="64">
      <c r="A64">
        <f>"9866226"</f>
        <v/>
      </c>
      <c r="B64" t="inlineStr">
        <is>
          <t>13-abr-2025</t>
        </is>
      </c>
      <c r="C64" t="inlineStr">
        <is>
          <t>DIAZ DE LA PIEDRA</t>
        </is>
      </c>
      <c r="D64" t="inlineStr">
        <is>
          <t>JOSE TOMAS</t>
        </is>
      </c>
      <c r="E64" t="inlineStr">
        <is>
          <t>RX Torax AP-L Ped</t>
        </is>
      </c>
      <c r="F64" t="inlineStr">
        <is>
          <t>SCA Rayos 4 Urgencia</t>
        </is>
      </c>
    </row>
    <row r="65">
      <c r="A65">
        <f>"9866263"</f>
        <v/>
      </c>
      <c r="B65" t="inlineStr">
        <is>
          <t>13-abr-2025</t>
        </is>
      </c>
      <c r="C65" t="inlineStr">
        <is>
          <t>PIEDRA CAFFARENA</t>
        </is>
      </c>
      <c r="D65" t="inlineStr">
        <is>
          <t>RAIMUNDO</t>
        </is>
      </c>
      <c r="E65" t="inlineStr">
        <is>
          <t>RX Tobillo Derecho AP-L-Oblicuo C/Apoyo</t>
        </is>
      </c>
      <c r="F65" t="inlineStr">
        <is>
          <t>SCA Rayos 4 Urgencia</t>
        </is>
      </c>
    </row>
    <row r="66">
      <c r="A66">
        <f>"9866270"</f>
        <v/>
      </c>
      <c r="B66" t="inlineStr">
        <is>
          <t>13-abr-2025</t>
        </is>
      </c>
      <c r="C66" t="inlineStr">
        <is>
          <t>EICHHOLZ VILLARINO</t>
        </is>
      </c>
      <c r="D66" t="inlineStr">
        <is>
          <t>CLEMENTE</t>
        </is>
      </c>
      <c r="E66" t="inlineStr">
        <is>
          <t>RX Dedo Derecho AP-L-Oblicuo</t>
        </is>
      </c>
      <c r="F66" t="inlineStr">
        <is>
          <t>SCA Rayos 4 Urgencia</t>
        </is>
      </c>
    </row>
    <row r="67">
      <c r="A67">
        <f>"9866284"</f>
        <v/>
      </c>
      <c r="B67" t="inlineStr">
        <is>
          <t>13-abr-2025</t>
        </is>
      </c>
      <c r="C67" t="inlineStr">
        <is>
          <t>VERA ORELLANA</t>
        </is>
      </c>
      <c r="D67" t="inlineStr">
        <is>
          <t>MARIA VERONICA</t>
        </is>
      </c>
      <c r="E67" t="inlineStr">
        <is>
          <t>RX Hombro Derecho AP-Outlet-Axial</t>
        </is>
      </c>
      <c r="F67" t="inlineStr">
        <is>
          <t>SCA Rayos 4 Urgencia</t>
        </is>
      </c>
    </row>
    <row r="68">
      <c r="A68">
        <f>"9866304"</f>
        <v/>
      </c>
      <c r="B68" t="inlineStr">
        <is>
          <t>13-abr-2025</t>
        </is>
      </c>
      <c r="C68" t="inlineStr">
        <is>
          <t>MOLINA PINO</t>
        </is>
      </c>
      <c r="D68" t="inlineStr">
        <is>
          <t>JAVIERA</t>
        </is>
      </c>
      <c r="E68" t="inlineStr">
        <is>
          <t>RX Tobillo Derecho AP-L-Oblicuo C/Apoyo</t>
        </is>
      </c>
      <c r="F68" t="inlineStr">
        <is>
          <t>SCA Rayos 4 Urgencia</t>
        </is>
      </c>
    </row>
    <row r="69">
      <c r="A69">
        <f>"9866307"</f>
        <v/>
      </c>
      <c r="B69" t="inlineStr">
        <is>
          <t>13-abr-2025</t>
        </is>
      </c>
      <c r="C69" t="inlineStr">
        <is>
          <t>MOLINA PINO</t>
        </is>
      </c>
      <c r="D69" t="inlineStr">
        <is>
          <t>JAVIERA</t>
        </is>
      </c>
      <c r="E69" t="inlineStr">
        <is>
          <t>RX Pie Derecho AP-L C/Apoyo + Oblicuo</t>
        </is>
      </c>
      <c r="F69" t="inlineStr">
        <is>
          <t>SCA Rayos 4 Urgencia</t>
        </is>
      </c>
    </row>
    <row r="70">
      <c r="A70">
        <f>"9866337"</f>
        <v/>
      </c>
      <c r="B70" t="inlineStr">
        <is>
          <t>13-abr-2025</t>
        </is>
      </c>
      <c r="C70" t="inlineStr">
        <is>
          <t>ROMO PEREZ</t>
        </is>
      </c>
      <c r="D70" t="inlineStr">
        <is>
          <t>WALDO FERNANDO</t>
        </is>
      </c>
      <c r="E70" t="inlineStr">
        <is>
          <t>RX Huesos Propios de la Nariz</t>
        </is>
      </c>
      <c r="F70" t="inlineStr">
        <is>
          <t>SCA Rayos 4 Urgencia</t>
        </is>
      </c>
    </row>
    <row r="71">
      <c r="A71">
        <f>"9866339"</f>
        <v/>
      </c>
      <c r="B71" t="inlineStr">
        <is>
          <t>13-abr-2025</t>
        </is>
      </c>
      <c r="C71" t="inlineStr">
        <is>
          <t>BRAVO ARACENA</t>
        </is>
      </c>
      <c r="D71" t="inlineStr">
        <is>
          <t>ALEJANDRA PAZ</t>
        </is>
      </c>
      <c r="E71" t="inlineStr">
        <is>
          <t>RX Pie Derecho AP-L C/Apoyo + Oblicuo</t>
        </is>
      </c>
      <c r="F71" t="inlineStr">
        <is>
          <t>SCA Rayos 4 Urgencia</t>
        </is>
      </c>
    </row>
    <row r="72">
      <c r="A72">
        <f>"9866340"</f>
        <v/>
      </c>
      <c r="B72" t="inlineStr">
        <is>
          <t>13-abr-2025</t>
        </is>
      </c>
      <c r="C72" t="inlineStr">
        <is>
          <t>LASTRA BUSTOS</t>
        </is>
      </c>
      <c r="D72" t="inlineStr">
        <is>
          <t>FLORENCIA VICTORIA</t>
        </is>
      </c>
      <c r="E72" t="inlineStr">
        <is>
          <t>RX Torax AP-L Ped</t>
        </is>
      </c>
      <c r="F72" t="inlineStr">
        <is>
          <t>SCA Rayos 4 Urgencia</t>
        </is>
      </c>
    </row>
    <row r="73">
      <c r="A73">
        <f>"9866354"</f>
        <v/>
      </c>
      <c r="B73" t="inlineStr">
        <is>
          <t>13-abr-2025</t>
        </is>
      </c>
      <c r="C73" t="inlineStr">
        <is>
          <t>POBLETE LOYOLA</t>
        </is>
      </c>
      <c r="D73" t="inlineStr">
        <is>
          <t>SARA HORTENSIA</t>
        </is>
      </c>
      <c r="E73" t="inlineStr">
        <is>
          <t>RX Torax AP-L</t>
        </is>
      </c>
      <c r="F73" t="inlineStr">
        <is>
          <t>SCA Rayos 4 Urgencia</t>
        </is>
      </c>
    </row>
    <row r="74">
      <c r="A74">
        <f>"9866421"</f>
        <v/>
      </c>
      <c r="B74" t="inlineStr">
        <is>
          <t>14-abr-2025</t>
        </is>
      </c>
      <c r="C74" t="inlineStr">
        <is>
          <t>ARAVENA RODRIGUEZ</t>
        </is>
      </c>
      <c r="D74" t="inlineStr">
        <is>
          <t>PAZ</t>
        </is>
      </c>
      <c r="E74" t="inlineStr">
        <is>
          <t>RX Torax AP-L Ped</t>
        </is>
      </c>
      <c r="F74" t="inlineStr">
        <is>
          <t>SCA Rayos 1 Didi</t>
        </is>
      </c>
    </row>
    <row r="75">
      <c r="A75">
        <f>"9866437"</f>
        <v/>
      </c>
      <c r="B75" t="inlineStr">
        <is>
          <t>14-abr-2025</t>
        </is>
      </c>
      <c r="C75" t="inlineStr">
        <is>
          <t>NUNEZ HERRERA</t>
        </is>
      </c>
      <c r="D75" t="inlineStr">
        <is>
          <t>MAURICIO EDUARDO</t>
        </is>
      </c>
      <c r="E75" t="inlineStr">
        <is>
          <t>RX Torax AP-L</t>
        </is>
      </c>
      <c r="F75" t="inlineStr">
        <is>
          <t>SCA Rayos 1 Didi</t>
        </is>
      </c>
    </row>
    <row r="76">
      <c r="A76">
        <f>"9883538"</f>
        <v/>
      </c>
      <c r="B76" t="inlineStr">
        <is>
          <t>18-abr-2025</t>
        </is>
      </c>
      <c r="C76" t="inlineStr">
        <is>
          <t>MENARES MARTINEZ</t>
        </is>
      </c>
      <c r="D76" t="inlineStr">
        <is>
          <t>IGNACIO ANTONIO</t>
        </is>
      </c>
      <c r="E76" t="inlineStr">
        <is>
          <t>RX Pie Izq AP/L</t>
        </is>
      </c>
      <c r="F76" t="inlineStr">
        <is>
          <t>SJ Rayos 7</t>
        </is>
      </c>
    </row>
    <row r="77">
      <c r="A77">
        <f>"9883539"</f>
        <v/>
      </c>
      <c r="B77" t="inlineStr">
        <is>
          <t>18-abr-2025</t>
        </is>
      </c>
      <c r="C77" t="inlineStr">
        <is>
          <t>MENARES MARTINEZ</t>
        </is>
      </c>
      <c r="D77" t="inlineStr">
        <is>
          <t>IGNACIO ANTONIO</t>
        </is>
      </c>
      <c r="E77" t="inlineStr">
        <is>
          <t>RX Ortejo Izq AP/L</t>
        </is>
      </c>
      <c r="F77" t="inlineStr">
        <is>
          <t>SJ Rayos 7</t>
        </is>
      </c>
    </row>
    <row r="78">
      <c r="A78">
        <f>"9883551"</f>
        <v/>
      </c>
      <c r="B78" t="inlineStr">
        <is>
          <t>18-abr-2025</t>
        </is>
      </c>
      <c r="C78" t="inlineStr">
        <is>
          <t>URZUA MOYA</t>
        </is>
      </c>
      <c r="D78" t="inlineStr">
        <is>
          <t>SEGUNDO ANTONIO</t>
        </is>
      </c>
      <c r="E78" t="inlineStr">
        <is>
          <t>RX Torax AP/L</t>
        </is>
      </c>
      <c r="F78" t="inlineStr">
        <is>
          <t>SJ Rayos 7</t>
        </is>
      </c>
    </row>
    <row r="79">
      <c r="A79">
        <f>"9883587"</f>
        <v/>
      </c>
      <c r="B79" t="inlineStr">
        <is>
          <t>18-abr-2025</t>
        </is>
      </c>
      <c r="C79" t="inlineStr">
        <is>
          <t>CORNEJO RAMIREZ</t>
        </is>
      </c>
      <c r="D79" t="inlineStr">
        <is>
          <t>CAMILA</t>
        </is>
      </c>
      <c r="E79" t="inlineStr">
        <is>
          <t>RX Torax AP-L</t>
        </is>
      </c>
      <c r="F79" t="inlineStr">
        <is>
          <t>SCA Rayos 4 Urgencia</t>
        </is>
      </c>
    </row>
    <row r="80">
      <c r="A80">
        <f>"9883592"</f>
        <v/>
      </c>
      <c r="B80" t="inlineStr">
        <is>
          <t>18-abr-2025</t>
        </is>
      </c>
      <c r="C80" t="inlineStr">
        <is>
          <t>CONTARDO LUZZI</t>
        </is>
      </c>
      <c r="D80" t="inlineStr">
        <is>
          <t>CARMEN GLORIA PAOLA</t>
        </is>
      </c>
      <c r="E80" t="inlineStr">
        <is>
          <t>RX Torax AP-L</t>
        </is>
      </c>
      <c r="F80" t="inlineStr">
        <is>
          <t>SCA Rayos 4 Urgencia</t>
        </is>
      </c>
    </row>
    <row r="81">
      <c r="A81">
        <f>"9883645"</f>
        <v/>
      </c>
      <c r="B81" t="inlineStr">
        <is>
          <t>18-abr-2025</t>
        </is>
      </c>
      <c r="C81" t="inlineStr">
        <is>
          <t>SALGADO LOPEZ</t>
        </is>
      </c>
      <c r="D81" t="inlineStr">
        <is>
          <t>SOFIA</t>
        </is>
      </c>
      <c r="E81" t="inlineStr">
        <is>
          <t>RX Dedo Izquierdo AP-L-Oblicuo Ped</t>
        </is>
      </c>
      <c r="F81" t="inlineStr">
        <is>
          <t>SCA Rayos 4 Urgencia</t>
        </is>
      </c>
    </row>
    <row r="82">
      <c r="A82">
        <f>"9883647"</f>
        <v/>
      </c>
      <c r="B82" t="inlineStr">
        <is>
          <t>18-abr-2025</t>
        </is>
      </c>
      <c r="C82" t="inlineStr">
        <is>
          <t>CARO TRONCOSO</t>
        </is>
      </c>
      <c r="D82" t="inlineStr">
        <is>
          <t>FLORENCIA BEATRIZ</t>
        </is>
      </c>
      <c r="E82" t="inlineStr">
        <is>
          <t>RX Torax AP-L Ped</t>
        </is>
      </c>
      <c r="F82" t="inlineStr">
        <is>
          <t>SCA Rayos 4 Urgencia</t>
        </is>
      </c>
    </row>
    <row r="83">
      <c r="A83">
        <f>"9883660"</f>
        <v/>
      </c>
      <c r="B83" t="inlineStr">
        <is>
          <t>18-abr-2025</t>
        </is>
      </c>
      <c r="C83" t="inlineStr">
        <is>
          <t>NUNEZ FIGUEROA</t>
        </is>
      </c>
      <c r="D83" t="inlineStr">
        <is>
          <t>PATRICIA ANGELINA</t>
        </is>
      </c>
      <c r="E83" t="inlineStr">
        <is>
          <t>RX Huesos Propios de la Nariz</t>
        </is>
      </c>
      <c r="F83" t="inlineStr">
        <is>
          <t>SCA Rayos 4 Urgencia</t>
        </is>
      </c>
    </row>
    <row r="84">
      <c r="A84">
        <f>"9883685"</f>
        <v/>
      </c>
      <c r="B84" t="inlineStr">
        <is>
          <t>18-abr-2025</t>
        </is>
      </c>
      <c r="C84" t="inlineStr">
        <is>
          <t>OSSA VELASQUEZ</t>
        </is>
      </c>
      <c r="D84" t="inlineStr">
        <is>
          <t>ISIDORA</t>
        </is>
      </c>
      <c r="E84" t="inlineStr">
        <is>
          <t>RX Antebrazo Derecho AP-L-Oblicuos Ped</t>
        </is>
      </c>
      <c r="F84" t="inlineStr">
        <is>
          <t>SCA Rayos 4 Urgencia</t>
        </is>
      </c>
    </row>
    <row r="85">
      <c r="A85">
        <f>"9883713"</f>
        <v/>
      </c>
      <c r="B85" t="inlineStr">
        <is>
          <t>18-abr-2025</t>
        </is>
      </c>
      <c r="C85" t="inlineStr">
        <is>
          <t>HERNANDEZ EYQUEM</t>
        </is>
      </c>
      <c r="D85" t="inlineStr">
        <is>
          <t>MARIANA DE JESUS</t>
        </is>
      </c>
      <c r="E85" t="inlineStr">
        <is>
          <t>RX Codo Derecho AP-L</t>
        </is>
      </c>
      <c r="F85" t="inlineStr">
        <is>
          <t>SCA Rayos 4 Urgencia</t>
        </is>
      </c>
    </row>
    <row r="86">
      <c r="A86">
        <f>"9883714"</f>
        <v/>
      </c>
      <c r="B86" t="inlineStr">
        <is>
          <t>18-abr-2025</t>
        </is>
      </c>
      <c r="C86" t="inlineStr">
        <is>
          <t>HERNANDEZ EYQUEM</t>
        </is>
      </c>
      <c r="D86" t="inlineStr">
        <is>
          <t>MARIANA DE JESUS</t>
        </is>
      </c>
      <c r="E86" t="inlineStr">
        <is>
          <t>RX Codo Derecho Oblicuos</t>
        </is>
      </c>
      <c r="F86" t="inlineStr">
        <is>
          <t>SCA Rayos 4 Urgencia</t>
        </is>
      </c>
    </row>
    <row r="87">
      <c r="A87">
        <f>"9883723"</f>
        <v/>
      </c>
      <c r="B87" t="inlineStr">
        <is>
          <t>18-abr-2025</t>
        </is>
      </c>
      <c r="C87" t="inlineStr">
        <is>
          <t>ALARCON RODRIGUEZ</t>
        </is>
      </c>
      <c r="D87" t="inlineStr">
        <is>
          <t>CARMEN LUZ</t>
        </is>
      </c>
      <c r="E87" t="inlineStr">
        <is>
          <t>RX Sacro AP-L</t>
        </is>
      </c>
      <c r="F87" t="inlineStr">
        <is>
          <t>SCA Rayos 4 Urgencia</t>
        </is>
      </c>
    </row>
    <row r="88">
      <c r="A88">
        <f>"9883724"</f>
        <v/>
      </c>
      <c r="B88" t="inlineStr">
        <is>
          <t>18-abr-2025</t>
        </is>
      </c>
      <c r="C88" t="inlineStr">
        <is>
          <t>ALARCON RODRIGUEZ</t>
        </is>
      </c>
      <c r="D88" t="inlineStr">
        <is>
          <t>CARMEN LUZ</t>
        </is>
      </c>
      <c r="E88" t="inlineStr">
        <is>
          <t>RX Pelvis Inlet-Outlet</t>
        </is>
      </c>
      <c r="F88" t="inlineStr">
        <is>
          <t>SCA Rayos 4 Urgencia</t>
        </is>
      </c>
    </row>
    <row r="89">
      <c r="A89">
        <f>"9883771"</f>
        <v/>
      </c>
      <c r="B89" t="inlineStr">
        <is>
          <t>18-abr-2025</t>
        </is>
      </c>
      <c r="C89" t="inlineStr">
        <is>
          <t>PADILLA YEVENES</t>
        </is>
      </c>
      <c r="D89" t="inlineStr">
        <is>
          <t>MATIAS ALONSO</t>
        </is>
      </c>
      <c r="E89" t="inlineStr">
        <is>
          <t>RX Torax AP/Lateral Ped</t>
        </is>
      </c>
      <c r="F89" t="inlineStr">
        <is>
          <t>SJ Rayos 7</t>
        </is>
      </c>
    </row>
    <row r="90">
      <c r="A90">
        <f>"9883775"</f>
        <v/>
      </c>
      <c r="B90" t="inlineStr">
        <is>
          <t>18-abr-2025</t>
        </is>
      </c>
      <c r="C90" t="inlineStr">
        <is>
          <t>BRAVO SAAVEDRA</t>
        </is>
      </c>
      <c r="D90" t="inlineStr">
        <is>
          <t>MAXIMO AUGUSTO LEON</t>
        </is>
      </c>
      <c r="E90" t="inlineStr">
        <is>
          <t>RX Torax AP-L Ped</t>
        </is>
      </c>
      <c r="F90" t="inlineStr">
        <is>
          <t>SCA Rayos 4 Urgencia</t>
        </is>
      </c>
    </row>
    <row r="91">
      <c r="A91">
        <f>"9883778"</f>
        <v/>
      </c>
      <c r="B91" t="inlineStr">
        <is>
          <t>18-abr-2025</t>
        </is>
      </c>
      <c r="C91" t="inlineStr">
        <is>
          <t>ORTIZ MALDONADO</t>
        </is>
      </c>
      <c r="D91" t="inlineStr">
        <is>
          <t>CAROLINA ANDREA</t>
        </is>
      </c>
      <c r="E91" t="inlineStr">
        <is>
          <t>RX Torax AP/L</t>
        </is>
      </c>
      <c r="F91" t="inlineStr">
        <is>
          <t>SJ Rayos 7</t>
        </is>
      </c>
    </row>
    <row r="92">
      <c r="A92">
        <f>"9883795"</f>
        <v/>
      </c>
      <c r="B92" t="inlineStr">
        <is>
          <t>18-abr-2025</t>
        </is>
      </c>
      <c r="C92" t="inlineStr">
        <is>
          <t>POPA RABAH</t>
        </is>
      </c>
      <c r="D92" t="inlineStr">
        <is>
          <t>FEDERICO NATALE</t>
        </is>
      </c>
      <c r="E92" t="inlineStr">
        <is>
          <t>RX Dedo Derecho AP-L-Oblicuo Ped</t>
        </is>
      </c>
      <c r="F92" t="inlineStr">
        <is>
          <t>SCA Rayos 4 Urgencia</t>
        </is>
      </c>
    </row>
    <row r="93">
      <c r="A93">
        <f>"9883800"</f>
        <v/>
      </c>
      <c r="B93" t="inlineStr">
        <is>
          <t>18-abr-2025</t>
        </is>
      </c>
      <c r="C93" t="inlineStr">
        <is>
          <t>POPA RABAH</t>
        </is>
      </c>
      <c r="D93" t="inlineStr">
        <is>
          <t>ALICIA MILAGROS</t>
        </is>
      </c>
      <c r="E93" t="inlineStr">
        <is>
          <t>RX Torax AP-L Ped</t>
        </is>
      </c>
      <c r="F93" t="inlineStr">
        <is>
          <t>SCA Rayos 4 Urgencia</t>
        </is>
      </c>
    </row>
    <row r="94">
      <c r="A94">
        <f>"9883824"</f>
        <v/>
      </c>
      <c r="B94" t="inlineStr">
        <is>
          <t>18-abr-2025</t>
        </is>
      </c>
      <c r="C94" t="inlineStr">
        <is>
          <t>CONTRERAS MORALES</t>
        </is>
      </c>
      <c r="D94" t="inlineStr">
        <is>
          <t>PEDRO PASCUAL</t>
        </is>
      </c>
      <c r="E94" t="inlineStr">
        <is>
          <t>RX Mano Derecha AP-L-Oblicua</t>
        </is>
      </c>
      <c r="F94" t="inlineStr">
        <is>
          <t>SCA Rayos 4 Urgencia</t>
        </is>
      </c>
    </row>
    <row r="95">
      <c r="A95">
        <f>"9883825"</f>
        <v/>
      </c>
      <c r="B95" t="inlineStr">
        <is>
          <t>18-abr-2025</t>
        </is>
      </c>
      <c r="C95" t="inlineStr">
        <is>
          <t>CONTRERAS MORALES</t>
        </is>
      </c>
      <c r="D95" t="inlineStr">
        <is>
          <t>PEDRO PASCUAL</t>
        </is>
      </c>
      <c r="E95" t="inlineStr">
        <is>
          <t>RX Rodilla Izquierda AP-L</t>
        </is>
      </c>
      <c r="F95" t="inlineStr">
        <is>
          <t>SCA Rayos 4 Urgencia</t>
        </is>
      </c>
    </row>
    <row r="96">
      <c r="A96">
        <f>"9883830"</f>
        <v/>
      </c>
      <c r="B96" t="inlineStr">
        <is>
          <t>18-abr-2025</t>
        </is>
      </c>
      <c r="C96" t="inlineStr">
        <is>
          <t>VERGARA ORTIZ</t>
        </is>
      </c>
      <c r="D96" t="inlineStr">
        <is>
          <t>MARTINA</t>
        </is>
      </c>
      <c r="E96" t="inlineStr">
        <is>
          <t>RX Femur Izquierdo AP-L Ped</t>
        </is>
      </c>
      <c r="F96" t="inlineStr">
        <is>
          <t>SCA Rayos 4 Urgencia</t>
        </is>
      </c>
    </row>
    <row r="97">
      <c r="A97">
        <f>"9883852"</f>
        <v/>
      </c>
      <c r="B97" t="inlineStr">
        <is>
          <t>18-abr-2025</t>
        </is>
      </c>
      <c r="C97" t="inlineStr">
        <is>
          <t>RIOSECO GALMEZ</t>
        </is>
      </c>
      <c r="D97" t="inlineStr">
        <is>
          <t>FELIPE</t>
        </is>
      </c>
      <c r="E97" t="inlineStr">
        <is>
          <t>RX Torax AP-L Ped</t>
        </is>
      </c>
      <c r="F97" t="inlineStr">
        <is>
          <t>SCA Rayos 4 Urgencia</t>
        </is>
      </c>
    </row>
    <row r="98">
      <c r="A98">
        <f>"9883856"</f>
        <v/>
      </c>
      <c r="B98" t="inlineStr">
        <is>
          <t>18-abr-2025</t>
        </is>
      </c>
      <c r="C98" t="inlineStr">
        <is>
          <t>MARTINEZ DONAIRE</t>
        </is>
      </c>
      <c r="D98" t="inlineStr">
        <is>
          <t>RAIMUNDO JOSE</t>
        </is>
      </c>
      <c r="E98" t="inlineStr">
        <is>
          <t>RX Tobillo Izquierdo AP-L-Oblicuo C/Apoyo Ped</t>
        </is>
      </c>
      <c r="F98" t="inlineStr">
        <is>
          <t>SCA Rayos 4 Urgencia</t>
        </is>
      </c>
    </row>
    <row r="99">
      <c r="A99">
        <f>"9883863"</f>
        <v/>
      </c>
      <c r="B99" t="inlineStr">
        <is>
          <t>18-abr-2025</t>
        </is>
      </c>
      <c r="C99" t="inlineStr">
        <is>
          <t>YANEZ CORNEJO</t>
        </is>
      </c>
      <c r="D99" t="inlineStr">
        <is>
          <t>JOSEFINA ANDREA</t>
        </is>
      </c>
      <c r="E99" t="inlineStr">
        <is>
          <t>RX Torax AP-L Ped</t>
        </is>
      </c>
      <c r="F99" t="inlineStr">
        <is>
          <t>SCA Rayos 4 Urgencia</t>
        </is>
      </c>
    </row>
    <row r="100">
      <c r="A100">
        <f>"9883865"</f>
        <v/>
      </c>
      <c r="B100" t="inlineStr">
        <is>
          <t>18-abr-2025</t>
        </is>
      </c>
      <c r="C100" t="inlineStr">
        <is>
          <t>MUNOZ MACHUCA</t>
        </is>
      </c>
      <c r="D100" t="inlineStr">
        <is>
          <t>ANA MARGARITA</t>
        </is>
      </c>
      <c r="E100" t="inlineStr">
        <is>
          <t>RX Torax AP-L</t>
        </is>
      </c>
      <c r="F100" t="inlineStr">
        <is>
          <t>SCA Rayos 4 Urgencia</t>
        </is>
      </c>
    </row>
    <row r="101">
      <c r="A101">
        <f>"9883866"</f>
        <v/>
      </c>
      <c r="B101" t="inlineStr">
        <is>
          <t>18-abr-2025</t>
        </is>
      </c>
      <c r="C101" t="inlineStr">
        <is>
          <t>MOGLIA ROJAS</t>
        </is>
      </c>
      <c r="D101" t="inlineStr">
        <is>
          <t>MARISOL DE LAS MERCEDES</t>
        </is>
      </c>
      <c r="E101" t="inlineStr">
        <is>
          <t>RX Mano Der AP/L</t>
        </is>
      </c>
      <c r="F101" t="inlineStr">
        <is>
          <t>SJ Rayos 7</t>
        </is>
      </c>
    </row>
    <row r="102">
      <c r="A102">
        <f>"9883867"</f>
        <v/>
      </c>
      <c r="B102" t="inlineStr">
        <is>
          <t>18-abr-2025</t>
        </is>
      </c>
      <c r="C102" t="inlineStr">
        <is>
          <t>MOGLIA ROJAS</t>
        </is>
      </c>
      <c r="D102" t="inlineStr">
        <is>
          <t>MARISOL DE LAS MERCEDES</t>
        </is>
      </c>
      <c r="E102" t="inlineStr">
        <is>
          <t>RX Dedo Der AP/L/Oblicuo</t>
        </is>
      </c>
      <c r="F102" t="inlineStr">
        <is>
          <t>SJ Rayos 7</t>
        </is>
      </c>
    </row>
    <row r="103">
      <c r="A103">
        <f>"9883868"</f>
        <v/>
      </c>
      <c r="B103" t="inlineStr">
        <is>
          <t>18-abr-2025</t>
        </is>
      </c>
      <c r="C103" t="inlineStr">
        <is>
          <t>MOGLIA ROJAS</t>
        </is>
      </c>
      <c r="D103" t="inlineStr">
        <is>
          <t>MARISOL DE LAS MERCEDES</t>
        </is>
      </c>
      <c r="E103" t="inlineStr">
        <is>
          <t>RX Dedo Der AP/L/Oblicuo</t>
        </is>
      </c>
      <c r="F103" t="inlineStr">
        <is>
          <t>SJ Rayos 7</t>
        </is>
      </c>
    </row>
    <row r="104">
      <c r="A104">
        <f>"9883869"</f>
        <v/>
      </c>
      <c r="B104" t="inlineStr">
        <is>
          <t>18-abr-2025</t>
        </is>
      </c>
      <c r="C104" t="inlineStr">
        <is>
          <t>MOGLIA ROJAS</t>
        </is>
      </c>
      <c r="D104" t="inlineStr">
        <is>
          <t>MARISOL DE LAS MERCEDES</t>
        </is>
      </c>
      <c r="E104" t="inlineStr">
        <is>
          <t>RX Dedo Der AP/L/Oblicuo</t>
        </is>
      </c>
      <c r="F104" t="inlineStr">
        <is>
          <t>SJ Rayos 7</t>
        </is>
      </c>
    </row>
    <row r="105">
      <c r="A105">
        <f>"9883900"</f>
        <v/>
      </c>
      <c r="B105" t="inlineStr">
        <is>
          <t>18-abr-2025</t>
        </is>
      </c>
      <c r="C105" t="inlineStr">
        <is>
          <t>BARRIOLHET WEDELES</t>
        </is>
      </c>
      <c r="D105" t="inlineStr">
        <is>
          <t>PATRICIA MARIA VERONICA</t>
        </is>
      </c>
      <c r="E105" t="inlineStr">
        <is>
          <t>RX Dedo Izquierdo AP-L-Oblicuo</t>
        </is>
      </c>
      <c r="F105" t="inlineStr">
        <is>
          <t>SCA Rayos 4 Urgencia</t>
        </is>
      </c>
    </row>
    <row r="106">
      <c r="A106">
        <f>"9883902"</f>
        <v/>
      </c>
      <c r="B106" t="inlineStr">
        <is>
          <t>18-abr-2025</t>
        </is>
      </c>
      <c r="C106" t="inlineStr">
        <is>
          <t>SLIMMING ARANCIBIA</t>
        </is>
      </c>
      <c r="D106" t="inlineStr">
        <is>
          <t>PAMELA</t>
        </is>
      </c>
      <c r="E106" t="inlineStr">
        <is>
          <t>RX Torax AP-L</t>
        </is>
      </c>
      <c r="F106" t="inlineStr">
        <is>
          <t>SCA Rayos 4 Urgencia</t>
        </is>
      </c>
    </row>
    <row r="107">
      <c r="A107">
        <f>"9883947"</f>
        <v/>
      </c>
      <c r="B107" t="inlineStr">
        <is>
          <t>18-abr-2025</t>
        </is>
      </c>
      <c r="C107" t="inlineStr">
        <is>
          <t>ESCUDERO SANDOVAL</t>
        </is>
      </c>
      <c r="D107" t="inlineStr">
        <is>
          <t>CRISTOBAL ANDRE</t>
        </is>
      </c>
      <c r="E107" t="inlineStr">
        <is>
          <t>RX Torax AP-L Ped</t>
        </is>
      </c>
      <c r="F107" t="inlineStr">
        <is>
          <t>SCA Rayos 4 Urgencia</t>
        </is>
      </c>
    </row>
    <row r="108">
      <c r="A108">
        <f>"9883955"</f>
        <v/>
      </c>
      <c r="B108" t="inlineStr">
        <is>
          <t>18-abr-2025</t>
        </is>
      </c>
      <c r="C108" t="inlineStr">
        <is>
          <t>MANDIOLA TRAVERSO</t>
        </is>
      </c>
      <c r="D108" t="inlineStr">
        <is>
          <t>AGUSTIN ESTEBAN</t>
        </is>
      </c>
      <c r="E108" t="inlineStr">
        <is>
          <t>RX Tobillo Izquierdo AP-L-Oblicuo C/Apoyo</t>
        </is>
      </c>
      <c r="F108" t="inlineStr">
        <is>
          <t>SCA Rayos 4 Urgencia</t>
        </is>
      </c>
    </row>
    <row r="109">
      <c r="A109">
        <f>"9884002"</f>
        <v/>
      </c>
      <c r="B109" t="inlineStr">
        <is>
          <t>18-abr-2025</t>
        </is>
      </c>
      <c r="C109" t="inlineStr">
        <is>
          <t>TRUFFELLO SOLAR</t>
        </is>
      </c>
      <c r="D109" t="inlineStr">
        <is>
          <t>CARMEN PATRICIA</t>
        </is>
      </c>
      <c r="E109" t="inlineStr">
        <is>
          <t>RX Torax AP-L Ped</t>
        </is>
      </c>
      <c r="F109" t="inlineStr">
        <is>
          <t>SCA Rayos 4 Urgencia</t>
        </is>
      </c>
    </row>
    <row r="110">
      <c r="A110">
        <f>"9884041"</f>
        <v/>
      </c>
      <c r="B110" t="inlineStr">
        <is>
          <t>18-abr-2025</t>
        </is>
      </c>
      <c r="C110" t="inlineStr">
        <is>
          <t>LEUENBERGER PINEDA</t>
        </is>
      </c>
      <c r="D110" t="inlineStr">
        <is>
          <t>FLORENCE</t>
        </is>
      </c>
      <c r="E110" t="inlineStr">
        <is>
          <t>RX Antebrazo Derecho AP-L</t>
        </is>
      </c>
      <c r="F110" t="inlineStr">
        <is>
          <t>SCA Rayos 1 Didi</t>
        </is>
      </c>
    </row>
    <row r="111">
      <c r="A111">
        <f>"9884052"</f>
        <v/>
      </c>
      <c r="B111" t="inlineStr">
        <is>
          <t>18-abr-2025</t>
        </is>
      </c>
      <c r="C111" t="inlineStr">
        <is>
          <t>CALMELS CUEVAS</t>
        </is>
      </c>
      <c r="D111" t="inlineStr">
        <is>
          <t>LEAH MATILDA</t>
        </is>
      </c>
      <c r="E111" t="inlineStr">
        <is>
          <t>RX Torax AP-L Ped</t>
        </is>
      </c>
      <c r="F111" t="inlineStr">
        <is>
          <t>SCA Rayos 1 Didi</t>
        </is>
      </c>
    </row>
    <row r="112">
      <c r="A112">
        <f>"9884070"</f>
        <v/>
      </c>
      <c r="B112" t="inlineStr">
        <is>
          <t>19-abr-2025</t>
        </is>
      </c>
      <c r="C112" t="inlineStr">
        <is>
          <t>CASTRO MUNOZ</t>
        </is>
      </c>
      <c r="D112" t="inlineStr">
        <is>
          <t>ADRIANA DEL CARMEN</t>
        </is>
      </c>
      <c r="E112" t="inlineStr">
        <is>
          <t>RX Torax AP-L</t>
        </is>
      </c>
      <c r="F112" t="inlineStr">
        <is>
          <t>SCA Rayos 1 Didi</t>
        </is>
      </c>
    </row>
    <row r="113">
      <c r="A113">
        <f>"9884091"</f>
        <v/>
      </c>
      <c r="B113" t="inlineStr">
        <is>
          <t>19-abr-2025</t>
        </is>
      </c>
      <c r="C113" t="inlineStr">
        <is>
          <t>MORALES LARRAIN</t>
        </is>
      </c>
      <c r="D113" t="inlineStr">
        <is>
          <t>IGNACIO LUCAS</t>
        </is>
      </c>
      <c r="E113" t="inlineStr">
        <is>
          <t>RX Dedo Derecho AP-L-Oblicuo</t>
        </is>
      </c>
      <c r="F113" t="inlineStr">
        <is>
          <t>SCA Rayos 1 Didi</t>
        </is>
      </c>
    </row>
    <row r="114">
      <c r="A114">
        <f>"9884092"</f>
        <v/>
      </c>
      <c r="B114" t="inlineStr">
        <is>
          <t>19-abr-2025</t>
        </is>
      </c>
      <c r="C114" t="inlineStr">
        <is>
          <t>MORALES LARRAIN</t>
        </is>
      </c>
      <c r="D114" t="inlineStr">
        <is>
          <t>IGNACIO LUCAS</t>
        </is>
      </c>
      <c r="E114" t="inlineStr">
        <is>
          <t>RX Dedo Derecho AP-L-Oblicuo</t>
        </is>
      </c>
      <c r="F114" t="inlineStr">
        <is>
          <t>SCA Rayos 1 Didi</t>
        </is>
      </c>
    </row>
    <row r="115">
      <c r="A115">
        <f>"9889165"</f>
        <v/>
      </c>
      <c r="B115" t="inlineStr">
        <is>
          <t>21-abr-2025</t>
        </is>
      </c>
      <c r="C115" t="inlineStr">
        <is>
          <t>CORREA LIRA</t>
        </is>
      </c>
      <c r="D115" t="inlineStr">
        <is>
          <t>CANDELARIA MARIA</t>
        </is>
      </c>
      <c r="E115" t="inlineStr">
        <is>
          <t>Rx Pelvis AP/Lowenstein &lt; 6 años Ped</t>
        </is>
      </c>
      <c r="F115" t="inlineStr">
        <is>
          <t>SCA Rayos 1 Didi</t>
        </is>
      </c>
    </row>
    <row r="116">
      <c r="A116">
        <f>"9889190"</f>
        <v/>
      </c>
      <c r="B116" t="inlineStr">
        <is>
          <t>21-abr-2025</t>
        </is>
      </c>
      <c r="C116" t="inlineStr">
        <is>
          <t>RIQUELME POZO</t>
        </is>
      </c>
      <c r="D116" t="inlineStr">
        <is>
          <t>VERONICA ESTER</t>
        </is>
      </c>
      <c r="E116" t="inlineStr">
        <is>
          <t>RX Torax AP-L</t>
        </is>
      </c>
      <c r="F116" t="inlineStr">
        <is>
          <t>SCA Rayos 1 Didi</t>
        </is>
      </c>
    </row>
    <row r="117">
      <c r="A117">
        <f>"9889200"</f>
        <v/>
      </c>
      <c r="B117" t="inlineStr">
        <is>
          <t>21-abr-2025</t>
        </is>
      </c>
      <c r="C117" t="inlineStr">
        <is>
          <t>TOLEDO SAAVEDRA</t>
        </is>
      </c>
      <c r="D117" t="inlineStr">
        <is>
          <t>EMILIA</t>
        </is>
      </c>
      <c r="E117" t="inlineStr">
        <is>
          <t>RX Pierna Izquierda AP-L Ped</t>
        </is>
      </c>
      <c r="F117" t="inlineStr">
        <is>
          <t>SCA Rayos 1 Didi</t>
        </is>
      </c>
    </row>
    <row r="118">
      <c r="A118">
        <f>"9889204"</f>
        <v/>
      </c>
      <c r="B118" t="inlineStr">
        <is>
          <t>21-abr-2025</t>
        </is>
      </c>
      <c r="C118" t="inlineStr">
        <is>
          <t>HERRMANN SANHUEZA</t>
        </is>
      </c>
      <c r="D118" t="inlineStr">
        <is>
          <t>LIA</t>
        </is>
      </c>
      <c r="E118" t="inlineStr">
        <is>
          <t>RX Antebrazo Derecho AP-L Ped</t>
        </is>
      </c>
      <c r="F118" t="inlineStr">
        <is>
          <t>SCA Rayos 4 Urgencia</t>
        </is>
      </c>
    </row>
    <row r="119">
      <c r="A119">
        <f>"9889205"</f>
        <v/>
      </c>
      <c r="B119" t="inlineStr">
        <is>
          <t>21-abr-2025</t>
        </is>
      </c>
      <c r="C119" t="inlineStr">
        <is>
          <t>HERRMANN SANHUEZA</t>
        </is>
      </c>
      <c r="D119" t="inlineStr">
        <is>
          <t>LIA</t>
        </is>
      </c>
      <c r="E119" t="inlineStr">
        <is>
          <t>RX Muñeca Derecha AP-L Ped</t>
        </is>
      </c>
      <c r="F119" t="inlineStr">
        <is>
          <t>SCA Rayos 4 Urgencia</t>
        </is>
      </c>
    </row>
    <row r="120">
      <c r="A120">
        <f>"9889270"</f>
        <v/>
      </c>
      <c r="B120" t="inlineStr">
        <is>
          <t>21-abr-2025</t>
        </is>
      </c>
      <c r="C120" t="inlineStr">
        <is>
          <t>ROSSETTI ZUFIC</t>
        </is>
      </c>
      <c r="D120" t="inlineStr">
        <is>
          <t>CHIARA</t>
        </is>
      </c>
      <c r="E120" t="inlineStr">
        <is>
          <t>RX Torax AP-L Ped</t>
        </is>
      </c>
      <c r="F120" t="inlineStr">
        <is>
          <t>SCA Rayos 1 Didi</t>
        </is>
      </c>
    </row>
    <row r="121">
      <c r="A121">
        <f>"9889292"</f>
        <v/>
      </c>
      <c r="B121" t="inlineStr">
        <is>
          <t>21-abr-2025</t>
        </is>
      </c>
      <c r="C121" t="inlineStr">
        <is>
          <t>DONOSO RODRIGUEZ</t>
        </is>
      </c>
      <c r="D121" t="inlineStr">
        <is>
          <t>AGUSTINA</t>
        </is>
      </c>
      <c r="E121" t="inlineStr">
        <is>
          <t>RX Muñeca Izquierda AP-L Ped</t>
        </is>
      </c>
      <c r="F121" t="inlineStr">
        <is>
          <t>SCA Rayos 4 Urgencia</t>
        </is>
      </c>
    </row>
    <row r="122">
      <c r="A122">
        <f>"9889294"</f>
        <v/>
      </c>
      <c r="B122" t="inlineStr">
        <is>
          <t>21-abr-2025</t>
        </is>
      </c>
      <c r="C122" t="inlineStr">
        <is>
          <t>DONOSO RODRIGUEZ</t>
        </is>
      </c>
      <c r="D122" t="inlineStr">
        <is>
          <t>AGUSTINA</t>
        </is>
      </c>
      <c r="E122" t="inlineStr">
        <is>
          <t>RX Antebrazo Izquierdo AP-L Ped</t>
        </is>
      </c>
      <c r="F122" t="inlineStr">
        <is>
          <t>SCA Rayos 4 Urgencia</t>
        </is>
      </c>
    </row>
    <row r="123">
      <c r="A123">
        <f>"9889370"</f>
        <v/>
      </c>
      <c r="B123" t="inlineStr">
        <is>
          <t>21-abr-2025</t>
        </is>
      </c>
      <c r="C123" t="inlineStr">
        <is>
          <t>PORFLITT MARIN</t>
        </is>
      </c>
      <c r="D123" t="inlineStr">
        <is>
          <t>JULIETA ANTONIA</t>
        </is>
      </c>
      <c r="E123" t="inlineStr">
        <is>
          <t>RX Codo Der AP/L</t>
        </is>
      </c>
      <c r="F123" t="inlineStr">
        <is>
          <t>SJ Rayos 7</t>
        </is>
      </c>
    </row>
    <row r="124">
      <c r="A124">
        <f>"9889467"</f>
        <v/>
      </c>
      <c r="B124" t="inlineStr">
        <is>
          <t>21-abr-2025</t>
        </is>
      </c>
      <c r="C124" t="inlineStr">
        <is>
          <t>ASTORGA DOMINGUEZ</t>
        </is>
      </c>
      <c r="D124" t="inlineStr">
        <is>
          <t>MATILDA JOSEFA</t>
        </is>
      </c>
      <c r="E124" t="inlineStr">
        <is>
          <t>RX Torax AP/Lateral Ped</t>
        </is>
      </c>
      <c r="F124" t="inlineStr">
        <is>
          <t>SJ Rayos 7</t>
        </is>
      </c>
    </row>
    <row r="125">
      <c r="A125">
        <f>"9889501"</f>
        <v/>
      </c>
      <c r="B125" t="inlineStr">
        <is>
          <t>21-abr-2025</t>
        </is>
      </c>
      <c r="C125" t="inlineStr">
        <is>
          <t>AGUILA THEDY</t>
        </is>
      </c>
      <c r="D125" t="inlineStr">
        <is>
          <t>LUIS FELIPE</t>
        </is>
      </c>
      <c r="E125" t="inlineStr">
        <is>
          <t>RX Torax AP-L</t>
        </is>
      </c>
      <c r="F125" t="inlineStr">
        <is>
          <t>SCA Rayos 4 Urgencia</t>
        </is>
      </c>
    </row>
    <row r="126">
      <c r="A126">
        <f>"9889540"</f>
        <v/>
      </c>
      <c r="B126" t="inlineStr">
        <is>
          <t>21-abr-2025</t>
        </is>
      </c>
      <c r="C126" t="inlineStr">
        <is>
          <t>MORENO MENDOZA</t>
        </is>
      </c>
      <c r="D126" t="inlineStr">
        <is>
          <t>CATALINA</t>
        </is>
      </c>
      <c r="E126" t="inlineStr">
        <is>
          <t>RX Dedo Derecho AP-L-Oblicuo Ped</t>
        </is>
      </c>
      <c r="F126" t="inlineStr">
        <is>
          <t>SCA Rayos 4 Urgencia</t>
        </is>
      </c>
    </row>
    <row r="127">
      <c r="A127">
        <f>"9889574"</f>
        <v/>
      </c>
      <c r="B127" t="inlineStr">
        <is>
          <t>21-abr-2025</t>
        </is>
      </c>
      <c r="C127" t="inlineStr">
        <is>
          <t>ARCOS RODRIGUEZ</t>
        </is>
      </c>
      <c r="D127" t="inlineStr">
        <is>
          <t>JAVIER MAXIMILIANO</t>
        </is>
      </c>
      <c r="E127" t="inlineStr">
        <is>
          <t>RX Dedo Der AP/L/Oblicuo Ped</t>
        </is>
      </c>
      <c r="F127" t="inlineStr">
        <is>
          <t>SJ Rayos 7</t>
        </is>
      </c>
    </row>
    <row r="128">
      <c r="A128">
        <f>"9889620"</f>
        <v/>
      </c>
      <c r="B128" t="inlineStr">
        <is>
          <t>21-abr-2025</t>
        </is>
      </c>
      <c r="C128" t="inlineStr">
        <is>
          <t>GODOY VIDAL</t>
        </is>
      </c>
      <c r="D128" t="inlineStr">
        <is>
          <t>MAITE ISABELLA</t>
        </is>
      </c>
      <c r="E128" t="inlineStr">
        <is>
          <t>RX Pierna Izquierda AP-L Ped</t>
        </is>
      </c>
      <c r="F128" t="inlineStr">
        <is>
          <t>SCA Rayos 4 Urgencia</t>
        </is>
      </c>
    </row>
    <row r="129">
      <c r="A129">
        <f>"9889652"</f>
        <v/>
      </c>
      <c r="B129" t="inlineStr">
        <is>
          <t>21-abr-2025</t>
        </is>
      </c>
      <c r="C129" t="inlineStr">
        <is>
          <t>ADONIS TAPIA</t>
        </is>
      </c>
      <c r="D129" t="inlineStr">
        <is>
          <t>GLADYS AIDA</t>
        </is>
      </c>
      <c r="E129" t="inlineStr">
        <is>
          <t>RX Torax AP Portatil</t>
        </is>
      </c>
      <c r="F129" t="inlineStr">
        <is>
          <t>SCA Rayos 3 NX</t>
        </is>
      </c>
    </row>
    <row r="130">
      <c r="A130">
        <f>"9889703"</f>
        <v/>
      </c>
      <c r="B130" t="inlineStr">
        <is>
          <t>21-abr-2025</t>
        </is>
      </c>
      <c r="C130" t="inlineStr">
        <is>
          <t>ESCOBAR HENRIQUEZ</t>
        </is>
      </c>
      <c r="D130" t="inlineStr">
        <is>
          <t>AMARO</t>
        </is>
      </c>
      <c r="E130" t="inlineStr">
        <is>
          <t>RX Ortejo Derecho AP-L-Oblicuo Ped</t>
        </is>
      </c>
      <c r="F130" t="inlineStr">
        <is>
          <t>SCA Rayos 4 Urgencia</t>
        </is>
      </c>
    </row>
    <row r="131">
      <c r="A131">
        <f>"9889715"</f>
        <v/>
      </c>
      <c r="B131" t="inlineStr">
        <is>
          <t>21-abr-2025</t>
        </is>
      </c>
      <c r="C131" t="inlineStr">
        <is>
          <t>MIRANDA GONZALEZ</t>
        </is>
      </c>
      <c r="D131" t="inlineStr">
        <is>
          <t>ASUNCION</t>
        </is>
      </c>
      <c r="E131" t="inlineStr">
        <is>
          <t>RX Estudio Escafoides Izquierdo</t>
        </is>
      </c>
      <c r="F131" t="inlineStr">
        <is>
          <t>SCA Rayos 4 Urgencia</t>
        </is>
      </c>
    </row>
    <row r="132">
      <c r="A132">
        <f>"9889769"</f>
        <v/>
      </c>
      <c r="B132" t="inlineStr">
        <is>
          <t>21-abr-2025</t>
        </is>
      </c>
      <c r="C132" t="inlineStr">
        <is>
          <t>SALGADO DURAN</t>
        </is>
      </c>
      <c r="D132" t="inlineStr">
        <is>
          <t>GONZALO ANDRES</t>
        </is>
      </c>
      <c r="E132" t="inlineStr">
        <is>
          <t>RX Dedo Izquierdo AP-L-Oblicuo</t>
        </is>
      </c>
      <c r="F132" t="inlineStr">
        <is>
          <t>SCA Rayos 1 Didi</t>
        </is>
      </c>
    </row>
    <row r="133">
      <c r="A133">
        <f>"9889833"</f>
        <v/>
      </c>
      <c r="B133" t="inlineStr">
        <is>
          <t>22-abr-2025</t>
        </is>
      </c>
      <c r="C133" t="inlineStr">
        <is>
          <t>GALLEGUILLOS AVILA</t>
        </is>
      </c>
      <c r="D133" t="inlineStr">
        <is>
          <t>TOMAS RODRIGO</t>
        </is>
      </c>
      <c r="E133" t="inlineStr">
        <is>
          <t>RX Dedo Izquierdo AP-L-Oblicuo</t>
        </is>
      </c>
      <c r="F133" t="inlineStr">
        <is>
          <t>SCA Rayos 1 Didi</t>
        </is>
      </c>
    </row>
    <row r="134">
      <c r="A134">
        <f>"9889849"</f>
        <v/>
      </c>
      <c r="B134" t="inlineStr">
        <is>
          <t>22-abr-2025</t>
        </is>
      </c>
      <c r="C134" t="inlineStr">
        <is>
          <t>ORTIZ ARRATIA</t>
        </is>
      </c>
      <c r="D134" t="inlineStr">
        <is>
          <t>MARTIN IGNACIO</t>
        </is>
      </c>
      <c r="E134" t="inlineStr">
        <is>
          <t>RX Dedo Derecho AP-L-Oblicuo</t>
        </is>
      </c>
      <c r="F134" t="inlineStr">
        <is>
          <t>SCA Rayos 1 Didi</t>
        </is>
      </c>
    </row>
    <row r="135">
      <c r="A135">
        <f>"9889918"</f>
        <v/>
      </c>
      <c r="B135" t="inlineStr">
        <is>
          <t>22-abr-2025</t>
        </is>
      </c>
      <c r="C135" t="inlineStr">
        <is>
          <t>MALDONADO MUNOZ</t>
        </is>
      </c>
      <c r="D135" t="inlineStr">
        <is>
          <t>GASPAR IGNACIO</t>
        </is>
      </c>
      <c r="E135" t="inlineStr">
        <is>
          <t>RX Torax AP-L Ped</t>
        </is>
      </c>
      <c r="F135" t="inlineStr">
        <is>
          <t>SCA Rayos 1 Didi</t>
        </is>
      </c>
    </row>
    <row r="136">
      <c r="A136">
        <f>"9851702"</f>
        <v/>
      </c>
      <c r="B136" t="inlineStr">
        <is>
          <t>08-abr-2025</t>
        </is>
      </c>
      <c r="C136" t="inlineStr">
        <is>
          <t>MORENO ROYO-JIMENEZ</t>
        </is>
      </c>
      <c r="D136" t="inlineStr">
        <is>
          <t>PATRICIO FERNANDO</t>
        </is>
      </c>
      <c r="E136" t="inlineStr">
        <is>
          <t>RX Torax AP Portatil</t>
        </is>
      </c>
      <c r="F136" t="inlineStr">
        <is>
          <t>SCA Rayos 3 NX</t>
        </is>
      </c>
    </row>
    <row r="137">
      <c r="A137">
        <f>"9865855"</f>
        <v/>
      </c>
      <c r="B137" t="inlineStr">
        <is>
          <t>13-abr-2025</t>
        </is>
      </c>
      <c r="C137" t="inlineStr">
        <is>
          <t>NIETO HOFFMANN</t>
        </is>
      </c>
      <c r="D137" t="inlineStr">
        <is>
          <t>MARIA JESUS</t>
        </is>
      </c>
      <c r="E137" t="inlineStr">
        <is>
          <t>RX Torax AP Portatil</t>
        </is>
      </c>
      <c r="F137" t="inlineStr">
        <is>
          <t>SCA Rayos 3 NX</t>
        </is>
      </c>
    </row>
    <row r="138">
      <c r="A138">
        <f>"9866208"</f>
        <v/>
      </c>
      <c r="B138" t="inlineStr">
        <is>
          <t>13-abr-2025</t>
        </is>
      </c>
      <c r="C138" t="inlineStr">
        <is>
          <t>CASABONNE VENEGAS</t>
        </is>
      </c>
      <c r="D138" t="inlineStr">
        <is>
          <t>INES</t>
        </is>
      </c>
      <c r="E138" t="inlineStr">
        <is>
          <t>RX Torax AP Portatil</t>
        </is>
      </c>
      <c r="F138" t="inlineStr">
        <is>
          <t>SCA Rayos 3 NX</t>
        </is>
      </c>
    </row>
    <row r="139">
      <c r="A139">
        <f>"9889824"</f>
        <v/>
      </c>
      <c r="B139" t="inlineStr">
        <is>
          <t>22-abr-2025</t>
        </is>
      </c>
      <c r="C139" t="inlineStr">
        <is>
          <t>URZUA COLLARI</t>
        </is>
      </c>
      <c r="D139" t="inlineStr">
        <is>
          <t>CARLA ANDREA</t>
        </is>
      </c>
      <c r="E139" t="inlineStr">
        <is>
          <t>RX Torax AP Portatil</t>
        </is>
      </c>
      <c r="F139" t="inlineStr">
        <is>
          <t>SCA Rayos 3 NX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8"/>
  <sheetViews>
    <sheetView workbookViewId="0">
      <selection activeCell="A1" sqref="A1"/>
    </sheetView>
  </sheetViews>
  <sheetFormatPr baseColWidth="8" defaultRowHeight="15"/>
  <cols>
    <col width="12" customWidth="1" min="1" max="1"/>
    <col width="13" customWidth="1" min="2" max="2"/>
    <col width="22" customWidth="1" min="3" max="3"/>
    <col width="25" customWidth="1" min="4" max="4"/>
    <col width="47" customWidth="1" min="5" max="5"/>
    <col width="22" customWidth="1" min="6" max="6"/>
  </cols>
  <sheetData>
    <row r="1">
      <c r="A1" s="1" t="inlineStr">
        <is>
          <t>Nº Cita</t>
        </is>
      </c>
      <c r="B1" s="1" t="inlineStr">
        <is>
          <t>Fecha</t>
        </is>
      </c>
      <c r="C1" s="1" t="inlineStr">
        <is>
          <t>Apellidos</t>
        </is>
      </c>
      <c r="D1" s="1" t="inlineStr">
        <is>
          <t>Nombre</t>
        </is>
      </c>
      <c r="E1" s="1" t="inlineStr">
        <is>
          <t>Procedimiento</t>
        </is>
      </c>
      <c r="F1" s="1" t="inlineStr">
        <is>
          <t>Sala</t>
        </is>
      </c>
    </row>
    <row r="2">
      <c r="A2">
        <f>"9851109"</f>
        <v/>
      </c>
      <c r="B2" t="inlineStr">
        <is>
          <t>08-abr-2025</t>
        </is>
      </c>
      <c r="C2" t="inlineStr">
        <is>
          <t>ARIZTIA MATTE</t>
        </is>
      </c>
      <c r="D2" t="inlineStr">
        <is>
          <t>JUAN GUILLERMO</t>
        </is>
      </c>
      <c r="E2" t="inlineStr">
        <is>
          <t>RX Torax AP-L</t>
        </is>
      </c>
      <c r="F2" t="inlineStr">
        <is>
          <t>SCA Rayos 4 Urgencia</t>
        </is>
      </c>
    </row>
    <row r="3">
      <c r="A3">
        <f>"9851249"</f>
        <v/>
      </c>
      <c r="B3" t="inlineStr">
        <is>
          <t>08-abr-2025</t>
        </is>
      </c>
      <c r="C3" t="inlineStr">
        <is>
          <t>CAAMANO STREULY</t>
        </is>
      </c>
      <c r="D3" t="inlineStr">
        <is>
          <t>MATILDA AMARU</t>
        </is>
      </c>
      <c r="E3" t="inlineStr">
        <is>
          <t>RX Torax AP-L</t>
        </is>
      </c>
      <c r="F3" t="inlineStr">
        <is>
          <t>SCA Rayos 4 Urgencia</t>
        </is>
      </c>
    </row>
    <row r="4">
      <c r="A4">
        <f>"9851272"</f>
        <v/>
      </c>
      <c r="B4" t="inlineStr">
        <is>
          <t>08-abr-2025</t>
        </is>
      </c>
      <c r="C4" t="inlineStr">
        <is>
          <t>ORTEGA ORTEGA</t>
        </is>
      </c>
      <c r="D4" t="inlineStr">
        <is>
          <t>MATILDA</t>
        </is>
      </c>
      <c r="E4" t="inlineStr">
        <is>
          <t>RX Tobillo Izquierdo AP-L-Oblicuo C/Apoyo Ped</t>
        </is>
      </c>
      <c r="F4" t="inlineStr">
        <is>
          <t>SCA Rayos 4 Urgencia</t>
        </is>
      </c>
    </row>
    <row r="5">
      <c r="A5">
        <f>"9851348"</f>
        <v/>
      </c>
      <c r="B5" t="inlineStr">
        <is>
          <t>08-abr-2025</t>
        </is>
      </c>
      <c r="C5" t="inlineStr">
        <is>
          <t>CERDA SUAREZ</t>
        </is>
      </c>
      <c r="D5" t="inlineStr">
        <is>
          <t>OLIVIA IGNACIA</t>
        </is>
      </c>
      <c r="E5" t="inlineStr">
        <is>
          <t>RX Estudio Escafoides Derecho Ped</t>
        </is>
      </c>
      <c r="F5" t="inlineStr">
        <is>
          <t>SCA Rayos 4 Urgencia</t>
        </is>
      </c>
    </row>
    <row r="6">
      <c r="A6">
        <f>"9851379"</f>
        <v/>
      </c>
      <c r="B6" t="inlineStr">
        <is>
          <t>08-abr-2025</t>
        </is>
      </c>
      <c r="C6" t="inlineStr">
        <is>
          <t>OSSWALD GROLLMUS</t>
        </is>
      </c>
      <c r="D6" t="inlineStr">
        <is>
          <t>ARMIN</t>
        </is>
      </c>
      <c r="E6" t="inlineStr">
        <is>
          <t>RX Torax AP Portatil</t>
        </is>
      </c>
      <c r="F6" t="inlineStr">
        <is>
          <t>SCA Rayos 3 NX</t>
        </is>
      </c>
    </row>
    <row r="7">
      <c r="A7">
        <f>"9851542"</f>
        <v/>
      </c>
      <c r="B7" t="inlineStr">
        <is>
          <t>08-abr-2025</t>
        </is>
      </c>
      <c r="C7" t="inlineStr">
        <is>
          <t>GÃMEZ-BARRIS CHANDÃA</t>
        </is>
      </c>
      <c r="D7" t="inlineStr">
        <is>
          <t>ELYNA</t>
        </is>
      </c>
      <c r="E7" t="inlineStr">
        <is>
          <t>RX Codo Derecho AP-L</t>
        </is>
      </c>
      <c r="F7" t="inlineStr">
        <is>
          <t>SCA Rayos 4 Urgencia</t>
        </is>
      </c>
    </row>
    <row r="8">
      <c r="A8">
        <f>"9851543"</f>
        <v/>
      </c>
      <c r="B8" t="inlineStr">
        <is>
          <t>08-abr-2025</t>
        </is>
      </c>
      <c r="C8" t="inlineStr">
        <is>
          <t>GÃMEZ-BARRIS CHANDÃA</t>
        </is>
      </c>
      <c r="D8" t="inlineStr">
        <is>
          <t>ELYNA</t>
        </is>
      </c>
      <c r="E8" t="inlineStr">
        <is>
          <t>RX Codo Derecho Oblicuos</t>
        </is>
      </c>
      <c r="F8" t="inlineStr">
        <is>
          <t>SCA Rayos 4 Urgencia</t>
        </is>
      </c>
    </row>
    <row r="9">
      <c r="A9">
        <f>"9851587"</f>
        <v/>
      </c>
      <c r="B9" t="inlineStr">
        <is>
          <t>08-abr-2025</t>
        </is>
      </c>
      <c r="C9" t="inlineStr">
        <is>
          <t>CALVO MONTT</t>
        </is>
      </c>
      <c r="D9" t="inlineStr">
        <is>
          <t>JUANA DE LAS NIEVES</t>
        </is>
      </c>
      <c r="E9" t="inlineStr">
        <is>
          <t>RX Dedo Derecho AP-L-Oblicuo</t>
        </is>
      </c>
      <c r="F9" t="inlineStr">
        <is>
          <t>SCA Rayos 4 Urgencia</t>
        </is>
      </c>
    </row>
    <row r="10">
      <c r="A10">
        <f>"9851615"</f>
        <v/>
      </c>
      <c r="B10" t="inlineStr">
        <is>
          <t>08-abr-2025</t>
        </is>
      </c>
      <c r="C10" t="inlineStr">
        <is>
          <t>CORREA IHNEN</t>
        </is>
      </c>
      <c r="D10" t="inlineStr">
        <is>
          <t>MARGARITA PAZ</t>
        </is>
      </c>
      <c r="E10" t="inlineStr">
        <is>
          <t>RX Dedo Derecho AP-L-Oblicuo Ped</t>
        </is>
      </c>
      <c r="F10" t="inlineStr">
        <is>
          <t>SCA Rayos 4 Urgencia</t>
        </is>
      </c>
    </row>
    <row r="11">
      <c r="A11">
        <f>"9851675"</f>
        <v/>
      </c>
      <c r="B11" t="inlineStr">
        <is>
          <t>08-abr-2025</t>
        </is>
      </c>
      <c r="C11" t="inlineStr">
        <is>
          <t>PALACIOS PRADO</t>
        </is>
      </c>
      <c r="D11" t="inlineStr">
        <is>
          <t>CAMILA</t>
        </is>
      </c>
      <c r="E11" t="inlineStr">
        <is>
          <t>RX Pie Derecho AP-L-Oblicuo</t>
        </is>
      </c>
      <c r="F11" t="inlineStr">
        <is>
          <t>SCA Rayos 4 Urgencia</t>
        </is>
      </c>
    </row>
    <row r="12">
      <c r="A12">
        <f>"9851680"</f>
        <v/>
      </c>
      <c r="B12" t="inlineStr">
        <is>
          <t>08-abr-2025</t>
        </is>
      </c>
      <c r="C12" t="inlineStr">
        <is>
          <t>KECSKEMETI -</t>
        </is>
      </c>
      <c r="D12" t="inlineStr">
        <is>
          <t>JUAN MARTIN</t>
        </is>
      </c>
      <c r="E12" t="inlineStr">
        <is>
          <t>RX Muñeca Derecha AP-L</t>
        </is>
      </c>
      <c r="F12" t="inlineStr">
        <is>
          <t>SCA Rayos 4 Urgencia</t>
        </is>
      </c>
    </row>
    <row r="13">
      <c r="A13">
        <f>"9851722"</f>
        <v/>
      </c>
      <c r="B13" t="inlineStr">
        <is>
          <t>08-abr-2025</t>
        </is>
      </c>
      <c r="C13" t="inlineStr">
        <is>
          <t>SAFFIE GONZALEZ</t>
        </is>
      </c>
      <c r="D13" t="inlineStr">
        <is>
          <t>EVA SOFIA</t>
        </is>
      </c>
      <c r="E13" t="inlineStr">
        <is>
          <t>RX Torax AP-L Ped</t>
        </is>
      </c>
      <c r="F13" t="inlineStr">
        <is>
          <t>SCA Rayos 1 Didi</t>
        </is>
      </c>
    </row>
    <row r="14">
      <c r="A14">
        <f>"9851735"</f>
        <v/>
      </c>
      <c r="B14" t="inlineStr">
        <is>
          <t>08-abr-2025</t>
        </is>
      </c>
      <c r="C14" t="inlineStr">
        <is>
          <t>CABRERA VIVANCO</t>
        </is>
      </c>
      <c r="D14" t="inlineStr">
        <is>
          <t>CATALINA ALEJANDRA</t>
        </is>
      </c>
      <c r="E14" t="inlineStr">
        <is>
          <t>RX Hombro Derecho AP-Outlet-Axial</t>
        </is>
      </c>
      <c r="F14" t="inlineStr">
        <is>
          <t>SCA Rayos 1 Didi</t>
        </is>
      </c>
    </row>
    <row r="15">
      <c r="A15">
        <f>"9851787"</f>
        <v/>
      </c>
      <c r="B15" t="inlineStr">
        <is>
          <t>09-abr-2025</t>
        </is>
      </c>
      <c r="C15" t="inlineStr">
        <is>
          <t>AHUMADA LEON</t>
        </is>
      </c>
      <c r="D15" t="inlineStr">
        <is>
          <t>RAFAELLA</t>
        </is>
      </c>
      <c r="E15" t="inlineStr">
        <is>
          <t>RX Torax AP-L Ped</t>
        </is>
      </c>
      <c r="F15" t="inlineStr">
        <is>
          <t>SCA Rayos 1 Didi</t>
        </is>
      </c>
    </row>
    <row r="16">
      <c r="A16">
        <f>"9865774"</f>
        <v/>
      </c>
      <c r="B16" t="inlineStr">
        <is>
          <t>13-abr-2025</t>
        </is>
      </c>
      <c r="C16" t="inlineStr">
        <is>
          <t>LUENGO SANHUEZA</t>
        </is>
      </c>
      <c r="D16" t="inlineStr">
        <is>
          <t>JOSEFA IGNACIA</t>
        </is>
      </c>
      <c r="E16" t="inlineStr">
        <is>
          <t>RX Torax AP-L Ped</t>
        </is>
      </c>
      <c r="F16" t="inlineStr">
        <is>
          <t>SCA Rayos 1 Didi</t>
        </is>
      </c>
    </row>
    <row r="17">
      <c r="A17">
        <f>"9865840"</f>
        <v/>
      </c>
      <c r="B17" t="inlineStr">
        <is>
          <t>13-abr-2025</t>
        </is>
      </c>
      <c r="C17" t="inlineStr">
        <is>
          <t>TOLEDO SAAVEDRA</t>
        </is>
      </c>
      <c r="D17" t="inlineStr">
        <is>
          <t>EMILIA</t>
        </is>
      </c>
      <c r="E17" t="inlineStr">
        <is>
          <t>RX Mano Derecha AP-L-Oblicua Ped</t>
        </is>
      </c>
      <c r="F17" t="inlineStr">
        <is>
          <t>SCA Rayos 4 Urgencia</t>
        </is>
      </c>
    </row>
    <row r="18">
      <c r="A18">
        <f>"9865843"</f>
        <v/>
      </c>
      <c r="B18" t="inlineStr">
        <is>
          <t>13-abr-2025</t>
        </is>
      </c>
      <c r="C18" t="inlineStr">
        <is>
          <t>DIAZ PENA</t>
        </is>
      </c>
      <c r="D18" t="inlineStr">
        <is>
          <t>ALONSO IGNACIO</t>
        </is>
      </c>
      <c r="E18" t="inlineStr">
        <is>
          <t>RX Torax AP-L Ped</t>
        </is>
      </c>
      <c r="F18" t="inlineStr">
        <is>
          <t>SCA Rayos 4 Urgencia</t>
        </is>
      </c>
    </row>
    <row r="19">
      <c r="A19">
        <f>"9865857"</f>
        <v/>
      </c>
      <c r="B19" t="inlineStr">
        <is>
          <t>13-abr-2025</t>
        </is>
      </c>
      <c r="C19" t="inlineStr">
        <is>
          <t>HELPARD FONTECILLA</t>
        </is>
      </c>
      <c r="D19" t="inlineStr">
        <is>
          <t>FACUNDO ALEXANDER</t>
        </is>
      </c>
      <c r="E19" t="inlineStr">
        <is>
          <t>RX Torax AP-L Ped</t>
        </is>
      </c>
      <c r="F19" t="inlineStr">
        <is>
          <t>SCA Rayos 4 Urgencia</t>
        </is>
      </c>
    </row>
    <row r="20">
      <c r="A20">
        <f>"9865865"</f>
        <v/>
      </c>
      <c r="B20" t="inlineStr">
        <is>
          <t>13-abr-2025</t>
        </is>
      </c>
      <c r="C20" t="inlineStr">
        <is>
          <t>GONZALEZ SEMERTZAKIS</t>
        </is>
      </c>
      <c r="D20" t="inlineStr">
        <is>
          <t>CATALINA SOFIA</t>
        </is>
      </c>
      <c r="E20" t="inlineStr">
        <is>
          <t>RX Tobillo Derecho AP-L-Oblicuo C/Apoyo</t>
        </is>
      </c>
      <c r="F20" t="inlineStr">
        <is>
          <t>SCA Rayos 4 Urgencia</t>
        </is>
      </c>
    </row>
    <row r="21">
      <c r="A21">
        <f>"9865866"</f>
        <v/>
      </c>
      <c r="B21" t="inlineStr">
        <is>
          <t>13-abr-2025</t>
        </is>
      </c>
      <c r="C21" t="inlineStr">
        <is>
          <t>GONZALEZ SEMERTZAKIS</t>
        </is>
      </c>
      <c r="D21" t="inlineStr">
        <is>
          <t>CATALINA SOFIA</t>
        </is>
      </c>
      <c r="E21" t="inlineStr">
        <is>
          <t>RX Pie Derecho AP-L C/Apoyo + Oblicuo</t>
        </is>
      </c>
      <c r="F21" t="inlineStr">
        <is>
          <t>SCA Rayos 4 Urgencia</t>
        </is>
      </c>
    </row>
    <row r="22">
      <c r="A22">
        <f>"9865873"</f>
        <v/>
      </c>
      <c r="B22" t="inlineStr">
        <is>
          <t>13-abr-2025</t>
        </is>
      </c>
      <c r="C22" t="inlineStr">
        <is>
          <t>GIACAMAN SARAH</t>
        </is>
      </c>
      <c r="D22" t="inlineStr">
        <is>
          <t>PAULA LORETO</t>
        </is>
      </c>
      <c r="E22" t="inlineStr">
        <is>
          <t>RX Ortejo Derecho AP-L-Oblicuo</t>
        </is>
      </c>
      <c r="F22" t="inlineStr">
        <is>
          <t>SCA Rayos 4 Urgencia</t>
        </is>
      </c>
    </row>
    <row r="23">
      <c r="A23">
        <f>"9865882"</f>
        <v/>
      </c>
      <c r="B23" t="inlineStr">
        <is>
          <t>13-abr-2025</t>
        </is>
      </c>
      <c r="C23" t="inlineStr">
        <is>
          <t>PICASSO STEINMETZ</t>
        </is>
      </c>
      <c r="D23" t="inlineStr">
        <is>
          <t>BARBARA ANDREA</t>
        </is>
      </c>
      <c r="E23" t="inlineStr">
        <is>
          <t>RX Dedo Derecho AP-L-Oblicuo</t>
        </is>
      </c>
      <c r="F23" t="inlineStr">
        <is>
          <t>SCA Rayos 4 Urgencia</t>
        </is>
      </c>
    </row>
    <row r="24">
      <c r="A24">
        <f>"9865888"</f>
        <v/>
      </c>
      <c r="B24" t="inlineStr">
        <is>
          <t>13-abr-2025</t>
        </is>
      </c>
      <c r="C24" t="inlineStr">
        <is>
          <t>ARRIAGADA HUERTA</t>
        </is>
      </c>
      <c r="D24" t="inlineStr">
        <is>
          <t>FABIOLA</t>
        </is>
      </c>
      <c r="E24" t="inlineStr">
        <is>
          <t>RX Pie Derecho AP-L C/Apoyo + Oblicuo</t>
        </is>
      </c>
      <c r="F24" t="inlineStr">
        <is>
          <t>SCA Rayos 4 Urgencia</t>
        </is>
      </c>
    </row>
    <row r="25">
      <c r="A25">
        <f>"9865889"</f>
        <v/>
      </c>
      <c r="B25" t="inlineStr">
        <is>
          <t>13-abr-2025</t>
        </is>
      </c>
      <c r="C25" t="inlineStr">
        <is>
          <t>ARRIAGADA HUERTA</t>
        </is>
      </c>
      <c r="D25" t="inlineStr">
        <is>
          <t>FABIOLA</t>
        </is>
      </c>
      <c r="E25" t="inlineStr">
        <is>
          <t>RX Tobillo Derecho AP-L-Oblicuo C/Apoyo</t>
        </is>
      </c>
      <c r="F25" t="inlineStr">
        <is>
          <t>SCA Rayos 4 Urgencia</t>
        </is>
      </c>
    </row>
    <row r="26">
      <c r="A26">
        <f>"9865913"</f>
        <v/>
      </c>
      <c r="B26" t="inlineStr">
        <is>
          <t>13-abr-2025</t>
        </is>
      </c>
      <c r="C26" t="inlineStr">
        <is>
          <t>DURAN MOLINA</t>
        </is>
      </c>
      <c r="D26" t="inlineStr">
        <is>
          <t>MARIA BELEN</t>
        </is>
      </c>
      <c r="E26" t="inlineStr">
        <is>
          <t>RX Pie Derecho AP-L C/Apoyo + Oblicuo</t>
        </is>
      </c>
      <c r="F26" t="inlineStr">
        <is>
          <t>SCA Rayos 4 Urgencia</t>
        </is>
      </c>
    </row>
    <row r="27">
      <c r="A27">
        <f>"9865931"</f>
        <v/>
      </c>
      <c r="B27" t="inlineStr">
        <is>
          <t>13-abr-2025</t>
        </is>
      </c>
      <c r="C27" t="inlineStr">
        <is>
          <t>GONZALEZ TURPAUD</t>
        </is>
      </c>
      <c r="D27" t="inlineStr">
        <is>
          <t>NICOLAS ARTURO</t>
        </is>
      </c>
      <c r="E27" t="inlineStr">
        <is>
          <t>RX Antebrazo Izquierdo AP-L-Oblicuos Ped</t>
        </is>
      </c>
      <c r="F27" t="inlineStr">
        <is>
          <t>SCA Rayos 4 Urgencia</t>
        </is>
      </c>
    </row>
    <row r="28">
      <c r="A28">
        <f>"9865949"</f>
        <v/>
      </c>
      <c r="B28" t="inlineStr">
        <is>
          <t>13-abr-2025</t>
        </is>
      </c>
      <c r="C28" t="inlineStr">
        <is>
          <t>LABRIN GAETE</t>
        </is>
      </c>
      <c r="D28" t="inlineStr">
        <is>
          <t>MARIA GRACIA</t>
        </is>
      </c>
      <c r="E28" t="inlineStr">
        <is>
          <t>RX Cavidades Paranasales Ped</t>
        </is>
      </c>
      <c r="F28" t="inlineStr">
        <is>
          <t>SCA Rayos 4 Urgencia</t>
        </is>
      </c>
    </row>
    <row r="29">
      <c r="A29">
        <f>"9865951"</f>
        <v/>
      </c>
      <c r="B29" t="inlineStr">
        <is>
          <t>13-abr-2025</t>
        </is>
      </c>
      <c r="C29" t="inlineStr">
        <is>
          <t>LARRAIN DE ANDRACA</t>
        </is>
      </c>
      <c r="D29" t="inlineStr">
        <is>
          <t>ISIDORA</t>
        </is>
      </c>
      <c r="E29" t="inlineStr">
        <is>
          <t>RX Ortejo Derecho AP-L-Oblicuo</t>
        </is>
      </c>
      <c r="F29" t="inlineStr">
        <is>
          <t>SCA Rayos 4 Urgencia</t>
        </is>
      </c>
    </row>
    <row r="30">
      <c r="A30">
        <f>"9865952"</f>
        <v/>
      </c>
      <c r="B30" t="inlineStr">
        <is>
          <t>13-abr-2025</t>
        </is>
      </c>
      <c r="C30" t="inlineStr">
        <is>
          <t>LARRAIN DE ANDRACA</t>
        </is>
      </c>
      <c r="D30" t="inlineStr">
        <is>
          <t>ISIDORA</t>
        </is>
      </c>
      <c r="E30" t="inlineStr">
        <is>
          <t>RX Pie Derecho AP-L-Oblicuo</t>
        </is>
      </c>
      <c r="F30" t="inlineStr">
        <is>
          <t>SCA Rayos 4 Urgencia</t>
        </is>
      </c>
    </row>
    <row r="31">
      <c r="A31">
        <f>"9865972"</f>
        <v/>
      </c>
      <c r="B31" t="inlineStr">
        <is>
          <t>13-abr-2025</t>
        </is>
      </c>
      <c r="C31" t="inlineStr">
        <is>
          <t>LARRAIN DE ANDRACA</t>
        </is>
      </c>
      <c r="D31" t="inlineStr">
        <is>
          <t>ISIDORA</t>
        </is>
      </c>
      <c r="E31" t="inlineStr">
        <is>
          <t>RX Ortejo Derecho AP-L-Oblicuo</t>
        </is>
      </c>
      <c r="F31" t="inlineStr">
        <is>
          <t>SCA Rayos 4 Urgencia</t>
        </is>
      </c>
    </row>
    <row r="32">
      <c r="A32">
        <f>"9865990"</f>
        <v/>
      </c>
      <c r="B32" t="inlineStr">
        <is>
          <t>13-abr-2025</t>
        </is>
      </c>
      <c r="C32" t="inlineStr">
        <is>
          <t>ROCA MERINO</t>
        </is>
      </c>
      <c r="D32" t="inlineStr">
        <is>
          <t>MAXIMILIANO ALFREDO</t>
        </is>
      </c>
      <c r="E32" t="inlineStr">
        <is>
          <t>RX Pelvis Inlet-Outlet Ped</t>
        </is>
      </c>
      <c r="F32" t="inlineStr">
        <is>
          <t>SCA Rayos 4 Urgencia</t>
        </is>
      </c>
    </row>
    <row r="33">
      <c r="A33">
        <f>"9865993"</f>
        <v/>
      </c>
      <c r="B33" t="inlineStr">
        <is>
          <t>13-abr-2025</t>
        </is>
      </c>
      <c r="C33" t="inlineStr">
        <is>
          <t>CASTRO SAAVEDRA</t>
        </is>
      </c>
      <c r="D33" t="inlineStr">
        <is>
          <t>ANGELICA LUCY</t>
        </is>
      </c>
      <c r="E33" t="inlineStr">
        <is>
          <t>RX Torax AP-L</t>
        </is>
      </c>
      <c r="F33" t="inlineStr">
        <is>
          <t>SCA Rayos 4 Urgencia</t>
        </is>
      </c>
    </row>
    <row r="34">
      <c r="A34">
        <f>"9865994"</f>
        <v/>
      </c>
      <c r="B34" t="inlineStr">
        <is>
          <t>13-abr-2025</t>
        </is>
      </c>
      <c r="C34" t="inlineStr">
        <is>
          <t>GONZALEZ TURPAUD</t>
        </is>
      </c>
      <c r="D34" t="inlineStr">
        <is>
          <t>NICOLAS ARTURO</t>
        </is>
      </c>
      <c r="E34" t="inlineStr">
        <is>
          <t>RX Antebrazo Izquierdo AP-L Ped</t>
        </is>
      </c>
      <c r="F34" t="inlineStr">
        <is>
          <t>SCA Rayos 4 Urgencia</t>
        </is>
      </c>
    </row>
    <row r="35">
      <c r="A35">
        <f>"9866003"</f>
        <v/>
      </c>
      <c r="B35" t="inlineStr">
        <is>
          <t>13-abr-2025</t>
        </is>
      </c>
      <c r="C35" t="inlineStr">
        <is>
          <t>SALAMANCA MALLEA</t>
        </is>
      </c>
      <c r="D35" t="inlineStr">
        <is>
          <t>DIANA</t>
        </is>
      </c>
      <c r="E35" t="inlineStr">
        <is>
          <t>RX Col. Dorsal AP-L Ped</t>
        </is>
      </c>
      <c r="F35" t="inlineStr">
        <is>
          <t>SCA Rayos 4 Urgencia</t>
        </is>
      </c>
    </row>
    <row r="36">
      <c r="A36">
        <f>"9866006"</f>
        <v/>
      </c>
      <c r="B36" t="inlineStr">
        <is>
          <t>13-abr-2025</t>
        </is>
      </c>
      <c r="C36" t="inlineStr">
        <is>
          <t>COMAS VIAL</t>
        </is>
      </c>
      <c r="D36" t="inlineStr">
        <is>
          <t>SOFIA</t>
        </is>
      </c>
      <c r="E36" t="inlineStr">
        <is>
          <t>RX Torax AP-L Ped</t>
        </is>
      </c>
      <c r="F36" t="inlineStr">
        <is>
          <t>SCA Rayos 4 Urgencia</t>
        </is>
      </c>
    </row>
    <row r="37">
      <c r="A37">
        <f>"9866012"</f>
        <v/>
      </c>
      <c r="B37" t="inlineStr">
        <is>
          <t>13-abr-2025</t>
        </is>
      </c>
      <c r="C37" t="inlineStr">
        <is>
          <t>AGUILERA MUNOZ</t>
        </is>
      </c>
      <c r="D37" t="inlineStr">
        <is>
          <t>VALENTINA</t>
        </is>
      </c>
      <c r="E37" t="inlineStr">
        <is>
          <t>RX Codo Derecho AP-L-Oblicuos Ped</t>
        </is>
      </c>
      <c r="F37" t="inlineStr">
        <is>
          <t>SCA Rayos 4 Urgencia</t>
        </is>
      </c>
    </row>
    <row r="38">
      <c r="A38">
        <f>"9866013"</f>
        <v/>
      </c>
      <c r="B38" t="inlineStr">
        <is>
          <t>13-abr-2025</t>
        </is>
      </c>
      <c r="C38" t="inlineStr">
        <is>
          <t>AGUILERA MUNOZ</t>
        </is>
      </c>
      <c r="D38" t="inlineStr">
        <is>
          <t>VALENTINA</t>
        </is>
      </c>
      <c r="E38" t="inlineStr">
        <is>
          <t>RX Antebrazo Derecho AP-L-Oblicuos Ped</t>
        </is>
      </c>
      <c r="F38" t="inlineStr">
        <is>
          <t>SCA Rayos 4 Urgencia</t>
        </is>
      </c>
    </row>
    <row r="39">
      <c r="A39">
        <f>"9866034"</f>
        <v/>
      </c>
      <c r="B39" t="inlineStr">
        <is>
          <t>13-abr-2025</t>
        </is>
      </c>
      <c r="C39" t="inlineStr">
        <is>
          <t>GARCIA CASTRO</t>
        </is>
      </c>
      <c r="D39" t="inlineStr">
        <is>
          <t>DIEGO</t>
        </is>
      </c>
      <c r="E39" t="inlineStr">
        <is>
          <t>RX Torax AP-L Ped</t>
        </is>
      </c>
      <c r="F39" t="inlineStr">
        <is>
          <t>SCA Rayos 4 Urgencia</t>
        </is>
      </c>
    </row>
    <row r="40">
      <c r="A40">
        <f>"9866050"</f>
        <v/>
      </c>
      <c r="B40" t="inlineStr">
        <is>
          <t>13-abr-2025</t>
        </is>
      </c>
      <c r="C40" t="inlineStr">
        <is>
          <t>LOZANO GARCIA</t>
        </is>
      </c>
      <c r="D40" t="inlineStr">
        <is>
          <t>ROCIO ISADORA</t>
        </is>
      </c>
      <c r="E40" t="inlineStr">
        <is>
          <t>RX Col. Lumbar AP-L-5° Espacio Ped</t>
        </is>
      </c>
      <c r="F40" t="inlineStr">
        <is>
          <t>SCA Rayos 4 Urgencia</t>
        </is>
      </c>
    </row>
    <row r="41">
      <c r="A41">
        <f>"9866063"</f>
        <v/>
      </c>
      <c r="B41" t="inlineStr">
        <is>
          <t>13-abr-2025</t>
        </is>
      </c>
      <c r="C41" t="inlineStr">
        <is>
          <t>CERDA NOSEDA</t>
        </is>
      </c>
      <c r="D41" t="inlineStr">
        <is>
          <t>AURORA BELEN</t>
        </is>
      </c>
      <c r="E41" t="inlineStr">
        <is>
          <t>RX Torax AP-L Ped</t>
        </is>
      </c>
      <c r="F41" t="inlineStr">
        <is>
          <t>SCA Rayos 4 Urgencia</t>
        </is>
      </c>
    </row>
    <row r="42">
      <c r="A42">
        <f>"9866072"</f>
        <v/>
      </c>
      <c r="B42" t="inlineStr">
        <is>
          <t>13-abr-2025</t>
        </is>
      </c>
      <c r="C42" t="inlineStr">
        <is>
          <t>LOZANO GARCIA</t>
        </is>
      </c>
      <c r="D42" t="inlineStr">
        <is>
          <t>ROCIO ISADORA</t>
        </is>
      </c>
      <c r="E42" t="inlineStr">
        <is>
          <t>RX Sacro AP-L Ped</t>
        </is>
      </c>
      <c r="F42" t="inlineStr">
        <is>
          <t>SCA Rayos 4 Urgencia</t>
        </is>
      </c>
    </row>
    <row r="43">
      <c r="A43">
        <f>"9866117"</f>
        <v/>
      </c>
      <c r="B43" t="inlineStr">
        <is>
          <t>13-abr-2025</t>
        </is>
      </c>
      <c r="C43" t="inlineStr">
        <is>
          <t>GARCIA BRAVO</t>
        </is>
      </c>
      <c r="D43" t="inlineStr">
        <is>
          <t>MARIA PAZ</t>
        </is>
      </c>
      <c r="E43" t="inlineStr">
        <is>
          <t>RX Torax AP</t>
        </is>
      </c>
      <c r="F43" t="inlineStr">
        <is>
          <t>SCA Rayos 4 Urgencia</t>
        </is>
      </c>
    </row>
    <row r="44">
      <c r="A44">
        <f>"9866120"</f>
        <v/>
      </c>
      <c r="B44" t="inlineStr">
        <is>
          <t>13-abr-2025</t>
        </is>
      </c>
      <c r="C44" t="inlineStr">
        <is>
          <t>FARIAS STEVENSON</t>
        </is>
      </c>
      <c r="D44" t="inlineStr">
        <is>
          <t>MANUEL ANTONIO</t>
        </is>
      </c>
      <c r="E44" t="inlineStr">
        <is>
          <t>RX Pie Izquierdo AP-L C/Apoyo + Oblicuo</t>
        </is>
      </c>
      <c r="F44" t="inlineStr">
        <is>
          <t>SCA Rayos 4 Urgencia</t>
        </is>
      </c>
    </row>
    <row r="45">
      <c r="A45">
        <f>"9866123"</f>
        <v/>
      </c>
      <c r="B45" t="inlineStr">
        <is>
          <t>13-abr-2025</t>
        </is>
      </c>
      <c r="C45" t="inlineStr">
        <is>
          <t>AGUILERA MUNOZ</t>
        </is>
      </c>
      <c r="D45" t="inlineStr">
        <is>
          <t>VALENTINA</t>
        </is>
      </c>
      <c r="E45" t="inlineStr">
        <is>
          <t>RX Codo Derecho AP-L Ped</t>
        </is>
      </c>
      <c r="F45" t="inlineStr">
        <is>
          <t>SCA Rayos 4 Urgencia</t>
        </is>
      </c>
    </row>
    <row r="46">
      <c r="A46">
        <f>"9866126"</f>
        <v/>
      </c>
      <c r="B46" t="inlineStr">
        <is>
          <t>13-abr-2025</t>
        </is>
      </c>
      <c r="C46" t="inlineStr">
        <is>
          <t>COSTA MASANES</t>
        </is>
      </c>
      <c r="D46" t="inlineStr">
        <is>
          <t>VERONICA</t>
        </is>
      </c>
      <c r="E46" t="inlineStr">
        <is>
          <t>RX Hombro Derecho AP-Outlet-Axial</t>
        </is>
      </c>
      <c r="F46" t="inlineStr">
        <is>
          <t>SCA Rayos 4 Urgencia</t>
        </is>
      </c>
    </row>
    <row r="47">
      <c r="A47">
        <f>"9866142"</f>
        <v/>
      </c>
      <c r="B47" t="inlineStr">
        <is>
          <t>13-abr-2025</t>
        </is>
      </c>
      <c r="C47" t="inlineStr">
        <is>
          <t>GEHRKUE GRANDON</t>
        </is>
      </c>
      <c r="D47" t="inlineStr">
        <is>
          <t>CARLOS ALEXANDRO</t>
        </is>
      </c>
      <c r="E47" t="inlineStr">
        <is>
          <t>RX Codo Derecho AP-L</t>
        </is>
      </c>
      <c r="F47" t="inlineStr">
        <is>
          <t>SCA Rayos 4 Urgencia</t>
        </is>
      </c>
    </row>
    <row r="48">
      <c r="A48">
        <f>"9866143"</f>
        <v/>
      </c>
      <c r="B48" t="inlineStr">
        <is>
          <t>13-abr-2025</t>
        </is>
      </c>
      <c r="C48" t="inlineStr">
        <is>
          <t>GEHRKUE GRANDON</t>
        </is>
      </c>
      <c r="D48" t="inlineStr">
        <is>
          <t>CARLOS ALEXANDRO</t>
        </is>
      </c>
      <c r="E48" t="inlineStr">
        <is>
          <t>RX Hombro Derecho AP-Outlet-Axial</t>
        </is>
      </c>
      <c r="F48" t="inlineStr">
        <is>
          <t>SCA Rayos 4 Urgencia</t>
        </is>
      </c>
    </row>
    <row r="49">
      <c r="A49">
        <f>"9866150"</f>
        <v/>
      </c>
      <c r="B49" t="inlineStr">
        <is>
          <t>13-abr-2025</t>
        </is>
      </c>
      <c r="C49" t="inlineStr">
        <is>
          <t>FARIAS STEVENSON</t>
        </is>
      </c>
      <c r="D49" t="inlineStr">
        <is>
          <t>MANUEL ANTONIO</t>
        </is>
      </c>
      <c r="E49" t="inlineStr">
        <is>
          <t>RX Pie Izquierdo AP-L-Oblicuo</t>
        </is>
      </c>
      <c r="F49" t="inlineStr">
        <is>
          <t>SCA Rayos 4 Urgencia</t>
        </is>
      </c>
    </row>
    <row r="50">
      <c r="A50">
        <f>"9866162"</f>
        <v/>
      </c>
      <c r="B50" t="inlineStr">
        <is>
          <t>13-abr-2025</t>
        </is>
      </c>
      <c r="C50" t="inlineStr">
        <is>
          <t>CASTANEDA GORMAZ</t>
        </is>
      </c>
      <c r="D50" t="inlineStr">
        <is>
          <t>RAIMUNDO</t>
        </is>
      </c>
      <c r="E50" t="inlineStr">
        <is>
          <t>RX Torax AP-L Ped</t>
        </is>
      </c>
      <c r="F50" t="inlineStr">
        <is>
          <t>SCA Rayos 4 Urgencia</t>
        </is>
      </c>
    </row>
    <row r="51">
      <c r="A51">
        <f>"9866188"</f>
        <v/>
      </c>
      <c r="B51" t="inlineStr">
        <is>
          <t>13-abr-2025</t>
        </is>
      </c>
      <c r="C51" t="inlineStr">
        <is>
          <t>HERRERA VERGARA</t>
        </is>
      </c>
      <c r="D51" t="inlineStr">
        <is>
          <t>MONICA FLORENCIA</t>
        </is>
      </c>
      <c r="E51" t="inlineStr">
        <is>
          <t>RX Codo Derecho AP-L</t>
        </is>
      </c>
      <c r="F51" t="inlineStr">
        <is>
          <t>SCA Rayos 4 Urgencia</t>
        </is>
      </c>
    </row>
    <row r="52">
      <c r="A52">
        <f>"9866189"</f>
        <v/>
      </c>
      <c r="B52" t="inlineStr">
        <is>
          <t>13-abr-2025</t>
        </is>
      </c>
      <c r="C52" t="inlineStr">
        <is>
          <t>HERRERA VERGARA</t>
        </is>
      </c>
      <c r="D52" t="inlineStr">
        <is>
          <t>MONICA FLORENCIA</t>
        </is>
      </c>
      <c r="E52" t="inlineStr">
        <is>
          <t>RX Pie Izquierdo AP-L C/Apoyo + Oblicuo</t>
        </is>
      </c>
      <c r="F52" t="inlineStr">
        <is>
          <t>SCA Rayos 4 Urgencia</t>
        </is>
      </c>
    </row>
    <row r="53">
      <c r="A53">
        <f>"9866204"</f>
        <v/>
      </c>
      <c r="B53" t="inlineStr">
        <is>
          <t>13-abr-2025</t>
        </is>
      </c>
      <c r="C53" t="inlineStr">
        <is>
          <t>LE ROY GONZALEZ</t>
        </is>
      </c>
      <c r="D53" t="inlineStr">
        <is>
          <t>PAUL ERNESTO</t>
        </is>
      </c>
      <c r="E53" t="inlineStr">
        <is>
          <t>RX Parrilla Costal Derecha</t>
        </is>
      </c>
      <c r="F53" t="inlineStr">
        <is>
          <t>SCA Rayos 4 Urgencia</t>
        </is>
      </c>
    </row>
    <row r="54">
      <c r="A54">
        <f>"9866209"</f>
        <v/>
      </c>
      <c r="B54" t="inlineStr">
        <is>
          <t>13-abr-2025</t>
        </is>
      </c>
      <c r="C54" t="inlineStr">
        <is>
          <t>YANEZ CELIS</t>
        </is>
      </c>
      <c r="D54" t="inlineStr">
        <is>
          <t>VICTORIA ISABEL</t>
        </is>
      </c>
      <c r="E54" t="inlineStr">
        <is>
          <t>RX Torax AP-L Ped</t>
        </is>
      </c>
      <c r="F54" t="inlineStr">
        <is>
          <t>SCA Rayos 4 Urgencia</t>
        </is>
      </c>
    </row>
    <row r="55">
      <c r="A55">
        <f>"9866226"</f>
        <v/>
      </c>
      <c r="B55" t="inlineStr">
        <is>
          <t>13-abr-2025</t>
        </is>
      </c>
      <c r="C55" t="inlineStr">
        <is>
          <t>DIAZ DE LA PIEDRA</t>
        </is>
      </c>
      <c r="D55" t="inlineStr">
        <is>
          <t>JOSE TOMAS</t>
        </is>
      </c>
      <c r="E55" t="inlineStr">
        <is>
          <t>RX Torax AP-L Ped</t>
        </is>
      </c>
      <c r="F55" t="inlineStr">
        <is>
          <t>SCA Rayos 4 Urgencia</t>
        </is>
      </c>
    </row>
    <row r="56">
      <c r="A56">
        <f>"9866263"</f>
        <v/>
      </c>
      <c r="B56" t="inlineStr">
        <is>
          <t>13-abr-2025</t>
        </is>
      </c>
      <c r="C56" t="inlineStr">
        <is>
          <t>PIEDRA CAFFARENA</t>
        </is>
      </c>
      <c r="D56" t="inlineStr">
        <is>
          <t>RAIMUNDO</t>
        </is>
      </c>
      <c r="E56" t="inlineStr">
        <is>
          <t>RX Tobillo Derecho AP-L-Oblicuo C/Apoyo</t>
        </is>
      </c>
      <c r="F56" t="inlineStr">
        <is>
          <t>SCA Rayos 4 Urgencia</t>
        </is>
      </c>
    </row>
    <row r="57">
      <c r="A57">
        <f>"9866270"</f>
        <v/>
      </c>
      <c r="B57" t="inlineStr">
        <is>
          <t>13-abr-2025</t>
        </is>
      </c>
      <c r="C57" t="inlineStr">
        <is>
          <t>EICHHOLZ VILLARINO</t>
        </is>
      </c>
      <c r="D57" t="inlineStr">
        <is>
          <t>CLEMENTE</t>
        </is>
      </c>
      <c r="E57" t="inlineStr">
        <is>
          <t>RX Dedo Derecho AP-L-Oblicuo</t>
        </is>
      </c>
      <c r="F57" t="inlineStr">
        <is>
          <t>SCA Rayos 4 Urgencia</t>
        </is>
      </c>
    </row>
    <row r="58">
      <c r="A58">
        <f>"9866284"</f>
        <v/>
      </c>
      <c r="B58" t="inlineStr">
        <is>
          <t>13-abr-2025</t>
        </is>
      </c>
      <c r="C58" t="inlineStr">
        <is>
          <t>VERA ORELLANA</t>
        </is>
      </c>
      <c r="D58" t="inlineStr">
        <is>
          <t>MARIA VERONICA</t>
        </is>
      </c>
      <c r="E58" t="inlineStr">
        <is>
          <t>RX Hombro Derecho AP-Outlet-Axial</t>
        </is>
      </c>
      <c r="F58" t="inlineStr">
        <is>
          <t>SCA Rayos 4 Urgencia</t>
        </is>
      </c>
    </row>
    <row r="59">
      <c r="A59">
        <f>"9866304"</f>
        <v/>
      </c>
      <c r="B59" t="inlineStr">
        <is>
          <t>13-abr-2025</t>
        </is>
      </c>
      <c r="C59" t="inlineStr">
        <is>
          <t>MOLINA PINO</t>
        </is>
      </c>
      <c r="D59" t="inlineStr">
        <is>
          <t>JAVIERA</t>
        </is>
      </c>
      <c r="E59" t="inlineStr">
        <is>
          <t>RX Tobillo Derecho AP-L-Oblicuo C/Apoyo</t>
        </is>
      </c>
      <c r="F59" t="inlineStr">
        <is>
          <t>SCA Rayos 4 Urgencia</t>
        </is>
      </c>
    </row>
    <row r="60">
      <c r="A60">
        <f>"9866307"</f>
        <v/>
      </c>
      <c r="B60" t="inlineStr">
        <is>
          <t>13-abr-2025</t>
        </is>
      </c>
      <c r="C60" t="inlineStr">
        <is>
          <t>MOLINA PINO</t>
        </is>
      </c>
      <c r="D60" t="inlineStr">
        <is>
          <t>JAVIERA</t>
        </is>
      </c>
      <c r="E60" t="inlineStr">
        <is>
          <t>RX Pie Derecho AP-L C/Apoyo + Oblicuo</t>
        </is>
      </c>
      <c r="F60" t="inlineStr">
        <is>
          <t>SCA Rayos 4 Urgencia</t>
        </is>
      </c>
    </row>
    <row r="61">
      <c r="A61">
        <f>"9866337"</f>
        <v/>
      </c>
      <c r="B61" t="inlineStr">
        <is>
          <t>13-abr-2025</t>
        </is>
      </c>
      <c r="C61" t="inlineStr">
        <is>
          <t>ROMO PEREZ</t>
        </is>
      </c>
      <c r="D61" t="inlineStr">
        <is>
          <t>WALDO FERNANDO</t>
        </is>
      </c>
      <c r="E61" t="inlineStr">
        <is>
          <t>RX Huesos Propios de la Nariz</t>
        </is>
      </c>
      <c r="F61" t="inlineStr">
        <is>
          <t>SCA Rayos 4 Urgencia</t>
        </is>
      </c>
    </row>
    <row r="62">
      <c r="A62">
        <f>"9866339"</f>
        <v/>
      </c>
      <c r="B62" t="inlineStr">
        <is>
          <t>13-abr-2025</t>
        </is>
      </c>
      <c r="C62" t="inlineStr">
        <is>
          <t>BRAVO ARACENA</t>
        </is>
      </c>
      <c r="D62" t="inlineStr">
        <is>
          <t>ALEJANDRA PAZ</t>
        </is>
      </c>
      <c r="E62" t="inlineStr">
        <is>
          <t>RX Pie Derecho AP-L C/Apoyo + Oblicuo</t>
        </is>
      </c>
      <c r="F62" t="inlineStr">
        <is>
          <t>SCA Rayos 4 Urgencia</t>
        </is>
      </c>
    </row>
    <row r="63">
      <c r="A63">
        <f>"9866340"</f>
        <v/>
      </c>
      <c r="B63" t="inlineStr">
        <is>
          <t>13-abr-2025</t>
        </is>
      </c>
      <c r="C63" t="inlineStr">
        <is>
          <t>LASTRA BUSTOS</t>
        </is>
      </c>
      <c r="D63" t="inlineStr">
        <is>
          <t>FLORENCIA VICTORIA</t>
        </is>
      </c>
      <c r="E63" t="inlineStr">
        <is>
          <t>RX Torax AP-L Ped</t>
        </is>
      </c>
      <c r="F63" t="inlineStr">
        <is>
          <t>SCA Rayos 4 Urgencia</t>
        </is>
      </c>
    </row>
    <row r="64">
      <c r="A64">
        <f>"9866354"</f>
        <v/>
      </c>
      <c r="B64" t="inlineStr">
        <is>
          <t>13-abr-2025</t>
        </is>
      </c>
      <c r="C64" t="inlineStr">
        <is>
          <t>POBLETE LOYOLA</t>
        </is>
      </c>
      <c r="D64" t="inlineStr">
        <is>
          <t>SARA HORTENSIA</t>
        </is>
      </c>
      <c r="E64" t="inlineStr">
        <is>
          <t>RX Torax AP-L</t>
        </is>
      </c>
      <c r="F64" t="inlineStr">
        <is>
          <t>SCA Rayos 4 Urgencia</t>
        </is>
      </c>
    </row>
    <row r="65">
      <c r="A65">
        <f>"9866421"</f>
        <v/>
      </c>
      <c r="B65" t="inlineStr">
        <is>
          <t>14-abr-2025</t>
        </is>
      </c>
      <c r="C65" t="inlineStr">
        <is>
          <t>ARAVENA RODRIGUEZ</t>
        </is>
      </c>
      <c r="D65" t="inlineStr">
        <is>
          <t>PAZ</t>
        </is>
      </c>
      <c r="E65" t="inlineStr">
        <is>
          <t>RX Torax AP-L Ped</t>
        </is>
      </c>
      <c r="F65" t="inlineStr">
        <is>
          <t>SCA Rayos 1 Didi</t>
        </is>
      </c>
    </row>
    <row r="66">
      <c r="A66">
        <f>"9866437"</f>
        <v/>
      </c>
      <c r="B66" t="inlineStr">
        <is>
          <t>14-abr-2025</t>
        </is>
      </c>
      <c r="C66" t="inlineStr">
        <is>
          <t>NUNEZ HERRERA</t>
        </is>
      </c>
      <c r="D66" t="inlineStr">
        <is>
          <t>MAURICIO EDUARDO</t>
        </is>
      </c>
      <c r="E66" t="inlineStr">
        <is>
          <t>RX Torax AP-L</t>
        </is>
      </c>
      <c r="F66" t="inlineStr">
        <is>
          <t>SCA Rayos 1 Didi</t>
        </is>
      </c>
    </row>
    <row r="67">
      <c r="A67">
        <f>"9883587"</f>
        <v/>
      </c>
      <c r="B67" t="inlineStr">
        <is>
          <t>18-abr-2025</t>
        </is>
      </c>
      <c r="C67" t="inlineStr">
        <is>
          <t>CORNEJO RAMIREZ</t>
        </is>
      </c>
      <c r="D67" t="inlineStr">
        <is>
          <t>CAMILA</t>
        </is>
      </c>
      <c r="E67" t="inlineStr">
        <is>
          <t>RX Torax AP-L</t>
        </is>
      </c>
      <c r="F67" t="inlineStr">
        <is>
          <t>SCA Rayos 4 Urgencia</t>
        </is>
      </c>
    </row>
    <row r="68">
      <c r="A68">
        <f>"9883592"</f>
        <v/>
      </c>
      <c r="B68" t="inlineStr">
        <is>
          <t>18-abr-2025</t>
        </is>
      </c>
      <c r="C68" t="inlineStr">
        <is>
          <t>CONTARDO LUZZI</t>
        </is>
      </c>
      <c r="D68" t="inlineStr">
        <is>
          <t>CARMEN GLORIA PAOLA</t>
        </is>
      </c>
      <c r="E68" t="inlineStr">
        <is>
          <t>RX Torax AP-L</t>
        </is>
      </c>
      <c r="F68" t="inlineStr">
        <is>
          <t>SCA Rayos 4 Urgencia</t>
        </is>
      </c>
    </row>
    <row r="69">
      <c r="A69">
        <f>"9883645"</f>
        <v/>
      </c>
      <c r="B69" t="inlineStr">
        <is>
          <t>18-abr-2025</t>
        </is>
      </c>
      <c r="C69" t="inlineStr">
        <is>
          <t>SALGADO LOPEZ</t>
        </is>
      </c>
      <c r="D69" t="inlineStr">
        <is>
          <t>SOFIA</t>
        </is>
      </c>
      <c r="E69" t="inlineStr">
        <is>
          <t>RX Dedo Izquierdo AP-L-Oblicuo Ped</t>
        </is>
      </c>
      <c r="F69" t="inlineStr">
        <is>
          <t>SCA Rayos 4 Urgencia</t>
        </is>
      </c>
    </row>
    <row r="70">
      <c r="A70">
        <f>"9883647"</f>
        <v/>
      </c>
      <c r="B70" t="inlineStr">
        <is>
          <t>18-abr-2025</t>
        </is>
      </c>
      <c r="C70" t="inlineStr">
        <is>
          <t>CARO TRONCOSO</t>
        </is>
      </c>
      <c r="D70" t="inlineStr">
        <is>
          <t>FLORENCIA BEATRIZ</t>
        </is>
      </c>
      <c r="E70" t="inlineStr">
        <is>
          <t>RX Torax AP-L Ped</t>
        </is>
      </c>
      <c r="F70" t="inlineStr">
        <is>
          <t>SCA Rayos 4 Urgencia</t>
        </is>
      </c>
    </row>
    <row r="71">
      <c r="A71">
        <f>"9883660"</f>
        <v/>
      </c>
      <c r="B71" t="inlineStr">
        <is>
          <t>18-abr-2025</t>
        </is>
      </c>
      <c r="C71" t="inlineStr">
        <is>
          <t>NUNEZ FIGUEROA</t>
        </is>
      </c>
      <c r="D71" t="inlineStr">
        <is>
          <t>PATRICIA ANGELINA</t>
        </is>
      </c>
      <c r="E71" t="inlineStr">
        <is>
          <t>RX Huesos Propios de la Nariz</t>
        </is>
      </c>
      <c r="F71" t="inlineStr">
        <is>
          <t>SCA Rayos 4 Urgencia</t>
        </is>
      </c>
    </row>
    <row r="72">
      <c r="A72">
        <f>"9883685"</f>
        <v/>
      </c>
      <c r="B72" t="inlineStr">
        <is>
          <t>18-abr-2025</t>
        </is>
      </c>
      <c r="C72" t="inlineStr">
        <is>
          <t>OSSA VELASQUEZ</t>
        </is>
      </c>
      <c r="D72" t="inlineStr">
        <is>
          <t>ISIDORA</t>
        </is>
      </c>
      <c r="E72" t="inlineStr">
        <is>
          <t>RX Antebrazo Derecho AP-L-Oblicuos Ped</t>
        </is>
      </c>
      <c r="F72" t="inlineStr">
        <is>
          <t>SCA Rayos 4 Urgencia</t>
        </is>
      </c>
    </row>
    <row r="73">
      <c r="A73">
        <f>"9883713"</f>
        <v/>
      </c>
      <c r="B73" t="inlineStr">
        <is>
          <t>18-abr-2025</t>
        </is>
      </c>
      <c r="C73" t="inlineStr">
        <is>
          <t>HERNANDEZ EYQUEM</t>
        </is>
      </c>
      <c r="D73" t="inlineStr">
        <is>
          <t>MARIANA DE JESUS</t>
        </is>
      </c>
      <c r="E73" t="inlineStr">
        <is>
          <t>RX Codo Derecho AP-L</t>
        </is>
      </c>
      <c r="F73" t="inlineStr">
        <is>
          <t>SCA Rayos 4 Urgencia</t>
        </is>
      </c>
    </row>
    <row r="74">
      <c r="A74">
        <f>"9883714"</f>
        <v/>
      </c>
      <c r="B74" t="inlineStr">
        <is>
          <t>18-abr-2025</t>
        </is>
      </c>
      <c r="C74" t="inlineStr">
        <is>
          <t>HERNANDEZ EYQUEM</t>
        </is>
      </c>
      <c r="D74" t="inlineStr">
        <is>
          <t>MARIANA DE JESUS</t>
        </is>
      </c>
      <c r="E74" t="inlineStr">
        <is>
          <t>RX Codo Derecho Oblicuos</t>
        </is>
      </c>
      <c r="F74" t="inlineStr">
        <is>
          <t>SCA Rayos 4 Urgencia</t>
        </is>
      </c>
    </row>
    <row r="75">
      <c r="A75">
        <f>"9883723"</f>
        <v/>
      </c>
      <c r="B75" t="inlineStr">
        <is>
          <t>18-abr-2025</t>
        </is>
      </c>
      <c r="C75" t="inlineStr">
        <is>
          <t>ALARCON RODRIGUEZ</t>
        </is>
      </c>
      <c r="D75" t="inlineStr">
        <is>
          <t>CARMEN LUZ</t>
        </is>
      </c>
      <c r="E75" t="inlineStr">
        <is>
          <t>RX Sacro AP-L</t>
        </is>
      </c>
      <c r="F75" t="inlineStr">
        <is>
          <t>SCA Rayos 4 Urgencia</t>
        </is>
      </c>
    </row>
    <row r="76">
      <c r="A76">
        <f>"9883724"</f>
        <v/>
      </c>
      <c r="B76" t="inlineStr">
        <is>
          <t>18-abr-2025</t>
        </is>
      </c>
      <c r="C76" t="inlineStr">
        <is>
          <t>ALARCON RODRIGUEZ</t>
        </is>
      </c>
      <c r="D76" t="inlineStr">
        <is>
          <t>CARMEN LUZ</t>
        </is>
      </c>
      <c r="E76" t="inlineStr">
        <is>
          <t>RX Pelvis Inlet-Outlet</t>
        </is>
      </c>
      <c r="F76" t="inlineStr">
        <is>
          <t>SCA Rayos 4 Urgencia</t>
        </is>
      </c>
    </row>
    <row r="77">
      <c r="A77">
        <f>"9883775"</f>
        <v/>
      </c>
      <c r="B77" t="inlineStr">
        <is>
          <t>18-abr-2025</t>
        </is>
      </c>
      <c r="C77" t="inlineStr">
        <is>
          <t>BRAVO SAAVEDRA</t>
        </is>
      </c>
      <c r="D77" t="inlineStr">
        <is>
          <t>MAXIMO AUGUSTO LEON</t>
        </is>
      </c>
      <c r="E77" t="inlineStr">
        <is>
          <t>RX Torax AP-L Ped</t>
        </is>
      </c>
      <c r="F77" t="inlineStr">
        <is>
          <t>SCA Rayos 4 Urgencia</t>
        </is>
      </c>
    </row>
    <row r="78">
      <c r="A78">
        <f>"9883795"</f>
        <v/>
      </c>
      <c r="B78" t="inlineStr">
        <is>
          <t>18-abr-2025</t>
        </is>
      </c>
      <c r="C78" t="inlineStr">
        <is>
          <t>POPA RABAH</t>
        </is>
      </c>
      <c r="D78" t="inlineStr">
        <is>
          <t>FEDERICO NATALE</t>
        </is>
      </c>
      <c r="E78" t="inlineStr">
        <is>
          <t>RX Dedo Derecho AP-L-Oblicuo Ped</t>
        </is>
      </c>
      <c r="F78" t="inlineStr">
        <is>
          <t>SCA Rayos 4 Urgencia</t>
        </is>
      </c>
    </row>
    <row r="79">
      <c r="A79">
        <f>"9883800"</f>
        <v/>
      </c>
      <c r="B79" t="inlineStr">
        <is>
          <t>18-abr-2025</t>
        </is>
      </c>
      <c r="C79" t="inlineStr">
        <is>
          <t>POPA RABAH</t>
        </is>
      </c>
      <c r="D79" t="inlineStr">
        <is>
          <t>ALICIA MILAGROS</t>
        </is>
      </c>
      <c r="E79" t="inlineStr">
        <is>
          <t>RX Torax AP-L Ped</t>
        </is>
      </c>
      <c r="F79" t="inlineStr">
        <is>
          <t>SCA Rayos 4 Urgencia</t>
        </is>
      </c>
    </row>
    <row r="80">
      <c r="A80">
        <f>"9883824"</f>
        <v/>
      </c>
      <c r="B80" t="inlineStr">
        <is>
          <t>18-abr-2025</t>
        </is>
      </c>
      <c r="C80" t="inlineStr">
        <is>
          <t>CONTRERAS MORALES</t>
        </is>
      </c>
      <c r="D80" t="inlineStr">
        <is>
          <t>PEDRO PASCUAL</t>
        </is>
      </c>
      <c r="E80" t="inlineStr">
        <is>
          <t>RX Mano Derecha AP-L-Oblicua</t>
        </is>
      </c>
      <c r="F80" t="inlineStr">
        <is>
          <t>SCA Rayos 4 Urgencia</t>
        </is>
      </c>
    </row>
    <row r="81">
      <c r="A81">
        <f>"9883825"</f>
        <v/>
      </c>
      <c r="B81" t="inlineStr">
        <is>
          <t>18-abr-2025</t>
        </is>
      </c>
      <c r="C81" t="inlineStr">
        <is>
          <t>CONTRERAS MORALES</t>
        </is>
      </c>
      <c r="D81" t="inlineStr">
        <is>
          <t>PEDRO PASCUAL</t>
        </is>
      </c>
      <c r="E81" t="inlineStr">
        <is>
          <t>RX Rodilla Izquierda AP-L</t>
        </is>
      </c>
      <c r="F81" t="inlineStr">
        <is>
          <t>SCA Rayos 4 Urgencia</t>
        </is>
      </c>
    </row>
    <row r="82">
      <c r="A82">
        <f>"9883830"</f>
        <v/>
      </c>
      <c r="B82" t="inlineStr">
        <is>
          <t>18-abr-2025</t>
        </is>
      </c>
      <c r="C82" t="inlineStr">
        <is>
          <t>VERGARA ORTIZ</t>
        </is>
      </c>
      <c r="D82" t="inlineStr">
        <is>
          <t>MARTINA</t>
        </is>
      </c>
      <c r="E82" t="inlineStr">
        <is>
          <t>RX Femur Izquierdo AP-L Ped</t>
        </is>
      </c>
      <c r="F82" t="inlineStr">
        <is>
          <t>SCA Rayos 4 Urgencia</t>
        </is>
      </c>
    </row>
    <row r="83">
      <c r="A83">
        <f>"9883852"</f>
        <v/>
      </c>
      <c r="B83" t="inlineStr">
        <is>
          <t>18-abr-2025</t>
        </is>
      </c>
      <c r="C83" t="inlineStr">
        <is>
          <t>RIOSECO GALMEZ</t>
        </is>
      </c>
      <c r="D83" t="inlineStr">
        <is>
          <t>FELIPE</t>
        </is>
      </c>
      <c r="E83" t="inlineStr">
        <is>
          <t>RX Torax AP-L Ped</t>
        </is>
      </c>
      <c r="F83" t="inlineStr">
        <is>
          <t>SCA Rayos 4 Urgencia</t>
        </is>
      </c>
    </row>
    <row r="84">
      <c r="A84">
        <f>"9883856"</f>
        <v/>
      </c>
      <c r="B84" t="inlineStr">
        <is>
          <t>18-abr-2025</t>
        </is>
      </c>
      <c r="C84" t="inlineStr">
        <is>
          <t>MARTINEZ DONAIRE</t>
        </is>
      </c>
      <c r="D84" t="inlineStr">
        <is>
          <t>RAIMUNDO JOSE</t>
        </is>
      </c>
      <c r="E84" t="inlineStr">
        <is>
          <t>RX Tobillo Izquierdo AP-L-Oblicuo C/Apoyo Ped</t>
        </is>
      </c>
      <c r="F84" t="inlineStr">
        <is>
          <t>SCA Rayos 4 Urgencia</t>
        </is>
      </c>
    </row>
    <row r="85">
      <c r="A85">
        <f>"9883863"</f>
        <v/>
      </c>
      <c r="B85" t="inlineStr">
        <is>
          <t>18-abr-2025</t>
        </is>
      </c>
      <c r="C85" t="inlineStr">
        <is>
          <t>YANEZ CORNEJO</t>
        </is>
      </c>
      <c r="D85" t="inlineStr">
        <is>
          <t>JOSEFINA ANDREA</t>
        </is>
      </c>
      <c r="E85" t="inlineStr">
        <is>
          <t>RX Torax AP-L Ped</t>
        </is>
      </c>
      <c r="F85" t="inlineStr">
        <is>
          <t>SCA Rayos 4 Urgencia</t>
        </is>
      </c>
    </row>
    <row r="86">
      <c r="A86">
        <f>"9883865"</f>
        <v/>
      </c>
      <c r="B86" t="inlineStr">
        <is>
          <t>18-abr-2025</t>
        </is>
      </c>
      <c r="C86" t="inlineStr">
        <is>
          <t>MUNOZ MACHUCA</t>
        </is>
      </c>
      <c r="D86" t="inlineStr">
        <is>
          <t>ANA MARGARITA</t>
        </is>
      </c>
      <c r="E86" t="inlineStr">
        <is>
          <t>RX Torax AP-L</t>
        </is>
      </c>
      <c r="F86" t="inlineStr">
        <is>
          <t>SCA Rayos 4 Urgencia</t>
        </is>
      </c>
    </row>
    <row r="87">
      <c r="A87">
        <f>"9883900"</f>
        <v/>
      </c>
      <c r="B87" t="inlineStr">
        <is>
          <t>18-abr-2025</t>
        </is>
      </c>
      <c r="C87" t="inlineStr">
        <is>
          <t>BARRIOLHET WEDELES</t>
        </is>
      </c>
      <c r="D87" t="inlineStr">
        <is>
          <t>PATRICIA MARIA VERONICA</t>
        </is>
      </c>
      <c r="E87" t="inlineStr">
        <is>
          <t>RX Dedo Izquierdo AP-L-Oblicuo</t>
        </is>
      </c>
      <c r="F87" t="inlineStr">
        <is>
          <t>SCA Rayos 4 Urgencia</t>
        </is>
      </c>
    </row>
    <row r="88">
      <c r="A88">
        <f>"9883902"</f>
        <v/>
      </c>
      <c r="B88" t="inlineStr">
        <is>
          <t>18-abr-2025</t>
        </is>
      </c>
      <c r="C88" t="inlineStr">
        <is>
          <t>SLIMMING ARANCIBIA</t>
        </is>
      </c>
      <c r="D88" t="inlineStr">
        <is>
          <t>PAMELA</t>
        </is>
      </c>
      <c r="E88" t="inlineStr">
        <is>
          <t>RX Torax AP-L</t>
        </is>
      </c>
      <c r="F88" t="inlineStr">
        <is>
          <t>SCA Rayos 4 Urgencia</t>
        </is>
      </c>
    </row>
    <row r="89">
      <c r="A89">
        <f>"9883947"</f>
        <v/>
      </c>
      <c r="B89" t="inlineStr">
        <is>
          <t>18-abr-2025</t>
        </is>
      </c>
      <c r="C89" t="inlineStr">
        <is>
          <t>ESCUDERO SANDOVAL</t>
        </is>
      </c>
      <c r="D89" t="inlineStr">
        <is>
          <t>CRISTOBAL ANDRE</t>
        </is>
      </c>
      <c r="E89" t="inlineStr">
        <is>
          <t>RX Torax AP-L Ped</t>
        </is>
      </c>
      <c r="F89" t="inlineStr">
        <is>
          <t>SCA Rayos 4 Urgencia</t>
        </is>
      </c>
    </row>
    <row r="90">
      <c r="A90">
        <f>"9883955"</f>
        <v/>
      </c>
      <c r="B90" t="inlineStr">
        <is>
          <t>18-abr-2025</t>
        </is>
      </c>
      <c r="C90" t="inlineStr">
        <is>
          <t>MANDIOLA TRAVERSO</t>
        </is>
      </c>
      <c r="D90" t="inlineStr">
        <is>
          <t>AGUSTIN ESTEBAN</t>
        </is>
      </c>
      <c r="E90" t="inlineStr">
        <is>
          <t>RX Tobillo Izquierdo AP-L-Oblicuo C/Apoyo</t>
        </is>
      </c>
      <c r="F90" t="inlineStr">
        <is>
          <t>SCA Rayos 4 Urgencia</t>
        </is>
      </c>
    </row>
    <row r="91">
      <c r="A91">
        <f>"9884002"</f>
        <v/>
      </c>
      <c r="B91" t="inlineStr">
        <is>
          <t>18-abr-2025</t>
        </is>
      </c>
      <c r="C91" t="inlineStr">
        <is>
          <t>TRUFFELLO SOLAR</t>
        </is>
      </c>
      <c r="D91" t="inlineStr">
        <is>
          <t>CARMEN PATRICIA</t>
        </is>
      </c>
      <c r="E91" t="inlineStr">
        <is>
          <t>RX Torax AP-L Ped</t>
        </is>
      </c>
      <c r="F91" t="inlineStr">
        <is>
          <t>SCA Rayos 4 Urgencia</t>
        </is>
      </c>
    </row>
    <row r="92">
      <c r="A92">
        <f>"9884041"</f>
        <v/>
      </c>
      <c r="B92" t="inlineStr">
        <is>
          <t>18-abr-2025</t>
        </is>
      </c>
      <c r="C92" t="inlineStr">
        <is>
          <t>LEUENBERGER PINEDA</t>
        </is>
      </c>
      <c r="D92" t="inlineStr">
        <is>
          <t>FLORENCE</t>
        </is>
      </c>
      <c r="E92" t="inlineStr">
        <is>
          <t>RX Antebrazo Derecho AP-L</t>
        </is>
      </c>
      <c r="F92" t="inlineStr">
        <is>
          <t>SCA Rayos 1 Didi</t>
        </is>
      </c>
    </row>
    <row r="93">
      <c r="A93">
        <f>"9884052"</f>
        <v/>
      </c>
      <c r="B93" t="inlineStr">
        <is>
          <t>18-abr-2025</t>
        </is>
      </c>
      <c r="C93" t="inlineStr">
        <is>
          <t>CALMELS CUEVAS</t>
        </is>
      </c>
      <c r="D93" t="inlineStr">
        <is>
          <t>LEAH MATILDA</t>
        </is>
      </c>
      <c r="E93" t="inlineStr">
        <is>
          <t>RX Torax AP-L Ped</t>
        </is>
      </c>
      <c r="F93" t="inlineStr">
        <is>
          <t>SCA Rayos 1 Didi</t>
        </is>
      </c>
    </row>
    <row r="94">
      <c r="A94">
        <f>"9884070"</f>
        <v/>
      </c>
      <c r="B94" t="inlineStr">
        <is>
          <t>19-abr-2025</t>
        </is>
      </c>
      <c r="C94" t="inlineStr">
        <is>
          <t>CASTRO MUNOZ</t>
        </is>
      </c>
      <c r="D94" t="inlineStr">
        <is>
          <t>ADRIANA DEL CARMEN</t>
        </is>
      </c>
      <c r="E94" t="inlineStr">
        <is>
          <t>RX Torax AP-L</t>
        </is>
      </c>
      <c r="F94" t="inlineStr">
        <is>
          <t>SCA Rayos 1 Didi</t>
        </is>
      </c>
    </row>
    <row r="95">
      <c r="A95">
        <f>"9884091"</f>
        <v/>
      </c>
      <c r="B95" t="inlineStr">
        <is>
          <t>19-abr-2025</t>
        </is>
      </c>
      <c r="C95" t="inlineStr">
        <is>
          <t>MORALES LARRAIN</t>
        </is>
      </c>
      <c r="D95" t="inlineStr">
        <is>
          <t>IGNACIO LUCAS</t>
        </is>
      </c>
      <c r="E95" t="inlineStr">
        <is>
          <t>RX Dedo Derecho AP-L-Oblicuo</t>
        </is>
      </c>
      <c r="F95" t="inlineStr">
        <is>
          <t>SCA Rayos 1 Didi</t>
        </is>
      </c>
    </row>
    <row r="96">
      <c r="A96">
        <f>"9884092"</f>
        <v/>
      </c>
      <c r="B96" t="inlineStr">
        <is>
          <t>19-abr-2025</t>
        </is>
      </c>
      <c r="C96" t="inlineStr">
        <is>
          <t>MORALES LARRAIN</t>
        </is>
      </c>
      <c r="D96" t="inlineStr">
        <is>
          <t>IGNACIO LUCAS</t>
        </is>
      </c>
      <c r="E96" t="inlineStr">
        <is>
          <t>RX Dedo Derecho AP-L-Oblicuo</t>
        </is>
      </c>
      <c r="F96" t="inlineStr">
        <is>
          <t>SCA Rayos 1 Didi</t>
        </is>
      </c>
    </row>
    <row r="97">
      <c r="A97">
        <f>"9889165"</f>
        <v/>
      </c>
      <c r="B97" t="inlineStr">
        <is>
          <t>21-abr-2025</t>
        </is>
      </c>
      <c r="C97" t="inlineStr">
        <is>
          <t>CORREA LIRA</t>
        </is>
      </c>
      <c r="D97" t="inlineStr">
        <is>
          <t>CANDELARIA MARIA</t>
        </is>
      </c>
      <c r="E97" t="inlineStr">
        <is>
          <t>Rx Pelvis AP/Lowenstein &lt; 6 años Ped</t>
        </is>
      </c>
      <c r="F97" t="inlineStr">
        <is>
          <t>SCA Rayos 1 Didi</t>
        </is>
      </c>
    </row>
    <row r="98">
      <c r="A98">
        <f>"9889190"</f>
        <v/>
      </c>
      <c r="B98" t="inlineStr">
        <is>
          <t>21-abr-2025</t>
        </is>
      </c>
      <c r="C98" t="inlineStr">
        <is>
          <t>RIQUELME POZO</t>
        </is>
      </c>
      <c r="D98" t="inlineStr">
        <is>
          <t>VERONICA ESTER</t>
        </is>
      </c>
      <c r="E98" t="inlineStr">
        <is>
          <t>RX Torax AP-L</t>
        </is>
      </c>
      <c r="F98" t="inlineStr">
        <is>
          <t>SCA Rayos 1 Didi</t>
        </is>
      </c>
    </row>
    <row r="99">
      <c r="A99">
        <f>"9889200"</f>
        <v/>
      </c>
      <c r="B99" t="inlineStr">
        <is>
          <t>21-abr-2025</t>
        </is>
      </c>
      <c r="C99" t="inlineStr">
        <is>
          <t>TOLEDO SAAVEDRA</t>
        </is>
      </c>
      <c r="D99" t="inlineStr">
        <is>
          <t>EMILIA</t>
        </is>
      </c>
      <c r="E99" t="inlineStr">
        <is>
          <t>RX Pierna Izquierda AP-L Ped</t>
        </is>
      </c>
      <c r="F99" t="inlineStr">
        <is>
          <t>SCA Rayos 1 Didi</t>
        </is>
      </c>
    </row>
    <row r="100">
      <c r="A100">
        <f>"9889204"</f>
        <v/>
      </c>
      <c r="B100" t="inlineStr">
        <is>
          <t>21-abr-2025</t>
        </is>
      </c>
      <c r="C100" t="inlineStr">
        <is>
          <t>HERRMANN SANHUEZA</t>
        </is>
      </c>
      <c r="D100" t="inlineStr">
        <is>
          <t>LIA</t>
        </is>
      </c>
      <c r="E100" t="inlineStr">
        <is>
          <t>RX Antebrazo Derecho AP-L Ped</t>
        </is>
      </c>
      <c r="F100" t="inlineStr">
        <is>
          <t>SCA Rayos 4 Urgencia</t>
        </is>
      </c>
    </row>
    <row r="101">
      <c r="A101">
        <f>"9889205"</f>
        <v/>
      </c>
      <c r="B101" t="inlineStr">
        <is>
          <t>21-abr-2025</t>
        </is>
      </c>
      <c r="C101" t="inlineStr">
        <is>
          <t>HERRMANN SANHUEZA</t>
        </is>
      </c>
      <c r="D101" t="inlineStr">
        <is>
          <t>LIA</t>
        </is>
      </c>
      <c r="E101" t="inlineStr">
        <is>
          <t>RX Muñeca Derecha AP-L Ped</t>
        </is>
      </c>
      <c r="F101" t="inlineStr">
        <is>
          <t>SCA Rayos 4 Urgencia</t>
        </is>
      </c>
    </row>
    <row r="102">
      <c r="A102">
        <f>"9889270"</f>
        <v/>
      </c>
      <c r="B102" t="inlineStr">
        <is>
          <t>21-abr-2025</t>
        </is>
      </c>
      <c r="C102" t="inlineStr">
        <is>
          <t>ROSSETTI ZUFIC</t>
        </is>
      </c>
      <c r="D102" t="inlineStr">
        <is>
          <t>CHIARA</t>
        </is>
      </c>
      <c r="E102" t="inlineStr">
        <is>
          <t>RX Torax AP-L Ped</t>
        </is>
      </c>
      <c r="F102" t="inlineStr">
        <is>
          <t>SCA Rayos 1 Didi</t>
        </is>
      </c>
    </row>
    <row r="103">
      <c r="A103">
        <f>"9889292"</f>
        <v/>
      </c>
      <c r="B103" t="inlineStr">
        <is>
          <t>21-abr-2025</t>
        </is>
      </c>
      <c r="C103" t="inlineStr">
        <is>
          <t>DONOSO RODRIGUEZ</t>
        </is>
      </c>
      <c r="D103" t="inlineStr">
        <is>
          <t>AGUSTINA</t>
        </is>
      </c>
      <c r="E103" t="inlineStr">
        <is>
          <t>RX Muñeca Izquierda AP-L Ped</t>
        </is>
      </c>
      <c r="F103" t="inlineStr">
        <is>
          <t>SCA Rayos 4 Urgencia</t>
        </is>
      </c>
    </row>
    <row r="104">
      <c r="A104">
        <f>"9889294"</f>
        <v/>
      </c>
      <c r="B104" t="inlineStr">
        <is>
          <t>21-abr-2025</t>
        </is>
      </c>
      <c r="C104" t="inlineStr">
        <is>
          <t>DONOSO RODRIGUEZ</t>
        </is>
      </c>
      <c r="D104" t="inlineStr">
        <is>
          <t>AGUSTINA</t>
        </is>
      </c>
      <c r="E104" t="inlineStr">
        <is>
          <t>RX Antebrazo Izquierdo AP-L Ped</t>
        </is>
      </c>
      <c r="F104" t="inlineStr">
        <is>
          <t>SCA Rayos 4 Urgencia</t>
        </is>
      </c>
    </row>
    <row r="105">
      <c r="A105">
        <f>"9889501"</f>
        <v/>
      </c>
      <c r="B105" t="inlineStr">
        <is>
          <t>21-abr-2025</t>
        </is>
      </c>
      <c r="C105" t="inlineStr">
        <is>
          <t>AGUILA THEDY</t>
        </is>
      </c>
      <c r="D105" t="inlineStr">
        <is>
          <t>LUIS FELIPE</t>
        </is>
      </c>
      <c r="E105" t="inlineStr">
        <is>
          <t>RX Torax AP-L</t>
        </is>
      </c>
      <c r="F105" t="inlineStr">
        <is>
          <t>SCA Rayos 4 Urgencia</t>
        </is>
      </c>
    </row>
    <row r="106">
      <c r="A106">
        <f>"9889540"</f>
        <v/>
      </c>
      <c r="B106" t="inlineStr">
        <is>
          <t>21-abr-2025</t>
        </is>
      </c>
      <c r="C106" t="inlineStr">
        <is>
          <t>MORENO MENDOZA</t>
        </is>
      </c>
      <c r="D106" t="inlineStr">
        <is>
          <t>CATALINA</t>
        </is>
      </c>
      <c r="E106" t="inlineStr">
        <is>
          <t>RX Dedo Derecho AP-L-Oblicuo Ped</t>
        </is>
      </c>
      <c r="F106" t="inlineStr">
        <is>
          <t>SCA Rayos 4 Urgencia</t>
        </is>
      </c>
    </row>
    <row r="107">
      <c r="A107">
        <f>"9889620"</f>
        <v/>
      </c>
      <c r="B107" t="inlineStr">
        <is>
          <t>21-abr-2025</t>
        </is>
      </c>
      <c r="C107" t="inlineStr">
        <is>
          <t>GODOY VIDAL</t>
        </is>
      </c>
      <c r="D107" t="inlineStr">
        <is>
          <t>MAITE ISABELLA</t>
        </is>
      </c>
      <c r="E107" t="inlineStr">
        <is>
          <t>RX Pierna Izquierda AP-L Ped</t>
        </is>
      </c>
      <c r="F107" t="inlineStr">
        <is>
          <t>SCA Rayos 4 Urgencia</t>
        </is>
      </c>
    </row>
    <row r="108">
      <c r="A108">
        <f>"9889652"</f>
        <v/>
      </c>
      <c r="B108" t="inlineStr">
        <is>
          <t>21-abr-2025</t>
        </is>
      </c>
      <c r="C108" t="inlineStr">
        <is>
          <t>ADONIS TAPIA</t>
        </is>
      </c>
      <c r="D108" t="inlineStr">
        <is>
          <t>GLADYS AIDA</t>
        </is>
      </c>
      <c r="E108" t="inlineStr">
        <is>
          <t>RX Torax AP Portatil</t>
        </is>
      </c>
      <c r="F108" t="inlineStr">
        <is>
          <t>SCA Rayos 3 NX</t>
        </is>
      </c>
    </row>
    <row r="109">
      <c r="A109">
        <f>"9889703"</f>
        <v/>
      </c>
      <c r="B109" t="inlineStr">
        <is>
          <t>21-abr-2025</t>
        </is>
      </c>
      <c r="C109" t="inlineStr">
        <is>
          <t>ESCOBAR HENRIQUEZ</t>
        </is>
      </c>
      <c r="D109" t="inlineStr">
        <is>
          <t>AMARO</t>
        </is>
      </c>
      <c r="E109" t="inlineStr">
        <is>
          <t>RX Ortejo Derecho AP-L-Oblicuo Ped</t>
        </is>
      </c>
      <c r="F109" t="inlineStr">
        <is>
          <t>SCA Rayos 4 Urgencia</t>
        </is>
      </c>
    </row>
    <row r="110">
      <c r="A110">
        <f>"9889715"</f>
        <v/>
      </c>
      <c r="B110" t="inlineStr">
        <is>
          <t>21-abr-2025</t>
        </is>
      </c>
      <c r="C110" t="inlineStr">
        <is>
          <t>MIRANDA GONZALEZ</t>
        </is>
      </c>
      <c r="D110" t="inlineStr">
        <is>
          <t>ASUNCION</t>
        </is>
      </c>
      <c r="E110" t="inlineStr">
        <is>
          <t>RX Estudio Escafoides Izquierdo</t>
        </is>
      </c>
      <c r="F110" t="inlineStr">
        <is>
          <t>SCA Rayos 4 Urgencia</t>
        </is>
      </c>
    </row>
    <row r="111">
      <c r="A111">
        <f>"9889769"</f>
        <v/>
      </c>
      <c r="B111" t="inlineStr">
        <is>
          <t>21-abr-2025</t>
        </is>
      </c>
      <c r="C111" t="inlineStr">
        <is>
          <t>SALGADO DURAN</t>
        </is>
      </c>
      <c r="D111" t="inlineStr">
        <is>
          <t>GONZALO ANDRES</t>
        </is>
      </c>
      <c r="E111" t="inlineStr">
        <is>
          <t>RX Dedo Izquierdo AP-L-Oblicuo</t>
        </is>
      </c>
      <c r="F111" t="inlineStr">
        <is>
          <t>SCA Rayos 1 Didi</t>
        </is>
      </c>
    </row>
    <row r="112">
      <c r="A112">
        <f>"9889833"</f>
        <v/>
      </c>
      <c r="B112" t="inlineStr">
        <is>
          <t>22-abr-2025</t>
        </is>
      </c>
      <c r="C112" t="inlineStr">
        <is>
          <t>GALLEGUILLOS AVILA</t>
        </is>
      </c>
      <c r="D112" t="inlineStr">
        <is>
          <t>TOMAS RODRIGO</t>
        </is>
      </c>
      <c r="E112" t="inlineStr">
        <is>
          <t>RX Dedo Izquierdo AP-L-Oblicuo</t>
        </is>
      </c>
      <c r="F112" t="inlineStr">
        <is>
          <t>SCA Rayos 1 Didi</t>
        </is>
      </c>
    </row>
    <row r="113">
      <c r="A113">
        <f>"9889849"</f>
        <v/>
      </c>
      <c r="B113" t="inlineStr">
        <is>
          <t>22-abr-2025</t>
        </is>
      </c>
      <c r="C113" t="inlineStr">
        <is>
          <t>ORTIZ ARRATIA</t>
        </is>
      </c>
      <c r="D113" t="inlineStr">
        <is>
          <t>MARTIN IGNACIO</t>
        </is>
      </c>
      <c r="E113" t="inlineStr">
        <is>
          <t>RX Dedo Derecho AP-L-Oblicuo</t>
        </is>
      </c>
      <c r="F113" t="inlineStr">
        <is>
          <t>SCA Rayos 1 Didi</t>
        </is>
      </c>
    </row>
    <row r="114">
      <c r="A114">
        <f>"9889918"</f>
        <v/>
      </c>
      <c r="B114" t="inlineStr">
        <is>
          <t>22-abr-2025</t>
        </is>
      </c>
      <c r="C114" t="inlineStr">
        <is>
          <t>MALDONADO MUNOZ</t>
        </is>
      </c>
      <c r="D114" t="inlineStr">
        <is>
          <t>GASPAR IGNACIO</t>
        </is>
      </c>
      <c r="E114" t="inlineStr">
        <is>
          <t>RX Torax AP-L Ped</t>
        </is>
      </c>
      <c r="F114" t="inlineStr">
        <is>
          <t>SCA Rayos 1 Didi</t>
        </is>
      </c>
    </row>
    <row r="115">
      <c r="A115">
        <f>"9851702"</f>
        <v/>
      </c>
      <c r="B115" t="inlineStr">
        <is>
          <t>08-abr-2025</t>
        </is>
      </c>
      <c r="C115" t="inlineStr">
        <is>
          <t>MORENO ROYO-JIMENEZ</t>
        </is>
      </c>
      <c r="D115" t="inlineStr">
        <is>
          <t>PATRICIO FERNANDO</t>
        </is>
      </c>
      <c r="E115" t="inlineStr">
        <is>
          <t>RX Torax AP Portatil</t>
        </is>
      </c>
      <c r="F115" t="inlineStr">
        <is>
          <t>SCA Rayos 3 NX</t>
        </is>
      </c>
    </row>
    <row r="116">
      <c r="A116">
        <f>"9865855"</f>
        <v/>
      </c>
      <c r="B116" t="inlineStr">
        <is>
          <t>13-abr-2025</t>
        </is>
      </c>
      <c r="C116" t="inlineStr">
        <is>
          <t>NIETO HOFFMANN</t>
        </is>
      </c>
      <c r="D116" t="inlineStr">
        <is>
          <t>MARIA JESUS</t>
        </is>
      </c>
      <c r="E116" t="inlineStr">
        <is>
          <t>RX Torax AP Portatil</t>
        </is>
      </c>
      <c r="F116" t="inlineStr">
        <is>
          <t>SCA Rayos 3 NX</t>
        </is>
      </c>
    </row>
    <row r="117">
      <c r="A117">
        <f>"9866208"</f>
        <v/>
      </c>
      <c r="B117" t="inlineStr">
        <is>
          <t>13-abr-2025</t>
        </is>
      </c>
      <c r="C117" t="inlineStr">
        <is>
          <t>CASABONNE VENEGAS</t>
        </is>
      </c>
      <c r="D117" t="inlineStr">
        <is>
          <t>INES</t>
        </is>
      </c>
      <c r="E117" t="inlineStr">
        <is>
          <t>RX Torax AP Portatil</t>
        </is>
      </c>
      <c r="F117" t="inlineStr">
        <is>
          <t>SCA Rayos 3 NX</t>
        </is>
      </c>
    </row>
    <row r="118">
      <c r="A118">
        <f>"9889824"</f>
        <v/>
      </c>
      <c r="B118" t="inlineStr">
        <is>
          <t>22-abr-2025</t>
        </is>
      </c>
      <c r="C118" t="inlineStr">
        <is>
          <t>URZUA COLLARI</t>
        </is>
      </c>
      <c r="D118" t="inlineStr">
        <is>
          <t>CARLA ANDREA</t>
        </is>
      </c>
      <c r="E118" t="inlineStr">
        <is>
          <t>RX Torax AP Portatil</t>
        </is>
      </c>
      <c r="F118" t="inlineStr">
        <is>
          <t>SCA Rayos 3 NX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2"/>
  <sheetViews>
    <sheetView workbookViewId="0">
      <selection activeCell="A1" sqref="A1"/>
    </sheetView>
  </sheetViews>
  <sheetFormatPr baseColWidth="8" defaultRowHeight="15"/>
  <cols>
    <col width="12" customWidth="1" min="1" max="1"/>
    <col width="13" customWidth="1" min="2" max="2"/>
    <col width="23" customWidth="1" min="3" max="3"/>
    <col width="25" customWidth="1" min="4" max="4"/>
    <col width="43" customWidth="1" min="5" max="5"/>
    <col width="12" customWidth="1" min="6" max="6"/>
  </cols>
  <sheetData>
    <row r="1">
      <c r="A1" s="1" t="inlineStr">
        <is>
          <t>Nº Cita</t>
        </is>
      </c>
      <c r="B1" s="1" t="inlineStr">
        <is>
          <t>Fecha</t>
        </is>
      </c>
      <c r="C1" s="1" t="inlineStr">
        <is>
          <t>Apellidos</t>
        </is>
      </c>
      <c r="D1" s="1" t="inlineStr">
        <is>
          <t>Nombre</t>
        </is>
      </c>
      <c r="E1" s="1" t="inlineStr">
        <is>
          <t>Procedimiento</t>
        </is>
      </c>
      <c r="F1" s="1" t="inlineStr">
        <is>
          <t>Sala</t>
        </is>
      </c>
    </row>
    <row r="2">
      <c r="A2">
        <f>"9851256"</f>
        <v/>
      </c>
      <c r="B2" t="inlineStr">
        <is>
          <t>08-abr-2025</t>
        </is>
      </c>
      <c r="C2" t="inlineStr">
        <is>
          <t>MOYA GONZALEZ</t>
        </is>
      </c>
      <c r="D2" t="inlineStr">
        <is>
          <t>GABRIEL IGNACIO</t>
        </is>
      </c>
      <c r="E2" t="inlineStr">
        <is>
          <t>RX Muñeca Der AP/L Ped</t>
        </is>
      </c>
      <c r="F2" t="inlineStr">
        <is>
          <t>SJ Rayos 7</t>
        </is>
      </c>
    </row>
    <row r="3">
      <c r="A3">
        <f>"9851279"</f>
        <v/>
      </c>
      <c r="B3" t="inlineStr">
        <is>
          <t>08-abr-2025</t>
        </is>
      </c>
      <c r="C3" t="inlineStr">
        <is>
          <t>FARIAS HERRERA</t>
        </is>
      </c>
      <c r="D3" t="inlineStr">
        <is>
          <t>ROSARIO DOMINGA</t>
        </is>
      </c>
      <c r="E3" t="inlineStr">
        <is>
          <t>RX Tobillo Der AP/L/Oblicuo con Apoyo Ped</t>
        </is>
      </c>
      <c r="F3" t="inlineStr">
        <is>
          <t>SJ Rayos 7</t>
        </is>
      </c>
    </row>
    <row r="4">
      <c r="A4">
        <f>"9851406"</f>
        <v/>
      </c>
      <c r="B4" t="inlineStr">
        <is>
          <t>08-abr-2025</t>
        </is>
      </c>
      <c r="C4" t="inlineStr">
        <is>
          <t>DELGADO FARINA</t>
        </is>
      </c>
      <c r="D4" t="inlineStr">
        <is>
          <t>MARTIN IGNACIO</t>
        </is>
      </c>
      <c r="E4" t="inlineStr">
        <is>
          <t>RX Torax AP/Lateral Ped</t>
        </is>
      </c>
      <c r="F4" t="inlineStr">
        <is>
          <t>SJ Rayos 7</t>
        </is>
      </c>
    </row>
    <row r="5">
      <c r="A5">
        <f>"9851510"</f>
        <v/>
      </c>
      <c r="B5" t="inlineStr">
        <is>
          <t>08-abr-2025</t>
        </is>
      </c>
      <c r="C5" t="inlineStr">
        <is>
          <t>GONZALEZ GALLEGUILLOS</t>
        </is>
      </c>
      <c r="D5" t="inlineStr">
        <is>
          <t>ORLANDO ALONSO</t>
        </is>
      </c>
      <c r="E5" t="inlineStr">
        <is>
          <t>RX Dedo Der AP/L/Oblicuo</t>
        </is>
      </c>
      <c r="F5" t="inlineStr">
        <is>
          <t>SJ Rayos 7</t>
        </is>
      </c>
    </row>
    <row r="6">
      <c r="A6">
        <f>"9865962"</f>
        <v/>
      </c>
      <c r="B6" t="inlineStr">
        <is>
          <t>13-abr-2025</t>
        </is>
      </c>
      <c r="C6" t="inlineStr">
        <is>
          <t>BASTIAS PALLALEO</t>
        </is>
      </c>
      <c r="D6" t="inlineStr">
        <is>
          <t>LUA ELENA</t>
        </is>
      </c>
      <c r="E6" t="inlineStr">
        <is>
          <t>RX Torax AP/Lateral Ped</t>
        </is>
      </c>
      <c r="F6" t="inlineStr">
        <is>
          <t>SJ Rayos 7</t>
        </is>
      </c>
    </row>
    <row r="7">
      <c r="A7">
        <f>"9866016"</f>
        <v/>
      </c>
      <c r="B7" t="inlineStr">
        <is>
          <t>13-abr-2025</t>
        </is>
      </c>
      <c r="C7" t="inlineStr">
        <is>
          <t>SAGREDO CAMUS</t>
        </is>
      </c>
      <c r="D7" t="inlineStr">
        <is>
          <t>VICENTE</t>
        </is>
      </c>
      <c r="E7" t="inlineStr">
        <is>
          <t>RX Torax AP/Lateral Ped</t>
        </is>
      </c>
      <c r="F7" t="inlineStr">
        <is>
          <t>SJ Rayos 7</t>
        </is>
      </c>
    </row>
    <row r="8">
      <c r="A8">
        <f>"9866048"</f>
        <v/>
      </c>
      <c r="B8" t="inlineStr">
        <is>
          <t>13-abr-2025</t>
        </is>
      </c>
      <c r="C8" t="inlineStr">
        <is>
          <t>ROJAS PEREZ</t>
        </is>
      </c>
      <c r="D8" t="inlineStr">
        <is>
          <t>PASCUALA ALEJANDRA</t>
        </is>
      </c>
      <c r="E8" t="inlineStr">
        <is>
          <t>RX Torax AP/Lateral Ped</t>
        </is>
      </c>
      <c r="F8" t="inlineStr">
        <is>
          <t>SJ Rayos 7</t>
        </is>
      </c>
    </row>
    <row r="9">
      <c r="A9">
        <f>"9866081"</f>
        <v/>
      </c>
      <c r="B9" t="inlineStr">
        <is>
          <t>13-abr-2025</t>
        </is>
      </c>
      <c r="C9" t="inlineStr">
        <is>
          <t>PORTALES VARAS</t>
        </is>
      </c>
      <c r="D9" t="inlineStr">
        <is>
          <t>FRANCESCA ESTER</t>
        </is>
      </c>
      <c r="E9" t="inlineStr">
        <is>
          <t>RX Torax AP/L</t>
        </is>
      </c>
      <c r="F9" t="inlineStr">
        <is>
          <t>SJ Rayos 7</t>
        </is>
      </c>
    </row>
    <row r="10">
      <c r="A10">
        <f>"9866163"</f>
        <v/>
      </c>
      <c r="B10" t="inlineStr">
        <is>
          <t>13-abr-2025</t>
        </is>
      </c>
      <c r="C10" t="inlineStr">
        <is>
          <t>RIVERA ESPINA</t>
        </is>
      </c>
      <c r="D10" t="inlineStr">
        <is>
          <t>RAUL EDUARDO</t>
        </is>
      </c>
      <c r="E10" t="inlineStr">
        <is>
          <t>RX Pelvis AP. Cad AP/Axial Izq</t>
        </is>
      </c>
      <c r="F10" t="inlineStr">
        <is>
          <t>SJ Rayos 7</t>
        </is>
      </c>
    </row>
    <row r="11">
      <c r="A11">
        <f>"9883538"</f>
        <v/>
      </c>
      <c r="B11" t="inlineStr">
        <is>
          <t>18-abr-2025</t>
        </is>
      </c>
      <c r="C11" t="inlineStr">
        <is>
          <t>MENARES MARTINEZ</t>
        </is>
      </c>
      <c r="D11" t="inlineStr">
        <is>
          <t>IGNACIO ANTONIO</t>
        </is>
      </c>
      <c r="E11" t="inlineStr">
        <is>
          <t>RX Pie Izq AP/L</t>
        </is>
      </c>
      <c r="F11" t="inlineStr">
        <is>
          <t>SJ Rayos 7</t>
        </is>
      </c>
    </row>
    <row r="12">
      <c r="A12">
        <f>"9883539"</f>
        <v/>
      </c>
      <c r="B12" t="inlineStr">
        <is>
          <t>18-abr-2025</t>
        </is>
      </c>
      <c r="C12" t="inlineStr">
        <is>
          <t>MENARES MARTINEZ</t>
        </is>
      </c>
      <c r="D12" t="inlineStr">
        <is>
          <t>IGNACIO ANTONIO</t>
        </is>
      </c>
      <c r="E12" t="inlineStr">
        <is>
          <t>RX Ortejo Izq AP/L</t>
        </is>
      </c>
      <c r="F12" t="inlineStr">
        <is>
          <t>SJ Rayos 7</t>
        </is>
      </c>
    </row>
    <row r="13">
      <c r="A13">
        <f>"9883551"</f>
        <v/>
      </c>
      <c r="B13" t="inlineStr">
        <is>
          <t>18-abr-2025</t>
        </is>
      </c>
      <c r="C13" t="inlineStr">
        <is>
          <t>URZUA MOYA</t>
        </is>
      </c>
      <c r="D13" t="inlineStr">
        <is>
          <t>SEGUNDO ANTONIO</t>
        </is>
      </c>
      <c r="E13" t="inlineStr">
        <is>
          <t>RX Torax AP/L</t>
        </is>
      </c>
      <c r="F13" t="inlineStr">
        <is>
          <t>SJ Rayos 7</t>
        </is>
      </c>
    </row>
    <row r="14">
      <c r="A14">
        <f>"9883771"</f>
        <v/>
      </c>
      <c r="B14" t="inlineStr">
        <is>
          <t>18-abr-2025</t>
        </is>
      </c>
      <c r="C14" t="inlineStr">
        <is>
          <t>PADILLA YEVENES</t>
        </is>
      </c>
      <c r="D14" t="inlineStr">
        <is>
          <t>MATIAS ALONSO</t>
        </is>
      </c>
      <c r="E14" t="inlineStr">
        <is>
          <t>RX Torax AP/Lateral Ped</t>
        </is>
      </c>
      <c r="F14" t="inlineStr">
        <is>
          <t>SJ Rayos 7</t>
        </is>
      </c>
    </row>
    <row r="15">
      <c r="A15">
        <f>"9883778"</f>
        <v/>
      </c>
      <c r="B15" t="inlineStr">
        <is>
          <t>18-abr-2025</t>
        </is>
      </c>
      <c r="C15" t="inlineStr">
        <is>
          <t>ORTIZ MALDONADO</t>
        </is>
      </c>
      <c r="D15" t="inlineStr">
        <is>
          <t>CAROLINA ANDREA</t>
        </is>
      </c>
      <c r="E15" t="inlineStr">
        <is>
          <t>RX Torax AP/L</t>
        </is>
      </c>
      <c r="F15" t="inlineStr">
        <is>
          <t>SJ Rayos 7</t>
        </is>
      </c>
    </row>
    <row r="16">
      <c r="A16">
        <f>"9883866"</f>
        <v/>
      </c>
      <c r="B16" t="inlineStr">
        <is>
          <t>18-abr-2025</t>
        </is>
      </c>
      <c r="C16" t="inlineStr">
        <is>
          <t>MOGLIA ROJAS</t>
        </is>
      </c>
      <c r="D16" t="inlineStr">
        <is>
          <t>MARISOL DE LAS MERCEDES</t>
        </is>
      </c>
      <c r="E16" t="inlineStr">
        <is>
          <t>RX Mano Der AP/L</t>
        </is>
      </c>
      <c r="F16" t="inlineStr">
        <is>
          <t>SJ Rayos 7</t>
        </is>
      </c>
    </row>
    <row r="17">
      <c r="A17">
        <f>"9883867"</f>
        <v/>
      </c>
      <c r="B17" t="inlineStr">
        <is>
          <t>18-abr-2025</t>
        </is>
      </c>
      <c r="C17" t="inlineStr">
        <is>
          <t>MOGLIA ROJAS</t>
        </is>
      </c>
      <c r="D17" t="inlineStr">
        <is>
          <t>MARISOL DE LAS MERCEDES</t>
        </is>
      </c>
      <c r="E17" t="inlineStr">
        <is>
          <t>RX Dedo Der AP/L/Oblicuo</t>
        </is>
      </c>
      <c r="F17" t="inlineStr">
        <is>
          <t>SJ Rayos 7</t>
        </is>
      </c>
    </row>
    <row r="18">
      <c r="A18">
        <f>"9883868"</f>
        <v/>
      </c>
      <c r="B18" t="inlineStr">
        <is>
          <t>18-abr-2025</t>
        </is>
      </c>
      <c r="C18" t="inlineStr">
        <is>
          <t>MOGLIA ROJAS</t>
        </is>
      </c>
      <c r="D18" t="inlineStr">
        <is>
          <t>MARISOL DE LAS MERCEDES</t>
        </is>
      </c>
      <c r="E18" t="inlineStr">
        <is>
          <t>RX Dedo Der AP/L/Oblicuo</t>
        </is>
      </c>
      <c r="F18" t="inlineStr">
        <is>
          <t>SJ Rayos 7</t>
        </is>
      </c>
    </row>
    <row r="19">
      <c r="A19">
        <f>"9883869"</f>
        <v/>
      </c>
      <c r="B19" t="inlineStr">
        <is>
          <t>18-abr-2025</t>
        </is>
      </c>
      <c r="C19" t="inlineStr">
        <is>
          <t>MOGLIA ROJAS</t>
        </is>
      </c>
      <c r="D19" t="inlineStr">
        <is>
          <t>MARISOL DE LAS MERCEDES</t>
        </is>
      </c>
      <c r="E19" t="inlineStr">
        <is>
          <t>RX Dedo Der AP/L/Oblicuo</t>
        </is>
      </c>
      <c r="F19" t="inlineStr">
        <is>
          <t>SJ Rayos 7</t>
        </is>
      </c>
    </row>
    <row r="20">
      <c r="A20">
        <f>"9889370"</f>
        <v/>
      </c>
      <c r="B20" t="inlineStr">
        <is>
          <t>21-abr-2025</t>
        </is>
      </c>
      <c r="C20" t="inlineStr">
        <is>
          <t>PORFLITT MARIN</t>
        </is>
      </c>
      <c r="D20" t="inlineStr">
        <is>
          <t>JULIETA ANTONIA</t>
        </is>
      </c>
      <c r="E20" t="inlineStr">
        <is>
          <t>RX Codo Der AP/L</t>
        </is>
      </c>
      <c r="F20" t="inlineStr">
        <is>
          <t>SJ Rayos 7</t>
        </is>
      </c>
    </row>
    <row r="21">
      <c r="A21">
        <f>"9889467"</f>
        <v/>
      </c>
      <c r="B21" t="inlineStr">
        <is>
          <t>21-abr-2025</t>
        </is>
      </c>
      <c r="C21" t="inlineStr">
        <is>
          <t>ASTORGA DOMINGUEZ</t>
        </is>
      </c>
      <c r="D21" t="inlineStr">
        <is>
          <t>MATILDA JOSEFA</t>
        </is>
      </c>
      <c r="E21" t="inlineStr">
        <is>
          <t>RX Torax AP/Lateral Ped</t>
        </is>
      </c>
      <c r="F21" t="inlineStr">
        <is>
          <t>SJ Rayos 7</t>
        </is>
      </c>
    </row>
    <row r="22">
      <c r="A22">
        <f>"9889574"</f>
        <v/>
      </c>
      <c r="B22" t="inlineStr">
        <is>
          <t>21-abr-2025</t>
        </is>
      </c>
      <c r="C22" t="inlineStr">
        <is>
          <t>ARCOS RODRIGUEZ</t>
        </is>
      </c>
      <c r="D22" t="inlineStr">
        <is>
          <t>JAVIER MAXIMILIANO</t>
        </is>
      </c>
      <c r="E22" t="inlineStr">
        <is>
          <t>RX Dedo Der AP/L/Oblicuo Ped</t>
        </is>
      </c>
      <c r="F22" t="inlineStr">
        <is>
          <t>SJ Rayos 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2025-05-05T16:57:06Z</dcterms:created>
  <dcterms:modified xsi:type="dcterms:W3CDTF">2025-05-05T16:57:06Z</dcterms:modified>
</cp:coreProperties>
</file>