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xnguyen\Documents\Git\CDFW-IEP-Surveys\"/>
    </mc:Choice>
  </mc:AlternateContent>
  <xr:revisionPtr revIDLastSave="0" documentId="13_ncr:1_{E152E59E-F885-4891-87D7-D31203EF0ACA}" xr6:coauthVersionLast="47" xr6:coauthVersionMax="47" xr10:uidLastSave="{00000000-0000-0000-0000-000000000000}"/>
  <bookViews>
    <workbookView xWindow="-120" yWindow="-120" windowWidth="29040" windowHeight="15990" activeTab="6" xr2:uid="{E4613B46-C3AC-4DAA-B0D5-9F6A4025B6DC}"/>
  </bookViews>
  <sheets>
    <sheet name="Sheet1" sheetId="1" r:id="rId1"/>
    <sheet name="Sheet2" sheetId="2" r:id="rId2"/>
    <sheet name="Sheet3" sheetId="3" r:id="rId3"/>
    <sheet name="averageLengthCalculations" sheetId="5" r:id="rId4"/>
    <sheet name="Sheet4" sheetId="4" r:id="rId5"/>
    <sheet name="Sheet6" sheetId="6" r:id="rId6"/>
    <sheet name="Sheet7" sheetId="7" r:id="rId7"/>
    <sheet name="Sheet5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7" l="1"/>
  <c r="E26" i="6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" i="6"/>
  <c r="F206" i="2"/>
  <c r="F193" i="2"/>
  <c r="F183" i="2"/>
  <c r="F176" i="2"/>
  <c r="F167" i="2"/>
  <c r="F158" i="2"/>
  <c r="F152" i="2"/>
  <c r="F144" i="2"/>
  <c r="F135" i="2"/>
  <c r="F126" i="2"/>
  <c r="F119" i="2"/>
  <c r="F112" i="2"/>
  <c r="F103" i="2"/>
  <c r="F97" i="2"/>
  <c r="F87" i="2"/>
  <c r="F80" i="2"/>
  <c r="F72" i="2"/>
  <c r="F65" i="2"/>
  <c r="F54" i="2"/>
  <c r="F41" i="2"/>
  <c r="F32" i="2"/>
  <c r="F24" i="2"/>
  <c r="F16" i="2"/>
  <c r="F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" i="2"/>
  <c r="A4" i="4"/>
  <c r="A5" i="4"/>
  <c r="A6" i="4"/>
  <c r="A7" i="4"/>
  <c r="A8" i="4"/>
  <c r="A9" i="4"/>
  <c r="A10" i="4"/>
  <c r="A11" i="4"/>
  <c r="A12" i="4"/>
  <c r="A3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" i="3"/>
  <c r="K13" i="3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" i="3"/>
  <c r="K2" i="3" s="1"/>
  <c r="M13" i="1"/>
  <c r="H22" i="1"/>
  <c r="L13" i="1"/>
  <c r="K14" i="1"/>
  <c r="K15" i="1"/>
  <c r="K16" i="1"/>
  <c r="K17" i="1"/>
  <c r="K18" i="1"/>
  <c r="K13" i="1"/>
  <c r="C12" i="1"/>
  <c r="O6" i="1"/>
  <c r="K7" i="1"/>
  <c r="K8" i="1"/>
  <c r="K6" i="1"/>
  <c r="G8" i="1"/>
  <c r="M8" i="1"/>
  <c r="M6" i="1"/>
  <c r="L7" i="1"/>
  <c r="M7" i="1" s="1"/>
  <c r="L8" i="1"/>
  <c r="L6" i="1"/>
  <c r="J9" i="1"/>
  <c r="M9" i="1" l="1"/>
  <c r="L9" i="1"/>
</calcChain>
</file>

<file path=xl/sharedStrings.xml><?xml version="1.0" encoding="utf-8"?>
<sst xmlns="http://schemas.openxmlformats.org/spreadsheetml/2006/main" count="396" uniqueCount="87">
  <si>
    <t>Year</t>
  </si>
  <si>
    <t>qry_AMC_DS CPUE 01.Survey</t>
  </si>
  <si>
    <t>SampleDate</t>
  </si>
  <si>
    <t>qry_AMC_DS CPUE 01.Station</t>
  </si>
  <si>
    <t>SumOfDS Catch</t>
  </si>
  <si>
    <t>Nt</t>
  </si>
  <si>
    <t>Log10 trans</t>
  </si>
  <si>
    <t>tbl_AMC_IndexStations.Station</t>
  </si>
  <si>
    <t>Station</t>
  </si>
  <si>
    <t>n</t>
  </si>
  <si>
    <t>length</t>
  </si>
  <si>
    <t>AvgOfLog10 trans</t>
  </si>
  <si>
    <t>Geomean</t>
  </si>
  <si>
    <t>AvgOfLength</t>
  </si>
  <si>
    <t>YEAR</t>
  </si>
  <si>
    <t>INDEX</t>
  </si>
  <si>
    <t>calculatedIndex</t>
  </si>
  <si>
    <t>equal</t>
  </si>
  <si>
    <t>1st survey didn't count…?</t>
  </si>
  <si>
    <t>calibratedK</t>
  </si>
  <si>
    <t>constantK</t>
  </si>
  <si>
    <t>711 station CPUE is different, due to number of tows; in Access, only recorded 2 tows, but there is a towNum 1 and a towNum 3…In my calculation, I used maxTow = 3, but in Access query it's 2</t>
  </si>
  <si>
    <t>901, max tow == 3 but is 2 in the database because tow 2 was not recorded</t>
  </si>
  <si>
    <t>TowNum</t>
  </si>
  <si>
    <t>Species</t>
  </si>
  <si>
    <t>DS Catch</t>
  </si>
  <si>
    <t>Volume of Water</t>
  </si>
  <si>
    <t>Delta Smelt</t>
  </si>
  <si>
    <t>No DS Catch</t>
  </si>
  <si>
    <t>Comment</t>
  </si>
  <si>
    <t>missing tow 2</t>
  </si>
  <si>
    <t>measured 50 but count 55, all fish &lt; 60 mm</t>
  </si>
  <si>
    <t>measured 50 but count 67, all fish &lt; 60 mm</t>
  </si>
  <si>
    <t>Average length is off…This is due to the inclusion of non-indexed stations in the calculations, 60 filter is in place but not the index station filter. To get to this, look at the qry_AverageDSLength query and add the columns: FishLengthID, Station, TowID, Region (from indexStation table)</t>
  </si>
  <si>
    <t>Survey</t>
  </si>
  <si>
    <t>meanFL</t>
  </si>
  <si>
    <t>NA</t>
  </si>
  <si>
    <t>the first survey is not counted? Can't find documentation for this in the SOP</t>
  </si>
  <si>
    <t>T</t>
  </si>
  <si>
    <t>F</t>
  </si>
  <si>
    <t>AvgOfLength_fromAccess</t>
  </si>
  <si>
    <t>meanFL_fromR</t>
  </si>
  <si>
    <t>equal_roundedToTwoDecimals</t>
  </si>
  <si>
    <t>INDEX_rCalibratedK</t>
  </si>
  <si>
    <t>INDEX_rConstantK</t>
  </si>
  <si>
    <t>INDEX_accessConstantK</t>
  </si>
  <si>
    <t>differences</t>
  </si>
  <si>
    <t>no fish above 20 mm</t>
  </si>
  <si>
    <t>surveysUsed_r1</t>
  </si>
  <si>
    <t>surveysUsed_r2</t>
  </si>
  <si>
    <t>surveysUsed_r3</t>
  </si>
  <si>
    <t>surveysUsed_r4</t>
  </si>
  <si>
    <t>surveysUsed_access1</t>
  </si>
  <si>
    <t>surveysUsed_access2</t>
  </si>
  <si>
    <t>surveysUsed_access3</t>
  </si>
  <si>
    <t>surveysUsed_access4</t>
  </si>
  <si>
    <t>associatedMeanFL_r1</t>
  </si>
  <si>
    <t>associatedMeanFL_r2</t>
  </si>
  <si>
    <t>associatedMeanFL_r3</t>
  </si>
  <si>
    <t>associatedMeanFL_r4</t>
  </si>
  <si>
    <t>associatedMeanFL_access1</t>
  </si>
  <si>
    <t>associatedMeanFL_access2</t>
  </si>
  <si>
    <t>associatedMeanFL_access3</t>
  </si>
  <si>
    <t>associatedMeanFL_access4</t>
  </si>
  <si>
    <t>survey 9 &gt; 20 mm but that’s all</t>
  </si>
  <si>
    <t>calibrated kFactor used</t>
  </si>
  <si>
    <t>Survey 1 not used although mean FL &gt; 20 mm (in both R and Access calculations)</t>
  </si>
  <si>
    <t>different nTow</t>
  </si>
  <si>
    <t>geoMean_r1</t>
  </si>
  <si>
    <t>geoMean_r2</t>
  </si>
  <si>
    <t>geoMean_r3</t>
  </si>
  <si>
    <t>geoMean_r4</t>
  </si>
  <si>
    <t>geoMean_access1</t>
  </si>
  <si>
    <t>geoMean_access2</t>
  </si>
  <si>
    <t>geoMean_access3</t>
  </si>
  <si>
    <t>geoMean_access4</t>
  </si>
  <si>
    <t>factory kFactor used</t>
  </si>
  <si>
    <t>LengthFreq</t>
  </si>
  <si>
    <t>meanFL off, subsample issue (55 and 67) fish in surveys 5 and 6</t>
  </si>
  <si>
    <t>meanFL off, calibrated kFactor used</t>
  </si>
  <si>
    <t>indexAccess</t>
  </si>
  <si>
    <t>meanFL off, wrong surveys used for R version, likely used calibrated kFactor</t>
  </si>
  <si>
    <t>meanFL off, wrong surveys used for R version</t>
  </si>
  <si>
    <t>meanFL off</t>
  </si>
  <si>
    <t>meanFL off, if accounted for, there weren't enough fish to get meanFL &gt; 20</t>
  </si>
  <si>
    <t>meanFL off, survey used diff; these aren't actually the same index calculations, only so because of the rounding</t>
  </si>
  <si>
    <t>   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</si>
</sst>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1111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sz val="10"/>
      <color rgb="FF0000A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CECE7"/>
        <bgColor indexed="64"/>
      </patternFill>
    </fill>
    <fill>
      <patternFill patternType="solid">
        <fgColor rgb="FFEDFCFC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</cellStyleXfs>
  <cellXfs count="3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3" xfId="1" applyFont="1" applyFill="1" applyBorder="1" applyAlignment="1">
      <alignment horizontal="right" wrapText="1"/>
    </xf>
    <xf numFmtId="0" fontId="1" fillId="0" borderId="0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/>
    <xf numFmtId="0" fontId="7" fillId="0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/>
    <xf numFmtId="0" fontId="0" fillId="3" borderId="0" xfId="0" applyFill="1"/>
    <xf numFmtId="0" fontId="0" fillId="0" borderId="0" xfId="0" applyFill="1"/>
    <xf numFmtId="0" fontId="1" fillId="2" borderId="1" xfId="3" applyFont="1" applyFill="1" applyBorder="1" applyAlignment="1">
      <alignment horizontal="center"/>
    </xf>
    <xf numFmtId="164" fontId="1" fillId="0" borderId="2" xfId="3" applyNumberFormat="1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5" xfId="3" applyFont="1" applyFill="1" applyBorder="1" applyAlignment="1">
      <alignment horizontal="center"/>
    </xf>
    <xf numFmtId="0" fontId="1" fillId="4" borderId="2" xfId="2" applyFont="1" applyFill="1" applyBorder="1" applyAlignment="1">
      <alignment horizontal="right" wrapText="1"/>
    </xf>
    <xf numFmtId="0" fontId="0" fillId="4" borderId="0" xfId="0" applyFill="1"/>
    <xf numFmtId="0" fontId="1" fillId="5" borderId="2" xfId="2" applyFont="1" applyFill="1" applyBorder="1" applyAlignment="1">
      <alignment horizontal="right" wrapText="1"/>
    </xf>
    <xf numFmtId="0" fontId="0" fillId="5" borderId="0" xfId="0" applyFill="1"/>
    <xf numFmtId="0" fontId="1" fillId="6" borderId="2" xfId="2" applyFont="1" applyFill="1" applyBorder="1" applyAlignment="1">
      <alignment horizontal="right" wrapText="1"/>
    </xf>
    <xf numFmtId="0" fontId="0" fillId="6" borderId="0" xfId="0" applyFill="1"/>
    <xf numFmtId="0" fontId="1" fillId="0" borderId="0" xfId="3" applyFont="1" applyFill="1" applyBorder="1" applyAlignment="1">
      <alignment horizontal="right" wrapText="1"/>
    </xf>
    <xf numFmtId="0" fontId="1" fillId="0" borderId="0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left"/>
    </xf>
    <xf numFmtId="0" fontId="4" fillId="2" borderId="1" xfId="4" applyFont="1" applyFill="1" applyBorder="1" applyAlignment="1">
      <alignment horizontal="center"/>
    </xf>
    <xf numFmtId="0" fontId="4" fillId="0" borderId="2" xfId="4" applyFont="1" applyFill="1" applyBorder="1" applyAlignment="1">
      <alignment horizontal="right" wrapText="1"/>
    </xf>
    <xf numFmtId="0" fontId="4" fillId="0" borderId="2" xfId="2" applyFont="1" applyBorder="1" applyAlignment="1">
      <alignment horizontal="right" wrapText="1"/>
    </xf>
    <xf numFmtId="0" fontId="4" fillId="2" borderId="1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right" wrapText="1"/>
    </xf>
    <xf numFmtId="0" fontId="7" fillId="7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8" fillId="8" borderId="6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</cellXfs>
  <cellStyles count="5">
    <cellStyle name="Normal" xfId="0" builtinId="0"/>
    <cellStyle name="Normal_Sheet1" xfId="1" xr:uid="{2502E73D-F464-42F0-AFE5-E5D1C83DF961}"/>
    <cellStyle name="Normal_Sheet2" xfId="2" xr:uid="{ABE6B94B-AE6E-422E-832E-030BC877E879}"/>
    <cellStyle name="Normal_Sheet2_1" xfId="4" xr:uid="{9DED60C7-615B-4FF2-A5D0-966002948680}"/>
    <cellStyle name="Normal_Sheet4" xfId="3" xr:uid="{CF3C11A7-0C4C-45FF-BC01-671D50022D0A}"/>
  </cellStyles>
  <dxfs count="1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B6CB-6939-401F-9E0F-93EFF229941F}">
  <dimension ref="A1:O52"/>
  <sheetViews>
    <sheetView topLeftCell="A4" workbookViewId="0">
      <selection activeCell="E33" sqref="E33"/>
    </sheetView>
  </sheetViews>
  <sheetFormatPr defaultRowHeight="15" x14ac:dyDescent="0.25"/>
  <cols>
    <col min="1" max="1" width="12" bestFit="1" customWidth="1"/>
    <col min="2" max="2" width="26.85546875" bestFit="1" customWidth="1"/>
    <col min="3" max="3" width="12" bestFit="1" customWidth="1"/>
    <col min="4" max="4" width="27.140625" bestFit="1" customWidth="1"/>
    <col min="5" max="5" width="14.7109375" bestFit="1" customWidth="1"/>
    <col min="6" max="6" width="11.5703125" bestFit="1" customWidth="1"/>
    <col min="7" max="8" width="12" bestFit="1" customWidth="1"/>
  </cols>
  <sheetData>
    <row r="1" spans="1:15" x14ac:dyDescent="0.25">
      <c r="A1">
        <v>0.79203081260978303</v>
      </c>
      <c r="C1">
        <v>0.79203081260978303</v>
      </c>
      <c r="E1">
        <v>9.8941671001910905</v>
      </c>
    </row>
    <row r="2" spans="1:15" x14ac:dyDescent="0.25">
      <c r="A2">
        <v>1.41926032785165</v>
      </c>
      <c r="C2">
        <v>1.41926032785165</v>
      </c>
      <c r="E2">
        <v>13.873154969788001</v>
      </c>
    </row>
    <row r="3" spans="1:15" x14ac:dyDescent="0.25">
      <c r="A3">
        <v>0.99490936915053296</v>
      </c>
      <c r="C3">
        <v>1.1544986596477</v>
      </c>
      <c r="E3">
        <v>6.5549371594982802</v>
      </c>
    </row>
    <row r="4" spans="1:15" x14ac:dyDescent="0.25">
      <c r="A4">
        <v>2.6246897447178901</v>
      </c>
      <c r="C4">
        <v>0.99490936915053296</v>
      </c>
      <c r="E4">
        <v>3.59849456663129</v>
      </c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I6">
        <v>1</v>
      </c>
      <c r="J6">
        <v>905.38237742024</v>
      </c>
      <c r="K6">
        <f>10000*I6</f>
        <v>10000</v>
      </c>
      <c r="L6">
        <f>I6/J6</f>
        <v>1.1045057038213619E-3</v>
      </c>
      <c r="M6">
        <f>L6*10000</f>
        <v>11.045057038213619</v>
      </c>
      <c r="O6">
        <f>SUM(K6:K8)/SUM(J6:J8)</f>
        <v>15.181255013652574</v>
      </c>
    </row>
    <row r="7" spans="1:15" x14ac:dyDescent="0.25">
      <c r="A7" s="2">
        <v>1995</v>
      </c>
      <c r="B7" s="2">
        <v>1</v>
      </c>
      <c r="C7" s="3">
        <v>34816</v>
      </c>
      <c r="D7" s="2">
        <v>520</v>
      </c>
      <c r="E7" s="2">
        <v>4</v>
      </c>
      <c r="F7" s="2">
        <v>44.916497818433839</v>
      </c>
      <c r="G7">
        <v>14.9721659394779</v>
      </c>
      <c r="H7">
        <v>14.9721659394779</v>
      </c>
      <c r="I7">
        <v>3</v>
      </c>
      <c r="J7">
        <v>885.70191609679</v>
      </c>
      <c r="K7">
        <f>10000*I7</f>
        <v>30000</v>
      </c>
      <c r="L7">
        <f>I7/J7</f>
        <v>3.3871440780220219E-3</v>
      </c>
      <c r="M7">
        <f>L7*10000</f>
        <v>33.871440780220219</v>
      </c>
    </row>
    <row r="8" spans="1:15" x14ac:dyDescent="0.25">
      <c r="F8">
        <v>44.916497818433839</v>
      </c>
      <c r="G8">
        <f>F8/3</f>
        <v>14.972165939477946</v>
      </c>
      <c r="I8">
        <v>0</v>
      </c>
      <c r="J8">
        <v>843.74398412060998</v>
      </c>
      <c r="K8">
        <f>10000*I8</f>
        <v>0</v>
      </c>
      <c r="L8">
        <f>I8/J8</f>
        <v>0</v>
      </c>
      <c r="M8">
        <f>L8*10000</f>
        <v>0</v>
      </c>
    </row>
    <row r="9" spans="1:15" x14ac:dyDescent="0.25">
      <c r="J9">
        <f>SUM(J6:J8)</f>
        <v>2634.82827763764</v>
      </c>
      <c r="L9">
        <f>SUM(L6:L8)</f>
        <v>4.4916497818433838E-3</v>
      </c>
      <c r="M9">
        <f>SUM(M6:M8)</f>
        <v>44.916497818433839</v>
      </c>
    </row>
    <row r="11" spans="1:15" x14ac:dyDescent="0.25">
      <c r="A11" s="1" t="s">
        <v>6</v>
      </c>
      <c r="B11" s="1" t="s">
        <v>6</v>
      </c>
      <c r="D11" s="1" t="s">
        <v>7</v>
      </c>
      <c r="E11" s="1" t="s">
        <v>8</v>
      </c>
    </row>
    <row r="12" spans="1:15" x14ac:dyDescent="0.25">
      <c r="A12" s="2">
        <v>0</v>
      </c>
      <c r="B12" s="2">
        <v>0</v>
      </c>
      <c r="C12">
        <f>10^AVERAGE(B12:B48)-1</f>
        <v>0.35225504728389812</v>
      </c>
      <c r="D12" s="2">
        <v>809</v>
      </c>
      <c r="E12" s="2">
        <v>323</v>
      </c>
      <c r="I12" t="s">
        <v>9</v>
      </c>
      <c r="J12" t="s">
        <v>10</v>
      </c>
    </row>
    <row r="13" spans="1:15" x14ac:dyDescent="0.25">
      <c r="A13" s="2">
        <v>0</v>
      </c>
      <c r="B13" s="2">
        <v>0</v>
      </c>
      <c r="D13" s="2">
        <v>901</v>
      </c>
      <c r="E13" s="2">
        <v>340</v>
      </c>
      <c r="G13" s="4">
        <v>1</v>
      </c>
      <c r="H13" s="4">
        <v>8</v>
      </c>
      <c r="I13">
        <v>1</v>
      </c>
      <c r="J13">
        <v>8</v>
      </c>
      <c r="K13">
        <f t="shared" ref="K13:K18" si="0">I13*J13</f>
        <v>8</v>
      </c>
      <c r="L13">
        <f>SUM(I13:I18)</f>
        <v>9</v>
      </c>
      <c r="M13">
        <f>SUM(K13:K18)/L13</f>
        <v>10.666666666666666</v>
      </c>
    </row>
    <row r="14" spans="1:15" x14ac:dyDescent="0.25">
      <c r="A14" s="2">
        <v>0</v>
      </c>
      <c r="B14" s="2">
        <v>0</v>
      </c>
      <c r="D14" s="2">
        <v>902</v>
      </c>
      <c r="E14" s="2">
        <v>342</v>
      </c>
      <c r="G14" s="4">
        <v>1</v>
      </c>
      <c r="H14" s="4">
        <v>8</v>
      </c>
      <c r="I14">
        <v>1</v>
      </c>
      <c r="J14">
        <v>8</v>
      </c>
      <c r="K14">
        <f t="shared" si="0"/>
        <v>8</v>
      </c>
    </row>
    <row r="15" spans="1:15" x14ac:dyDescent="0.25">
      <c r="A15" s="2">
        <v>0</v>
      </c>
      <c r="B15" s="2">
        <v>0</v>
      </c>
      <c r="D15" s="2">
        <v>910</v>
      </c>
      <c r="E15" s="2">
        <v>343</v>
      </c>
      <c r="G15" s="5">
        <v>1</v>
      </c>
      <c r="H15" s="5">
        <v>8</v>
      </c>
      <c r="I15">
        <v>1</v>
      </c>
      <c r="J15">
        <v>8</v>
      </c>
      <c r="K15">
        <f t="shared" si="0"/>
        <v>8</v>
      </c>
    </row>
    <row r="16" spans="1:15" x14ac:dyDescent="0.25">
      <c r="A16" s="2">
        <v>0</v>
      </c>
      <c r="B16" s="2">
        <v>0</v>
      </c>
      <c r="D16" s="2">
        <v>912</v>
      </c>
      <c r="E16" s="2">
        <v>344</v>
      </c>
      <c r="G16" s="5">
        <v>1</v>
      </c>
      <c r="H16" s="5">
        <v>12</v>
      </c>
      <c r="I16">
        <v>2</v>
      </c>
      <c r="J16">
        <v>12</v>
      </c>
      <c r="K16">
        <f t="shared" si="0"/>
        <v>24</v>
      </c>
    </row>
    <row r="17" spans="1:11" x14ac:dyDescent="0.25">
      <c r="A17" s="2">
        <v>0</v>
      </c>
      <c r="B17" s="2">
        <v>0</v>
      </c>
      <c r="D17" s="2">
        <v>914</v>
      </c>
      <c r="E17" s="2">
        <v>345</v>
      </c>
      <c r="G17" s="5">
        <v>1</v>
      </c>
      <c r="H17" s="5">
        <v>12</v>
      </c>
      <c r="I17">
        <v>2</v>
      </c>
      <c r="J17">
        <v>12</v>
      </c>
      <c r="K17">
        <f t="shared" si="0"/>
        <v>24</v>
      </c>
    </row>
    <row r="18" spans="1:11" x14ac:dyDescent="0.25">
      <c r="A18" s="2">
        <v>0</v>
      </c>
      <c r="B18" s="2">
        <v>0</v>
      </c>
      <c r="D18" s="2">
        <v>915</v>
      </c>
      <c r="E18" s="2">
        <v>346</v>
      </c>
      <c r="G18" s="5">
        <v>1</v>
      </c>
      <c r="H18" s="5">
        <v>12</v>
      </c>
      <c r="I18">
        <v>2</v>
      </c>
      <c r="J18">
        <v>12</v>
      </c>
      <c r="K18">
        <f t="shared" si="0"/>
        <v>24</v>
      </c>
    </row>
    <row r="19" spans="1:11" x14ac:dyDescent="0.25">
      <c r="A19" s="2">
        <v>0</v>
      </c>
      <c r="B19" s="2">
        <v>0</v>
      </c>
      <c r="D19" s="2">
        <v>918</v>
      </c>
      <c r="E19" s="2">
        <v>411</v>
      </c>
      <c r="G19" s="5">
        <v>1</v>
      </c>
      <c r="H19" s="5">
        <v>12</v>
      </c>
    </row>
    <row r="20" spans="1:11" x14ac:dyDescent="0.25">
      <c r="A20" s="2">
        <v>0</v>
      </c>
      <c r="B20" s="2">
        <v>0</v>
      </c>
      <c r="D20" s="2">
        <v>705</v>
      </c>
      <c r="E20" s="2">
        <v>418</v>
      </c>
      <c r="G20" s="5">
        <v>1</v>
      </c>
      <c r="H20" s="5">
        <v>12</v>
      </c>
    </row>
    <row r="21" spans="1:11" x14ac:dyDescent="0.25">
      <c r="A21" s="2">
        <v>0</v>
      </c>
      <c r="B21" s="2">
        <v>0</v>
      </c>
      <c r="D21" s="2">
        <v>707</v>
      </c>
      <c r="E21" s="2">
        <v>501</v>
      </c>
      <c r="G21" s="5">
        <v>1</v>
      </c>
      <c r="H21" s="5">
        <v>12</v>
      </c>
    </row>
    <row r="22" spans="1:11" x14ac:dyDescent="0.25">
      <c r="A22" s="2">
        <v>0</v>
      </c>
      <c r="B22" s="2">
        <v>0</v>
      </c>
      <c r="D22" s="2">
        <v>711</v>
      </c>
      <c r="E22" s="2">
        <v>504</v>
      </c>
      <c r="H22">
        <f>AVERAGE(H13:H21)</f>
        <v>10.666666666666666</v>
      </c>
    </row>
    <row r="23" spans="1:11" x14ac:dyDescent="0.25">
      <c r="A23" s="2">
        <v>0</v>
      </c>
      <c r="B23" s="2">
        <v>0</v>
      </c>
      <c r="D23" s="2">
        <v>716</v>
      </c>
      <c r="E23" s="2">
        <v>508</v>
      </c>
    </row>
    <row r="24" spans="1:11" x14ac:dyDescent="0.25">
      <c r="A24" s="2">
        <v>0</v>
      </c>
      <c r="B24" s="2">
        <v>0</v>
      </c>
      <c r="D24" s="2">
        <v>812</v>
      </c>
      <c r="E24" s="2">
        <v>513</v>
      </c>
    </row>
    <row r="25" spans="1:11" x14ac:dyDescent="0.25">
      <c r="A25" s="2">
        <v>0</v>
      </c>
      <c r="B25" s="2">
        <v>0</v>
      </c>
      <c r="D25" s="2">
        <v>815</v>
      </c>
      <c r="E25" s="2">
        <v>519</v>
      </c>
    </row>
    <row r="26" spans="1:11" x14ac:dyDescent="0.25">
      <c r="A26" s="2">
        <v>0</v>
      </c>
      <c r="B26" s="2">
        <v>0</v>
      </c>
      <c r="D26" s="2">
        <v>906</v>
      </c>
      <c r="E26" s="2">
        <v>520</v>
      </c>
    </row>
    <row r="27" spans="1:11" x14ac:dyDescent="0.25">
      <c r="A27" s="2">
        <v>0</v>
      </c>
      <c r="B27" s="2">
        <v>0</v>
      </c>
      <c r="D27" s="2">
        <v>919</v>
      </c>
      <c r="E27" s="2">
        <v>602</v>
      </c>
    </row>
    <row r="28" spans="1:11" x14ac:dyDescent="0.25">
      <c r="A28" s="2">
        <v>0</v>
      </c>
      <c r="B28" s="2">
        <v>0</v>
      </c>
      <c r="D28" s="2">
        <v>513</v>
      </c>
      <c r="E28" s="2">
        <v>606</v>
      </c>
    </row>
    <row r="29" spans="1:11" x14ac:dyDescent="0.25">
      <c r="A29" s="2">
        <v>0</v>
      </c>
      <c r="B29" s="2">
        <v>0</v>
      </c>
      <c r="D29" s="2">
        <v>703</v>
      </c>
      <c r="E29" s="2">
        <v>609</v>
      </c>
    </row>
    <row r="30" spans="1:11" x14ac:dyDescent="0.25">
      <c r="A30" s="2">
        <v>0</v>
      </c>
      <c r="B30" s="2">
        <v>0</v>
      </c>
      <c r="D30" s="2">
        <v>704</v>
      </c>
      <c r="E30" s="2">
        <v>610</v>
      </c>
    </row>
    <row r="31" spans="1:11" x14ac:dyDescent="0.25">
      <c r="A31" s="2">
        <v>0</v>
      </c>
      <c r="B31" s="2">
        <v>0</v>
      </c>
      <c r="D31" s="2">
        <v>706</v>
      </c>
      <c r="E31" s="2">
        <v>703</v>
      </c>
    </row>
    <row r="32" spans="1:11" x14ac:dyDescent="0.25">
      <c r="A32" s="2">
        <v>0</v>
      </c>
      <c r="B32" s="2">
        <v>0</v>
      </c>
      <c r="D32" s="2">
        <v>801</v>
      </c>
      <c r="E32" s="2">
        <v>704</v>
      </c>
    </row>
    <row r="33" spans="1:5" x14ac:dyDescent="0.25">
      <c r="A33" s="2">
        <v>0</v>
      </c>
      <c r="B33" s="2">
        <v>0</v>
      </c>
      <c r="D33" s="2">
        <v>804</v>
      </c>
      <c r="E33" s="2">
        <v>705</v>
      </c>
    </row>
    <row r="34" spans="1:5" x14ac:dyDescent="0.25">
      <c r="A34" s="2">
        <v>0</v>
      </c>
      <c r="B34" s="2">
        <v>0</v>
      </c>
      <c r="D34" s="2">
        <v>405</v>
      </c>
      <c r="E34" s="2">
        <v>706</v>
      </c>
    </row>
    <row r="35" spans="1:5" x14ac:dyDescent="0.25">
      <c r="A35" s="2">
        <v>0</v>
      </c>
      <c r="B35" s="2">
        <v>0</v>
      </c>
      <c r="D35" s="2">
        <v>418</v>
      </c>
      <c r="E35" s="2">
        <v>707</v>
      </c>
    </row>
    <row r="36" spans="1:5" x14ac:dyDescent="0.25">
      <c r="A36" s="2">
        <v>1.2033638135574387</v>
      </c>
      <c r="B36" s="2">
        <v>1.2033638135574387</v>
      </c>
      <c r="D36" s="2">
        <v>520</v>
      </c>
      <c r="E36" s="2">
        <v>711</v>
      </c>
    </row>
    <row r="37" spans="1:5" x14ac:dyDescent="0.25">
      <c r="A37" s="2">
        <v>1.1204484387624229</v>
      </c>
      <c r="B37" s="2">
        <v>1.1204484387624229</v>
      </c>
      <c r="D37" s="2">
        <v>602</v>
      </c>
      <c r="E37" s="2">
        <v>716</v>
      </c>
    </row>
    <row r="38" spans="1:5" x14ac:dyDescent="0.25">
      <c r="A38" s="2">
        <v>0.77563161928942437</v>
      </c>
      <c r="B38" s="2">
        <v>0.77563161928942437</v>
      </c>
      <c r="D38" s="2">
        <v>606</v>
      </c>
      <c r="E38" s="2">
        <v>801</v>
      </c>
    </row>
    <row r="39" spans="1:5" x14ac:dyDescent="0.25">
      <c r="A39" s="2">
        <v>0</v>
      </c>
      <c r="B39" s="2">
        <v>0</v>
      </c>
      <c r="D39" s="2">
        <v>609</v>
      </c>
      <c r="E39" s="2">
        <v>804</v>
      </c>
    </row>
    <row r="40" spans="1:5" x14ac:dyDescent="0.25">
      <c r="A40" s="2">
        <v>0</v>
      </c>
      <c r="B40" s="2">
        <v>0</v>
      </c>
      <c r="D40" s="2">
        <v>610</v>
      </c>
      <c r="E40" s="2">
        <v>809</v>
      </c>
    </row>
    <row r="41" spans="1:5" x14ac:dyDescent="0.25">
      <c r="A41" s="2">
        <v>0</v>
      </c>
      <c r="B41" s="2">
        <v>0</v>
      </c>
      <c r="D41" s="2">
        <v>323</v>
      </c>
      <c r="E41" s="2">
        <v>812</v>
      </c>
    </row>
    <row r="42" spans="1:5" x14ac:dyDescent="0.25">
      <c r="A42" s="2">
        <v>0</v>
      </c>
      <c r="B42" s="2">
        <v>0</v>
      </c>
      <c r="D42" s="2">
        <v>340</v>
      </c>
      <c r="E42" s="2">
        <v>815</v>
      </c>
    </row>
    <row r="43" spans="1:5" x14ac:dyDescent="0.25">
      <c r="A43" s="2">
        <v>0.68911529702996266</v>
      </c>
      <c r="B43" s="2">
        <v>0.68911529702996266</v>
      </c>
      <c r="D43" s="2">
        <v>411</v>
      </c>
      <c r="E43" s="2">
        <v>901</v>
      </c>
    </row>
    <row r="44" spans="1:5" x14ac:dyDescent="0.25">
      <c r="A44" s="2">
        <v>0</v>
      </c>
      <c r="B44" s="2">
        <v>0</v>
      </c>
      <c r="D44" s="2">
        <v>501</v>
      </c>
      <c r="E44" s="2">
        <v>902</v>
      </c>
    </row>
    <row r="45" spans="1:5" x14ac:dyDescent="0.25">
      <c r="A45" s="2">
        <v>0.92955083163360652</v>
      </c>
      <c r="B45" s="2">
        <v>0.92955083163360652</v>
      </c>
      <c r="D45" s="2">
        <v>504</v>
      </c>
      <c r="E45" s="2">
        <v>906</v>
      </c>
    </row>
    <row r="46" spans="1:5" x14ac:dyDescent="0.25">
      <c r="A46" s="2">
        <v>0</v>
      </c>
      <c r="B46" s="2">
        <v>0</v>
      </c>
      <c r="D46" s="2">
        <v>508</v>
      </c>
      <c r="E46" s="2">
        <v>910</v>
      </c>
    </row>
    <row r="47" spans="1:5" x14ac:dyDescent="0.25">
      <c r="A47" s="2">
        <v>0</v>
      </c>
      <c r="B47" s="2">
        <v>0</v>
      </c>
      <c r="D47" s="2">
        <v>519</v>
      </c>
      <c r="E47" s="2">
        <v>912</v>
      </c>
    </row>
    <row r="48" spans="1:5" x14ac:dyDescent="0.25">
      <c r="E48" s="2">
        <v>914</v>
      </c>
    </row>
    <row r="49" spans="5:5" x14ac:dyDescent="0.25">
      <c r="E49" s="2">
        <v>915</v>
      </c>
    </row>
    <row r="50" spans="5:5" x14ac:dyDescent="0.25">
      <c r="E50" s="2">
        <v>918</v>
      </c>
    </row>
    <row r="51" spans="5:5" x14ac:dyDescent="0.25">
      <c r="E51" s="2">
        <v>919</v>
      </c>
    </row>
    <row r="52" spans="5:5" x14ac:dyDescent="0.25">
      <c r="E52" s="2">
        <v>405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E6B0-DBC8-4055-9C88-A13B0667EDAF}">
  <dimension ref="A1:T226"/>
  <sheetViews>
    <sheetView workbookViewId="0">
      <selection activeCell="E118" sqref="E118"/>
    </sheetView>
  </sheetViews>
  <sheetFormatPr defaultRowHeight="15" x14ac:dyDescent="0.25"/>
  <cols>
    <col min="1" max="1" width="5" bestFit="1" customWidth="1"/>
    <col min="2" max="2" width="26.85546875" bestFit="1" customWidth="1"/>
    <col min="3" max="3" width="16.42578125" bestFit="1" customWidth="1"/>
    <col min="4" max="4" width="11.5703125" bestFit="1" customWidth="1"/>
    <col min="5" max="5" width="12.42578125" bestFit="1" customWidth="1"/>
  </cols>
  <sheetData>
    <row r="1" spans="1:20" x14ac:dyDescent="0.25">
      <c r="A1" s="6" t="s">
        <v>0</v>
      </c>
      <c r="B1" s="6" t="s">
        <v>1</v>
      </c>
      <c r="C1" s="6" t="s">
        <v>11</v>
      </c>
      <c r="D1" s="6" t="s">
        <v>12</v>
      </c>
      <c r="E1" s="6" t="s">
        <v>13</v>
      </c>
      <c r="G1" t="s">
        <v>0</v>
      </c>
      <c r="H1" t="s">
        <v>34</v>
      </c>
      <c r="I1" t="s">
        <v>35</v>
      </c>
      <c r="S1" t="s">
        <v>0</v>
      </c>
      <c r="T1" t="s">
        <v>80</v>
      </c>
    </row>
    <row r="2" spans="1:20" x14ac:dyDescent="0.25">
      <c r="A2" s="7">
        <v>1995</v>
      </c>
      <c r="B2" s="7">
        <v>1</v>
      </c>
      <c r="C2" s="7">
        <v>0.13105861111869041</v>
      </c>
      <c r="D2" s="7">
        <v>0.35225504728389812</v>
      </c>
      <c r="E2" s="7">
        <v>13.727272727272727</v>
      </c>
      <c r="G2">
        <v>1995</v>
      </c>
      <c r="H2">
        <v>1</v>
      </c>
      <c r="I2">
        <v>13.7272727272727</v>
      </c>
      <c r="J2" t="str">
        <f>IF(ROUND(E2,2)=ROUND(I2,2),"T","F")</f>
        <v>T</v>
      </c>
      <c r="P2" s="7">
        <v>1995</v>
      </c>
      <c r="Q2" s="7">
        <v>0.79203081260978259</v>
      </c>
      <c r="S2">
        <v>1995</v>
      </c>
      <c r="T2">
        <v>4.3606991692596706</v>
      </c>
    </row>
    <row r="3" spans="1:20" x14ac:dyDescent="0.25">
      <c r="A3" s="7">
        <v>1995</v>
      </c>
      <c r="B3" s="7">
        <v>2</v>
      </c>
      <c r="C3" s="7">
        <v>0.25334547275431873</v>
      </c>
      <c r="D3" s="7">
        <v>0.79203081260978259</v>
      </c>
      <c r="E3" s="7">
        <v>16.678571428571427</v>
      </c>
      <c r="G3">
        <v>1995</v>
      </c>
      <c r="H3">
        <v>2</v>
      </c>
      <c r="I3">
        <v>16.678571428571399</v>
      </c>
      <c r="J3" t="str">
        <f t="shared" ref="J3:J66" si="0">IF(ROUND(E3,2)=ROUND(I3,2),"T","F")</f>
        <v>T</v>
      </c>
      <c r="P3" s="7">
        <v>1995</v>
      </c>
      <c r="Q3" s="7">
        <v>1.4192603278516511</v>
      </c>
      <c r="S3">
        <v>1996</v>
      </c>
      <c r="T3">
        <v>33.92075379610862</v>
      </c>
    </row>
    <row r="4" spans="1:20" x14ac:dyDescent="0.25">
      <c r="A4" s="7">
        <v>1995</v>
      </c>
      <c r="B4" s="7">
        <v>3</v>
      </c>
      <c r="C4" s="7">
        <v>0.38368260373447471</v>
      </c>
      <c r="D4" s="7">
        <v>1.4192603278516511</v>
      </c>
      <c r="E4" s="7">
        <v>19.351063829787233</v>
      </c>
      <c r="G4">
        <v>1995</v>
      </c>
      <c r="H4">
        <v>3</v>
      </c>
      <c r="I4">
        <v>19.4408602150537</v>
      </c>
      <c r="J4" t="str">
        <f t="shared" si="0"/>
        <v>F</v>
      </c>
      <c r="P4" s="7">
        <v>1995</v>
      </c>
      <c r="Q4" s="7">
        <v>1.1544986596477038</v>
      </c>
      <c r="S4">
        <v>1997</v>
      </c>
      <c r="T4">
        <v>18.970803861142496</v>
      </c>
    </row>
    <row r="5" spans="1:20" x14ac:dyDescent="0.25">
      <c r="A5" s="7">
        <v>1995</v>
      </c>
      <c r="B5" s="7">
        <v>4</v>
      </c>
      <c r="C5" s="7">
        <v>0.33334622824207649</v>
      </c>
      <c r="D5" s="7">
        <v>1.1544986596477038</v>
      </c>
      <c r="E5" s="20">
        <v>21.686274509803923</v>
      </c>
      <c r="F5" s="21"/>
      <c r="G5" s="21">
        <v>1995</v>
      </c>
      <c r="H5" s="21">
        <v>4</v>
      </c>
      <c r="I5" s="21">
        <v>21.686274509803901</v>
      </c>
      <c r="J5" t="str">
        <f t="shared" si="0"/>
        <v>T</v>
      </c>
      <c r="P5" s="7">
        <v>1995</v>
      </c>
      <c r="Q5" s="7">
        <v>0.99490936915053285</v>
      </c>
      <c r="S5">
        <v>1998</v>
      </c>
      <c r="T5">
        <v>7.7203128791652595</v>
      </c>
    </row>
    <row r="6" spans="1:20" x14ac:dyDescent="0.25">
      <c r="A6" s="7">
        <v>1995</v>
      </c>
      <c r="B6" s="7">
        <v>5</v>
      </c>
      <c r="C6" s="7">
        <v>0.29992317001179242</v>
      </c>
      <c r="D6" s="7">
        <v>0.99490936915053285</v>
      </c>
      <c r="E6" s="7">
        <v>22.152173913043477</v>
      </c>
      <c r="F6">
        <f>SUM(D3:D6)</f>
        <v>4.3606991692596706</v>
      </c>
      <c r="G6">
        <v>1995</v>
      </c>
      <c r="H6">
        <v>5</v>
      </c>
      <c r="I6">
        <v>22.152173913043399</v>
      </c>
      <c r="J6" t="str">
        <f t="shared" si="0"/>
        <v>T</v>
      </c>
      <c r="L6">
        <v>1995</v>
      </c>
      <c r="M6">
        <v>4.3606991692596706</v>
      </c>
      <c r="P6" s="7">
        <v>1996</v>
      </c>
      <c r="Q6" s="7">
        <v>9.8941671001910905</v>
      </c>
      <c r="S6">
        <v>1999</v>
      </c>
      <c r="T6">
        <v>37.971195752857369</v>
      </c>
    </row>
    <row r="7" spans="1:20" x14ac:dyDescent="0.25">
      <c r="A7" s="7">
        <v>1995</v>
      </c>
      <c r="B7" s="7">
        <v>6</v>
      </c>
      <c r="C7" s="7">
        <v>0.55927083906605701</v>
      </c>
      <c r="D7" s="7">
        <v>2.624689744717891</v>
      </c>
      <c r="E7" s="7">
        <v>30.477477477477478</v>
      </c>
      <c r="G7">
        <v>1995</v>
      </c>
      <c r="H7">
        <v>6</v>
      </c>
      <c r="I7">
        <v>30.4774774774774</v>
      </c>
      <c r="J7" t="str">
        <f t="shared" si="0"/>
        <v>T</v>
      </c>
      <c r="L7">
        <v>1996</v>
      </c>
      <c r="M7">
        <v>33.92075379610862</v>
      </c>
      <c r="P7" s="7">
        <v>1996</v>
      </c>
      <c r="Q7" s="7">
        <v>13.87315496978796</v>
      </c>
      <c r="S7">
        <v>2000</v>
      </c>
      <c r="T7">
        <v>23.908531891792286</v>
      </c>
    </row>
    <row r="8" spans="1:20" x14ac:dyDescent="0.25">
      <c r="A8" s="7">
        <v>1995</v>
      </c>
      <c r="B8" s="7">
        <v>7</v>
      </c>
      <c r="C8" s="7">
        <v>0.48088980619652072</v>
      </c>
      <c r="D8" s="7">
        <v>2.0261455049400272</v>
      </c>
      <c r="E8" s="7">
        <v>31.023255813953487</v>
      </c>
      <c r="G8">
        <v>1995</v>
      </c>
      <c r="H8">
        <v>7</v>
      </c>
      <c r="I8">
        <v>30.875</v>
      </c>
      <c r="J8" t="str">
        <f t="shared" si="0"/>
        <v>F</v>
      </c>
      <c r="L8">
        <v>1997</v>
      </c>
      <c r="M8">
        <v>18.970803861142496</v>
      </c>
      <c r="P8" s="7">
        <v>1996</v>
      </c>
      <c r="Q8" s="7">
        <v>6.5549371594982819</v>
      </c>
      <c r="S8">
        <v>2001</v>
      </c>
      <c r="T8">
        <v>10.760843145390899</v>
      </c>
    </row>
    <row r="9" spans="1:20" x14ac:dyDescent="0.25">
      <c r="A9" s="7">
        <v>1995</v>
      </c>
      <c r="B9" s="7">
        <v>8</v>
      </c>
      <c r="C9" s="7">
        <v>0.36970999887147493</v>
      </c>
      <c r="D9" s="7">
        <v>1.3426639737156325</v>
      </c>
      <c r="E9" s="7">
        <v>37.674603174603178</v>
      </c>
      <c r="G9">
        <v>1995</v>
      </c>
      <c r="H9">
        <v>8</v>
      </c>
      <c r="I9">
        <v>37.033613445378101</v>
      </c>
      <c r="J9" t="str">
        <f t="shared" si="0"/>
        <v>F</v>
      </c>
      <c r="L9">
        <v>1998</v>
      </c>
      <c r="M9">
        <v>7.7203128791652604</v>
      </c>
      <c r="P9" s="7">
        <v>1996</v>
      </c>
      <c r="Q9" s="7">
        <v>3.5984945666312864</v>
      </c>
      <c r="S9">
        <v>2002</v>
      </c>
      <c r="T9">
        <v>7.9404417900576556</v>
      </c>
    </row>
    <row r="10" spans="1:20" x14ac:dyDescent="0.25">
      <c r="A10" s="7">
        <v>1996</v>
      </c>
      <c r="B10" s="7">
        <v>1</v>
      </c>
      <c r="C10" s="7">
        <v>0.61881302408690808</v>
      </c>
      <c r="D10" s="7">
        <v>3.1573158789128764</v>
      </c>
      <c r="E10" s="7">
        <v>8.3291139240506329</v>
      </c>
      <c r="G10">
        <v>1996</v>
      </c>
      <c r="H10">
        <v>1</v>
      </c>
      <c r="I10">
        <v>8.1486486486486491</v>
      </c>
      <c r="J10" t="str">
        <f t="shared" si="0"/>
        <v>F</v>
      </c>
      <c r="L10">
        <v>1999</v>
      </c>
      <c r="M10">
        <v>37.971195752857369</v>
      </c>
      <c r="P10" s="7">
        <v>1997</v>
      </c>
      <c r="Q10" s="7">
        <v>3.3832310189146559</v>
      </c>
      <c r="S10">
        <v>2003</v>
      </c>
      <c r="T10">
        <v>12.931058893975983</v>
      </c>
    </row>
    <row r="11" spans="1:20" x14ac:dyDescent="0.25">
      <c r="A11" s="7">
        <v>1996</v>
      </c>
      <c r="B11" s="7">
        <v>2</v>
      </c>
      <c r="C11" s="7">
        <v>0.58167471777008573</v>
      </c>
      <c r="D11" s="7">
        <v>2.8165830550138935</v>
      </c>
      <c r="E11" s="7">
        <v>11.798780487804878</v>
      </c>
      <c r="G11">
        <v>1996</v>
      </c>
      <c r="H11">
        <v>2</v>
      </c>
      <c r="I11">
        <v>11.5985401459854</v>
      </c>
      <c r="J11" t="str">
        <f t="shared" si="0"/>
        <v>F</v>
      </c>
      <c r="L11">
        <v>2000</v>
      </c>
      <c r="M11">
        <v>23.908531891792286</v>
      </c>
      <c r="P11" s="7">
        <v>1997</v>
      </c>
      <c r="Q11" s="7">
        <v>11.392334194990198</v>
      </c>
      <c r="S11">
        <v>2004</v>
      </c>
      <c r="T11">
        <v>8.2975252764867946</v>
      </c>
    </row>
    <row r="12" spans="1:20" x14ac:dyDescent="0.25">
      <c r="A12" s="7">
        <v>1996</v>
      </c>
      <c r="B12" s="7">
        <v>3</v>
      </c>
      <c r="C12" s="7">
        <v>1.0627294914341558</v>
      </c>
      <c r="D12" s="7">
        <v>10.55392359945483</v>
      </c>
      <c r="E12" s="7">
        <v>14.466666666666667</v>
      </c>
      <c r="G12">
        <v>1996</v>
      </c>
      <c r="H12">
        <v>3</v>
      </c>
      <c r="I12">
        <v>14.458286985539401</v>
      </c>
      <c r="J12" t="str">
        <f t="shared" si="0"/>
        <v>F</v>
      </c>
      <c r="L12">
        <v>2001</v>
      </c>
      <c r="M12">
        <v>10.760843145390899</v>
      </c>
      <c r="P12" s="7">
        <v>1997</v>
      </c>
      <c r="Q12" s="7">
        <v>2.1060464705580011</v>
      </c>
      <c r="S12">
        <v>2005</v>
      </c>
      <c r="T12">
        <v>15.39624804658882</v>
      </c>
    </row>
    <row r="13" spans="1:20" x14ac:dyDescent="0.25">
      <c r="A13" s="7">
        <v>1996</v>
      </c>
      <c r="B13" s="7">
        <v>4</v>
      </c>
      <c r="C13" s="7">
        <v>1.0371940324144724</v>
      </c>
      <c r="D13" s="7">
        <v>9.8941671001910905</v>
      </c>
      <c r="E13" s="7">
        <v>19.228021978021978</v>
      </c>
      <c r="G13">
        <v>1996</v>
      </c>
      <c r="H13">
        <v>4</v>
      </c>
      <c r="I13">
        <v>19.235213204951801</v>
      </c>
      <c r="J13" t="str">
        <f t="shared" si="0"/>
        <v>F</v>
      </c>
      <c r="L13">
        <v>2002</v>
      </c>
      <c r="M13">
        <v>7.9404417900576556</v>
      </c>
      <c r="P13" s="7">
        <v>1997</v>
      </c>
      <c r="Q13" s="7">
        <v>2.08919217667964</v>
      </c>
      <c r="S13">
        <v>2006</v>
      </c>
      <c r="T13">
        <v>10.060860473899378</v>
      </c>
    </row>
    <row r="14" spans="1:20" x14ac:dyDescent="0.25">
      <c r="A14" s="7">
        <v>1996</v>
      </c>
      <c r="B14" s="7">
        <v>5</v>
      </c>
      <c r="C14" s="7">
        <v>1.1724031030635664</v>
      </c>
      <c r="D14" s="7">
        <v>13.87315496978796</v>
      </c>
      <c r="E14" s="7">
        <v>19.888888888888889</v>
      </c>
      <c r="G14">
        <v>1996</v>
      </c>
      <c r="H14">
        <v>5</v>
      </c>
      <c r="I14">
        <v>19.8888888888888</v>
      </c>
      <c r="J14" t="str">
        <f t="shared" si="0"/>
        <v>T</v>
      </c>
      <c r="L14">
        <v>2003</v>
      </c>
      <c r="M14">
        <v>12.931058893975983</v>
      </c>
      <c r="P14" s="7">
        <v>1998</v>
      </c>
      <c r="Q14" s="7">
        <v>1.6074642974031965</v>
      </c>
      <c r="S14">
        <v>2007</v>
      </c>
      <c r="T14">
        <v>0.95862461124120246</v>
      </c>
    </row>
    <row r="15" spans="1:20" x14ac:dyDescent="0.25">
      <c r="A15" s="7">
        <v>1996</v>
      </c>
      <c r="B15" s="7">
        <v>6</v>
      </c>
      <c r="C15" s="7">
        <v>0.8782308563128155</v>
      </c>
      <c r="D15" s="7">
        <v>6.5549371594982819</v>
      </c>
      <c r="E15" s="20">
        <v>27.376623376623378</v>
      </c>
      <c r="F15" s="21"/>
      <c r="G15" s="21">
        <v>1996</v>
      </c>
      <c r="H15" s="21">
        <v>6</v>
      </c>
      <c r="I15" s="21">
        <v>27.3766233766233</v>
      </c>
      <c r="J15" t="str">
        <f t="shared" si="0"/>
        <v>T</v>
      </c>
      <c r="L15">
        <v>2004</v>
      </c>
      <c r="M15">
        <v>8.2975252764867946</v>
      </c>
      <c r="P15" s="7">
        <v>1998</v>
      </c>
      <c r="Q15" s="7">
        <v>1.1474992187370865</v>
      </c>
      <c r="S15">
        <v>2008</v>
      </c>
      <c r="T15">
        <v>2.8525130825810265</v>
      </c>
    </row>
    <row r="16" spans="1:20" x14ac:dyDescent="0.25">
      <c r="A16" s="7">
        <v>1996</v>
      </c>
      <c r="B16" s="7">
        <v>7</v>
      </c>
      <c r="C16" s="7">
        <v>0.66261567767887142</v>
      </c>
      <c r="D16" s="7">
        <v>3.5984945666312864</v>
      </c>
      <c r="E16" s="7">
        <v>30.42904290429043</v>
      </c>
      <c r="F16">
        <f>SUM(D13:D16)</f>
        <v>33.92075379610862</v>
      </c>
      <c r="G16">
        <v>1996</v>
      </c>
      <c r="H16">
        <v>7</v>
      </c>
      <c r="I16">
        <v>30.429042904290402</v>
      </c>
      <c r="J16" t="str">
        <f t="shared" si="0"/>
        <v>T</v>
      </c>
      <c r="L16">
        <v>2005</v>
      </c>
      <c r="M16">
        <v>15.39624804658882</v>
      </c>
      <c r="P16" s="7">
        <v>1998</v>
      </c>
      <c r="Q16" s="7">
        <v>3.0388253640515241</v>
      </c>
      <c r="S16">
        <v>2009</v>
      </c>
      <c r="T16">
        <v>2.2793008596762752</v>
      </c>
    </row>
    <row r="17" spans="1:20" x14ac:dyDescent="0.25">
      <c r="A17" s="7">
        <v>1996</v>
      </c>
      <c r="B17" s="7">
        <v>8</v>
      </c>
      <c r="C17" s="7">
        <v>0.69656472895936949</v>
      </c>
      <c r="D17" s="7">
        <v>3.9723847858310659</v>
      </c>
      <c r="E17" s="7">
        <v>33.876146788990823</v>
      </c>
      <c r="G17">
        <v>1996</v>
      </c>
      <c r="H17">
        <v>8</v>
      </c>
      <c r="I17">
        <v>33.876146788990802</v>
      </c>
      <c r="J17" t="str">
        <f t="shared" si="0"/>
        <v>T</v>
      </c>
      <c r="L17">
        <v>2006</v>
      </c>
      <c r="M17">
        <v>10.060860473899378</v>
      </c>
      <c r="P17" s="7">
        <v>1998</v>
      </c>
      <c r="Q17" s="7">
        <v>1.9265239989734524</v>
      </c>
      <c r="S17">
        <v>2010</v>
      </c>
      <c r="T17">
        <v>3.8391477060295154</v>
      </c>
    </row>
    <row r="18" spans="1:20" x14ac:dyDescent="0.25">
      <c r="A18" s="7">
        <v>1997</v>
      </c>
      <c r="B18" s="7">
        <v>1</v>
      </c>
      <c r="C18" s="7">
        <v>0.12387846559478131</v>
      </c>
      <c r="D18" s="7">
        <v>0.33008215130090157</v>
      </c>
      <c r="E18" s="7">
        <v>7.5</v>
      </c>
      <c r="G18">
        <v>1997</v>
      </c>
      <c r="H18">
        <v>1</v>
      </c>
      <c r="I18">
        <v>7.5</v>
      </c>
      <c r="J18" t="str">
        <f t="shared" si="0"/>
        <v>T</v>
      </c>
      <c r="L18">
        <v>2007</v>
      </c>
      <c r="M18">
        <v>0.95862461124120246</v>
      </c>
      <c r="P18" s="7">
        <v>1999</v>
      </c>
      <c r="Q18" s="7">
        <v>5.2533482646867107</v>
      </c>
      <c r="S18">
        <v>2011</v>
      </c>
      <c r="T18">
        <v>7.8943995660159745</v>
      </c>
    </row>
    <row r="19" spans="1:20" x14ac:dyDescent="0.25">
      <c r="A19" s="7">
        <v>1997</v>
      </c>
      <c r="B19" s="7">
        <v>2</v>
      </c>
      <c r="C19" s="7">
        <v>0.20557317896608901</v>
      </c>
      <c r="D19" s="7">
        <v>0.60536274020832082</v>
      </c>
      <c r="E19" s="7">
        <v>12.125</v>
      </c>
      <c r="G19">
        <v>1997</v>
      </c>
      <c r="H19">
        <v>2</v>
      </c>
      <c r="I19">
        <v>12.125</v>
      </c>
      <c r="J19" t="str">
        <f t="shared" si="0"/>
        <v>T</v>
      </c>
      <c r="L19">
        <v>2008</v>
      </c>
      <c r="M19">
        <v>2.8525130825810265</v>
      </c>
      <c r="P19" s="7">
        <v>1999</v>
      </c>
      <c r="Q19" s="7">
        <v>13.320647830332049</v>
      </c>
      <c r="S19">
        <v>2012</v>
      </c>
      <c r="T19">
        <v>10.838816157542103</v>
      </c>
    </row>
    <row r="20" spans="1:20" x14ac:dyDescent="0.25">
      <c r="A20" s="7">
        <v>1997</v>
      </c>
      <c r="B20" s="7">
        <v>3</v>
      </c>
      <c r="C20" s="7">
        <v>0.55963571314923788</v>
      </c>
      <c r="D20" s="7">
        <v>2.6277363205621826</v>
      </c>
      <c r="E20" s="7">
        <v>12.163934426229508</v>
      </c>
      <c r="G20">
        <v>1997</v>
      </c>
      <c r="H20">
        <v>3</v>
      </c>
      <c r="I20">
        <v>12.163934426229501</v>
      </c>
      <c r="J20" t="str">
        <f t="shared" si="0"/>
        <v>T</v>
      </c>
      <c r="L20">
        <v>2009</v>
      </c>
      <c r="M20">
        <v>3.8391477060295154</v>
      </c>
      <c r="P20" s="7">
        <v>1999</v>
      </c>
      <c r="Q20" s="7">
        <v>9.7120431611507936</v>
      </c>
      <c r="S20">
        <v>2013</v>
      </c>
      <c r="T20">
        <v>7.6620856515696376</v>
      </c>
    </row>
    <row r="21" spans="1:20" x14ac:dyDescent="0.25">
      <c r="A21" s="7">
        <v>1997</v>
      </c>
      <c r="B21" s="7">
        <v>4</v>
      </c>
      <c r="C21" s="7">
        <v>0.64179436081956331</v>
      </c>
      <c r="D21" s="7">
        <v>3.3832310189146559</v>
      </c>
      <c r="E21" s="7">
        <v>13.771028037383177</v>
      </c>
      <c r="G21">
        <v>1997</v>
      </c>
      <c r="H21">
        <v>4</v>
      </c>
      <c r="I21">
        <v>13.7710280373831</v>
      </c>
      <c r="J21" t="str">
        <f t="shared" si="0"/>
        <v>T</v>
      </c>
      <c r="L21">
        <v>2010</v>
      </c>
      <c r="M21">
        <v>7.89439956601597</v>
      </c>
      <c r="P21" s="7">
        <v>1999</v>
      </c>
      <c r="Q21" s="7">
        <v>9.6851564966878207</v>
      </c>
      <c r="S21">
        <v>2014</v>
      </c>
      <c r="T21">
        <v>1.1270174997563756</v>
      </c>
    </row>
    <row r="22" spans="1:20" x14ac:dyDescent="0.25">
      <c r="A22" s="7">
        <v>1997</v>
      </c>
      <c r="B22" s="7">
        <v>5</v>
      </c>
      <c r="C22" s="7">
        <v>1.0931531169108542</v>
      </c>
      <c r="D22" s="7">
        <v>11.392334194990198</v>
      </c>
      <c r="E22" s="7">
        <v>18.649999999999999</v>
      </c>
      <c r="G22">
        <v>1997</v>
      </c>
      <c r="H22">
        <v>5</v>
      </c>
      <c r="I22">
        <v>18.649999999999999</v>
      </c>
      <c r="J22" t="str">
        <f t="shared" si="0"/>
        <v>T</v>
      </c>
      <c r="L22">
        <v>2011</v>
      </c>
      <c r="M22">
        <v>10.838816157542103</v>
      </c>
      <c r="P22" s="7">
        <v>2000</v>
      </c>
      <c r="Q22" s="7">
        <v>5.5284066440442325</v>
      </c>
      <c r="S22">
        <v>2015</v>
      </c>
      <c r="T22">
        <v>0.30141528056615607</v>
      </c>
    </row>
    <row r="23" spans="1:20" x14ac:dyDescent="0.25">
      <c r="A23" s="7">
        <v>1997</v>
      </c>
      <c r="B23" s="7">
        <v>6</v>
      </c>
      <c r="C23" s="7">
        <v>0.492207949060259</v>
      </c>
      <c r="D23" s="7">
        <v>2.1060464705580011</v>
      </c>
      <c r="E23" s="20">
        <v>23.881019830028329</v>
      </c>
      <c r="F23" s="21"/>
      <c r="G23" s="21">
        <v>1997</v>
      </c>
      <c r="H23" s="21">
        <v>6</v>
      </c>
      <c r="I23" s="21">
        <v>23.881019830028301</v>
      </c>
      <c r="J23" t="str">
        <f t="shared" si="0"/>
        <v>T</v>
      </c>
      <c r="L23">
        <v>2012</v>
      </c>
      <c r="M23">
        <v>7.6620856515696376</v>
      </c>
      <c r="P23" s="7">
        <v>2000</v>
      </c>
      <c r="Q23" s="7">
        <v>3.4126088229712446</v>
      </c>
      <c r="S23">
        <v>2016</v>
      </c>
      <c r="T23">
        <v>0.7003187506171944</v>
      </c>
    </row>
    <row r="24" spans="1:20" x14ac:dyDescent="0.25">
      <c r="A24" s="7">
        <v>1997</v>
      </c>
      <c r="B24" s="7">
        <v>7</v>
      </c>
      <c r="C24" s="7">
        <v>0.48984492632522142</v>
      </c>
      <c r="D24" s="7">
        <v>2.08919217667964</v>
      </c>
      <c r="E24" s="7">
        <v>31.770949720670391</v>
      </c>
      <c r="F24">
        <f>SUM(D21:D24)</f>
        <v>18.970803861142496</v>
      </c>
      <c r="G24">
        <v>1997</v>
      </c>
      <c r="H24">
        <v>7</v>
      </c>
      <c r="I24">
        <v>31.770949720670298</v>
      </c>
      <c r="J24" t="str">
        <f t="shared" si="0"/>
        <v>T</v>
      </c>
      <c r="L24">
        <v>2013</v>
      </c>
      <c r="M24">
        <v>1.1270174997563756</v>
      </c>
      <c r="P24" s="7">
        <v>2000</v>
      </c>
      <c r="Q24" s="7">
        <v>9.8384923687534904</v>
      </c>
      <c r="S24">
        <v>2017</v>
      </c>
      <c r="T24">
        <v>1.5326592902769056</v>
      </c>
    </row>
    <row r="25" spans="1:20" x14ac:dyDescent="0.25">
      <c r="A25" s="7">
        <v>1997</v>
      </c>
      <c r="B25" s="7">
        <v>8</v>
      </c>
      <c r="C25" s="7">
        <v>0.34687684448638528</v>
      </c>
      <c r="D25" s="7">
        <v>1.2226795026009003</v>
      </c>
      <c r="E25" s="7">
        <v>36.904761904761905</v>
      </c>
      <c r="G25">
        <v>1997</v>
      </c>
      <c r="H25">
        <v>8</v>
      </c>
      <c r="I25">
        <v>36.904761904761898</v>
      </c>
      <c r="J25" t="str">
        <f t="shared" si="0"/>
        <v>T</v>
      </c>
      <c r="L25">
        <v>2014</v>
      </c>
      <c r="M25">
        <v>0.30141528056615607</v>
      </c>
      <c r="P25" s="7">
        <v>2000</v>
      </c>
      <c r="Q25" s="7">
        <v>5.1290240560233169</v>
      </c>
      <c r="S25">
        <v>2019</v>
      </c>
      <c r="T25">
        <v>0.11327144521456933</v>
      </c>
    </row>
    <row r="26" spans="1:20" x14ac:dyDescent="0.25">
      <c r="A26" s="7">
        <v>1997</v>
      </c>
      <c r="B26" s="7">
        <v>9</v>
      </c>
      <c r="C26" s="7">
        <v>0.27949772382954097</v>
      </c>
      <c r="D26" s="7">
        <v>0.90325826242868912</v>
      </c>
      <c r="E26" s="7">
        <v>40.799999999999997</v>
      </c>
      <c r="G26">
        <v>1997</v>
      </c>
      <c r="H26">
        <v>9</v>
      </c>
      <c r="I26">
        <v>40.799999999999997</v>
      </c>
      <c r="J26" t="str">
        <f t="shared" si="0"/>
        <v>T</v>
      </c>
      <c r="L26">
        <v>2015</v>
      </c>
      <c r="M26">
        <v>0.7003187506171944</v>
      </c>
      <c r="P26" s="7">
        <v>2001</v>
      </c>
      <c r="Q26" s="7">
        <v>2.0120473971504191</v>
      </c>
    </row>
    <row r="27" spans="1:20" x14ac:dyDescent="0.25">
      <c r="A27" s="7">
        <v>1998</v>
      </c>
      <c r="B27" s="7">
        <v>1</v>
      </c>
      <c r="C27" s="7">
        <v>9.1285711897701891E-2</v>
      </c>
      <c r="D27" s="7">
        <v>0.23391633015347257</v>
      </c>
      <c r="E27" s="7">
        <v>20.666666666666668</v>
      </c>
      <c r="G27">
        <v>1998</v>
      </c>
      <c r="H27">
        <v>1</v>
      </c>
      <c r="I27">
        <v>20.6666666666666</v>
      </c>
      <c r="J27" t="str">
        <f t="shared" si="0"/>
        <v>T</v>
      </c>
      <c r="L27">
        <v>2016</v>
      </c>
      <c r="M27">
        <v>1.5326592902769056</v>
      </c>
      <c r="P27" s="7">
        <v>2001</v>
      </c>
      <c r="Q27" s="7">
        <v>2.8247137239723785</v>
      </c>
    </row>
    <row r="28" spans="1:20" x14ac:dyDescent="0.25">
      <c r="A28" s="7">
        <v>1998</v>
      </c>
      <c r="B28" s="7">
        <v>2</v>
      </c>
      <c r="C28" s="7">
        <v>0.24360254035180795</v>
      </c>
      <c r="D28" s="7">
        <v>0.75227611157792107</v>
      </c>
      <c r="E28" s="7">
        <v>10.153846153846153</v>
      </c>
      <c r="G28">
        <v>1998</v>
      </c>
      <c r="H28">
        <v>2</v>
      </c>
      <c r="I28">
        <v>10.1538461538461</v>
      </c>
      <c r="J28" t="str">
        <f t="shared" si="0"/>
        <v>T</v>
      </c>
      <c r="L28">
        <v>2017</v>
      </c>
      <c r="M28">
        <v>0.34731704957614773</v>
      </c>
      <c r="P28" s="7">
        <v>2001</v>
      </c>
      <c r="Q28" s="7">
        <v>3.0436977490098673</v>
      </c>
    </row>
    <row r="29" spans="1:20" x14ac:dyDescent="0.25">
      <c r="A29" s="7">
        <v>1998</v>
      </c>
      <c r="B29" s="7">
        <v>3</v>
      </c>
      <c r="C29" s="7">
        <v>0.4162183705800892</v>
      </c>
      <c r="D29" s="7">
        <v>1.6074642974031965</v>
      </c>
      <c r="E29" s="7">
        <v>15.348623853211009</v>
      </c>
      <c r="G29">
        <v>1998</v>
      </c>
      <c r="H29">
        <v>3</v>
      </c>
      <c r="I29">
        <v>15.348623853211</v>
      </c>
      <c r="J29" t="str">
        <f t="shared" si="0"/>
        <v>T</v>
      </c>
      <c r="L29">
        <v>2018</v>
      </c>
      <c r="M29">
        <v>0.11327144521456933</v>
      </c>
      <c r="P29" s="7">
        <v>2001</v>
      </c>
      <c r="Q29" s="7">
        <v>2.8803842752582329</v>
      </c>
    </row>
    <row r="30" spans="1:20" x14ac:dyDescent="0.25">
      <c r="A30" s="7">
        <v>1998</v>
      </c>
      <c r="B30" s="7">
        <v>4</v>
      </c>
      <c r="C30" s="7">
        <v>0.33193301450643053</v>
      </c>
      <c r="D30" s="7">
        <v>1.1474992187370865</v>
      </c>
      <c r="E30" s="7">
        <v>17.649999999999999</v>
      </c>
      <c r="G30">
        <v>1998</v>
      </c>
      <c r="H30">
        <v>4</v>
      </c>
      <c r="I30">
        <v>17.649999999999999</v>
      </c>
      <c r="J30" t="str">
        <f t="shared" si="0"/>
        <v>T</v>
      </c>
      <c r="P30" s="7">
        <v>2002</v>
      </c>
      <c r="Q30" s="7">
        <v>1.2374995945389649</v>
      </c>
    </row>
    <row r="31" spans="1:20" x14ac:dyDescent="0.25">
      <c r="A31" s="7">
        <v>1998</v>
      </c>
      <c r="B31" s="7">
        <v>5</v>
      </c>
      <c r="C31" s="7">
        <v>0.60625507499012954</v>
      </c>
      <c r="D31" s="7">
        <v>3.0388253640515241</v>
      </c>
      <c r="E31" s="20">
        <v>24.379746835443036</v>
      </c>
      <c r="F31" s="21"/>
      <c r="G31" s="21">
        <v>1998</v>
      </c>
      <c r="H31" s="21">
        <v>5</v>
      </c>
      <c r="I31" s="21">
        <v>24.379746835443001</v>
      </c>
      <c r="J31" t="str">
        <f t="shared" si="0"/>
        <v>T</v>
      </c>
      <c r="P31" s="7">
        <v>2002</v>
      </c>
      <c r="Q31" s="7">
        <v>2.4672232811612291</v>
      </c>
    </row>
    <row r="32" spans="1:20" x14ac:dyDescent="0.25">
      <c r="A32" s="7">
        <v>1998</v>
      </c>
      <c r="B32" s="7">
        <v>6</v>
      </c>
      <c r="C32" s="7">
        <v>0.46635208989868937</v>
      </c>
      <c r="D32" s="7">
        <v>1.9265239989734524</v>
      </c>
      <c r="E32" s="7">
        <v>26.805555555555557</v>
      </c>
      <c r="F32">
        <f>SUM(D29:D32)</f>
        <v>7.7203128791652595</v>
      </c>
      <c r="G32">
        <v>1998</v>
      </c>
      <c r="H32">
        <v>6</v>
      </c>
      <c r="I32">
        <v>26.8055555555555</v>
      </c>
      <c r="J32" t="str">
        <f t="shared" si="0"/>
        <v>T</v>
      </c>
      <c r="P32" s="7">
        <v>2002</v>
      </c>
      <c r="Q32" s="7">
        <v>1.2191068077185223</v>
      </c>
    </row>
    <row r="33" spans="1:17" x14ac:dyDescent="0.25">
      <c r="A33" s="7">
        <v>1998</v>
      </c>
      <c r="B33" s="7">
        <v>7</v>
      </c>
      <c r="C33" s="7">
        <v>0.39996694498296798</v>
      </c>
      <c r="D33" s="7">
        <v>1.5116952541115021</v>
      </c>
      <c r="E33" s="7">
        <v>32.951219512195124</v>
      </c>
      <c r="G33">
        <v>1998</v>
      </c>
      <c r="H33">
        <v>7</v>
      </c>
      <c r="I33">
        <v>32.951219512195102</v>
      </c>
      <c r="J33" t="str">
        <f t="shared" si="0"/>
        <v>T</v>
      </c>
      <c r="P33" s="7">
        <v>2002</v>
      </c>
      <c r="Q33" s="7">
        <v>3.0166121066389389</v>
      </c>
    </row>
    <row r="34" spans="1:17" x14ac:dyDescent="0.25">
      <c r="A34" s="7">
        <v>1998</v>
      </c>
      <c r="B34" s="7">
        <v>8</v>
      </c>
      <c r="C34" s="7">
        <v>0.31717068304948925</v>
      </c>
      <c r="D34" s="7">
        <v>1.075729144140515</v>
      </c>
      <c r="E34" s="7">
        <v>40.156862745098039</v>
      </c>
      <c r="G34">
        <v>1998</v>
      </c>
      <c r="H34">
        <v>8</v>
      </c>
      <c r="I34">
        <v>40.156862745098003</v>
      </c>
      <c r="J34" t="str">
        <f t="shared" si="0"/>
        <v>T</v>
      </c>
      <c r="P34" s="7">
        <v>2003</v>
      </c>
      <c r="Q34" s="7">
        <v>1.1873419882745679</v>
      </c>
    </row>
    <row r="35" spans="1:17" x14ac:dyDescent="0.25">
      <c r="A35" s="7">
        <v>1998</v>
      </c>
      <c r="B35" s="7">
        <v>9</v>
      </c>
      <c r="C35" s="7">
        <v>0.27403881103586114</v>
      </c>
      <c r="D35" s="7">
        <v>0.87948477079438847</v>
      </c>
      <c r="E35" s="7">
        <v>44.547945205479451</v>
      </c>
      <c r="G35">
        <v>1998</v>
      </c>
      <c r="H35">
        <v>9</v>
      </c>
      <c r="I35">
        <v>44.547945205479401</v>
      </c>
      <c r="J35" t="str">
        <f t="shared" si="0"/>
        <v>T</v>
      </c>
      <c r="P35" s="7">
        <v>2003</v>
      </c>
      <c r="Q35" s="7">
        <v>2.8389282350014353</v>
      </c>
    </row>
    <row r="36" spans="1:17" x14ac:dyDescent="0.25">
      <c r="A36" s="7">
        <v>1999</v>
      </c>
      <c r="B36" s="7">
        <v>1</v>
      </c>
      <c r="C36" s="7">
        <v>0.43622069026769023</v>
      </c>
      <c r="D36" s="7">
        <v>1.7303648874335726</v>
      </c>
      <c r="E36" s="7">
        <v>10.627906976744185</v>
      </c>
      <c r="G36">
        <v>1999</v>
      </c>
      <c r="H36">
        <v>1</v>
      </c>
      <c r="I36">
        <v>10.6279069767441</v>
      </c>
      <c r="J36" t="str">
        <f t="shared" si="0"/>
        <v>T</v>
      </c>
      <c r="P36" s="7">
        <v>2003</v>
      </c>
      <c r="Q36" s="7">
        <v>4.2985085002668617</v>
      </c>
    </row>
    <row r="37" spans="1:17" x14ac:dyDescent="0.25">
      <c r="A37" s="7">
        <v>1999</v>
      </c>
      <c r="B37" s="7">
        <v>2</v>
      </c>
      <c r="C37" s="7">
        <v>0.61168296034143343</v>
      </c>
      <c r="D37" s="7">
        <v>3.0896200405598409</v>
      </c>
      <c r="E37" s="7">
        <v>12.574324324324325</v>
      </c>
      <c r="G37">
        <v>1999</v>
      </c>
      <c r="H37">
        <v>2</v>
      </c>
      <c r="I37">
        <v>12.5743243243243</v>
      </c>
      <c r="J37" t="str">
        <f t="shared" si="0"/>
        <v>T</v>
      </c>
      <c r="P37" s="7">
        <v>2003</v>
      </c>
      <c r="Q37" s="7">
        <v>4.6062801704331173</v>
      </c>
    </row>
    <row r="38" spans="1:17" x14ac:dyDescent="0.25">
      <c r="A38" s="7">
        <v>1999</v>
      </c>
      <c r="B38" s="7">
        <v>3</v>
      </c>
      <c r="C38" s="7">
        <v>0.79611261630578789</v>
      </c>
      <c r="D38" s="7">
        <v>5.2533482646867107</v>
      </c>
      <c r="E38" s="7">
        <v>15.836909871244636</v>
      </c>
      <c r="G38">
        <v>1999</v>
      </c>
      <c r="H38">
        <v>3</v>
      </c>
      <c r="I38">
        <v>15.8369098712446</v>
      </c>
      <c r="J38" t="str">
        <f t="shared" si="0"/>
        <v>T</v>
      </c>
      <c r="P38" s="7">
        <v>2004</v>
      </c>
      <c r="Q38" s="7">
        <v>0.61185692959785687</v>
      </c>
    </row>
    <row r="39" spans="1:17" x14ac:dyDescent="0.25">
      <c r="A39" s="7">
        <v>1999</v>
      </c>
      <c r="B39" s="7">
        <v>4</v>
      </c>
      <c r="C39" s="7">
        <v>1.1559626648136354</v>
      </c>
      <c r="D39" s="7">
        <v>13.320647830332049</v>
      </c>
      <c r="E39" s="7">
        <v>19.270053475935828</v>
      </c>
      <c r="G39">
        <v>1999</v>
      </c>
      <c r="H39">
        <v>4</v>
      </c>
      <c r="I39">
        <v>19.2700534759358</v>
      </c>
      <c r="J39" t="str">
        <f t="shared" si="0"/>
        <v>T</v>
      </c>
      <c r="P39" s="7">
        <v>2004</v>
      </c>
      <c r="Q39" s="7">
        <v>2.7352082190798761</v>
      </c>
    </row>
    <row r="40" spans="1:17" x14ac:dyDescent="0.25">
      <c r="A40" s="7">
        <v>1999</v>
      </c>
      <c r="B40" s="7">
        <v>5</v>
      </c>
      <c r="C40" s="7">
        <v>1.0298723138743651</v>
      </c>
      <c r="D40" s="7">
        <v>9.7120431611507936</v>
      </c>
      <c r="E40" s="20">
        <v>20.722891566265059</v>
      </c>
      <c r="F40" s="21"/>
      <c r="G40" s="21">
        <v>1999</v>
      </c>
      <c r="H40" s="21">
        <v>5</v>
      </c>
      <c r="I40" s="21">
        <v>20.722891566265002</v>
      </c>
      <c r="J40" t="str">
        <f t="shared" si="0"/>
        <v>T</v>
      </c>
      <c r="P40" s="7">
        <v>2004</v>
      </c>
      <c r="Q40" s="7">
        <v>2.609836314947156</v>
      </c>
    </row>
    <row r="41" spans="1:17" x14ac:dyDescent="0.25">
      <c r="A41" s="7">
        <v>1999</v>
      </c>
      <c r="B41" s="7">
        <v>6</v>
      </c>
      <c r="C41" s="7">
        <v>1.0287808873002975</v>
      </c>
      <c r="D41" s="7">
        <v>9.6851564966878207</v>
      </c>
      <c r="E41" s="7">
        <v>24.036247334754798</v>
      </c>
      <c r="F41">
        <f>SUM(D38:D41)</f>
        <v>37.971195752857369</v>
      </c>
      <c r="G41">
        <v>1999</v>
      </c>
      <c r="H41">
        <v>6</v>
      </c>
      <c r="I41">
        <v>24.036247334754702</v>
      </c>
      <c r="J41" t="str">
        <f t="shared" si="0"/>
        <v>T</v>
      </c>
      <c r="P41" s="7">
        <v>2004</v>
      </c>
      <c r="Q41" s="7">
        <v>2.3406238128619052</v>
      </c>
    </row>
    <row r="42" spans="1:17" x14ac:dyDescent="0.25">
      <c r="A42" s="7">
        <v>1999</v>
      </c>
      <c r="B42" s="7">
        <v>7</v>
      </c>
      <c r="C42" s="7">
        <v>0.71941818663779389</v>
      </c>
      <c r="D42" s="7">
        <v>4.2410485966691107</v>
      </c>
      <c r="E42" s="7">
        <v>25.693693693693692</v>
      </c>
      <c r="G42">
        <v>1999</v>
      </c>
      <c r="H42">
        <v>7</v>
      </c>
      <c r="I42">
        <v>25.6936936936936</v>
      </c>
      <c r="J42" t="str">
        <f t="shared" si="0"/>
        <v>T</v>
      </c>
      <c r="P42" s="7">
        <v>2005</v>
      </c>
      <c r="Q42" s="7">
        <v>4.7172312683990167</v>
      </c>
    </row>
    <row r="43" spans="1:17" x14ac:dyDescent="0.25">
      <c r="A43" s="7">
        <v>1999</v>
      </c>
      <c r="B43" s="7">
        <v>8</v>
      </c>
      <c r="C43" s="7">
        <v>0.59065802357932917</v>
      </c>
      <c r="D43" s="7">
        <v>2.8963505559189251</v>
      </c>
      <c r="E43" s="7">
        <v>34.731707317073173</v>
      </c>
      <c r="G43">
        <v>1999</v>
      </c>
      <c r="H43">
        <v>8</v>
      </c>
      <c r="I43">
        <v>34.731707317073102</v>
      </c>
      <c r="J43" t="str">
        <f t="shared" si="0"/>
        <v>T</v>
      </c>
      <c r="P43" s="7">
        <v>2005</v>
      </c>
      <c r="Q43" s="7">
        <v>5.2151692666346836</v>
      </c>
    </row>
    <row r="44" spans="1:17" x14ac:dyDescent="0.25">
      <c r="A44" s="7">
        <v>1999</v>
      </c>
      <c r="B44" s="7">
        <v>10</v>
      </c>
      <c r="C44" s="7">
        <v>1.5864691977468899</v>
      </c>
      <c r="D44" s="7">
        <v>37.589504109209422</v>
      </c>
      <c r="E44" s="7">
        <v>15.774647887323944</v>
      </c>
      <c r="G44">
        <v>1999</v>
      </c>
      <c r="H44">
        <v>10</v>
      </c>
      <c r="I44">
        <v>15.7746478873239</v>
      </c>
      <c r="J44" t="str">
        <f t="shared" si="0"/>
        <v>T</v>
      </c>
      <c r="P44" s="7">
        <v>2005</v>
      </c>
      <c r="Q44" s="7">
        <v>2.7690098398068552</v>
      </c>
    </row>
    <row r="45" spans="1:17" x14ac:dyDescent="0.25">
      <c r="A45" s="7">
        <v>1999</v>
      </c>
      <c r="B45" s="7">
        <v>11</v>
      </c>
      <c r="C45" s="7">
        <v>1.9310654916038772</v>
      </c>
      <c r="D45" s="7">
        <v>84.322877120744579</v>
      </c>
      <c r="E45" s="7">
        <v>16.051383399209485</v>
      </c>
      <c r="G45">
        <v>1999</v>
      </c>
      <c r="H45">
        <v>11</v>
      </c>
      <c r="I45">
        <v>16.051383399209399</v>
      </c>
      <c r="J45" t="str">
        <f t="shared" si="0"/>
        <v>T</v>
      </c>
      <c r="P45" s="7">
        <v>2005</v>
      </c>
      <c r="Q45" s="7">
        <v>2.6948376717482643</v>
      </c>
    </row>
    <row r="46" spans="1:17" x14ac:dyDescent="0.25">
      <c r="A46" s="7">
        <v>1999</v>
      </c>
      <c r="B46" s="7">
        <v>12</v>
      </c>
      <c r="C46" s="7">
        <v>0.23650102155968367</v>
      </c>
      <c r="D46" s="7">
        <v>0.72385614592505743</v>
      </c>
      <c r="E46" s="7">
        <v>11</v>
      </c>
      <c r="G46">
        <v>1999</v>
      </c>
      <c r="H46">
        <v>12</v>
      </c>
      <c r="I46">
        <v>8</v>
      </c>
      <c r="J46" t="str">
        <f t="shared" si="0"/>
        <v>F</v>
      </c>
      <c r="P46" s="7">
        <v>2006</v>
      </c>
      <c r="Q46" s="7">
        <v>0.39714361369844253</v>
      </c>
    </row>
    <row r="47" spans="1:17" x14ac:dyDescent="0.25">
      <c r="A47" s="7">
        <v>2000</v>
      </c>
      <c r="B47" s="7">
        <v>1</v>
      </c>
      <c r="C47" s="7">
        <v>0.30440077273628724</v>
      </c>
      <c r="D47" s="7">
        <v>1.0155833991315157</v>
      </c>
      <c r="E47" s="7">
        <v>5.8214285714285712</v>
      </c>
      <c r="G47">
        <v>2000</v>
      </c>
      <c r="H47">
        <v>1</v>
      </c>
      <c r="I47">
        <v>5.8214285714285703</v>
      </c>
      <c r="J47" t="str">
        <f t="shared" si="0"/>
        <v>T</v>
      </c>
      <c r="P47" s="7">
        <v>2006</v>
      </c>
      <c r="Q47" s="7">
        <v>2.3303514135980445</v>
      </c>
    </row>
    <row r="48" spans="1:17" x14ac:dyDescent="0.25">
      <c r="A48" s="7">
        <v>2000</v>
      </c>
      <c r="B48" s="7">
        <v>2</v>
      </c>
      <c r="C48" s="7">
        <v>0.27634576499042013</v>
      </c>
      <c r="D48" s="7">
        <v>0.88949507818309304</v>
      </c>
      <c r="E48" s="7">
        <v>12.145833333333334</v>
      </c>
      <c r="G48">
        <v>2000</v>
      </c>
      <c r="H48">
        <v>2</v>
      </c>
      <c r="I48">
        <v>12.1458333333333</v>
      </c>
      <c r="J48" t="str">
        <f t="shared" si="0"/>
        <v>T</v>
      </c>
      <c r="P48" s="7">
        <v>2006</v>
      </c>
      <c r="Q48" s="7">
        <v>3.6492318641757961</v>
      </c>
    </row>
    <row r="49" spans="1:17" x14ac:dyDescent="0.25">
      <c r="A49" s="7">
        <v>2000</v>
      </c>
      <c r="B49" s="7">
        <v>3</v>
      </c>
      <c r="C49" s="7">
        <v>0.50770877941153081</v>
      </c>
      <c r="D49" s="7">
        <v>2.218909594812835</v>
      </c>
      <c r="E49" s="7">
        <v>11.173913043478262</v>
      </c>
      <c r="G49">
        <v>2000</v>
      </c>
      <c r="H49">
        <v>3</v>
      </c>
      <c r="I49">
        <v>11.173913043478199</v>
      </c>
      <c r="J49" t="str">
        <f t="shared" si="0"/>
        <v>T</v>
      </c>
      <c r="P49" s="7">
        <v>2006</v>
      </c>
      <c r="Q49" s="7">
        <v>3.6841335824270951</v>
      </c>
    </row>
    <row r="50" spans="1:17" x14ac:dyDescent="0.25">
      <c r="A50" s="7">
        <v>2000</v>
      </c>
      <c r="B50" s="7">
        <v>4</v>
      </c>
      <c r="C50" s="7">
        <v>0.6988459884728927</v>
      </c>
      <c r="D50" s="7">
        <v>3.9985724184490641</v>
      </c>
      <c r="E50" s="7">
        <v>12.831081081081081</v>
      </c>
      <c r="G50">
        <v>2000</v>
      </c>
      <c r="H50">
        <v>4</v>
      </c>
      <c r="I50">
        <v>12.831081081081001</v>
      </c>
      <c r="J50" t="str">
        <f t="shared" si="0"/>
        <v>T</v>
      </c>
      <c r="P50" s="7">
        <v>2007</v>
      </c>
      <c r="Q50" s="7">
        <v>0.1236060725763577</v>
      </c>
    </row>
    <row r="51" spans="1:17" x14ac:dyDescent="0.25">
      <c r="A51" s="7">
        <v>2000</v>
      </c>
      <c r="B51" s="7">
        <v>5</v>
      </c>
      <c r="C51" s="7">
        <v>0.81480719809939339</v>
      </c>
      <c r="D51" s="7">
        <v>5.5284066440442325</v>
      </c>
      <c r="E51" s="7">
        <v>13.833976833976834</v>
      </c>
      <c r="G51">
        <v>2000</v>
      </c>
      <c r="H51">
        <v>5</v>
      </c>
      <c r="I51">
        <v>13.8339768339768</v>
      </c>
      <c r="J51" t="str">
        <f t="shared" si="0"/>
        <v>T</v>
      </c>
      <c r="P51" s="7">
        <v>2007</v>
      </c>
      <c r="Q51" s="7">
        <v>0.32731784212443316</v>
      </c>
    </row>
    <row r="52" spans="1:17" x14ac:dyDescent="0.25">
      <c r="A52" s="7">
        <v>2000</v>
      </c>
      <c r="B52" s="7">
        <v>6</v>
      </c>
      <c r="C52" s="7">
        <v>0.64469542902095256</v>
      </c>
      <c r="D52" s="7">
        <v>3.4126088229712446</v>
      </c>
      <c r="E52" s="7">
        <v>18.591695501730104</v>
      </c>
      <c r="G52">
        <v>2000</v>
      </c>
      <c r="H52">
        <v>6</v>
      </c>
      <c r="I52">
        <v>18.591695501730101</v>
      </c>
      <c r="J52" t="str">
        <f t="shared" si="0"/>
        <v>T</v>
      </c>
      <c r="P52" s="7">
        <v>2007</v>
      </c>
      <c r="Q52" s="7">
        <v>0.25475706362937234</v>
      </c>
    </row>
    <row r="53" spans="1:17" x14ac:dyDescent="0.25">
      <c r="A53" s="7">
        <v>2000</v>
      </c>
      <c r="B53" s="7">
        <v>7</v>
      </c>
      <c r="C53" s="7">
        <v>1.0349688761629607</v>
      </c>
      <c r="D53" s="7">
        <v>9.8384923687534904</v>
      </c>
      <c r="E53" s="20">
        <v>21.938118811881189</v>
      </c>
      <c r="F53" s="21"/>
      <c r="G53" s="21">
        <v>2000</v>
      </c>
      <c r="H53" s="21">
        <v>7</v>
      </c>
      <c r="I53" s="21">
        <v>21.9381188118811</v>
      </c>
      <c r="J53" t="str">
        <f t="shared" si="0"/>
        <v>T</v>
      </c>
      <c r="P53" s="7">
        <v>2007</v>
      </c>
      <c r="Q53" s="7">
        <v>0.25294363291103927</v>
      </c>
    </row>
    <row r="54" spans="1:17" x14ac:dyDescent="0.25">
      <c r="A54" s="7">
        <v>2000</v>
      </c>
      <c r="B54" s="7">
        <v>8</v>
      </c>
      <c r="C54" s="7">
        <v>0.78739132593322936</v>
      </c>
      <c r="D54" s="7">
        <v>5.1290240560233169</v>
      </c>
      <c r="E54" s="7">
        <v>25.904761904761905</v>
      </c>
      <c r="F54">
        <f>SUM(D51:D54)</f>
        <v>23.908531891792286</v>
      </c>
      <c r="G54">
        <v>2000</v>
      </c>
      <c r="H54">
        <v>8</v>
      </c>
      <c r="I54">
        <v>25.904761904761902</v>
      </c>
      <c r="J54" t="str">
        <f t="shared" si="0"/>
        <v>T</v>
      </c>
      <c r="P54" s="7">
        <v>2008</v>
      </c>
      <c r="Q54" s="7">
        <v>0.32818354289595875</v>
      </c>
    </row>
    <row r="55" spans="1:17" x14ac:dyDescent="0.25">
      <c r="A55" s="7">
        <v>2000</v>
      </c>
      <c r="B55" s="7">
        <v>9</v>
      </c>
      <c r="C55" s="7">
        <v>0.5513853489169015</v>
      </c>
      <c r="D55" s="7">
        <v>2.5594700980104532</v>
      </c>
      <c r="E55" s="7">
        <v>31.066666666666666</v>
      </c>
      <c r="G55">
        <v>2000</v>
      </c>
      <c r="H55">
        <v>9</v>
      </c>
      <c r="I55">
        <v>31.066666666666599</v>
      </c>
      <c r="J55" t="str">
        <f t="shared" si="0"/>
        <v>T</v>
      </c>
      <c r="P55" s="7">
        <v>2008</v>
      </c>
      <c r="Q55" s="7">
        <v>0.60357974526041924</v>
      </c>
    </row>
    <row r="56" spans="1:17" x14ac:dyDescent="0.25">
      <c r="A56" s="7">
        <v>2000</v>
      </c>
      <c r="B56" s="7">
        <v>10</v>
      </c>
      <c r="C56" s="7">
        <v>0.65709249367600986</v>
      </c>
      <c r="D56" s="7">
        <v>3.5403830496179252</v>
      </c>
      <c r="E56" s="7">
        <v>12.23076923076923</v>
      </c>
      <c r="G56">
        <v>2000</v>
      </c>
      <c r="H56">
        <v>10</v>
      </c>
      <c r="I56">
        <v>12.2307692307692</v>
      </c>
      <c r="J56" t="str">
        <f t="shared" si="0"/>
        <v>T</v>
      </c>
      <c r="P56" s="7">
        <v>2008</v>
      </c>
      <c r="Q56" s="7">
        <v>0.99467175344727177</v>
      </c>
    </row>
    <row r="57" spans="1:17" x14ac:dyDescent="0.25">
      <c r="A57" s="7">
        <v>2000</v>
      </c>
      <c r="B57" s="7">
        <v>11</v>
      </c>
      <c r="C57" s="7">
        <v>0.74510681176597682</v>
      </c>
      <c r="D57" s="7">
        <v>4.5604099494542485</v>
      </c>
      <c r="E57" s="7">
        <v>13.895652173913044</v>
      </c>
      <c r="G57">
        <v>2000</v>
      </c>
      <c r="H57">
        <v>11</v>
      </c>
      <c r="I57">
        <v>13.895652173913</v>
      </c>
      <c r="J57" t="str">
        <f t="shared" si="0"/>
        <v>T</v>
      </c>
      <c r="P57" s="7">
        <v>2008</v>
      </c>
      <c r="Q57" s="7">
        <v>0.92607804097737678</v>
      </c>
    </row>
    <row r="58" spans="1:17" x14ac:dyDescent="0.25">
      <c r="A58" s="7">
        <v>2000</v>
      </c>
      <c r="B58" s="7">
        <v>12</v>
      </c>
      <c r="C58" s="7">
        <v>1.0111491222095559</v>
      </c>
      <c r="D58" s="7">
        <v>9.2600416131168224</v>
      </c>
      <c r="E58" s="7">
        <v>18.679144385026738</v>
      </c>
      <c r="G58">
        <v>2000</v>
      </c>
      <c r="H58">
        <v>12</v>
      </c>
      <c r="I58">
        <v>18.679144385026699</v>
      </c>
      <c r="J58" t="str">
        <f t="shared" si="0"/>
        <v>T</v>
      </c>
      <c r="P58" s="7">
        <v>2009</v>
      </c>
      <c r="Q58" s="7">
        <v>0.26141099664572698</v>
      </c>
    </row>
    <row r="59" spans="1:17" x14ac:dyDescent="0.25">
      <c r="A59" s="7">
        <v>2001</v>
      </c>
      <c r="B59" s="7">
        <v>1</v>
      </c>
      <c r="C59" s="7">
        <v>4.0863426387610882E-2</v>
      </c>
      <c r="D59" s="7">
        <v>9.8660286804386654E-2</v>
      </c>
      <c r="E59" s="7">
        <v>6.612903225806452</v>
      </c>
      <c r="G59">
        <v>2001</v>
      </c>
      <c r="H59">
        <v>1</v>
      </c>
      <c r="I59">
        <v>7</v>
      </c>
      <c r="J59" t="str">
        <f t="shared" si="0"/>
        <v>F</v>
      </c>
      <c r="P59" s="7">
        <v>2009</v>
      </c>
      <c r="Q59" s="7">
        <v>0.75137054537721704</v>
      </c>
    </row>
    <row r="60" spans="1:17" x14ac:dyDescent="0.25">
      <c r="A60" s="7">
        <v>2001</v>
      </c>
      <c r="B60" s="7">
        <v>2</v>
      </c>
      <c r="C60" s="7">
        <v>0.12306608343672</v>
      </c>
      <c r="D60" s="7">
        <v>0.32759645307024976</v>
      </c>
      <c r="E60" s="7">
        <v>12.685106382978724</v>
      </c>
      <c r="G60">
        <v>2001</v>
      </c>
      <c r="H60">
        <v>2</v>
      </c>
      <c r="I60">
        <v>10.066666666666601</v>
      </c>
      <c r="J60" t="str">
        <f t="shared" si="0"/>
        <v>F</v>
      </c>
      <c r="P60" s="7">
        <v>2009</v>
      </c>
      <c r="Q60" s="7">
        <v>0.33307041279603689</v>
      </c>
    </row>
    <row r="61" spans="1:17" x14ac:dyDescent="0.25">
      <c r="A61" s="7">
        <v>2001</v>
      </c>
      <c r="B61" s="7">
        <v>3</v>
      </c>
      <c r="C61" s="7">
        <v>0.14223222547449643</v>
      </c>
      <c r="D61" s="7">
        <v>0.38749755173411615</v>
      </c>
      <c r="E61" s="7">
        <v>10.583333333333334</v>
      </c>
      <c r="G61">
        <v>2001</v>
      </c>
      <c r="H61">
        <v>3</v>
      </c>
      <c r="I61">
        <v>10.5833333333333</v>
      </c>
      <c r="J61" t="str">
        <f t="shared" si="0"/>
        <v>T</v>
      </c>
      <c r="P61" s="7">
        <v>2009</v>
      </c>
      <c r="Q61" s="7">
        <v>0.93344890485729404</v>
      </c>
    </row>
    <row r="62" spans="1:17" x14ac:dyDescent="0.25">
      <c r="A62" s="7">
        <v>2001</v>
      </c>
      <c r="B62" s="7">
        <v>4</v>
      </c>
      <c r="C62" s="7">
        <v>0.4788618015787719</v>
      </c>
      <c r="D62" s="7">
        <v>2.0120473971504191</v>
      </c>
      <c r="E62" s="7">
        <v>17.839258114374033</v>
      </c>
      <c r="G62">
        <v>2001</v>
      </c>
      <c r="H62">
        <v>4</v>
      </c>
      <c r="I62">
        <v>10.8470588235294</v>
      </c>
      <c r="J62" t="str">
        <f t="shared" si="0"/>
        <v>F</v>
      </c>
      <c r="P62" s="7">
        <v>2010</v>
      </c>
      <c r="Q62" s="7">
        <v>0.53242068332387227</v>
      </c>
    </row>
    <row r="63" spans="1:17" x14ac:dyDescent="0.25">
      <c r="A63" s="7">
        <v>2001</v>
      </c>
      <c r="B63" s="7">
        <v>5</v>
      </c>
      <c r="C63" s="7">
        <v>0.5825989341950224</v>
      </c>
      <c r="D63" s="7">
        <v>2.8247137239723785</v>
      </c>
      <c r="E63" s="7">
        <v>13.23121387283237</v>
      </c>
      <c r="G63">
        <v>2001</v>
      </c>
      <c r="H63">
        <v>5</v>
      </c>
      <c r="I63">
        <v>13.231213872832299</v>
      </c>
      <c r="J63" t="str">
        <f t="shared" si="0"/>
        <v>T</v>
      </c>
      <c r="P63" s="7">
        <v>2010</v>
      </c>
      <c r="Q63" s="7">
        <v>0.86296428744939813</v>
      </c>
    </row>
    <row r="64" spans="1:17" x14ac:dyDescent="0.25">
      <c r="A64" s="7">
        <v>2001</v>
      </c>
      <c r="B64" s="7">
        <v>6</v>
      </c>
      <c r="C64" s="7">
        <v>0.60677868627532938</v>
      </c>
      <c r="D64" s="7">
        <v>3.0436977490098673</v>
      </c>
      <c r="E64" s="20">
        <v>21.512437810945272</v>
      </c>
      <c r="F64" s="21"/>
      <c r="G64" s="21">
        <v>2001</v>
      </c>
      <c r="H64" s="21">
        <v>6</v>
      </c>
      <c r="I64" s="21">
        <v>21.49</v>
      </c>
      <c r="J64" t="str">
        <f t="shared" si="0"/>
        <v>F</v>
      </c>
      <c r="P64" s="7">
        <v>2010</v>
      </c>
      <c r="Q64" s="7">
        <v>1.2781959224723267</v>
      </c>
    </row>
    <row r="65" spans="1:17" x14ac:dyDescent="0.25">
      <c r="A65" s="7">
        <v>2001</v>
      </c>
      <c r="B65" s="7">
        <v>7</v>
      </c>
      <c r="C65" s="7">
        <v>0.58887473599637274</v>
      </c>
      <c r="D65" s="7">
        <v>2.8803842752582329</v>
      </c>
      <c r="E65" s="7">
        <v>26.753554502369667</v>
      </c>
      <c r="F65">
        <f>SUM(D62:D65)</f>
        <v>10.760843145390899</v>
      </c>
      <c r="G65">
        <v>2001</v>
      </c>
      <c r="H65">
        <v>7</v>
      </c>
      <c r="I65">
        <v>26.7535545023696</v>
      </c>
      <c r="J65" t="str">
        <f t="shared" si="0"/>
        <v>T</v>
      </c>
      <c r="P65" s="7">
        <v>2010</v>
      </c>
      <c r="Q65" s="7">
        <v>1.1655668127839185</v>
      </c>
    </row>
    <row r="66" spans="1:17" x14ac:dyDescent="0.25">
      <c r="A66" s="7">
        <v>2001</v>
      </c>
      <c r="B66" s="7">
        <v>8</v>
      </c>
      <c r="C66" s="7">
        <v>0.38908442055817527</v>
      </c>
      <c r="D66" s="7">
        <v>1.4495393505463965</v>
      </c>
      <c r="E66" s="7">
        <v>30.042553191489361</v>
      </c>
      <c r="G66">
        <v>2001</v>
      </c>
      <c r="H66">
        <v>8</v>
      </c>
      <c r="I66">
        <v>30.042553191489301</v>
      </c>
      <c r="J66" t="str">
        <f t="shared" si="0"/>
        <v>T</v>
      </c>
      <c r="P66" s="7">
        <v>2011</v>
      </c>
      <c r="Q66" s="7">
        <v>1.8557073108302609</v>
      </c>
    </row>
    <row r="67" spans="1:17" x14ac:dyDescent="0.25">
      <c r="A67" s="7">
        <v>2002</v>
      </c>
      <c r="B67" s="7">
        <v>2</v>
      </c>
      <c r="C67" s="7">
        <v>0.17283181316187449</v>
      </c>
      <c r="D67" s="7">
        <v>0.48878441269659789</v>
      </c>
      <c r="E67" s="7">
        <v>8.3571428571428577</v>
      </c>
      <c r="G67">
        <v>2002</v>
      </c>
      <c r="H67">
        <v>2</v>
      </c>
      <c r="I67">
        <v>8.3571428571428505</v>
      </c>
      <c r="J67" t="str">
        <f t="shared" ref="J67:J130" si="1">IF(ROUND(E67,2)=ROUND(I67,2),"T","F")</f>
        <v>T</v>
      </c>
      <c r="L67">
        <v>2001</v>
      </c>
      <c r="M67">
        <v>9</v>
      </c>
      <c r="N67" t="s">
        <v>36</v>
      </c>
      <c r="P67" s="7">
        <v>2011</v>
      </c>
      <c r="Q67" s="7">
        <v>2.0019183424556659</v>
      </c>
    </row>
    <row r="68" spans="1:17" x14ac:dyDescent="0.25">
      <c r="A68" s="7">
        <v>2002</v>
      </c>
      <c r="B68" s="7">
        <v>3</v>
      </c>
      <c r="C68" s="7">
        <v>0.34954368286103604</v>
      </c>
      <c r="D68" s="7">
        <v>1.236370129355461</v>
      </c>
      <c r="E68" s="7">
        <v>11.135135135135135</v>
      </c>
      <c r="G68">
        <v>2002</v>
      </c>
      <c r="H68">
        <v>3</v>
      </c>
      <c r="I68">
        <v>11.1351351351351</v>
      </c>
      <c r="J68" t="str">
        <f t="shared" si="1"/>
        <v>T</v>
      </c>
      <c r="L68">
        <v>2002</v>
      </c>
      <c r="M68">
        <v>1</v>
      </c>
      <c r="N68" t="s">
        <v>36</v>
      </c>
      <c r="P68" s="7">
        <v>2011</v>
      </c>
      <c r="Q68" s="7">
        <v>2.1900210299130629</v>
      </c>
    </row>
    <row r="69" spans="1:17" x14ac:dyDescent="0.25">
      <c r="A69" s="7">
        <v>2002</v>
      </c>
      <c r="B69" s="7">
        <v>4</v>
      </c>
      <c r="C69" s="7">
        <v>0.34976296528872897</v>
      </c>
      <c r="D69" s="7">
        <v>1.2374995945389649</v>
      </c>
      <c r="E69" s="7">
        <v>13.925000000000001</v>
      </c>
      <c r="G69">
        <v>2002</v>
      </c>
      <c r="H69">
        <v>4</v>
      </c>
      <c r="I69">
        <v>13.925000000000001</v>
      </c>
      <c r="J69" t="str">
        <f t="shared" si="1"/>
        <v>T</v>
      </c>
      <c r="P69" s="7">
        <v>2011</v>
      </c>
      <c r="Q69" s="7">
        <v>1.8467528828169852</v>
      </c>
    </row>
    <row r="70" spans="1:17" x14ac:dyDescent="0.25">
      <c r="A70" s="7">
        <v>2002</v>
      </c>
      <c r="B70" s="7">
        <v>5</v>
      </c>
      <c r="C70" s="7">
        <v>0.53998181011727153</v>
      </c>
      <c r="D70" s="7">
        <v>2.4672232811612291</v>
      </c>
      <c r="E70" s="7">
        <v>19.517482517482517</v>
      </c>
      <c r="G70">
        <v>2002</v>
      </c>
      <c r="H70">
        <v>5</v>
      </c>
      <c r="I70">
        <v>19.517482517482499</v>
      </c>
      <c r="J70" t="str">
        <f t="shared" si="1"/>
        <v>T</v>
      </c>
      <c r="P70" s="7">
        <v>2012</v>
      </c>
      <c r="Q70" s="7">
        <v>2.5353119853724047</v>
      </c>
    </row>
    <row r="71" spans="1:17" x14ac:dyDescent="0.25">
      <c r="A71" s="7">
        <v>2002</v>
      </c>
      <c r="B71" s="7">
        <v>6</v>
      </c>
      <c r="C71" s="7">
        <v>0.34617820574100328</v>
      </c>
      <c r="D71" s="7">
        <v>1.2191068077185223</v>
      </c>
      <c r="E71" s="20">
        <v>25.3</v>
      </c>
      <c r="F71" s="21"/>
      <c r="G71" s="21">
        <v>2002</v>
      </c>
      <c r="H71" s="21">
        <v>6</v>
      </c>
      <c r="I71" s="21">
        <v>25.3</v>
      </c>
      <c r="J71" t="str">
        <f t="shared" si="1"/>
        <v>T</v>
      </c>
      <c r="P71" s="7">
        <v>2012</v>
      </c>
      <c r="Q71" s="7">
        <v>4.4481671461053702</v>
      </c>
    </row>
    <row r="72" spans="1:17" x14ac:dyDescent="0.25">
      <c r="A72" s="7">
        <v>2002</v>
      </c>
      <c r="B72" s="7">
        <v>7</v>
      </c>
      <c r="C72" s="7">
        <v>0.60385989295141407</v>
      </c>
      <c r="D72" s="7">
        <v>3.0166121066389389</v>
      </c>
      <c r="E72" s="7">
        <v>24.943181818181817</v>
      </c>
      <c r="F72">
        <f>SUM(D69:D72)</f>
        <v>7.9404417900576556</v>
      </c>
      <c r="G72">
        <v>2002</v>
      </c>
      <c r="H72">
        <v>7</v>
      </c>
      <c r="I72">
        <v>24.943181818181799</v>
      </c>
      <c r="J72" t="str">
        <f t="shared" si="1"/>
        <v>T</v>
      </c>
      <c r="P72" s="7">
        <v>2012</v>
      </c>
      <c r="Q72" s="7">
        <v>3.0036047268255439</v>
      </c>
    </row>
    <row r="73" spans="1:17" x14ac:dyDescent="0.25">
      <c r="A73" s="7">
        <v>2002</v>
      </c>
      <c r="B73" s="7">
        <v>8</v>
      </c>
      <c r="C73" s="7">
        <v>0.47274302964937859</v>
      </c>
      <c r="D73" s="7">
        <v>1.9699082286343641</v>
      </c>
      <c r="E73" s="7">
        <v>38.496688741721854</v>
      </c>
      <c r="G73">
        <v>2002</v>
      </c>
      <c r="H73">
        <v>8</v>
      </c>
      <c r="I73">
        <v>38.496688741721798</v>
      </c>
      <c r="J73" t="str">
        <f t="shared" si="1"/>
        <v>T</v>
      </c>
      <c r="P73" s="7">
        <v>2012</v>
      </c>
      <c r="Q73" s="7">
        <v>0.85173229923878502</v>
      </c>
    </row>
    <row r="74" spans="1:17" x14ac:dyDescent="0.25">
      <c r="A74" s="7">
        <v>2003</v>
      </c>
      <c r="B74" s="7">
        <v>1</v>
      </c>
      <c r="C74" s="7">
        <v>0.21008612846773908</v>
      </c>
      <c r="D74" s="7">
        <v>0.62213176359306943</v>
      </c>
      <c r="E74" s="7">
        <v>6.2962962962962967</v>
      </c>
      <c r="G74">
        <v>2003</v>
      </c>
      <c r="H74">
        <v>1</v>
      </c>
      <c r="I74">
        <v>6.2962962962962896</v>
      </c>
      <c r="J74" t="str">
        <f t="shared" si="1"/>
        <v>T</v>
      </c>
      <c r="P74" s="7">
        <v>2013</v>
      </c>
      <c r="Q74" s="7">
        <v>2.7329174564495178</v>
      </c>
    </row>
    <row r="75" spans="1:17" x14ac:dyDescent="0.25">
      <c r="A75" s="7">
        <v>2003</v>
      </c>
      <c r="B75" s="7">
        <v>2</v>
      </c>
      <c r="C75" s="7">
        <v>0.13874182296833293</v>
      </c>
      <c r="D75" s="7">
        <v>0.37639099617191718</v>
      </c>
      <c r="E75" s="7">
        <v>11.178571428571429</v>
      </c>
      <c r="G75">
        <v>2003</v>
      </c>
      <c r="H75">
        <v>2</v>
      </c>
      <c r="I75">
        <v>11.1785714285714</v>
      </c>
      <c r="J75" t="str">
        <f t="shared" si="1"/>
        <v>T</v>
      </c>
      <c r="P75" s="7">
        <v>2013</v>
      </c>
      <c r="Q75" s="7">
        <v>1.6725107272491231</v>
      </c>
    </row>
    <row r="76" spans="1:17" x14ac:dyDescent="0.25">
      <c r="A76" s="7">
        <v>2003</v>
      </c>
      <c r="B76" s="7">
        <v>3</v>
      </c>
      <c r="C76" s="7">
        <v>0.21294297240393473</v>
      </c>
      <c r="D76" s="7">
        <v>0.63283752446378605</v>
      </c>
      <c r="E76" s="7">
        <v>10.814814814814815</v>
      </c>
      <c r="G76">
        <v>2003</v>
      </c>
      <c r="H76">
        <v>3</v>
      </c>
      <c r="I76">
        <v>10.814814814814801</v>
      </c>
      <c r="J76" t="str">
        <f t="shared" si="1"/>
        <v>T</v>
      </c>
      <c r="P76" s="7">
        <v>2013</v>
      </c>
      <c r="Q76" s="7">
        <v>1.6181385033961457</v>
      </c>
    </row>
    <row r="77" spans="1:17" x14ac:dyDescent="0.25">
      <c r="A77" s="7">
        <v>2003</v>
      </c>
      <c r="B77" s="7">
        <v>4</v>
      </c>
      <c r="C77" s="7">
        <v>0.33991668976336686</v>
      </c>
      <c r="D77" s="7">
        <v>1.1873419882745679</v>
      </c>
      <c r="E77" s="7">
        <v>13.103448275862069</v>
      </c>
      <c r="G77">
        <v>2003</v>
      </c>
      <c r="H77">
        <v>4</v>
      </c>
      <c r="I77">
        <v>13.103448275862</v>
      </c>
      <c r="J77" t="str">
        <f t="shared" si="1"/>
        <v>T</v>
      </c>
      <c r="P77" s="7">
        <v>2013</v>
      </c>
      <c r="Q77" s="7">
        <v>1.6385189644748506</v>
      </c>
    </row>
    <row r="78" spans="1:17" x14ac:dyDescent="0.25">
      <c r="A78" s="7">
        <v>2003</v>
      </c>
      <c r="B78" s="7">
        <v>5</v>
      </c>
      <c r="C78" s="7">
        <v>0.5842099934838576</v>
      </c>
      <c r="D78" s="7">
        <v>2.8389282350014353</v>
      </c>
      <c r="E78" s="7">
        <v>16.591549295774648</v>
      </c>
      <c r="G78">
        <v>2003</v>
      </c>
      <c r="H78">
        <v>5</v>
      </c>
      <c r="I78">
        <v>16.591549295774598</v>
      </c>
      <c r="J78" t="str">
        <f t="shared" si="1"/>
        <v>T</v>
      </c>
      <c r="P78" s="7">
        <v>2014</v>
      </c>
      <c r="Q78" s="7">
        <v>0.21061799589783292</v>
      </c>
    </row>
    <row r="79" spans="1:17" x14ac:dyDescent="0.25">
      <c r="A79" s="7">
        <v>2003</v>
      </c>
      <c r="B79" s="7">
        <v>6</v>
      </c>
      <c r="C79" s="7">
        <v>0.72415363539998201</v>
      </c>
      <c r="D79" s="7">
        <v>4.2985085002668617</v>
      </c>
      <c r="E79" s="20">
        <v>20.280303030303031</v>
      </c>
      <c r="F79" s="21"/>
      <c r="G79" s="21">
        <v>2003</v>
      </c>
      <c r="H79" s="21">
        <v>6</v>
      </c>
      <c r="I79" s="21">
        <v>20.280303030302999</v>
      </c>
      <c r="J79" t="str">
        <f t="shared" si="1"/>
        <v>T</v>
      </c>
      <c r="P79" s="7">
        <v>2014</v>
      </c>
      <c r="Q79" s="7">
        <v>0.32956620142647486</v>
      </c>
    </row>
    <row r="80" spans="1:17" x14ac:dyDescent="0.25">
      <c r="A80" s="7">
        <v>2003</v>
      </c>
      <c r="B80" s="7">
        <v>7</v>
      </c>
      <c r="C80" s="7">
        <v>0.74867479756852184</v>
      </c>
      <c r="D80" s="7">
        <v>4.6062801704331173</v>
      </c>
      <c r="E80" s="7">
        <v>23.932038834951456</v>
      </c>
      <c r="F80">
        <f>SUM(D77:D80)</f>
        <v>12.931058893975983</v>
      </c>
      <c r="G80">
        <v>2003</v>
      </c>
      <c r="H80">
        <v>7</v>
      </c>
      <c r="I80">
        <v>23.932038834951399</v>
      </c>
      <c r="J80" t="str">
        <f t="shared" si="1"/>
        <v>T</v>
      </c>
      <c r="P80" s="7">
        <v>2014</v>
      </c>
      <c r="Q80" s="7">
        <v>0.43011572663733388</v>
      </c>
    </row>
    <row r="81" spans="1:17" x14ac:dyDescent="0.25">
      <c r="A81" s="7">
        <v>2003</v>
      </c>
      <c r="B81" s="7">
        <v>8</v>
      </c>
      <c r="C81" s="7">
        <v>0.51696194250833205</v>
      </c>
      <c r="D81" s="7">
        <v>2.2882281466859555</v>
      </c>
      <c r="E81" s="7">
        <v>29.462365591397848</v>
      </c>
      <c r="G81">
        <v>2003</v>
      </c>
      <c r="H81">
        <v>8</v>
      </c>
      <c r="I81">
        <v>29.462365591397798</v>
      </c>
      <c r="J81" t="str">
        <f t="shared" si="1"/>
        <v>T</v>
      </c>
      <c r="P81" s="7">
        <v>2014</v>
      </c>
      <c r="Q81" s="7">
        <v>0.15671757579473389</v>
      </c>
    </row>
    <row r="82" spans="1:17" x14ac:dyDescent="0.25">
      <c r="A82" s="7">
        <v>2004</v>
      </c>
      <c r="B82" s="7">
        <v>1</v>
      </c>
      <c r="C82" s="7">
        <v>9.2109262867186792E-2</v>
      </c>
      <c r="D82" s="7">
        <v>0.23625842093083138</v>
      </c>
      <c r="E82" s="7">
        <v>9.5</v>
      </c>
      <c r="G82">
        <v>2004</v>
      </c>
      <c r="H82">
        <v>1</v>
      </c>
      <c r="I82">
        <v>9.5</v>
      </c>
      <c r="J82" t="str">
        <f t="shared" si="1"/>
        <v>T</v>
      </c>
      <c r="P82" s="7">
        <v>2015</v>
      </c>
      <c r="Q82" s="24">
        <v>0</v>
      </c>
    </row>
    <row r="83" spans="1:17" x14ac:dyDescent="0.25">
      <c r="A83" s="7">
        <v>2004</v>
      </c>
      <c r="B83" s="7">
        <v>2</v>
      </c>
      <c r="C83" s="7">
        <v>0.15524915135584388</v>
      </c>
      <c r="D83" s="7">
        <v>0.42971393901239607</v>
      </c>
      <c r="E83" s="7">
        <v>9.5555555555555554</v>
      </c>
      <c r="G83">
        <v>2004</v>
      </c>
      <c r="H83">
        <v>2</v>
      </c>
      <c r="I83">
        <v>9.55555555555555</v>
      </c>
      <c r="J83" t="str">
        <f t="shared" si="1"/>
        <v>T</v>
      </c>
      <c r="P83" s="7">
        <v>2015</v>
      </c>
      <c r="Q83" s="7">
        <v>0.18652939418711134</v>
      </c>
    </row>
    <row r="84" spans="1:17" x14ac:dyDescent="0.25">
      <c r="A84" s="7">
        <v>2004</v>
      </c>
      <c r="B84" s="7">
        <v>3</v>
      </c>
      <c r="C84" s="7">
        <v>0.20732649066778869</v>
      </c>
      <c r="D84" s="7">
        <v>0.61185692959785687</v>
      </c>
      <c r="E84" s="7">
        <v>10.5</v>
      </c>
      <c r="G84">
        <v>2004</v>
      </c>
      <c r="H84">
        <v>3</v>
      </c>
      <c r="I84">
        <v>10.5</v>
      </c>
      <c r="J84" t="str">
        <f t="shared" si="1"/>
        <v>T</v>
      </c>
      <c r="P84" s="7">
        <v>2015</v>
      </c>
      <c r="Q84" s="7">
        <v>0.11488588637904473</v>
      </c>
    </row>
    <row r="85" spans="1:17" x14ac:dyDescent="0.25">
      <c r="A85" s="7">
        <v>2004</v>
      </c>
      <c r="B85" s="7">
        <v>4</v>
      </c>
      <c r="C85" s="7">
        <v>0.57231481656022776</v>
      </c>
      <c r="D85" s="7">
        <v>2.7352082190798761</v>
      </c>
      <c r="E85" s="7">
        <v>15.470899470899472</v>
      </c>
      <c r="G85">
        <v>2004</v>
      </c>
      <c r="H85">
        <v>4</v>
      </c>
      <c r="I85">
        <v>15.470899470899401</v>
      </c>
      <c r="J85" t="str">
        <f t="shared" si="1"/>
        <v>T</v>
      </c>
      <c r="P85" s="7">
        <v>2015</v>
      </c>
      <c r="Q85" s="7">
        <v>0</v>
      </c>
    </row>
    <row r="86" spans="1:17" x14ac:dyDescent="0.25">
      <c r="A86" s="7">
        <v>2004</v>
      </c>
      <c r="B86" s="7">
        <v>5</v>
      </c>
      <c r="C86" s="7">
        <v>0.55748750962673876</v>
      </c>
      <c r="D86" s="7">
        <v>2.609836314947156</v>
      </c>
      <c r="E86" s="20">
        <v>22.88095238095238</v>
      </c>
      <c r="F86" s="21"/>
      <c r="G86" s="21">
        <v>2004</v>
      </c>
      <c r="H86" s="21">
        <v>5</v>
      </c>
      <c r="I86" s="21">
        <v>22.880952380952301</v>
      </c>
      <c r="J86" t="str">
        <f t="shared" si="1"/>
        <v>T</v>
      </c>
      <c r="P86" s="7">
        <v>2016</v>
      </c>
      <c r="Q86" s="7">
        <v>3.8310031843621362E-2</v>
      </c>
    </row>
    <row r="87" spans="1:17" x14ac:dyDescent="0.25">
      <c r="A87" s="7">
        <v>2004</v>
      </c>
      <c r="B87" s="7">
        <v>6</v>
      </c>
      <c r="C87" s="7">
        <v>0.52382757255619017</v>
      </c>
      <c r="D87" s="7">
        <v>2.3406238128619052</v>
      </c>
      <c r="E87" s="7">
        <v>26.680672268907564</v>
      </c>
      <c r="F87">
        <f>SUM(D84:D87)</f>
        <v>8.2975252764867946</v>
      </c>
      <c r="G87">
        <v>2004</v>
      </c>
      <c r="H87">
        <v>6</v>
      </c>
      <c r="I87">
        <v>26.6806722689075</v>
      </c>
      <c r="J87" t="str">
        <f t="shared" si="1"/>
        <v>T</v>
      </c>
      <c r="P87" s="7">
        <v>2016</v>
      </c>
      <c r="Q87" s="7">
        <v>0.31330137186120566</v>
      </c>
    </row>
    <row r="88" spans="1:17" x14ac:dyDescent="0.25">
      <c r="A88" s="7">
        <v>2004</v>
      </c>
      <c r="B88" s="7">
        <v>7</v>
      </c>
      <c r="C88" s="7">
        <v>0.22861821592090775</v>
      </c>
      <c r="D88" s="7">
        <v>0.69284897897261533</v>
      </c>
      <c r="E88" s="7">
        <v>31.8</v>
      </c>
      <c r="G88">
        <v>2004</v>
      </c>
      <c r="H88">
        <v>7</v>
      </c>
      <c r="I88">
        <v>31.8</v>
      </c>
      <c r="J88" t="str">
        <f t="shared" si="1"/>
        <v>T</v>
      </c>
      <c r="P88" s="7">
        <v>2016</v>
      </c>
      <c r="Q88" s="7">
        <v>0.11705045257931812</v>
      </c>
    </row>
    <row r="89" spans="1:17" x14ac:dyDescent="0.25">
      <c r="A89" s="7">
        <v>2004</v>
      </c>
      <c r="B89" s="7">
        <v>8</v>
      </c>
      <c r="C89" s="7">
        <v>0.31141465791531936</v>
      </c>
      <c r="D89" s="7">
        <v>1.0483994847238085</v>
      </c>
      <c r="E89" s="7">
        <v>36.476190476190474</v>
      </c>
      <c r="G89">
        <v>2004</v>
      </c>
      <c r="H89">
        <v>8</v>
      </c>
      <c r="I89">
        <v>36.476190476190403</v>
      </c>
      <c r="J89" t="str">
        <f t="shared" si="1"/>
        <v>T</v>
      </c>
      <c r="P89" s="7">
        <v>2016</v>
      </c>
      <c r="Q89" s="7">
        <v>0.23165689433304926</v>
      </c>
    </row>
    <row r="90" spans="1:17" x14ac:dyDescent="0.25">
      <c r="A90" s="7">
        <v>2005</v>
      </c>
      <c r="B90" s="7">
        <v>1</v>
      </c>
      <c r="C90" s="7">
        <v>4.7300060808027761E-2</v>
      </c>
      <c r="D90" s="7">
        <v>0.11506468302855999</v>
      </c>
      <c r="E90" s="7">
        <v>6.666666666666667</v>
      </c>
      <c r="G90">
        <v>2005</v>
      </c>
      <c r="H90">
        <v>1</v>
      </c>
      <c r="I90">
        <v>6.6666666666666599</v>
      </c>
      <c r="J90" t="str">
        <f t="shared" si="1"/>
        <v>T</v>
      </c>
      <c r="P90" s="7">
        <v>2017</v>
      </c>
      <c r="Q90" s="7">
        <v>0.16196821009742091</v>
      </c>
    </row>
    <row r="91" spans="1:17" x14ac:dyDescent="0.25">
      <c r="A91" s="7">
        <v>2005</v>
      </c>
      <c r="B91" s="7">
        <v>2</v>
      </c>
      <c r="C91" s="7">
        <v>6.7634493755974773E-2</v>
      </c>
      <c r="D91" s="7">
        <v>0.16851554360481313</v>
      </c>
      <c r="E91" s="7">
        <v>9.1999999999999993</v>
      </c>
      <c r="G91">
        <v>2005</v>
      </c>
      <c r="H91">
        <v>2</v>
      </c>
      <c r="I91">
        <v>9.1999999999999993</v>
      </c>
      <c r="J91" t="str">
        <f t="shared" si="1"/>
        <v>T</v>
      </c>
      <c r="P91" s="7">
        <v>2017</v>
      </c>
      <c r="Q91" s="7">
        <v>0.53680719459403803</v>
      </c>
    </row>
    <row r="92" spans="1:17" x14ac:dyDescent="0.25">
      <c r="A92" s="7">
        <v>2005</v>
      </c>
      <c r="B92" s="7">
        <v>3</v>
      </c>
      <c r="C92" s="7">
        <v>4.590634715680323E-2</v>
      </c>
      <c r="D92" s="7">
        <v>0.11149201525159791</v>
      </c>
      <c r="E92" s="7">
        <v>11.666666666666666</v>
      </c>
      <c r="G92">
        <v>2005</v>
      </c>
      <c r="H92">
        <v>3</v>
      </c>
      <c r="I92">
        <v>11.6666666666666</v>
      </c>
      <c r="J92" t="str">
        <f t="shared" si="1"/>
        <v>T</v>
      </c>
      <c r="P92" s="7">
        <v>2017</v>
      </c>
      <c r="Q92" s="7">
        <v>0.52007360218572729</v>
      </c>
    </row>
    <row r="93" spans="1:17" x14ac:dyDescent="0.25">
      <c r="A93" s="7">
        <v>2005</v>
      </c>
      <c r="B93" s="7">
        <v>4</v>
      </c>
      <c r="C93" s="7">
        <v>0.43995771897281483</v>
      </c>
      <c r="D93" s="7">
        <v>1.7539605766289772</v>
      </c>
      <c r="E93" s="7">
        <v>13.544117647058824</v>
      </c>
      <c r="G93">
        <v>2005</v>
      </c>
      <c r="H93">
        <v>4</v>
      </c>
      <c r="I93">
        <v>13.544117647058799</v>
      </c>
      <c r="J93" t="str">
        <f t="shared" si="1"/>
        <v>T</v>
      </c>
      <c r="P93" s="7">
        <v>2017</v>
      </c>
      <c r="Q93" s="7">
        <v>0.31381028339971939</v>
      </c>
    </row>
    <row r="94" spans="1:17" x14ac:dyDescent="0.25">
      <c r="A94" s="7">
        <v>2005</v>
      </c>
      <c r="B94" s="7">
        <v>5</v>
      </c>
      <c r="C94" s="7">
        <v>0.75718576026711104</v>
      </c>
      <c r="D94" s="7">
        <v>4.7172312683990167</v>
      </c>
      <c r="E94" s="7">
        <v>15.621468926553673</v>
      </c>
      <c r="G94">
        <v>2005</v>
      </c>
      <c r="H94">
        <v>5</v>
      </c>
      <c r="I94">
        <v>15.6214689265536</v>
      </c>
      <c r="J94" t="str">
        <f t="shared" si="1"/>
        <v>T</v>
      </c>
      <c r="P94" s="7">
        <v>2019</v>
      </c>
      <c r="Q94" s="7">
        <v>3.8718049204402361E-2</v>
      </c>
    </row>
    <row r="95" spans="1:17" x14ac:dyDescent="0.25">
      <c r="A95" s="7">
        <v>2005</v>
      </c>
      <c r="B95" s="7">
        <v>6</v>
      </c>
      <c r="C95" s="7">
        <v>0.79345296090435402</v>
      </c>
      <c r="D95" s="7">
        <v>5.2151692666346836</v>
      </c>
      <c r="E95" s="7">
        <v>19.842592592592592</v>
      </c>
      <c r="G95">
        <v>2005</v>
      </c>
      <c r="H95">
        <v>6</v>
      </c>
      <c r="I95">
        <v>19.842592592592499</v>
      </c>
      <c r="J95" t="str">
        <f t="shared" si="1"/>
        <v>T</v>
      </c>
      <c r="P95" s="7">
        <v>2019</v>
      </c>
      <c r="Q95" s="7">
        <v>3.6336565231879669E-2</v>
      </c>
    </row>
    <row r="96" spans="1:17" x14ac:dyDescent="0.25">
      <c r="A96" s="7">
        <v>2005</v>
      </c>
      <c r="B96" s="7">
        <v>7</v>
      </c>
      <c r="C96" s="7">
        <v>0.57622727126978057</v>
      </c>
      <c r="D96" s="7">
        <v>2.7690098398068552</v>
      </c>
      <c r="E96" s="20">
        <v>24.532608695652176</v>
      </c>
      <c r="F96" s="21"/>
      <c r="G96" s="21">
        <v>2005</v>
      </c>
      <c r="H96" s="21">
        <v>7</v>
      </c>
      <c r="I96" s="21">
        <v>24.532608695652101</v>
      </c>
      <c r="J96" t="str">
        <f t="shared" si="1"/>
        <v>T</v>
      </c>
      <c r="P96" s="7">
        <v>2019</v>
      </c>
      <c r="Q96" s="7">
        <v>0</v>
      </c>
    </row>
    <row r="97" spans="1:17" x14ac:dyDescent="0.25">
      <c r="A97" s="7">
        <v>2005</v>
      </c>
      <c r="B97" s="7">
        <v>8</v>
      </c>
      <c r="C97" s="7">
        <v>0.56759536294394564</v>
      </c>
      <c r="D97" s="7">
        <v>2.6948376717482643</v>
      </c>
      <c r="E97" s="7">
        <v>33.384105960264904</v>
      </c>
      <c r="F97">
        <f>SUM(D94:D97)</f>
        <v>15.39624804658882</v>
      </c>
      <c r="G97">
        <v>2005</v>
      </c>
      <c r="H97">
        <v>8</v>
      </c>
      <c r="I97">
        <v>33.384105960264897</v>
      </c>
      <c r="J97" t="str">
        <f t="shared" si="1"/>
        <v>T</v>
      </c>
      <c r="P97" s="7">
        <v>2019</v>
      </c>
      <c r="Q97" s="7">
        <v>3.8216830778287303E-2</v>
      </c>
    </row>
    <row r="98" spans="1:17" x14ac:dyDescent="0.25">
      <c r="A98" s="7">
        <v>2005</v>
      </c>
      <c r="B98" s="7">
        <v>9</v>
      </c>
      <c r="C98" s="7">
        <v>0.35780237576080653</v>
      </c>
      <c r="D98" s="7">
        <v>1.2793046460882174</v>
      </c>
      <c r="E98" s="7">
        <v>37.08450704225352</v>
      </c>
      <c r="G98">
        <v>2005</v>
      </c>
      <c r="H98">
        <v>9</v>
      </c>
      <c r="I98">
        <v>37.084507042253499</v>
      </c>
      <c r="J98" t="str">
        <f t="shared" si="1"/>
        <v>T</v>
      </c>
    </row>
    <row r="99" spans="1:17" x14ac:dyDescent="0.25">
      <c r="A99" s="7">
        <v>2006</v>
      </c>
      <c r="B99" s="7">
        <v>3</v>
      </c>
      <c r="C99" s="7">
        <v>1.6866554824940413E-2</v>
      </c>
      <c r="D99" s="7">
        <v>3.9600679820523732E-2</v>
      </c>
      <c r="E99" s="7">
        <v>10.857142857142858</v>
      </c>
      <c r="G99">
        <v>2006</v>
      </c>
      <c r="H99">
        <v>3</v>
      </c>
      <c r="I99">
        <v>10</v>
      </c>
      <c r="J99" t="str">
        <f t="shared" si="1"/>
        <v>F</v>
      </c>
      <c r="L99">
        <v>2006</v>
      </c>
      <c r="M99">
        <v>1</v>
      </c>
      <c r="N99" t="s">
        <v>36</v>
      </c>
    </row>
    <row r="100" spans="1:17" x14ac:dyDescent="0.25">
      <c r="A100" s="7">
        <v>2006</v>
      </c>
      <c r="B100" s="7">
        <v>4</v>
      </c>
      <c r="C100" s="7">
        <v>0.14524104994459094</v>
      </c>
      <c r="D100" s="7">
        <v>0.39714361369844253</v>
      </c>
      <c r="E100" s="7">
        <v>14.409090909090908</v>
      </c>
      <c r="G100">
        <v>2006</v>
      </c>
      <c r="H100">
        <v>4</v>
      </c>
      <c r="I100">
        <v>15.1666666666666</v>
      </c>
      <c r="J100" t="str">
        <f t="shared" si="1"/>
        <v>F</v>
      </c>
      <c r="L100">
        <v>2006</v>
      </c>
      <c r="M100">
        <v>2</v>
      </c>
      <c r="N100" t="s">
        <v>36</v>
      </c>
    </row>
    <row r="101" spans="1:17" x14ac:dyDescent="0.25">
      <c r="A101" s="7">
        <v>2006</v>
      </c>
      <c r="B101" s="7">
        <v>5</v>
      </c>
      <c r="C101" s="7">
        <v>0.52249006201510595</v>
      </c>
      <c r="D101" s="7">
        <v>2.3303514135980445</v>
      </c>
      <c r="E101" s="7">
        <v>17.329317269076306</v>
      </c>
      <c r="G101">
        <v>2006</v>
      </c>
      <c r="H101">
        <v>5</v>
      </c>
      <c r="I101">
        <v>17.284100418409999</v>
      </c>
      <c r="J101" t="str">
        <f t="shared" si="1"/>
        <v>F</v>
      </c>
    </row>
    <row r="102" spans="1:17" x14ac:dyDescent="0.25">
      <c r="A102" s="7">
        <v>2006</v>
      </c>
      <c r="B102" s="7">
        <v>6</v>
      </c>
      <c r="C102" s="7">
        <v>0.66738120564127035</v>
      </c>
      <c r="D102" s="7">
        <v>3.6492318641757961</v>
      </c>
      <c r="E102" s="20">
        <v>20.219020172910664</v>
      </c>
      <c r="F102" s="21"/>
      <c r="G102" s="21">
        <v>2006</v>
      </c>
      <c r="H102" s="21">
        <v>6</v>
      </c>
      <c r="I102" s="21">
        <v>20.220934065933999</v>
      </c>
      <c r="J102" t="str">
        <f t="shared" si="1"/>
        <v>T</v>
      </c>
    </row>
    <row r="103" spans="1:17" x14ac:dyDescent="0.25">
      <c r="A103" s="7">
        <v>2006</v>
      </c>
      <c r="B103" s="7">
        <v>7</v>
      </c>
      <c r="C103" s="7">
        <v>0.67062927181529852</v>
      </c>
      <c r="D103" s="7">
        <v>3.6841335824270951</v>
      </c>
      <c r="E103" s="7">
        <v>25.3</v>
      </c>
      <c r="F103">
        <f>SUM(D100:D103)</f>
        <v>10.060860473899378</v>
      </c>
      <c r="G103">
        <v>2006</v>
      </c>
      <c r="H103">
        <v>7</v>
      </c>
      <c r="I103">
        <v>25.223175965665199</v>
      </c>
      <c r="J103" t="str">
        <f t="shared" si="1"/>
        <v>F</v>
      </c>
    </row>
    <row r="104" spans="1:17" x14ac:dyDescent="0.25">
      <c r="A104" s="7">
        <v>2006</v>
      </c>
      <c r="B104" s="7">
        <v>8</v>
      </c>
      <c r="C104" s="7">
        <v>0.43834775403856902</v>
      </c>
      <c r="D104" s="7">
        <v>1.7437703207138124</v>
      </c>
      <c r="E104" s="7">
        <v>28.077922077922079</v>
      </c>
      <c r="G104">
        <v>2006</v>
      </c>
      <c r="H104">
        <v>8</v>
      </c>
      <c r="I104">
        <v>27.94</v>
      </c>
      <c r="J104" t="str">
        <f t="shared" si="1"/>
        <v>F</v>
      </c>
    </row>
    <row r="105" spans="1:17" x14ac:dyDescent="0.25">
      <c r="A105" s="7">
        <v>2006</v>
      </c>
      <c r="B105" s="7">
        <v>9</v>
      </c>
      <c r="C105" s="7">
        <v>0.43998091652107685</v>
      </c>
      <c r="D105" s="7">
        <v>1.7541076815135002</v>
      </c>
      <c r="E105" s="7">
        <v>33.528301886792455</v>
      </c>
      <c r="G105">
        <v>2006</v>
      </c>
      <c r="H105">
        <v>9</v>
      </c>
      <c r="I105">
        <v>33.528301886792399</v>
      </c>
      <c r="J105" t="str">
        <f t="shared" si="1"/>
        <v>T</v>
      </c>
    </row>
    <row r="106" spans="1:17" x14ac:dyDescent="0.25">
      <c r="A106" s="7">
        <v>2007</v>
      </c>
      <c r="B106" s="7">
        <v>1</v>
      </c>
      <c r="C106" s="7">
        <v>0.11151532801084381</v>
      </c>
      <c r="D106" s="7">
        <v>0.29275232646591132</v>
      </c>
      <c r="E106" s="7">
        <v>5.7142857142857144</v>
      </c>
      <c r="G106">
        <v>2007</v>
      </c>
      <c r="H106">
        <v>1</v>
      </c>
      <c r="I106">
        <v>5.71428571428571</v>
      </c>
      <c r="J106" t="str">
        <f t="shared" si="1"/>
        <v>T</v>
      </c>
    </row>
    <row r="107" spans="1:17" x14ac:dyDescent="0.25">
      <c r="A107" s="7">
        <v>2007</v>
      </c>
      <c r="B107" s="7">
        <v>2</v>
      </c>
      <c r="C107" s="7">
        <v>3.7447541574582806E-2</v>
      </c>
      <c r="D107" s="7">
        <v>9.0052816965670246E-2</v>
      </c>
      <c r="E107" s="7">
        <v>6</v>
      </c>
      <c r="G107">
        <v>2007</v>
      </c>
      <c r="H107">
        <v>2</v>
      </c>
      <c r="I107">
        <v>6</v>
      </c>
      <c r="J107" t="str">
        <f t="shared" si="1"/>
        <v>T</v>
      </c>
    </row>
    <row r="108" spans="1:17" x14ac:dyDescent="0.25">
      <c r="A108" s="7">
        <v>2007</v>
      </c>
      <c r="B108" s="7">
        <v>3</v>
      </c>
      <c r="C108" s="7">
        <v>4.2996502084843256E-2</v>
      </c>
      <c r="D108" s="7">
        <v>0.1040697274156448</v>
      </c>
      <c r="E108" s="7">
        <v>9.5</v>
      </c>
      <c r="G108">
        <v>2007</v>
      </c>
      <c r="H108">
        <v>3</v>
      </c>
      <c r="I108">
        <v>9.5</v>
      </c>
      <c r="J108" t="str">
        <f t="shared" si="1"/>
        <v>T</v>
      </c>
    </row>
    <row r="109" spans="1:17" x14ac:dyDescent="0.25">
      <c r="A109" s="7">
        <v>2007</v>
      </c>
      <c r="B109" s="7">
        <v>4</v>
      </c>
      <c r="C109" s="7">
        <v>5.0614077698707814E-2</v>
      </c>
      <c r="D109" s="7">
        <v>0.1236060725763577</v>
      </c>
      <c r="E109" s="7">
        <v>13.666666666666666</v>
      </c>
      <c r="G109">
        <v>2007</v>
      </c>
      <c r="H109">
        <v>4</v>
      </c>
      <c r="I109">
        <v>13.6666666666666</v>
      </c>
      <c r="J109" t="str">
        <f t="shared" si="1"/>
        <v>T</v>
      </c>
    </row>
    <row r="110" spans="1:17" x14ac:dyDescent="0.25">
      <c r="A110" s="7">
        <v>2007</v>
      </c>
      <c r="B110" s="7">
        <v>5</v>
      </c>
      <c r="C110" s="7">
        <v>0.12297493232345873</v>
      </c>
      <c r="D110" s="7">
        <v>0.32731784212443316</v>
      </c>
      <c r="E110" s="7">
        <v>11.125</v>
      </c>
      <c r="G110">
        <v>2007</v>
      </c>
      <c r="H110">
        <v>5</v>
      </c>
      <c r="I110">
        <v>11.125</v>
      </c>
      <c r="J110" t="str">
        <f t="shared" si="1"/>
        <v>T</v>
      </c>
    </row>
    <row r="111" spans="1:17" x14ac:dyDescent="0.25">
      <c r="A111" s="7">
        <v>2007</v>
      </c>
      <c r="B111" s="7">
        <v>6</v>
      </c>
      <c r="C111" s="7">
        <v>9.8559649212930062E-2</v>
      </c>
      <c r="D111" s="7">
        <v>0.25475706362937234</v>
      </c>
      <c r="E111" s="20">
        <v>24</v>
      </c>
      <c r="F111" s="21"/>
      <c r="G111" s="21">
        <v>2007</v>
      </c>
      <c r="H111" s="21">
        <v>6</v>
      </c>
      <c r="I111" s="21">
        <v>24</v>
      </c>
      <c r="J111" t="str">
        <f t="shared" si="1"/>
        <v>T</v>
      </c>
    </row>
    <row r="112" spans="1:17" x14ac:dyDescent="0.25">
      <c r="A112" s="7">
        <v>2007</v>
      </c>
      <c r="B112" s="7">
        <v>7</v>
      </c>
      <c r="C112" s="7">
        <v>9.7931533511040503E-2</v>
      </c>
      <c r="D112" s="7">
        <v>0.25294363291103927</v>
      </c>
      <c r="E112" s="7">
        <v>23.166666666666668</v>
      </c>
      <c r="F112">
        <f>SUM(D109:D112)</f>
        <v>0.95862461124120246</v>
      </c>
      <c r="G112">
        <v>2007</v>
      </c>
      <c r="H112">
        <v>7</v>
      </c>
      <c r="I112">
        <v>23.1666666666666</v>
      </c>
      <c r="J112" t="str">
        <f t="shared" si="1"/>
        <v>T</v>
      </c>
    </row>
    <row r="113" spans="1:14" x14ac:dyDescent="0.25">
      <c r="A113" s="7">
        <v>2007</v>
      </c>
      <c r="B113" s="7">
        <v>8</v>
      </c>
      <c r="C113" s="7">
        <v>0.16893787450690362</v>
      </c>
      <c r="D113" s="7">
        <v>0.47549544968429291</v>
      </c>
      <c r="E113" s="7">
        <v>32.466666666666669</v>
      </c>
      <c r="G113">
        <v>2007</v>
      </c>
      <c r="H113">
        <v>8</v>
      </c>
      <c r="I113">
        <v>32.466666666666598</v>
      </c>
      <c r="J113" t="str">
        <f t="shared" si="1"/>
        <v>T</v>
      </c>
    </row>
    <row r="114" spans="1:14" x14ac:dyDescent="0.25">
      <c r="A114" s="7">
        <v>2007</v>
      </c>
      <c r="B114" s="7">
        <v>9</v>
      </c>
      <c r="C114" s="7">
        <v>0.16657100325198484</v>
      </c>
      <c r="D114" s="7">
        <v>0.46747598645640709</v>
      </c>
      <c r="E114" s="7">
        <v>41.157894736842103</v>
      </c>
      <c r="G114">
        <v>2007</v>
      </c>
      <c r="H114">
        <v>9</v>
      </c>
      <c r="I114">
        <v>41.157894736842103</v>
      </c>
      <c r="J114" t="str">
        <f t="shared" si="1"/>
        <v>T</v>
      </c>
    </row>
    <row r="115" spans="1:14" x14ac:dyDescent="0.25">
      <c r="A115" s="7">
        <v>2008</v>
      </c>
      <c r="B115" s="7">
        <v>3</v>
      </c>
      <c r="C115" s="7">
        <v>4.8382939279959847E-2</v>
      </c>
      <c r="D115" s="7">
        <v>0.11784847655832609</v>
      </c>
      <c r="E115" s="7">
        <v>11.571428571428571</v>
      </c>
      <c r="G115">
        <v>2008</v>
      </c>
      <c r="H115">
        <v>3</v>
      </c>
      <c r="I115">
        <v>11.6666666666666</v>
      </c>
      <c r="J115" t="str">
        <f t="shared" si="1"/>
        <v>F</v>
      </c>
      <c r="L115">
        <v>2008</v>
      </c>
      <c r="M115">
        <v>1</v>
      </c>
      <c r="N115" t="s">
        <v>36</v>
      </c>
    </row>
    <row r="116" spans="1:14" x14ac:dyDescent="0.25">
      <c r="A116" s="7">
        <v>2008</v>
      </c>
      <c r="B116" s="7">
        <v>4</v>
      </c>
      <c r="C116" s="7">
        <v>0.12325809472999547</v>
      </c>
      <c r="D116" s="7">
        <v>0.32818354289595875</v>
      </c>
      <c r="E116" s="7">
        <v>14.619047619047619</v>
      </c>
      <c r="G116">
        <v>2008</v>
      </c>
      <c r="H116">
        <v>4</v>
      </c>
      <c r="I116">
        <v>13</v>
      </c>
      <c r="J116" t="str">
        <f t="shared" si="1"/>
        <v>F</v>
      </c>
      <c r="L116">
        <v>2008</v>
      </c>
      <c r="M116">
        <v>2</v>
      </c>
      <c r="N116" t="s">
        <v>36</v>
      </c>
    </row>
    <row r="117" spans="1:14" x14ac:dyDescent="0.25">
      <c r="A117" s="7">
        <v>2008</v>
      </c>
      <c r="B117" s="7">
        <v>5</v>
      </c>
      <c r="C117" s="7">
        <v>0.20509056206015883</v>
      </c>
      <c r="D117" s="7">
        <v>0.60357974526041924</v>
      </c>
      <c r="E117" s="7">
        <v>18.100000000000001</v>
      </c>
      <c r="G117">
        <v>2008</v>
      </c>
      <c r="H117">
        <v>5</v>
      </c>
      <c r="I117">
        <v>17.5</v>
      </c>
      <c r="J117" t="str">
        <f t="shared" si="1"/>
        <v>F</v>
      </c>
    </row>
    <row r="118" spans="1:14" x14ac:dyDescent="0.25">
      <c r="A118" s="7">
        <v>2008</v>
      </c>
      <c r="B118" s="7">
        <v>6</v>
      </c>
      <c r="C118" s="7">
        <v>0.29987143766912749</v>
      </c>
      <c r="D118" s="7">
        <v>0.99467175344727177</v>
      </c>
      <c r="E118" s="20">
        <v>25.857142857142858</v>
      </c>
      <c r="F118" s="21"/>
      <c r="G118" s="21">
        <v>2008</v>
      </c>
      <c r="H118" s="21">
        <v>6</v>
      </c>
      <c r="I118" s="21">
        <v>25.857142857142801</v>
      </c>
      <c r="J118" t="str">
        <f t="shared" si="1"/>
        <v>T</v>
      </c>
    </row>
    <row r="119" spans="1:14" x14ac:dyDescent="0.25">
      <c r="A119" s="7">
        <v>2008</v>
      </c>
      <c r="B119" s="7">
        <v>7</v>
      </c>
      <c r="C119" s="7">
        <v>0.28467387992205306</v>
      </c>
      <c r="D119" s="7">
        <v>0.92607804097737678</v>
      </c>
      <c r="E119" s="7">
        <v>31.873949579831933</v>
      </c>
      <c r="F119">
        <f>SUM(D116:D119)</f>
        <v>2.8525130825810265</v>
      </c>
      <c r="G119">
        <v>2008</v>
      </c>
      <c r="H119">
        <v>7</v>
      </c>
      <c r="I119">
        <v>33.21</v>
      </c>
      <c r="J119" t="str">
        <f t="shared" si="1"/>
        <v>F</v>
      </c>
    </row>
    <row r="120" spans="1:14" x14ac:dyDescent="0.25">
      <c r="A120" s="7">
        <v>2008</v>
      </c>
      <c r="B120" s="7">
        <v>8</v>
      </c>
      <c r="C120" s="7">
        <v>0.17492609340938411</v>
      </c>
      <c r="D120" s="7">
        <v>0.49598105403970894</v>
      </c>
      <c r="E120" s="7">
        <v>45.227272727272727</v>
      </c>
      <c r="G120">
        <v>2008</v>
      </c>
      <c r="H120">
        <v>8</v>
      </c>
      <c r="I120">
        <v>45.902439024390198</v>
      </c>
      <c r="J120" t="str">
        <f t="shared" si="1"/>
        <v>F</v>
      </c>
    </row>
    <row r="121" spans="1:14" x14ac:dyDescent="0.25">
      <c r="A121" s="7">
        <v>2008</v>
      </c>
      <c r="B121" s="7">
        <v>9</v>
      </c>
      <c r="C121" s="7">
        <v>0.15220478081249444</v>
      </c>
      <c r="D121" s="7">
        <v>0.41972680091497705</v>
      </c>
      <c r="E121" s="7">
        <v>41.666666666666664</v>
      </c>
      <c r="G121">
        <v>2008</v>
      </c>
      <c r="H121">
        <v>9</v>
      </c>
      <c r="I121">
        <v>43.6</v>
      </c>
      <c r="J121" t="str">
        <f t="shared" si="1"/>
        <v>F</v>
      </c>
    </row>
    <row r="122" spans="1:14" x14ac:dyDescent="0.25">
      <c r="A122" s="7">
        <v>2009</v>
      </c>
      <c r="B122" s="7">
        <v>3</v>
      </c>
      <c r="C122" s="7">
        <v>7.5301526127884724E-2</v>
      </c>
      <c r="D122" s="7">
        <v>0.18932767865206568</v>
      </c>
      <c r="E122" s="7">
        <v>9.3571428571428577</v>
      </c>
      <c r="G122">
        <v>2009</v>
      </c>
      <c r="H122">
        <v>3</v>
      </c>
      <c r="I122">
        <v>7.5714285714285703</v>
      </c>
      <c r="J122" t="str">
        <f t="shared" si="1"/>
        <v>F</v>
      </c>
      <c r="L122">
        <v>2008</v>
      </c>
      <c r="M122">
        <v>11</v>
      </c>
      <c r="N122" t="s">
        <v>36</v>
      </c>
    </row>
    <row r="123" spans="1:14" x14ac:dyDescent="0.25">
      <c r="A123" s="7">
        <v>2009</v>
      </c>
      <c r="B123" s="7">
        <v>4</v>
      </c>
      <c r="C123" s="7">
        <v>0.1008566127376416</v>
      </c>
      <c r="D123" s="7">
        <v>0.26141099664572698</v>
      </c>
      <c r="E123" s="7">
        <v>15.727272727272727</v>
      </c>
      <c r="G123">
        <v>2009</v>
      </c>
      <c r="H123">
        <v>4</v>
      </c>
      <c r="I123">
        <v>12.5</v>
      </c>
      <c r="J123" t="str">
        <f t="shared" si="1"/>
        <v>F</v>
      </c>
      <c r="L123">
        <v>2009</v>
      </c>
      <c r="M123">
        <v>1</v>
      </c>
      <c r="N123" t="s">
        <v>36</v>
      </c>
    </row>
    <row r="124" spans="1:14" x14ac:dyDescent="0.25">
      <c r="A124" s="7">
        <v>2009</v>
      </c>
      <c r="B124" s="7">
        <v>5</v>
      </c>
      <c r="C124" s="7">
        <v>0.2433780414503901</v>
      </c>
      <c r="D124" s="7">
        <v>0.75137054537721704</v>
      </c>
      <c r="E124" s="7">
        <v>16.481132075471699</v>
      </c>
      <c r="G124">
        <v>2009</v>
      </c>
      <c r="H124">
        <v>5</v>
      </c>
      <c r="I124">
        <v>11.2272727272727</v>
      </c>
      <c r="J124" t="str">
        <f t="shared" si="1"/>
        <v>F</v>
      </c>
      <c r="L124">
        <v>2009</v>
      </c>
      <c r="M124">
        <v>2</v>
      </c>
      <c r="N124" t="s">
        <v>36</v>
      </c>
    </row>
    <row r="125" spans="1:14" x14ac:dyDescent="0.25">
      <c r="A125" s="7">
        <v>2009</v>
      </c>
      <c r="B125" s="7">
        <v>6</v>
      </c>
      <c r="C125" s="7">
        <v>0.12485308945972938</v>
      </c>
      <c r="D125" s="7">
        <v>0.33307041279603689</v>
      </c>
      <c r="E125" s="20">
        <v>22.770833333333332</v>
      </c>
      <c r="F125" s="21"/>
      <c r="G125" s="21">
        <v>2009</v>
      </c>
      <c r="H125" s="21">
        <v>6</v>
      </c>
      <c r="I125" s="21">
        <v>20.9166666666666</v>
      </c>
      <c r="J125" t="str">
        <f t="shared" si="1"/>
        <v>F</v>
      </c>
    </row>
    <row r="126" spans="1:14" x14ac:dyDescent="0.25">
      <c r="A126" s="7">
        <v>2009</v>
      </c>
      <c r="B126" s="7">
        <v>7</v>
      </c>
      <c r="C126" s="7">
        <v>0.28633269948550627</v>
      </c>
      <c r="D126" s="7">
        <v>0.93344890485729404</v>
      </c>
      <c r="E126" s="7">
        <v>25.348717948717947</v>
      </c>
      <c r="F126">
        <f>SUM(D123:D126)</f>
        <v>2.2793008596762752</v>
      </c>
      <c r="G126">
        <v>2009</v>
      </c>
      <c r="H126">
        <v>7</v>
      </c>
      <c r="I126">
        <v>26.253012048192701</v>
      </c>
      <c r="J126" t="str">
        <f t="shared" si="1"/>
        <v>F</v>
      </c>
    </row>
    <row r="127" spans="1:14" x14ac:dyDescent="0.25">
      <c r="A127" s="7">
        <v>2009</v>
      </c>
      <c r="B127" s="7">
        <v>8</v>
      </c>
      <c r="C127" s="7">
        <v>0.18324862033454126</v>
      </c>
      <c r="D127" s="7">
        <v>0.52492547725878924</v>
      </c>
      <c r="E127" s="7">
        <v>28.95</v>
      </c>
      <c r="G127">
        <v>2009</v>
      </c>
      <c r="H127">
        <v>8</v>
      </c>
      <c r="I127">
        <v>27.8888888888888</v>
      </c>
      <c r="J127" t="str">
        <f t="shared" si="1"/>
        <v>F</v>
      </c>
    </row>
    <row r="128" spans="1:14" x14ac:dyDescent="0.25">
      <c r="A128" s="7">
        <v>2009</v>
      </c>
      <c r="B128" s="7">
        <v>9</v>
      </c>
      <c r="C128" s="7">
        <v>0.18175209150385749</v>
      </c>
      <c r="D128" s="7">
        <v>0.5196798026523195</v>
      </c>
      <c r="E128" s="7">
        <v>31.79245283018868</v>
      </c>
      <c r="G128">
        <v>2009</v>
      </c>
      <c r="H128">
        <v>9</v>
      </c>
      <c r="I128">
        <v>31.5277777777777</v>
      </c>
      <c r="J128" t="str">
        <f t="shared" si="1"/>
        <v>F</v>
      </c>
    </row>
    <row r="129" spans="1:14" x14ac:dyDescent="0.25">
      <c r="A129" s="7">
        <v>2010</v>
      </c>
      <c r="B129" s="7">
        <v>1</v>
      </c>
      <c r="C129" s="7">
        <v>2.8469165308697482E-2</v>
      </c>
      <c r="D129" s="7">
        <v>6.7748980203514497E-2</v>
      </c>
      <c r="E129" s="7">
        <v>16.600000000000001</v>
      </c>
      <c r="G129">
        <v>2010</v>
      </c>
      <c r="H129">
        <v>1</v>
      </c>
      <c r="I129">
        <v>6.25</v>
      </c>
      <c r="J129" t="str">
        <f t="shared" si="1"/>
        <v>F</v>
      </c>
    </row>
    <row r="130" spans="1:14" x14ac:dyDescent="0.25">
      <c r="A130" s="7">
        <v>2010</v>
      </c>
      <c r="B130" s="7">
        <v>2</v>
      </c>
      <c r="C130" s="7">
        <v>2.2431496873553152E-2</v>
      </c>
      <c r="D130" s="7">
        <v>5.3007578639645558E-2</v>
      </c>
      <c r="E130" s="7">
        <v>5.333333333333333</v>
      </c>
      <c r="G130">
        <v>2010</v>
      </c>
      <c r="H130">
        <v>2</v>
      </c>
      <c r="I130">
        <v>5</v>
      </c>
      <c r="J130" t="str">
        <f t="shared" si="1"/>
        <v>F</v>
      </c>
    </row>
    <row r="131" spans="1:14" x14ac:dyDescent="0.25">
      <c r="A131" s="7">
        <v>2010</v>
      </c>
      <c r="B131" s="7">
        <v>3</v>
      </c>
      <c r="C131" s="7">
        <v>8.499914587100145E-2</v>
      </c>
      <c r="D131" s="7">
        <v>0.21618360876999709</v>
      </c>
      <c r="E131" s="7">
        <v>11.866666666666667</v>
      </c>
      <c r="G131">
        <v>2010</v>
      </c>
      <c r="H131">
        <v>3</v>
      </c>
      <c r="I131">
        <v>10.5</v>
      </c>
      <c r="J131" t="str">
        <f t="shared" ref="J131:J194" si="2">IF(ROUND(E131,2)=ROUND(I131,2),"T","F")</f>
        <v>F</v>
      </c>
      <c r="N131" s="29" t="s">
        <v>12</v>
      </c>
    </row>
    <row r="132" spans="1:14" x14ac:dyDescent="0.25">
      <c r="A132" s="7">
        <v>2010</v>
      </c>
      <c r="B132" s="7">
        <v>4</v>
      </c>
      <c r="C132" s="7">
        <v>0.18537800509177932</v>
      </c>
      <c r="D132" s="7">
        <v>0.53242068332387227</v>
      </c>
      <c r="E132" s="7">
        <v>15.338235294117647</v>
      </c>
      <c r="G132">
        <v>2010</v>
      </c>
      <c r="H132">
        <v>4</v>
      </c>
      <c r="I132">
        <v>13.9285714285714</v>
      </c>
      <c r="J132" t="str">
        <f t="shared" si="2"/>
        <v>F</v>
      </c>
      <c r="N132" s="30">
        <v>0.53242068332387227</v>
      </c>
    </row>
    <row r="133" spans="1:14" x14ac:dyDescent="0.25">
      <c r="A133" s="7">
        <v>2010</v>
      </c>
      <c r="B133" s="7">
        <v>5</v>
      </c>
      <c r="C133" s="7">
        <v>0.27020452966150338</v>
      </c>
      <c r="D133" s="7">
        <v>0.86296428744939813</v>
      </c>
      <c r="E133" s="7">
        <v>18.573394495412845</v>
      </c>
      <c r="G133">
        <v>2010</v>
      </c>
      <c r="H133">
        <v>5</v>
      </c>
      <c r="I133">
        <v>17.735294117647001</v>
      </c>
      <c r="J133" t="str">
        <f t="shared" si="2"/>
        <v>F</v>
      </c>
      <c r="N133" s="30">
        <v>0.86296428744939813</v>
      </c>
    </row>
    <row r="134" spans="1:14" x14ac:dyDescent="0.25">
      <c r="A134" s="7">
        <v>2010</v>
      </c>
      <c r="B134" s="7">
        <v>6</v>
      </c>
      <c r="C134" s="7">
        <v>0.35759107022146863</v>
      </c>
      <c r="D134" s="7">
        <v>1.2781959224723267</v>
      </c>
      <c r="E134" s="22">
        <v>20.283950617283949</v>
      </c>
      <c r="F134" s="23"/>
      <c r="G134" s="23">
        <v>2010</v>
      </c>
      <c r="H134" s="23">
        <v>6</v>
      </c>
      <c r="I134" s="23">
        <v>19.2112676056338</v>
      </c>
      <c r="J134" t="str">
        <f t="shared" si="2"/>
        <v>F</v>
      </c>
      <c r="N134" s="30">
        <v>1.2781959224723267</v>
      </c>
    </row>
    <row r="135" spans="1:14" x14ac:dyDescent="0.25">
      <c r="A135" s="7">
        <v>2010</v>
      </c>
      <c r="B135" s="7">
        <v>7</v>
      </c>
      <c r="C135" s="7">
        <v>0.3355715872696291</v>
      </c>
      <c r="D135" s="7">
        <v>1.1655668127839185</v>
      </c>
      <c r="E135" s="7">
        <v>22.845360824742269</v>
      </c>
      <c r="F135">
        <f>SUM(D132:D135)</f>
        <v>3.8391477060295154</v>
      </c>
      <c r="G135">
        <v>2010</v>
      </c>
      <c r="H135">
        <v>7</v>
      </c>
      <c r="I135">
        <v>24.3333333333333</v>
      </c>
      <c r="J135" t="str">
        <f t="shared" si="2"/>
        <v>F</v>
      </c>
      <c r="N135" s="30">
        <v>1.1655668127839185</v>
      </c>
    </row>
    <row r="136" spans="1:14" x14ac:dyDescent="0.25">
      <c r="A136" s="7">
        <v>2010</v>
      </c>
      <c r="B136" s="7">
        <v>8</v>
      </c>
      <c r="C136" s="7">
        <v>0.5343140255696559</v>
      </c>
      <c r="D136" s="7">
        <v>2.4222680721315171</v>
      </c>
      <c r="E136" s="7">
        <v>27.21590909090909</v>
      </c>
      <c r="G136">
        <v>2010</v>
      </c>
      <c r="H136">
        <v>8</v>
      </c>
      <c r="I136">
        <v>26.178082191780799</v>
      </c>
      <c r="J136" t="str">
        <f t="shared" si="2"/>
        <v>F</v>
      </c>
    </row>
    <row r="137" spans="1:14" x14ac:dyDescent="0.25">
      <c r="A137" s="7">
        <v>2010</v>
      </c>
      <c r="B137" s="7">
        <v>9</v>
      </c>
      <c r="C137" s="7">
        <v>0.19015483386969129</v>
      </c>
      <c r="D137" s="7">
        <v>0.54936889860702842</v>
      </c>
      <c r="E137" s="7">
        <v>26.033333333333335</v>
      </c>
      <c r="G137">
        <v>2010</v>
      </c>
      <c r="H137">
        <v>9</v>
      </c>
      <c r="I137">
        <v>26.033333333333299</v>
      </c>
      <c r="J137" t="str">
        <f t="shared" si="2"/>
        <v>T</v>
      </c>
    </row>
    <row r="138" spans="1:14" x14ac:dyDescent="0.25">
      <c r="A138" s="7">
        <v>2011</v>
      </c>
      <c r="B138" s="7">
        <v>1</v>
      </c>
      <c r="C138" s="7">
        <v>1.6184205452917818E-2</v>
      </c>
      <c r="D138" s="7">
        <v>3.796857551784516E-2</v>
      </c>
      <c r="E138" s="7">
        <v>6</v>
      </c>
      <c r="G138">
        <v>2011</v>
      </c>
      <c r="H138">
        <v>1</v>
      </c>
      <c r="I138">
        <v>6</v>
      </c>
      <c r="J138" t="str">
        <f t="shared" si="2"/>
        <v>T</v>
      </c>
    </row>
    <row r="139" spans="1:14" x14ac:dyDescent="0.25">
      <c r="A139" s="7">
        <v>2011</v>
      </c>
      <c r="B139" s="7">
        <v>3</v>
      </c>
      <c r="C139" s="7">
        <v>3.1816199534807202E-2</v>
      </c>
      <c r="D139" s="7">
        <v>7.6009732490892157E-2</v>
      </c>
      <c r="E139" s="7">
        <v>8.5</v>
      </c>
      <c r="G139">
        <v>2011</v>
      </c>
      <c r="H139">
        <v>3</v>
      </c>
      <c r="I139">
        <v>8.5</v>
      </c>
      <c r="J139" t="str">
        <f t="shared" si="2"/>
        <v>T</v>
      </c>
      <c r="L139">
        <v>2011</v>
      </c>
      <c r="M139">
        <v>2</v>
      </c>
      <c r="N139" t="s">
        <v>36</v>
      </c>
    </row>
    <row r="140" spans="1:14" x14ac:dyDescent="0.25">
      <c r="A140" s="7">
        <v>2011</v>
      </c>
      <c r="B140" s="7">
        <v>4</v>
      </c>
      <c r="C140" s="7">
        <v>0.3551589851096027</v>
      </c>
      <c r="D140" s="7">
        <v>1.2654734929695768</v>
      </c>
      <c r="E140" s="7">
        <v>13.696969696969697</v>
      </c>
      <c r="G140">
        <v>2011</v>
      </c>
      <c r="H140">
        <v>4</v>
      </c>
      <c r="I140">
        <v>13.1111111111111</v>
      </c>
      <c r="J140" t="str">
        <f t="shared" si="2"/>
        <v>F</v>
      </c>
    </row>
    <row r="141" spans="1:14" x14ac:dyDescent="0.25">
      <c r="A141" s="7">
        <v>2011</v>
      </c>
      <c r="B141" s="7">
        <v>5</v>
      </c>
      <c r="C141" s="7">
        <v>0.45571369336842227</v>
      </c>
      <c r="D141" s="7">
        <v>1.8557073108302609</v>
      </c>
      <c r="E141" s="7">
        <v>17.676470588235293</v>
      </c>
      <c r="G141">
        <v>2011</v>
      </c>
      <c r="H141">
        <v>5</v>
      </c>
      <c r="I141">
        <v>16.736263736263702</v>
      </c>
      <c r="J141" t="str">
        <f t="shared" si="2"/>
        <v>F</v>
      </c>
    </row>
    <row r="142" spans="1:14" x14ac:dyDescent="0.25">
      <c r="A142" s="7">
        <v>2011</v>
      </c>
      <c r="B142" s="7">
        <v>6</v>
      </c>
      <c r="C142" s="7">
        <v>0.47739887448178858</v>
      </c>
      <c r="D142" s="7">
        <v>2.0019183424556659</v>
      </c>
      <c r="E142" s="7">
        <v>19.793103448275861</v>
      </c>
      <c r="G142">
        <v>2011</v>
      </c>
      <c r="H142">
        <v>6</v>
      </c>
      <c r="I142">
        <v>19.4660194174757</v>
      </c>
      <c r="J142" t="str">
        <f t="shared" si="2"/>
        <v>F</v>
      </c>
    </row>
    <row r="143" spans="1:14" x14ac:dyDescent="0.25">
      <c r="A143" s="7">
        <v>2011</v>
      </c>
      <c r="B143" s="7">
        <v>7</v>
      </c>
      <c r="C143" s="7">
        <v>0.50379354611206928</v>
      </c>
      <c r="D143" s="7">
        <v>2.1900210299130629</v>
      </c>
      <c r="E143" s="20">
        <v>23.373015873015873</v>
      </c>
      <c r="F143" s="21"/>
      <c r="G143" s="21">
        <v>2011</v>
      </c>
      <c r="H143" s="21">
        <v>7</v>
      </c>
      <c r="I143" s="21">
        <v>22.507936507936499</v>
      </c>
      <c r="J143" t="str">
        <f t="shared" si="2"/>
        <v>F</v>
      </c>
    </row>
    <row r="144" spans="1:14" x14ac:dyDescent="0.25">
      <c r="A144" s="7">
        <v>2011</v>
      </c>
      <c r="B144" s="7">
        <v>8</v>
      </c>
      <c r="C144" s="7">
        <v>0.45434976911852187</v>
      </c>
      <c r="D144" s="7">
        <v>1.8467528828169852</v>
      </c>
      <c r="E144" s="7">
        <v>20.656534954407295</v>
      </c>
      <c r="F144">
        <f>SUM(D141:D144)</f>
        <v>7.8943995660159745</v>
      </c>
      <c r="G144">
        <v>2011</v>
      </c>
      <c r="H144">
        <v>8</v>
      </c>
      <c r="I144">
        <v>21.545871559632999</v>
      </c>
      <c r="J144" t="str">
        <f t="shared" si="2"/>
        <v>F</v>
      </c>
    </row>
    <row r="145" spans="1:14" x14ac:dyDescent="0.25">
      <c r="A145" s="7">
        <v>2011</v>
      </c>
      <c r="B145" s="7">
        <v>9</v>
      </c>
      <c r="C145" s="7">
        <v>0.3865867597445069</v>
      </c>
      <c r="D145" s="7">
        <v>1.4354922937787205</v>
      </c>
      <c r="E145" s="7">
        <v>24.94736842105263</v>
      </c>
      <c r="G145">
        <v>2011</v>
      </c>
      <c r="H145">
        <v>9</v>
      </c>
      <c r="I145">
        <v>25.058333333333302</v>
      </c>
      <c r="J145" t="str">
        <f t="shared" si="2"/>
        <v>F</v>
      </c>
    </row>
    <row r="146" spans="1:14" x14ac:dyDescent="0.25">
      <c r="A146" s="7">
        <v>2012</v>
      </c>
      <c r="B146" s="7">
        <v>2</v>
      </c>
      <c r="C146" s="7">
        <v>0.21244567330149261</v>
      </c>
      <c r="D146" s="7">
        <v>0.63096887555899839</v>
      </c>
      <c r="E146" s="7">
        <v>6.458333333333333</v>
      </c>
      <c r="G146">
        <v>2012</v>
      </c>
      <c r="H146">
        <v>2</v>
      </c>
      <c r="I146">
        <v>6.13043478260869</v>
      </c>
      <c r="J146" t="str">
        <f t="shared" si="2"/>
        <v>F</v>
      </c>
      <c r="L146">
        <v>2012</v>
      </c>
      <c r="M146">
        <v>1</v>
      </c>
      <c r="N146" t="s">
        <v>36</v>
      </c>
    </row>
    <row r="147" spans="1:14" x14ac:dyDescent="0.25">
      <c r="A147" s="7">
        <v>2012</v>
      </c>
      <c r="B147" s="7">
        <v>3</v>
      </c>
      <c r="C147" s="7">
        <v>0.1246501111301008</v>
      </c>
      <c r="D147" s="7">
        <v>0.33244751475193923</v>
      </c>
      <c r="E147" s="7">
        <v>9.375</v>
      </c>
      <c r="G147">
        <v>2012</v>
      </c>
      <c r="H147">
        <v>3</v>
      </c>
      <c r="I147">
        <v>8.25</v>
      </c>
      <c r="J147" t="str">
        <f t="shared" si="2"/>
        <v>F</v>
      </c>
    </row>
    <row r="148" spans="1:14" x14ac:dyDescent="0.25">
      <c r="A148" s="7">
        <v>2012</v>
      </c>
      <c r="B148" s="7">
        <v>4</v>
      </c>
      <c r="C148" s="7">
        <v>0.14953606299663327</v>
      </c>
      <c r="D148" s="7">
        <v>0.41102940082000572</v>
      </c>
      <c r="E148" s="7">
        <v>11.67741935483871</v>
      </c>
      <c r="G148">
        <v>2012</v>
      </c>
      <c r="H148">
        <v>4</v>
      </c>
      <c r="I148">
        <v>8.8333333333333304</v>
      </c>
      <c r="J148" t="str">
        <f t="shared" si="2"/>
        <v>F</v>
      </c>
    </row>
    <row r="149" spans="1:14" x14ac:dyDescent="0.25">
      <c r="A149" s="7">
        <v>2012</v>
      </c>
      <c r="B149" s="7">
        <v>5</v>
      </c>
      <c r="C149" s="7">
        <v>0.54842774558608809</v>
      </c>
      <c r="D149" s="7">
        <v>2.5353119853724047</v>
      </c>
      <c r="E149" s="7">
        <v>14.267515923566879</v>
      </c>
      <c r="G149">
        <v>2012</v>
      </c>
      <c r="H149">
        <v>5</v>
      </c>
      <c r="I149">
        <v>12.6306306306306</v>
      </c>
      <c r="J149" t="str">
        <f t="shared" si="2"/>
        <v>F</v>
      </c>
    </row>
    <row r="150" spans="1:14" x14ac:dyDescent="0.25">
      <c r="A150" s="7">
        <v>2012</v>
      </c>
      <c r="B150" s="7">
        <v>6</v>
      </c>
      <c r="C150" s="7">
        <v>0.7362504229718555</v>
      </c>
      <c r="D150" s="7">
        <v>4.4481671461053702</v>
      </c>
      <c r="E150" s="7">
        <v>17.564625850340136</v>
      </c>
      <c r="G150">
        <v>2012</v>
      </c>
      <c r="H150">
        <v>6</v>
      </c>
      <c r="I150">
        <v>16.192810457516298</v>
      </c>
      <c r="J150" t="str">
        <f t="shared" si="2"/>
        <v>F</v>
      </c>
    </row>
    <row r="151" spans="1:14" x14ac:dyDescent="0.25">
      <c r="A151" s="7">
        <v>2012</v>
      </c>
      <c r="B151" s="7">
        <v>7</v>
      </c>
      <c r="C151" s="7">
        <v>0.60245119332466013</v>
      </c>
      <c r="D151" s="7">
        <v>3.0036047268255439</v>
      </c>
      <c r="E151" s="22">
        <v>20.347402597402599</v>
      </c>
      <c r="F151" s="23"/>
      <c r="G151" s="23">
        <v>2012</v>
      </c>
      <c r="H151" s="23">
        <v>7</v>
      </c>
      <c r="I151" s="23">
        <v>18.389221556886199</v>
      </c>
      <c r="J151" t="str">
        <f t="shared" si="2"/>
        <v>F</v>
      </c>
    </row>
    <row r="152" spans="1:14" x14ac:dyDescent="0.25">
      <c r="A152" s="7">
        <v>2012</v>
      </c>
      <c r="B152" s="7">
        <v>8</v>
      </c>
      <c r="C152" s="7">
        <v>0.26757820191028669</v>
      </c>
      <c r="D152" s="7">
        <v>0.85173229923878502</v>
      </c>
      <c r="E152" s="7">
        <v>26.246753246753247</v>
      </c>
      <c r="F152">
        <f>SUM(D149:D152)</f>
        <v>10.838816157542103</v>
      </c>
      <c r="G152">
        <v>2012</v>
      </c>
      <c r="H152">
        <v>8</v>
      </c>
      <c r="I152">
        <v>25.3333333333333</v>
      </c>
      <c r="J152" t="str">
        <f t="shared" si="2"/>
        <v>F</v>
      </c>
    </row>
    <row r="153" spans="1:14" x14ac:dyDescent="0.25">
      <c r="A153" s="7">
        <v>2012</v>
      </c>
      <c r="B153" s="7">
        <v>9</v>
      </c>
      <c r="C153" s="7">
        <v>9.3288185800238524E-2</v>
      </c>
      <c r="D153" s="7">
        <v>0.23961889046366158</v>
      </c>
      <c r="E153" s="7">
        <v>37.565217391304351</v>
      </c>
      <c r="G153">
        <v>2012</v>
      </c>
      <c r="H153">
        <v>9</v>
      </c>
      <c r="I153">
        <v>31</v>
      </c>
      <c r="J153" t="str">
        <f t="shared" si="2"/>
        <v>F</v>
      </c>
    </row>
    <row r="154" spans="1:14" x14ac:dyDescent="0.25">
      <c r="A154" s="7">
        <v>2013</v>
      </c>
      <c r="B154" s="7">
        <v>2</v>
      </c>
      <c r="C154" s="7">
        <v>0.24629635520913945</v>
      </c>
      <c r="D154" s="7">
        <v>0.7631787993875121</v>
      </c>
      <c r="E154" s="7">
        <v>9.0357142857142865</v>
      </c>
      <c r="G154">
        <v>2013</v>
      </c>
      <c r="H154">
        <v>2</v>
      </c>
      <c r="I154">
        <v>8.4285714285714199</v>
      </c>
      <c r="J154" t="str">
        <f t="shared" si="2"/>
        <v>F</v>
      </c>
      <c r="L154">
        <v>2013</v>
      </c>
      <c r="M154">
        <v>1</v>
      </c>
      <c r="N154" t="s">
        <v>36</v>
      </c>
    </row>
    <row r="155" spans="1:14" x14ac:dyDescent="0.25">
      <c r="A155" s="7">
        <v>2013</v>
      </c>
      <c r="B155" s="7">
        <v>3</v>
      </c>
      <c r="C155" s="7">
        <v>0.57204838676401359</v>
      </c>
      <c r="D155" s="7">
        <v>2.7329174564495178</v>
      </c>
      <c r="E155" s="7">
        <v>12.536945812807883</v>
      </c>
      <c r="G155">
        <v>2013</v>
      </c>
      <c r="H155">
        <v>3</v>
      </c>
      <c r="I155">
        <v>12.2881355932203</v>
      </c>
      <c r="J155" t="str">
        <f t="shared" si="2"/>
        <v>F</v>
      </c>
    </row>
    <row r="156" spans="1:14" x14ac:dyDescent="0.25">
      <c r="A156" s="7">
        <v>2013</v>
      </c>
      <c r="B156" s="7">
        <v>4</v>
      </c>
      <c r="C156" s="7">
        <v>0.42691945710841156</v>
      </c>
      <c r="D156" s="7">
        <v>1.6725107272491231</v>
      </c>
      <c r="E156" s="7">
        <v>16.617021276595743</v>
      </c>
      <c r="G156">
        <v>2013</v>
      </c>
      <c r="H156">
        <v>4</v>
      </c>
      <c r="I156">
        <v>15.6979166666666</v>
      </c>
      <c r="J156" t="str">
        <f t="shared" si="2"/>
        <v>F</v>
      </c>
    </row>
    <row r="157" spans="1:14" x14ac:dyDescent="0.25">
      <c r="A157" s="7">
        <v>2013</v>
      </c>
      <c r="B157" s="7">
        <v>5</v>
      </c>
      <c r="C157" s="7">
        <v>0.41799261764239076</v>
      </c>
      <c r="D157" s="7">
        <v>1.6181385033961457</v>
      </c>
      <c r="E157" s="20">
        <v>20.714975845410628</v>
      </c>
      <c r="F157" s="21"/>
      <c r="G157" s="21">
        <v>2013</v>
      </c>
      <c r="H157" s="21">
        <v>5</v>
      </c>
      <c r="I157" s="21">
        <v>20.280701754385898</v>
      </c>
      <c r="J157" t="str">
        <f t="shared" si="2"/>
        <v>F</v>
      </c>
    </row>
    <row r="158" spans="1:14" x14ac:dyDescent="0.25">
      <c r="A158" s="7">
        <v>2013</v>
      </c>
      <c r="B158" s="7">
        <v>6</v>
      </c>
      <c r="C158" s="7">
        <v>0.42136022003566698</v>
      </c>
      <c r="D158" s="7">
        <v>1.6385189644748506</v>
      </c>
      <c r="E158" s="7">
        <v>22.502617801047119</v>
      </c>
      <c r="F158">
        <f>SUM(D155:D158)</f>
        <v>7.6620856515696376</v>
      </c>
      <c r="G158">
        <v>2013</v>
      </c>
      <c r="H158">
        <v>6</v>
      </c>
      <c r="I158">
        <v>25</v>
      </c>
      <c r="J158" t="str">
        <f t="shared" si="2"/>
        <v>F</v>
      </c>
    </row>
    <row r="159" spans="1:14" x14ac:dyDescent="0.25">
      <c r="A159" s="7">
        <v>2013</v>
      </c>
      <c r="B159" s="7">
        <v>7</v>
      </c>
      <c r="C159" s="7">
        <v>0.4877104734741704</v>
      </c>
      <c r="D159" s="7">
        <v>2.0740467891023182</v>
      </c>
      <c r="E159" s="7">
        <v>27.832116788321169</v>
      </c>
      <c r="G159">
        <v>2013</v>
      </c>
      <c r="H159">
        <v>7</v>
      </c>
      <c r="I159">
        <v>28.640909090908998</v>
      </c>
      <c r="J159" t="str">
        <f t="shared" si="2"/>
        <v>F</v>
      </c>
    </row>
    <row r="160" spans="1:14" x14ac:dyDescent="0.25">
      <c r="A160" s="7">
        <v>2013</v>
      </c>
      <c r="B160" s="7">
        <v>8</v>
      </c>
      <c r="C160" s="7">
        <v>0.23448153562731894</v>
      </c>
      <c r="D160" s="7">
        <v>0.71585875748080707</v>
      </c>
      <c r="E160" s="7">
        <v>32.632653061224488</v>
      </c>
      <c r="G160">
        <v>2013</v>
      </c>
      <c r="H160">
        <v>8</v>
      </c>
      <c r="I160">
        <v>34.35</v>
      </c>
      <c r="J160" t="str">
        <f t="shared" si="2"/>
        <v>F</v>
      </c>
    </row>
    <row r="161" spans="1:10" x14ac:dyDescent="0.25">
      <c r="A161" s="7">
        <v>2013</v>
      </c>
      <c r="B161" s="7">
        <v>9</v>
      </c>
      <c r="C161" s="7">
        <v>0.13924483950540401</v>
      </c>
      <c r="D161" s="7">
        <v>0.37798610863119286</v>
      </c>
      <c r="E161" s="7">
        <v>39.060606060606062</v>
      </c>
      <c r="G161">
        <v>2013</v>
      </c>
      <c r="H161">
        <v>9</v>
      </c>
      <c r="I161">
        <v>39.060606060605998</v>
      </c>
      <c r="J161" t="str">
        <f t="shared" si="2"/>
        <v>T</v>
      </c>
    </row>
    <row r="162" spans="1:10" x14ac:dyDescent="0.25">
      <c r="A162" s="7">
        <v>2014</v>
      </c>
      <c r="B162" s="7">
        <v>1</v>
      </c>
      <c r="C162" s="7">
        <v>4.0329340792151086E-2</v>
      </c>
      <c r="D162" s="7">
        <v>9.7310009510547024E-2</v>
      </c>
      <c r="E162" s="7">
        <v>8.3333333333333339</v>
      </c>
      <c r="G162">
        <v>2014</v>
      </c>
      <c r="H162">
        <v>1</v>
      </c>
      <c r="I162">
        <v>6.5</v>
      </c>
      <c r="J162" t="str">
        <f t="shared" si="2"/>
        <v>F</v>
      </c>
    </row>
    <row r="163" spans="1:10" x14ac:dyDescent="0.25">
      <c r="A163" s="7">
        <v>2014</v>
      </c>
      <c r="B163" s="7">
        <v>2</v>
      </c>
      <c r="C163" s="7">
        <v>1.6574760738267306E-2</v>
      </c>
      <c r="D163" s="7">
        <v>3.8902426770932141E-2</v>
      </c>
      <c r="E163" s="7">
        <v>12</v>
      </c>
      <c r="G163">
        <v>2014</v>
      </c>
      <c r="H163">
        <v>2</v>
      </c>
      <c r="I163">
        <v>12</v>
      </c>
      <c r="J163" t="str">
        <f t="shared" si="2"/>
        <v>T</v>
      </c>
    </row>
    <row r="164" spans="1:10" x14ac:dyDescent="0.25">
      <c r="A164" s="7">
        <v>2014</v>
      </c>
      <c r="B164" s="7">
        <v>3</v>
      </c>
      <c r="C164" s="7">
        <v>8.3007125433989346E-2</v>
      </c>
      <c r="D164" s="7">
        <v>0.21061799589783292</v>
      </c>
      <c r="E164" s="7">
        <v>13.571428571428571</v>
      </c>
      <c r="G164">
        <v>2014</v>
      </c>
      <c r="H164">
        <v>3</v>
      </c>
      <c r="I164">
        <v>11</v>
      </c>
      <c r="J164" t="str">
        <f t="shared" si="2"/>
        <v>F</v>
      </c>
    </row>
    <row r="165" spans="1:10" x14ac:dyDescent="0.25">
      <c r="A165" s="7">
        <v>2014</v>
      </c>
      <c r="B165" s="7">
        <v>4</v>
      </c>
      <c r="C165" s="7">
        <v>0.12370996648775967</v>
      </c>
      <c r="D165" s="7">
        <v>0.32956620142647486</v>
      </c>
      <c r="E165" s="7">
        <v>16.25925925925926</v>
      </c>
      <c r="G165">
        <v>2014</v>
      </c>
      <c r="H165">
        <v>4</v>
      </c>
      <c r="I165">
        <v>13</v>
      </c>
      <c r="J165" t="str">
        <f t="shared" si="2"/>
        <v>F</v>
      </c>
    </row>
    <row r="166" spans="1:10" x14ac:dyDescent="0.25">
      <c r="A166" s="7">
        <v>2014</v>
      </c>
      <c r="B166" s="7">
        <v>5</v>
      </c>
      <c r="C166" s="7">
        <v>0.15537118250451787</v>
      </c>
      <c r="D166" s="7">
        <v>0.43011572663733388</v>
      </c>
      <c r="E166" s="22">
        <v>20.883928571428573</v>
      </c>
      <c r="F166" s="23"/>
      <c r="G166" s="23">
        <v>2014</v>
      </c>
      <c r="H166" s="23">
        <v>5</v>
      </c>
      <c r="I166" s="23">
        <v>17.740740740740701</v>
      </c>
      <c r="J166" t="str">
        <f t="shared" si="2"/>
        <v>F</v>
      </c>
    </row>
    <row r="167" spans="1:10" x14ac:dyDescent="0.25">
      <c r="A167" s="7">
        <v>2014</v>
      </c>
      <c r="B167" s="7">
        <v>6</v>
      </c>
      <c r="C167" s="7">
        <v>6.3227334538229679E-2</v>
      </c>
      <c r="D167" s="7">
        <v>0.15671757579473389</v>
      </c>
      <c r="E167" s="7">
        <v>26.270833333333332</v>
      </c>
      <c r="F167">
        <f>SUM(D164:D167)</f>
        <v>1.1270174997563756</v>
      </c>
      <c r="G167">
        <v>2014</v>
      </c>
      <c r="H167">
        <v>6</v>
      </c>
      <c r="I167">
        <v>26.75</v>
      </c>
      <c r="J167" t="str">
        <f t="shared" si="2"/>
        <v>F</v>
      </c>
    </row>
    <row r="168" spans="1:10" x14ac:dyDescent="0.25">
      <c r="A168" s="7">
        <v>2014</v>
      </c>
      <c r="B168" s="7">
        <v>7</v>
      </c>
      <c r="C168" s="7">
        <v>5.8695705652333133E-2</v>
      </c>
      <c r="D168" s="7">
        <v>0.1447106033085217</v>
      </c>
      <c r="E168" s="7">
        <v>30.272727272727273</v>
      </c>
      <c r="G168">
        <v>2014</v>
      </c>
      <c r="H168">
        <v>7</v>
      </c>
      <c r="I168">
        <v>31.4375</v>
      </c>
      <c r="J168" t="str">
        <f t="shared" si="2"/>
        <v>F</v>
      </c>
    </row>
    <row r="169" spans="1:10" x14ac:dyDescent="0.25">
      <c r="A169" s="7">
        <v>2014</v>
      </c>
      <c r="B169" s="7">
        <v>8</v>
      </c>
      <c r="C169" s="7">
        <v>8.7043889873292479E-2</v>
      </c>
      <c r="D169" s="7">
        <v>0.22192314168318816</v>
      </c>
      <c r="E169" s="7">
        <v>36.1</v>
      </c>
      <c r="G169">
        <v>2014</v>
      </c>
      <c r="H169">
        <v>8</v>
      </c>
      <c r="I169">
        <v>32.1666666666666</v>
      </c>
      <c r="J169" t="str">
        <f t="shared" si="2"/>
        <v>F</v>
      </c>
    </row>
    <row r="170" spans="1:10" x14ac:dyDescent="0.25">
      <c r="A170" s="7">
        <v>2014</v>
      </c>
      <c r="B170" s="7">
        <v>9</v>
      </c>
      <c r="C170" s="7">
        <v>2.2796243558860882E-2</v>
      </c>
      <c r="D170" s="7">
        <v>5.3892329361297397E-2</v>
      </c>
      <c r="E170" s="7">
        <v>48</v>
      </c>
      <c r="G170">
        <v>2014</v>
      </c>
      <c r="H170">
        <v>9</v>
      </c>
      <c r="I170">
        <v>48</v>
      </c>
      <c r="J170" t="str">
        <f t="shared" si="2"/>
        <v>T</v>
      </c>
    </row>
    <row r="171" spans="1:10" x14ac:dyDescent="0.25">
      <c r="A171" s="7">
        <v>2015</v>
      </c>
      <c r="B171" s="7">
        <v>1</v>
      </c>
      <c r="C171" s="7">
        <v>1.8438332897344846E-2</v>
      </c>
      <c r="D171" s="7">
        <v>4.336997019373201E-2</v>
      </c>
      <c r="E171" s="7">
        <v>6</v>
      </c>
      <c r="G171">
        <v>2015</v>
      </c>
      <c r="H171">
        <v>1</v>
      </c>
      <c r="I171">
        <v>6</v>
      </c>
      <c r="J171" t="str">
        <f t="shared" si="2"/>
        <v>T</v>
      </c>
    </row>
    <row r="172" spans="1:10" x14ac:dyDescent="0.25">
      <c r="A172" s="7">
        <v>2015</v>
      </c>
      <c r="B172" s="7">
        <v>2</v>
      </c>
      <c r="C172" s="7">
        <v>3.1299174658985685E-2</v>
      </c>
      <c r="D172" s="7">
        <v>7.4729511804572768E-2</v>
      </c>
      <c r="E172" s="7">
        <v>13.333333333333334</v>
      </c>
      <c r="G172">
        <v>2015</v>
      </c>
      <c r="H172">
        <v>2</v>
      </c>
      <c r="I172">
        <v>12</v>
      </c>
      <c r="J172" t="str">
        <f t="shared" si="2"/>
        <v>F</v>
      </c>
    </row>
    <row r="173" spans="1:10" x14ac:dyDescent="0.25">
      <c r="A173" s="7">
        <v>2015</v>
      </c>
      <c r="B173" s="24">
        <v>3</v>
      </c>
      <c r="C173" s="24">
        <v>0</v>
      </c>
      <c r="D173" s="24">
        <v>0</v>
      </c>
      <c r="E173" s="24">
        <v>17.899999999999999</v>
      </c>
      <c r="F173" s="25"/>
      <c r="G173" s="25">
        <v>2015</v>
      </c>
      <c r="H173" s="25">
        <v>3</v>
      </c>
      <c r="I173" s="25" t="s">
        <v>36</v>
      </c>
      <c r="J173" t="e">
        <f t="shared" si="2"/>
        <v>#VALUE!</v>
      </c>
    </row>
    <row r="174" spans="1:10" x14ac:dyDescent="0.25">
      <c r="A174" s="7">
        <v>2015</v>
      </c>
      <c r="B174" s="7">
        <v>4</v>
      </c>
      <c r="C174" s="7">
        <v>7.4278501571593686E-2</v>
      </c>
      <c r="D174" s="7">
        <v>0.18652939418711134</v>
      </c>
      <c r="E174" s="7">
        <v>18.90909090909091</v>
      </c>
      <c r="G174">
        <v>2015</v>
      </c>
      <c r="H174">
        <v>4</v>
      </c>
      <c r="I174">
        <v>19.8</v>
      </c>
      <c r="J174" t="str">
        <f t="shared" si="2"/>
        <v>F</v>
      </c>
    </row>
    <row r="175" spans="1:10" x14ac:dyDescent="0.25">
      <c r="A175" s="7">
        <v>2015</v>
      </c>
      <c r="B175" s="7">
        <v>5</v>
      </c>
      <c r="C175" s="7">
        <v>4.7230417651359685E-2</v>
      </c>
      <c r="D175" s="7">
        <v>0.11488588637904473</v>
      </c>
      <c r="E175" s="22">
        <v>23.973684210526315</v>
      </c>
      <c r="F175" s="23"/>
      <c r="G175" s="23">
        <v>2015</v>
      </c>
      <c r="H175" s="23">
        <v>5</v>
      </c>
      <c r="I175" s="23">
        <v>19</v>
      </c>
      <c r="J175" t="str">
        <f t="shared" si="2"/>
        <v>F</v>
      </c>
    </row>
    <row r="176" spans="1:10" x14ac:dyDescent="0.25">
      <c r="A176" s="7">
        <v>2015</v>
      </c>
      <c r="B176" s="7">
        <v>6</v>
      </c>
      <c r="C176" s="7">
        <v>0</v>
      </c>
      <c r="D176" s="7">
        <v>0</v>
      </c>
      <c r="E176" s="7">
        <v>30.6</v>
      </c>
      <c r="F176">
        <f>SUM(D173:D176)</f>
        <v>0.30141528056615607</v>
      </c>
      <c r="G176">
        <v>2015</v>
      </c>
      <c r="H176">
        <v>6</v>
      </c>
      <c r="I176" t="s">
        <v>36</v>
      </c>
      <c r="J176" t="e">
        <f t="shared" si="2"/>
        <v>#VALUE!</v>
      </c>
    </row>
    <row r="177" spans="1:14" x14ac:dyDescent="0.25">
      <c r="A177" s="7">
        <v>2015</v>
      </c>
      <c r="B177" s="7">
        <v>7</v>
      </c>
      <c r="C177" s="7">
        <v>4.6547731510340855E-2</v>
      </c>
      <c r="D177" s="7">
        <v>0.11313472611311282</v>
      </c>
      <c r="E177" s="7">
        <v>31.785714285714285</v>
      </c>
      <c r="G177">
        <v>2015</v>
      </c>
      <c r="H177">
        <v>7</v>
      </c>
      <c r="I177">
        <v>37.3333333333333</v>
      </c>
      <c r="J177" t="str">
        <f t="shared" si="2"/>
        <v>F</v>
      </c>
    </row>
    <row r="178" spans="1:14" x14ac:dyDescent="0.25">
      <c r="A178" s="7">
        <v>2015</v>
      </c>
      <c r="B178" s="7">
        <v>8</v>
      </c>
      <c r="C178" s="7">
        <v>1.5199490084106208E-2</v>
      </c>
      <c r="D178" s="7">
        <v>3.5617761099842271E-2</v>
      </c>
      <c r="E178" s="7">
        <v>16</v>
      </c>
      <c r="G178">
        <v>2015</v>
      </c>
      <c r="H178">
        <v>8</v>
      </c>
      <c r="I178">
        <v>16</v>
      </c>
      <c r="J178" t="str">
        <f t="shared" si="2"/>
        <v>T</v>
      </c>
    </row>
    <row r="179" spans="1:14" x14ac:dyDescent="0.25">
      <c r="A179" s="7">
        <v>2015</v>
      </c>
      <c r="B179" s="7">
        <v>9</v>
      </c>
      <c r="C179" s="7">
        <v>0</v>
      </c>
      <c r="D179" s="7">
        <v>0</v>
      </c>
      <c r="E179" s="7">
        <v>41</v>
      </c>
      <c r="G179">
        <v>2015</v>
      </c>
      <c r="H179">
        <v>9</v>
      </c>
      <c r="I179" t="s">
        <v>36</v>
      </c>
      <c r="J179" t="e">
        <f t="shared" si="2"/>
        <v>#VALUE!</v>
      </c>
    </row>
    <row r="180" spans="1:14" x14ac:dyDescent="0.25">
      <c r="A180" s="7">
        <v>2016</v>
      </c>
      <c r="B180" s="7">
        <v>2</v>
      </c>
      <c r="C180" s="7">
        <v>1.6327050058556683E-2</v>
      </c>
      <c r="D180" s="7">
        <v>3.8310031843621362E-2</v>
      </c>
      <c r="E180" s="7">
        <v>14.8</v>
      </c>
      <c r="G180">
        <v>2016</v>
      </c>
      <c r="H180">
        <v>2</v>
      </c>
      <c r="I180">
        <v>13</v>
      </c>
      <c r="J180" t="str">
        <f t="shared" si="2"/>
        <v>F</v>
      </c>
      <c r="L180">
        <v>2016</v>
      </c>
      <c r="M180">
        <v>1</v>
      </c>
      <c r="N180" t="s">
        <v>36</v>
      </c>
    </row>
    <row r="181" spans="1:14" x14ac:dyDescent="0.25">
      <c r="A181" s="7">
        <v>2016</v>
      </c>
      <c r="B181" s="7">
        <v>3</v>
      </c>
      <c r="C181" s="7">
        <v>0.11836439792325999</v>
      </c>
      <c r="D181" s="7">
        <v>0.31330137186120566</v>
      </c>
      <c r="E181" s="7">
        <v>15.617021276595745</v>
      </c>
      <c r="G181">
        <v>2016</v>
      </c>
      <c r="H181">
        <v>3</v>
      </c>
      <c r="I181">
        <v>13.636363636363599</v>
      </c>
      <c r="J181" t="str">
        <f t="shared" si="2"/>
        <v>F</v>
      </c>
    </row>
    <row r="182" spans="1:14" x14ac:dyDescent="0.25">
      <c r="A182" s="7">
        <v>2016</v>
      </c>
      <c r="B182" s="7">
        <v>4</v>
      </c>
      <c r="C182" s="7">
        <v>4.8072788855955506E-2</v>
      </c>
      <c r="D182" s="7">
        <v>0.11705045257931812</v>
      </c>
      <c r="E182" s="20">
        <v>22.2</v>
      </c>
      <c r="F182" s="21"/>
      <c r="G182" s="21">
        <v>2016</v>
      </c>
      <c r="H182" s="21">
        <v>4</v>
      </c>
      <c r="I182" s="21">
        <v>22.4</v>
      </c>
      <c r="J182" t="str">
        <f t="shared" si="2"/>
        <v>F</v>
      </c>
    </row>
    <row r="183" spans="1:14" x14ac:dyDescent="0.25">
      <c r="A183" s="7">
        <v>2016</v>
      </c>
      <c r="B183" s="7">
        <v>5</v>
      </c>
      <c r="C183" s="7">
        <v>9.0489742202736492E-2</v>
      </c>
      <c r="D183" s="7">
        <v>0.23165689433304926</v>
      </c>
      <c r="E183" s="7">
        <v>23.580645161290324</v>
      </c>
      <c r="F183">
        <f>SUM(D180:D183)</f>
        <v>0.7003187506171944</v>
      </c>
      <c r="G183">
        <v>2016</v>
      </c>
      <c r="H183">
        <v>5</v>
      </c>
      <c r="I183">
        <v>23.125</v>
      </c>
      <c r="J183" t="str">
        <f t="shared" si="2"/>
        <v>F</v>
      </c>
    </row>
    <row r="184" spans="1:14" x14ac:dyDescent="0.25">
      <c r="A184" s="7">
        <v>2016</v>
      </c>
      <c r="B184" s="7">
        <v>6</v>
      </c>
      <c r="C184" s="7">
        <v>4.7964157444327589E-2</v>
      </c>
      <c r="D184" s="7">
        <v>0.1167710762634202</v>
      </c>
      <c r="E184" s="7">
        <v>22</v>
      </c>
      <c r="G184">
        <v>2016</v>
      </c>
      <c r="H184">
        <v>6</v>
      </c>
      <c r="I184">
        <v>27</v>
      </c>
      <c r="J184" t="str">
        <f t="shared" si="2"/>
        <v>F</v>
      </c>
    </row>
    <row r="185" spans="1:14" x14ac:dyDescent="0.25">
      <c r="A185" s="7">
        <v>2016</v>
      </c>
      <c r="B185" s="7">
        <v>7</v>
      </c>
      <c r="C185" s="7">
        <v>0.10843305441560416</v>
      </c>
      <c r="D185" s="7">
        <v>0.28360988944652066</v>
      </c>
      <c r="E185" s="7">
        <v>34.125</v>
      </c>
      <c r="G185">
        <v>2016</v>
      </c>
      <c r="H185">
        <v>7</v>
      </c>
      <c r="I185">
        <v>34.125</v>
      </c>
      <c r="J185" t="str">
        <f t="shared" si="2"/>
        <v>T</v>
      </c>
    </row>
    <row r="186" spans="1:14" x14ac:dyDescent="0.25">
      <c r="A186" s="7">
        <v>2016</v>
      </c>
      <c r="B186" s="7">
        <v>8</v>
      </c>
      <c r="C186" s="7">
        <v>3.1224967197503926E-2</v>
      </c>
      <c r="D186" s="7">
        <v>7.4545889541549615E-2</v>
      </c>
      <c r="E186" s="7">
        <v>40.444444444444443</v>
      </c>
      <c r="G186">
        <v>2016</v>
      </c>
      <c r="H186">
        <v>8</v>
      </c>
      <c r="I186">
        <v>45</v>
      </c>
      <c r="J186" t="str">
        <f t="shared" si="2"/>
        <v>F</v>
      </c>
    </row>
    <row r="187" spans="1:14" x14ac:dyDescent="0.25">
      <c r="A187" s="7">
        <v>2016</v>
      </c>
      <c r="B187" s="7">
        <v>9</v>
      </c>
      <c r="C187" s="7">
        <v>3.4080818690600374E-2</v>
      </c>
      <c r="D187" s="7">
        <v>8.1635216136164201E-2</v>
      </c>
      <c r="E187" s="7">
        <v>49</v>
      </c>
      <c r="G187">
        <v>2016</v>
      </c>
      <c r="H187">
        <v>9</v>
      </c>
      <c r="I187">
        <v>49</v>
      </c>
      <c r="J187" t="str">
        <f t="shared" si="2"/>
        <v>T</v>
      </c>
    </row>
    <row r="188" spans="1:14" x14ac:dyDescent="0.25">
      <c r="A188" s="7">
        <v>2017</v>
      </c>
      <c r="B188" s="7">
        <v>1</v>
      </c>
      <c r="C188" s="7">
        <v>5.1029889194530817E-2</v>
      </c>
      <c r="D188" s="7">
        <v>0.12468237465919141</v>
      </c>
      <c r="E188" s="7">
        <v>12.222222222222221</v>
      </c>
      <c r="G188">
        <v>2017</v>
      </c>
      <c r="H188">
        <v>1</v>
      </c>
      <c r="I188">
        <v>10.6666666666666</v>
      </c>
      <c r="J188" t="str">
        <f t="shared" si="2"/>
        <v>F</v>
      </c>
    </row>
    <row r="189" spans="1:14" x14ac:dyDescent="0.25">
      <c r="A189" s="7">
        <v>2017</v>
      </c>
      <c r="B189" s="7">
        <v>2</v>
      </c>
      <c r="C189" s="7">
        <v>4.4257298695486703E-2</v>
      </c>
      <c r="D189" s="7">
        <v>0.10727959985798363</v>
      </c>
      <c r="E189" s="7">
        <v>13.714285714285714</v>
      </c>
      <c r="G189">
        <v>2017</v>
      </c>
      <c r="H189">
        <v>2</v>
      </c>
      <c r="I189">
        <v>13</v>
      </c>
      <c r="J189" t="str">
        <f t="shared" si="2"/>
        <v>F</v>
      </c>
    </row>
    <row r="190" spans="1:14" x14ac:dyDescent="0.25">
      <c r="A190" s="7">
        <v>2017</v>
      </c>
      <c r="B190" s="7">
        <v>3</v>
      </c>
      <c r="C190" s="7">
        <v>6.5194246498263733E-2</v>
      </c>
      <c r="D190" s="7">
        <v>0.16196821009742091</v>
      </c>
      <c r="E190" s="7">
        <v>17.2</v>
      </c>
      <c r="G190">
        <v>2017</v>
      </c>
      <c r="H190">
        <v>3</v>
      </c>
      <c r="I190">
        <v>17.3333333333333</v>
      </c>
      <c r="J190" t="str">
        <f t="shared" si="2"/>
        <v>F</v>
      </c>
    </row>
    <row r="191" spans="1:14" x14ac:dyDescent="0.25">
      <c r="A191" s="7">
        <v>2017</v>
      </c>
      <c r="B191" s="7">
        <v>4</v>
      </c>
      <c r="C191" s="7">
        <v>0.1866193850168181</v>
      </c>
      <c r="D191" s="7">
        <v>0.53680719459403803</v>
      </c>
      <c r="E191" s="7">
        <v>18.84090909090909</v>
      </c>
      <c r="G191">
        <v>2017</v>
      </c>
      <c r="H191">
        <v>4</v>
      </c>
      <c r="I191">
        <v>18.2258064516129</v>
      </c>
      <c r="J191" t="str">
        <f t="shared" si="2"/>
        <v>F</v>
      </c>
    </row>
    <row r="192" spans="1:14" x14ac:dyDescent="0.25">
      <c r="A192" s="7">
        <v>2017</v>
      </c>
      <c r="B192" s="7">
        <v>5</v>
      </c>
      <c r="C192" s="7">
        <v>0.18186461705610765</v>
      </c>
      <c r="D192" s="7">
        <v>0.52007360218572729</v>
      </c>
      <c r="E192" s="20">
        <v>20.5</v>
      </c>
      <c r="F192" s="21"/>
      <c r="G192" s="21">
        <v>2017</v>
      </c>
      <c r="H192" s="21">
        <v>5</v>
      </c>
      <c r="I192" s="21">
        <v>21.857142857142801</v>
      </c>
      <c r="J192" t="str">
        <f t="shared" si="2"/>
        <v>F</v>
      </c>
    </row>
    <row r="193" spans="1:14" x14ac:dyDescent="0.25">
      <c r="A193" s="7">
        <v>2017</v>
      </c>
      <c r="B193" s="7">
        <v>6</v>
      </c>
      <c r="C193" s="7">
        <v>0.11853265683625705</v>
      </c>
      <c r="D193" s="7">
        <v>0.31381028339971939</v>
      </c>
      <c r="E193" s="7">
        <v>21.69047619047619</v>
      </c>
      <c r="F193">
        <f>SUM(D190:D193)</f>
        <v>1.5326592902769056</v>
      </c>
      <c r="G193">
        <v>2017</v>
      </c>
      <c r="H193">
        <v>6</v>
      </c>
      <c r="I193">
        <v>23.285714285714199</v>
      </c>
      <c r="J193" t="str">
        <f t="shared" si="2"/>
        <v>F</v>
      </c>
    </row>
    <row r="194" spans="1:14" x14ac:dyDescent="0.25">
      <c r="A194" s="7">
        <v>2017</v>
      </c>
      <c r="B194" s="7">
        <v>7</v>
      </c>
      <c r="C194" s="7">
        <v>4.8400503917385249E-2</v>
      </c>
      <c r="D194" s="7">
        <v>0.11789368781718967</v>
      </c>
      <c r="E194" s="7">
        <v>25.857142857142858</v>
      </c>
      <c r="G194">
        <v>2017</v>
      </c>
      <c r="H194">
        <v>7</v>
      </c>
      <c r="I194">
        <v>23.3333333333333</v>
      </c>
      <c r="J194" t="str">
        <f t="shared" si="2"/>
        <v>F</v>
      </c>
    </row>
    <row r="195" spans="1:14" x14ac:dyDescent="0.25">
      <c r="A195" s="7">
        <v>2017</v>
      </c>
      <c r="B195" s="7">
        <v>8</v>
      </c>
      <c r="C195" s="7">
        <v>5.2671958137558914E-2</v>
      </c>
      <c r="D195" s="7">
        <v>0.12894285198442845</v>
      </c>
      <c r="E195" s="7">
        <v>33.25</v>
      </c>
      <c r="G195">
        <v>2017</v>
      </c>
      <c r="H195">
        <v>8</v>
      </c>
      <c r="I195">
        <v>36.75</v>
      </c>
      <c r="J195" t="str">
        <f t="shared" ref="J195:J210" si="3">IF(ROUND(E195,2)=ROUND(I195,2),"T","F")</f>
        <v>F</v>
      </c>
    </row>
    <row r="196" spans="1:14" x14ac:dyDescent="0.25">
      <c r="A196" s="7">
        <v>2017</v>
      </c>
      <c r="B196" s="7">
        <v>9</v>
      </c>
      <c r="C196" s="7">
        <v>5.480171550704991E-2</v>
      </c>
      <c r="D196" s="7">
        <v>0.13449272556311875</v>
      </c>
      <c r="E196" s="7">
        <v>39.111111111111114</v>
      </c>
      <c r="G196">
        <v>2017</v>
      </c>
      <c r="H196">
        <v>9</v>
      </c>
      <c r="I196">
        <v>39.1111111111111</v>
      </c>
      <c r="J196" t="str">
        <f t="shared" si="3"/>
        <v>T</v>
      </c>
    </row>
    <row r="197" spans="1:14" x14ac:dyDescent="0.25">
      <c r="A197" s="7">
        <v>2018</v>
      </c>
      <c r="B197" s="7">
        <v>1</v>
      </c>
      <c r="C197" s="7">
        <v>7.9755666367564218E-2</v>
      </c>
      <c r="D197" s="7">
        <v>0.20158823210634824</v>
      </c>
      <c r="E197" s="7">
        <v>6.8571428571428568</v>
      </c>
      <c r="G197">
        <v>2018</v>
      </c>
      <c r="H197">
        <v>1</v>
      </c>
      <c r="I197">
        <v>6.8571428571428497</v>
      </c>
      <c r="J197" t="str">
        <f t="shared" si="3"/>
        <v>T</v>
      </c>
    </row>
    <row r="198" spans="1:14" x14ac:dyDescent="0.25">
      <c r="A198" s="7">
        <v>2018</v>
      </c>
      <c r="B198" s="7">
        <v>2</v>
      </c>
      <c r="C198" s="7">
        <v>2.6819320298320893E-2</v>
      </c>
      <c r="D198" s="7">
        <v>6.3700394470733501E-2</v>
      </c>
      <c r="E198" s="7">
        <v>7.666666666666667</v>
      </c>
      <c r="G198">
        <v>2018</v>
      </c>
      <c r="H198">
        <v>2</v>
      </c>
      <c r="I198">
        <v>7.6666666666666599</v>
      </c>
      <c r="J198" t="str">
        <f t="shared" si="3"/>
        <v>T</v>
      </c>
    </row>
    <row r="199" spans="1:14" x14ac:dyDescent="0.25">
      <c r="A199" s="7">
        <v>2018</v>
      </c>
      <c r="B199" s="7">
        <v>3</v>
      </c>
      <c r="C199" s="7">
        <v>0</v>
      </c>
      <c r="D199" s="7">
        <v>0</v>
      </c>
      <c r="E199" s="22">
        <v>14</v>
      </c>
      <c r="F199" s="23"/>
      <c r="G199" s="23">
        <v>2018</v>
      </c>
      <c r="H199" s="23">
        <v>3</v>
      </c>
      <c r="I199" s="23" t="s">
        <v>36</v>
      </c>
      <c r="J199" t="e">
        <f t="shared" si="3"/>
        <v>#VALUE!</v>
      </c>
    </row>
    <row r="200" spans="1:14" x14ac:dyDescent="0.25">
      <c r="A200" s="7">
        <v>2018</v>
      </c>
      <c r="B200" s="7">
        <v>9</v>
      </c>
      <c r="C200" s="7">
        <v>3.4238669078799286E-2</v>
      </c>
      <c r="D200" s="7">
        <v>8.2028422999065986E-2</v>
      </c>
      <c r="E200" s="7">
        <v>36.5</v>
      </c>
      <c r="G200">
        <v>2018</v>
      </c>
      <c r="H200">
        <v>9</v>
      </c>
      <c r="I200">
        <v>36.5</v>
      </c>
      <c r="J200" t="str">
        <f t="shared" si="3"/>
        <v>T</v>
      </c>
      <c r="L200">
        <v>2018</v>
      </c>
      <c r="M200">
        <v>4</v>
      </c>
      <c r="N200" t="s">
        <v>36</v>
      </c>
    </row>
    <row r="201" spans="1:14" x14ac:dyDescent="0.25">
      <c r="A201" s="7">
        <v>2019</v>
      </c>
      <c r="B201" s="7">
        <v>1</v>
      </c>
      <c r="C201" s="7">
        <v>3.5473944690225703E-2</v>
      </c>
      <c r="D201" s="7">
        <v>8.5110446947530116E-2</v>
      </c>
      <c r="E201" s="7">
        <v>6</v>
      </c>
      <c r="G201">
        <v>2019</v>
      </c>
      <c r="H201">
        <v>1</v>
      </c>
      <c r="I201">
        <v>6</v>
      </c>
      <c r="J201" t="str">
        <f t="shared" si="3"/>
        <v>T</v>
      </c>
      <c r="L201">
        <v>2018</v>
      </c>
      <c r="M201">
        <v>5</v>
      </c>
      <c r="N201" t="s">
        <v>36</v>
      </c>
    </row>
    <row r="202" spans="1:14" x14ac:dyDescent="0.25">
      <c r="A202" s="7">
        <v>2019</v>
      </c>
      <c r="B202" s="7">
        <v>2</v>
      </c>
      <c r="C202" s="7">
        <v>0</v>
      </c>
      <c r="D202" s="7">
        <v>0</v>
      </c>
      <c r="E202" s="7">
        <v>11</v>
      </c>
      <c r="G202">
        <v>2019</v>
      </c>
      <c r="H202">
        <v>2</v>
      </c>
      <c r="I202" t="s">
        <v>36</v>
      </c>
      <c r="J202" t="e">
        <f t="shared" si="3"/>
        <v>#VALUE!</v>
      </c>
      <c r="L202">
        <v>2018</v>
      </c>
      <c r="M202">
        <v>6</v>
      </c>
      <c r="N202" t="s">
        <v>36</v>
      </c>
    </row>
    <row r="203" spans="1:14" x14ac:dyDescent="0.25">
      <c r="A203" s="7">
        <v>2019</v>
      </c>
      <c r="B203" s="7">
        <v>3</v>
      </c>
      <c r="C203" s="7">
        <v>1.6497678171102773E-2</v>
      </c>
      <c r="D203" s="7">
        <v>3.8718049204402361E-2</v>
      </c>
      <c r="E203" s="7">
        <v>9</v>
      </c>
      <c r="G203">
        <v>2019</v>
      </c>
      <c r="H203">
        <v>3</v>
      </c>
      <c r="I203">
        <v>9</v>
      </c>
      <c r="J203" t="str">
        <f t="shared" si="3"/>
        <v>T</v>
      </c>
      <c r="L203">
        <v>2018</v>
      </c>
      <c r="M203">
        <v>7</v>
      </c>
      <c r="N203" t="s">
        <v>36</v>
      </c>
    </row>
    <row r="204" spans="1:14" x14ac:dyDescent="0.25">
      <c r="A204" s="7">
        <v>2019</v>
      </c>
      <c r="B204" s="7">
        <v>4</v>
      </c>
      <c r="C204" s="7">
        <v>1.5500821707752114E-2</v>
      </c>
      <c r="D204" s="7">
        <v>3.6336565231879669E-2</v>
      </c>
      <c r="E204" s="7">
        <v>16</v>
      </c>
      <c r="G204">
        <v>2019</v>
      </c>
      <c r="H204">
        <v>4</v>
      </c>
      <c r="I204">
        <v>11</v>
      </c>
      <c r="J204" t="str">
        <f t="shared" si="3"/>
        <v>F</v>
      </c>
      <c r="L204">
        <v>2018</v>
      </c>
      <c r="M204">
        <v>8</v>
      </c>
      <c r="N204" t="s">
        <v>36</v>
      </c>
    </row>
    <row r="205" spans="1:14" x14ac:dyDescent="0.25">
      <c r="A205" s="7">
        <v>2019</v>
      </c>
      <c r="B205" s="7">
        <v>5</v>
      </c>
      <c r="C205" s="7">
        <v>0</v>
      </c>
      <c r="D205" s="7">
        <v>0</v>
      </c>
      <c r="E205" s="24">
        <v>25</v>
      </c>
      <c r="F205" s="25"/>
      <c r="G205" s="25">
        <v>2019</v>
      </c>
      <c r="H205" s="25">
        <v>5</v>
      </c>
      <c r="I205" s="25" t="s">
        <v>36</v>
      </c>
      <c r="J205" t="e">
        <f t="shared" si="3"/>
        <v>#VALUE!</v>
      </c>
    </row>
    <row r="206" spans="1:14" x14ac:dyDescent="0.25">
      <c r="A206" s="7">
        <v>2019</v>
      </c>
      <c r="B206" s="7">
        <v>6</v>
      </c>
      <c r="C206" s="7">
        <v>1.6288065050331729E-2</v>
      </c>
      <c r="D206" s="7">
        <v>3.8216830778287303E-2</v>
      </c>
      <c r="E206" s="7">
        <v>20.5</v>
      </c>
      <c r="F206">
        <f>SUM(D203:D206)</f>
        <v>0.11327144521456933</v>
      </c>
      <c r="G206">
        <v>2019</v>
      </c>
      <c r="H206">
        <v>6</v>
      </c>
      <c r="I206">
        <v>13</v>
      </c>
      <c r="J206" t="str">
        <f t="shared" si="3"/>
        <v>F</v>
      </c>
    </row>
    <row r="207" spans="1:14" x14ac:dyDescent="0.25">
      <c r="A207" s="7">
        <v>2019</v>
      </c>
      <c r="B207" s="7">
        <v>7</v>
      </c>
      <c r="C207" s="7">
        <v>0</v>
      </c>
      <c r="D207" s="7">
        <v>0</v>
      </c>
      <c r="E207" s="7">
        <v>19.5</v>
      </c>
      <c r="G207">
        <v>2019</v>
      </c>
      <c r="H207">
        <v>7</v>
      </c>
      <c r="I207" t="s">
        <v>36</v>
      </c>
      <c r="J207" t="e">
        <f t="shared" si="3"/>
        <v>#VALUE!</v>
      </c>
    </row>
    <row r="208" spans="1:14" x14ac:dyDescent="0.25">
      <c r="A208" s="7">
        <v>2021</v>
      </c>
      <c r="B208" s="7">
        <v>4</v>
      </c>
      <c r="C208" s="7">
        <v>0</v>
      </c>
      <c r="D208" s="7">
        <v>0</v>
      </c>
      <c r="E208" s="7">
        <v>25</v>
      </c>
      <c r="G208">
        <v>2021</v>
      </c>
      <c r="H208">
        <v>4</v>
      </c>
      <c r="I208" t="s">
        <v>36</v>
      </c>
      <c r="J208" t="e">
        <f t="shared" si="3"/>
        <v>#VALUE!</v>
      </c>
      <c r="L208">
        <v>2019</v>
      </c>
      <c r="M208">
        <v>8</v>
      </c>
      <c r="N208" t="s">
        <v>36</v>
      </c>
    </row>
    <row r="209" spans="1:14" x14ac:dyDescent="0.25">
      <c r="A209" s="7">
        <v>2022</v>
      </c>
      <c r="B209" s="7">
        <v>1</v>
      </c>
      <c r="C209" s="7">
        <v>9.3974323339429233E-2</v>
      </c>
      <c r="D209" s="7">
        <v>0.24157889993070625</v>
      </c>
      <c r="E209" s="7">
        <v>10.571428571428571</v>
      </c>
      <c r="G209">
        <v>2022</v>
      </c>
      <c r="H209">
        <v>1</v>
      </c>
      <c r="I209">
        <v>9</v>
      </c>
      <c r="J209" t="str">
        <f t="shared" si="3"/>
        <v>F</v>
      </c>
      <c r="L209">
        <v>2019</v>
      </c>
      <c r="M209">
        <v>9</v>
      </c>
      <c r="N209" t="s">
        <v>36</v>
      </c>
    </row>
    <row r="210" spans="1:14" x14ac:dyDescent="0.25">
      <c r="A210" s="7">
        <v>2022</v>
      </c>
      <c r="B210" s="7">
        <v>2</v>
      </c>
      <c r="C210" s="7">
        <v>4.7289127368849347E-2</v>
      </c>
      <c r="D210" s="7">
        <v>0.11503661143442367</v>
      </c>
      <c r="E210" s="7">
        <v>8</v>
      </c>
      <c r="G210">
        <v>2022</v>
      </c>
      <c r="H210">
        <v>2</v>
      </c>
      <c r="I210">
        <v>8</v>
      </c>
      <c r="J210" t="str">
        <f t="shared" si="3"/>
        <v>T</v>
      </c>
      <c r="L210">
        <v>2020</v>
      </c>
      <c r="M210">
        <v>1</v>
      </c>
      <c r="N210" t="s">
        <v>36</v>
      </c>
    </row>
    <row r="211" spans="1:14" x14ac:dyDescent="0.25">
      <c r="L211">
        <v>2020</v>
      </c>
      <c r="M211">
        <v>3</v>
      </c>
      <c r="N211" t="s">
        <v>36</v>
      </c>
    </row>
    <row r="212" spans="1:14" x14ac:dyDescent="0.25">
      <c r="L212">
        <v>2020</v>
      </c>
      <c r="M212">
        <v>4</v>
      </c>
      <c r="N212" t="s">
        <v>36</v>
      </c>
    </row>
    <row r="213" spans="1:14" x14ac:dyDescent="0.25">
      <c r="L213">
        <v>2020</v>
      </c>
      <c r="M213">
        <v>5</v>
      </c>
      <c r="N213" t="s">
        <v>36</v>
      </c>
    </row>
    <row r="214" spans="1:14" x14ac:dyDescent="0.25">
      <c r="L214">
        <v>2020</v>
      </c>
      <c r="M214">
        <v>6</v>
      </c>
      <c r="N214" t="s">
        <v>36</v>
      </c>
    </row>
    <row r="215" spans="1:14" x14ac:dyDescent="0.25">
      <c r="L215">
        <v>2020</v>
      </c>
      <c r="M215">
        <v>7</v>
      </c>
      <c r="N215" t="s">
        <v>36</v>
      </c>
    </row>
    <row r="216" spans="1:14" x14ac:dyDescent="0.25">
      <c r="L216">
        <v>2020</v>
      </c>
      <c r="M216">
        <v>8</v>
      </c>
      <c r="N216" t="s">
        <v>36</v>
      </c>
    </row>
    <row r="217" spans="1:14" x14ac:dyDescent="0.25">
      <c r="L217">
        <v>2020</v>
      </c>
      <c r="M217">
        <v>9</v>
      </c>
      <c r="N217" t="s">
        <v>36</v>
      </c>
    </row>
    <row r="218" spans="1:14" x14ac:dyDescent="0.25">
      <c r="L218">
        <v>2021</v>
      </c>
      <c r="M218">
        <v>1</v>
      </c>
      <c r="N218" t="s">
        <v>36</v>
      </c>
    </row>
    <row r="219" spans="1:14" x14ac:dyDescent="0.25">
      <c r="L219">
        <v>2021</v>
      </c>
      <c r="M219">
        <v>2</v>
      </c>
      <c r="N219" t="s">
        <v>36</v>
      </c>
    </row>
    <row r="220" spans="1:14" x14ac:dyDescent="0.25">
      <c r="L220">
        <v>2021</v>
      </c>
      <c r="M220">
        <v>3</v>
      </c>
      <c r="N220" t="s">
        <v>36</v>
      </c>
    </row>
    <row r="222" spans="1:14" x14ac:dyDescent="0.25">
      <c r="L222">
        <v>2021</v>
      </c>
      <c r="M222">
        <v>5</v>
      </c>
      <c r="N222" t="s">
        <v>36</v>
      </c>
    </row>
    <row r="223" spans="1:14" x14ac:dyDescent="0.25">
      <c r="L223">
        <v>2021</v>
      </c>
      <c r="M223">
        <v>6</v>
      </c>
      <c r="N223" t="s">
        <v>36</v>
      </c>
    </row>
    <row r="224" spans="1:14" x14ac:dyDescent="0.25">
      <c r="L224">
        <v>2021</v>
      </c>
      <c r="M224">
        <v>7</v>
      </c>
      <c r="N224" t="s">
        <v>36</v>
      </c>
    </row>
    <row r="225" spans="12:14" x14ac:dyDescent="0.25">
      <c r="L225">
        <v>2021</v>
      </c>
      <c r="M225">
        <v>8</v>
      </c>
      <c r="N225" t="s">
        <v>36</v>
      </c>
    </row>
    <row r="226" spans="12:14" x14ac:dyDescent="0.25">
      <c r="L226">
        <v>2021</v>
      </c>
      <c r="M226">
        <v>9</v>
      </c>
      <c r="N226" t="s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737D-9056-41CD-B99A-559F68E8505A}">
  <dimension ref="A1:R30"/>
  <sheetViews>
    <sheetView workbookViewId="0">
      <selection activeCell="Q17" sqref="Q17"/>
    </sheetView>
  </sheetViews>
  <sheetFormatPr defaultRowHeight="15" x14ac:dyDescent="0.25"/>
  <cols>
    <col min="1" max="1" width="5" bestFit="1" customWidth="1"/>
    <col min="2" max="2" width="26.85546875" bestFit="1" customWidth="1"/>
    <col min="3" max="3" width="16.42578125" bestFit="1" customWidth="1"/>
    <col min="4" max="4" width="11.5703125" bestFit="1" customWidth="1"/>
    <col min="5" max="5" width="12.42578125" bestFit="1" customWidth="1"/>
    <col min="6" max="6" width="12" bestFit="1" customWidth="1"/>
    <col min="8" max="8" width="6.7109375" bestFit="1" customWidth="1"/>
    <col min="9" max="9" width="7.85546875" bestFit="1" customWidth="1"/>
    <col min="10" max="10" width="15.140625" bestFit="1" customWidth="1"/>
    <col min="15" max="15" width="9.7109375" bestFit="1" customWidth="1"/>
    <col min="16" max="16" width="11" bestFit="1" customWidth="1"/>
  </cols>
  <sheetData>
    <row r="1" spans="1:18" ht="15.75" x14ac:dyDescent="0.25">
      <c r="A1" s="6" t="s">
        <v>0</v>
      </c>
      <c r="B1" s="6" t="s">
        <v>1</v>
      </c>
      <c r="C1" s="6" t="s">
        <v>11</v>
      </c>
      <c r="D1" s="6" t="s">
        <v>12</v>
      </c>
      <c r="E1" s="6" t="s">
        <v>13</v>
      </c>
      <c r="H1" s="8" t="s">
        <v>14</v>
      </c>
      <c r="I1" s="8" t="s">
        <v>15</v>
      </c>
      <c r="J1" s="9" t="s">
        <v>16</v>
      </c>
      <c r="K1" s="9" t="s">
        <v>17</v>
      </c>
      <c r="M1" t="s">
        <v>20</v>
      </c>
      <c r="N1" t="s">
        <v>19</v>
      </c>
      <c r="O1" t="s">
        <v>20</v>
      </c>
      <c r="P1" t="s">
        <v>19</v>
      </c>
    </row>
    <row r="2" spans="1:18" ht="15.75" x14ac:dyDescent="0.25">
      <c r="A2" s="7">
        <v>1995</v>
      </c>
      <c r="B2" s="7">
        <v>5</v>
      </c>
      <c r="C2" s="7">
        <v>0.29992317001179242</v>
      </c>
      <c r="D2" s="7">
        <v>0.99490936915053285</v>
      </c>
      <c r="E2" s="7">
        <v>22.152173913043477</v>
      </c>
      <c r="F2">
        <v>4.3606991692596706</v>
      </c>
      <c r="H2" s="10">
        <v>1995</v>
      </c>
      <c r="I2" s="10">
        <v>4.4000000000000004</v>
      </c>
      <c r="J2" s="9">
        <f>ROUND(F2, 1)</f>
        <v>4.4000000000000004</v>
      </c>
      <c r="K2" s="9" t="str">
        <f>IF(I2=J2, "T", "F")</f>
        <v>T</v>
      </c>
      <c r="L2">
        <v>1995</v>
      </c>
      <c r="M2">
        <v>4.3606991692596697</v>
      </c>
      <c r="N2">
        <v>4.3800621287850499</v>
      </c>
      <c r="O2">
        <f t="shared" ref="O2:O25" si="0">ROUND(M2,1)</f>
        <v>4.4000000000000004</v>
      </c>
      <c r="P2">
        <f t="shared" ref="P2:P25" si="1">ROUND(N2,1)</f>
        <v>4.4000000000000004</v>
      </c>
    </row>
    <row r="3" spans="1:18" ht="15.75" x14ac:dyDescent="0.25">
      <c r="A3" s="7">
        <v>1996</v>
      </c>
      <c r="B3" s="7">
        <v>7</v>
      </c>
      <c r="C3" s="7">
        <v>0.66261567767887142</v>
      </c>
      <c r="D3" s="7">
        <v>3.5984945666312864</v>
      </c>
      <c r="E3" s="7">
        <v>30.42904290429043</v>
      </c>
      <c r="F3">
        <v>33.92075379610862</v>
      </c>
      <c r="H3" s="10">
        <v>1996</v>
      </c>
      <c r="I3" s="10">
        <v>33.9</v>
      </c>
      <c r="J3" s="9">
        <f t="shared" ref="J3:J27" si="2">ROUND(F3, 1)</f>
        <v>33.9</v>
      </c>
      <c r="K3" s="9" t="str">
        <f t="shared" ref="K3:K27" si="3">IF(I3=J3, "T", "F")</f>
        <v>T</v>
      </c>
      <c r="L3">
        <v>1996</v>
      </c>
      <c r="M3">
        <v>33.920753796108599</v>
      </c>
      <c r="N3">
        <v>33.892687805106</v>
      </c>
      <c r="O3">
        <f t="shared" si="0"/>
        <v>33.9</v>
      </c>
      <c r="P3">
        <f t="shared" si="1"/>
        <v>33.9</v>
      </c>
    </row>
    <row r="4" spans="1:18" ht="15.75" x14ac:dyDescent="0.25">
      <c r="A4" s="7">
        <v>1997</v>
      </c>
      <c r="B4" s="7">
        <v>7</v>
      </c>
      <c r="C4" s="7">
        <v>0.48984492632522142</v>
      </c>
      <c r="D4" s="7">
        <v>2.08919217667964</v>
      </c>
      <c r="E4" s="7">
        <v>31.770949720670391</v>
      </c>
      <c r="F4">
        <v>18.970803861142496</v>
      </c>
      <c r="H4" s="11">
        <v>1997</v>
      </c>
      <c r="I4" s="11">
        <v>19.2</v>
      </c>
      <c r="J4" s="12">
        <f t="shared" si="2"/>
        <v>19</v>
      </c>
      <c r="K4" s="12" t="str">
        <f t="shared" si="3"/>
        <v>F</v>
      </c>
      <c r="L4">
        <v>1997</v>
      </c>
      <c r="M4">
        <v>18.9708038611425</v>
      </c>
      <c r="N4">
        <v>19.2002152688144</v>
      </c>
      <c r="O4">
        <f t="shared" si="0"/>
        <v>19</v>
      </c>
      <c r="P4">
        <f t="shared" si="1"/>
        <v>19.2</v>
      </c>
    </row>
    <row r="5" spans="1:18" ht="15.75" x14ac:dyDescent="0.25">
      <c r="A5" s="7">
        <v>1998</v>
      </c>
      <c r="B5" s="7">
        <v>6</v>
      </c>
      <c r="C5" s="7">
        <v>0.46635208989868937</v>
      </c>
      <c r="D5" s="7">
        <v>1.9265239989734524</v>
      </c>
      <c r="E5" s="7">
        <v>26.805555555555557</v>
      </c>
      <c r="F5">
        <v>7.7203128791652595</v>
      </c>
      <c r="H5" s="10">
        <v>1998</v>
      </c>
      <c r="I5" s="10">
        <v>7.7</v>
      </c>
      <c r="J5" s="9">
        <f t="shared" si="2"/>
        <v>7.7</v>
      </c>
      <c r="K5" s="9" t="str">
        <f t="shared" si="3"/>
        <v>T</v>
      </c>
      <c r="L5">
        <v>1998</v>
      </c>
      <c r="M5">
        <v>0.98619244173139398</v>
      </c>
      <c r="N5">
        <v>0.98326558900442096</v>
      </c>
      <c r="O5" s="13">
        <f t="shared" si="0"/>
        <v>1</v>
      </c>
      <c r="P5" s="13">
        <f t="shared" si="1"/>
        <v>1</v>
      </c>
      <c r="Q5" t="s">
        <v>18</v>
      </c>
    </row>
    <row r="6" spans="1:18" ht="15.75" x14ac:dyDescent="0.25">
      <c r="A6" s="7">
        <v>1999</v>
      </c>
      <c r="B6" s="7">
        <v>6</v>
      </c>
      <c r="C6" s="7">
        <v>1.0287808873002975</v>
      </c>
      <c r="D6" s="7">
        <v>9.6851564966878207</v>
      </c>
      <c r="E6" s="7">
        <v>24.036247334754798</v>
      </c>
      <c r="F6">
        <v>37.971195752857369</v>
      </c>
      <c r="H6" s="11">
        <v>1999</v>
      </c>
      <c r="I6" s="11">
        <v>39.4</v>
      </c>
      <c r="J6" s="12">
        <f t="shared" si="2"/>
        <v>38</v>
      </c>
      <c r="K6" s="12" t="str">
        <f t="shared" si="3"/>
        <v>F</v>
      </c>
      <c r="L6">
        <v>1999</v>
      </c>
      <c r="M6">
        <v>37.971195752857398</v>
      </c>
      <c r="N6">
        <v>39.355260071836803</v>
      </c>
      <c r="O6">
        <f t="shared" si="0"/>
        <v>38</v>
      </c>
      <c r="P6">
        <f t="shared" si="1"/>
        <v>39.4</v>
      </c>
      <c r="Q6" s="14"/>
      <c r="R6" s="14"/>
    </row>
    <row r="7" spans="1:18" ht="15.75" x14ac:dyDescent="0.25">
      <c r="A7" s="7">
        <v>2000</v>
      </c>
      <c r="B7" s="7">
        <v>8</v>
      </c>
      <c r="C7" s="7">
        <v>0.78739132593322936</v>
      </c>
      <c r="D7" s="7">
        <v>5.1290240560233169</v>
      </c>
      <c r="E7" s="7">
        <v>25.904761904761905</v>
      </c>
      <c r="F7">
        <v>23.908531891792286</v>
      </c>
      <c r="H7" s="11">
        <v>2000</v>
      </c>
      <c r="I7" s="11">
        <v>23.7</v>
      </c>
      <c r="J7" s="12">
        <f t="shared" si="2"/>
        <v>23.9</v>
      </c>
      <c r="K7" s="12" t="str">
        <f t="shared" si="3"/>
        <v>F</v>
      </c>
      <c r="L7">
        <v>2000</v>
      </c>
      <c r="M7">
        <v>23.872910776697999</v>
      </c>
      <c r="N7">
        <v>23.617812115509999</v>
      </c>
      <c r="O7" s="13">
        <f t="shared" si="0"/>
        <v>23.9</v>
      </c>
      <c r="P7" s="13">
        <f t="shared" si="1"/>
        <v>23.6</v>
      </c>
      <c r="Q7" s="14" t="s">
        <v>22</v>
      </c>
      <c r="R7" s="14"/>
    </row>
    <row r="8" spans="1:18" ht="15.75" x14ac:dyDescent="0.25">
      <c r="A8" s="7">
        <v>2001</v>
      </c>
      <c r="B8" s="7">
        <v>7</v>
      </c>
      <c r="C8" s="7">
        <v>0.58887473599637274</v>
      </c>
      <c r="D8" s="7">
        <v>2.8803842752582329</v>
      </c>
      <c r="E8" s="7">
        <v>26.753554502369667</v>
      </c>
      <c r="F8">
        <v>10.760843145390899</v>
      </c>
      <c r="H8" s="11">
        <v>2001</v>
      </c>
      <c r="I8" s="11">
        <v>10.9</v>
      </c>
      <c r="J8" s="12">
        <f t="shared" si="2"/>
        <v>10.8</v>
      </c>
      <c r="K8" s="12" t="str">
        <f t="shared" si="3"/>
        <v>F</v>
      </c>
      <c r="L8">
        <v>2001</v>
      </c>
      <c r="M8">
        <v>10.7299512760776</v>
      </c>
      <c r="N8">
        <v>10.914066540448401</v>
      </c>
      <c r="O8" s="13">
        <f t="shared" si="0"/>
        <v>10.7</v>
      </c>
      <c r="P8">
        <f t="shared" si="1"/>
        <v>10.9</v>
      </c>
      <c r="Q8" s="14" t="s">
        <v>21</v>
      </c>
      <c r="R8" s="14"/>
    </row>
    <row r="9" spans="1:18" ht="15.75" x14ac:dyDescent="0.25">
      <c r="A9" s="7">
        <v>2002</v>
      </c>
      <c r="B9" s="7">
        <v>7</v>
      </c>
      <c r="C9" s="7">
        <v>0.60385989295141407</v>
      </c>
      <c r="D9" s="7">
        <v>3.0166121066389389</v>
      </c>
      <c r="E9" s="7">
        <v>24.943181818181817</v>
      </c>
      <c r="F9">
        <v>7.9404417900576556</v>
      </c>
      <c r="H9" s="11">
        <v>2002</v>
      </c>
      <c r="I9" s="11">
        <v>7.7</v>
      </c>
      <c r="J9" s="12">
        <f t="shared" si="2"/>
        <v>7.9</v>
      </c>
      <c r="K9" s="12" t="str">
        <f t="shared" si="3"/>
        <v>F</v>
      </c>
      <c r="L9">
        <v>2002</v>
      </c>
      <c r="M9">
        <v>7.9404417900576503</v>
      </c>
      <c r="N9">
        <v>7.7480734376847202</v>
      </c>
      <c r="O9" s="13">
        <f t="shared" si="0"/>
        <v>7.9</v>
      </c>
      <c r="P9">
        <f t="shared" si="1"/>
        <v>7.7</v>
      </c>
      <c r="Q9" s="14"/>
      <c r="R9" s="14"/>
    </row>
    <row r="10" spans="1:18" ht="15.75" x14ac:dyDescent="0.25">
      <c r="A10" s="7">
        <v>2003</v>
      </c>
      <c r="B10" s="7">
        <v>7</v>
      </c>
      <c r="C10" s="7">
        <v>0.74867479756852184</v>
      </c>
      <c r="D10" s="7">
        <v>4.6062801704331173</v>
      </c>
      <c r="E10" s="7">
        <v>23.932038834951456</v>
      </c>
      <c r="F10">
        <v>12.931058893975983</v>
      </c>
      <c r="H10" s="11">
        <v>2003</v>
      </c>
      <c r="I10" s="11">
        <v>13</v>
      </c>
      <c r="J10" s="12">
        <f t="shared" si="2"/>
        <v>12.9</v>
      </c>
      <c r="K10" s="12" t="str">
        <f t="shared" si="3"/>
        <v>F</v>
      </c>
      <c r="L10">
        <v>2003</v>
      </c>
      <c r="M10">
        <v>12.931058893975999</v>
      </c>
      <c r="N10">
        <v>12.971620857961801</v>
      </c>
      <c r="O10">
        <f t="shared" si="0"/>
        <v>12.9</v>
      </c>
      <c r="P10">
        <f t="shared" si="1"/>
        <v>13</v>
      </c>
      <c r="Q10" s="14"/>
      <c r="R10" s="14"/>
    </row>
    <row r="11" spans="1:18" ht="15.75" x14ac:dyDescent="0.25">
      <c r="A11" s="7">
        <v>2004</v>
      </c>
      <c r="B11" s="7">
        <v>6</v>
      </c>
      <c r="C11" s="7">
        <v>0.52382757255619017</v>
      </c>
      <c r="D11" s="7">
        <v>2.3406238128619052</v>
      </c>
      <c r="E11" s="7">
        <v>26.680672268907564</v>
      </c>
      <c r="F11">
        <v>8.2975252764867946</v>
      </c>
      <c r="H11" s="11">
        <v>2004</v>
      </c>
      <c r="I11" s="11">
        <v>8.1999999999999993</v>
      </c>
      <c r="J11" s="12">
        <f t="shared" si="2"/>
        <v>8.3000000000000007</v>
      </c>
      <c r="K11" s="12" t="str">
        <f t="shared" si="3"/>
        <v>F</v>
      </c>
      <c r="L11">
        <v>2004</v>
      </c>
      <c r="M11">
        <v>8.2975252764867893</v>
      </c>
      <c r="N11">
        <v>8.1543119580087993</v>
      </c>
      <c r="O11">
        <f t="shared" si="0"/>
        <v>8.3000000000000007</v>
      </c>
      <c r="P11">
        <f t="shared" si="1"/>
        <v>8.1999999999999993</v>
      </c>
      <c r="Q11" s="14"/>
      <c r="R11" s="14"/>
    </row>
    <row r="12" spans="1:18" ht="15.75" x14ac:dyDescent="0.25">
      <c r="A12" s="7">
        <v>2005</v>
      </c>
      <c r="B12" s="7">
        <v>8</v>
      </c>
      <c r="C12" s="7">
        <v>0.56759536294394564</v>
      </c>
      <c r="D12" s="7">
        <v>2.6948376717482643</v>
      </c>
      <c r="E12" s="7">
        <v>33.384105960264904</v>
      </c>
      <c r="F12">
        <v>15.39624804658882</v>
      </c>
      <c r="H12" s="10">
        <v>2005</v>
      </c>
      <c r="I12" s="10">
        <v>15.4</v>
      </c>
      <c r="J12" s="9">
        <f t="shared" si="2"/>
        <v>15.4</v>
      </c>
      <c r="K12" s="9" t="str">
        <f t="shared" si="3"/>
        <v>T</v>
      </c>
      <c r="L12">
        <v>2005</v>
      </c>
      <c r="M12">
        <v>15.3962480465888</v>
      </c>
      <c r="N12">
        <v>15.479881094616999</v>
      </c>
      <c r="O12">
        <f t="shared" si="0"/>
        <v>15.4</v>
      </c>
      <c r="P12" s="13">
        <f t="shared" si="1"/>
        <v>15.5</v>
      </c>
      <c r="Q12" s="14"/>
      <c r="R12" s="14"/>
    </row>
    <row r="13" spans="1:18" ht="15.75" x14ac:dyDescent="0.25">
      <c r="A13" s="7">
        <v>2006</v>
      </c>
      <c r="B13" s="7">
        <v>7</v>
      </c>
      <c r="C13" s="7">
        <v>0.67062927181529852</v>
      </c>
      <c r="D13" s="7">
        <v>3.6841335824270951</v>
      </c>
      <c r="E13" s="7">
        <v>25.3</v>
      </c>
      <c r="F13">
        <v>10.060860473899378</v>
      </c>
      <c r="H13" s="11">
        <v>2006</v>
      </c>
      <c r="I13" s="11">
        <v>9.8000000000000007</v>
      </c>
      <c r="J13" s="12">
        <f t="shared" si="2"/>
        <v>10.1</v>
      </c>
      <c r="K13" s="12" t="str">
        <f t="shared" si="3"/>
        <v>F</v>
      </c>
      <c r="L13">
        <v>2006</v>
      </c>
      <c r="M13">
        <v>10.0813779431776</v>
      </c>
      <c r="N13">
        <v>9.8620103960530194</v>
      </c>
      <c r="O13" s="13">
        <f t="shared" si="0"/>
        <v>10.1</v>
      </c>
      <c r="P13" s="13">
        <f t="shared" si="1"/>
        <v>9.9</v>
      </c>
      <c r="Q13" s="14"/>
      <c r="R13" s="14"/>
    </row>
    <row r="14" spans="1:18" ht="15.75" x14ac:dyDescent="0.25">
      <c r="A14" s="7">
        <v>2007</v>
      </c>
      <c r="B14" s="7">
        <v>7</v>
      </c>
      <c r="C14" s="7">
        <v>9.7931533511040503E-2</v>
      </c>
      <c r="D14" s="7">
        <v>0.25294363291103927</v>
      </c>
      <c r="E14" s="7">
        <v>23.166666666666668</v>
      </c>
      <c r="F14">
        <v>0.95862461124120246</v>
      </c>
      <c r="H14" s="10">
        <v>2007</v>
      </c>
      <c r="I14" s="10">
        <v>1</v>
      </c>
      <c r="J14" s="9">
        <f t="shared" si="2"/>
        <v>1</v>
      </c>
      <c r="K14" s="9" t="str">
        <f t="shared" si="3"/>
        <v>T</v>
      </c>
      <c r="L14">
        <v>2007</v>
      </c>
      <c r="M14">
        <v>0.95862461124120302</v>
      </c>
      <c r="N14">
        <v>0.95825010202998295</v>
      </c>
      <c r="O14">
        <f t="shared" si="0"/>
        <v>1</v>
      </c>
      <c r="P14">
        <f t="shared" si="1"/>
        <v>1</v>
      </c>
      <c r="Q14" s="14"/>
      <c r="R14" s="14"/>
    </row>
    <row r="15" spans="1:18" ht="15.75" x14ac:dyDescent="0.25">
      <c r="A15" s="7">
        <v>2008</v>
      </c>
      <c r="B15" s="7">
        <v>7</v>
      </c>
      <c r="C15" s="7">
        <v>0.28467387992205306</v>
      </c>
      <c r="D15" s="7">
        <v>0.92607804097737678</v>
      </c>
      <c r="E15" s="7">
        <v>31.873949579831933</v>
      </c>
      <c r="F15">
        <v>2.8525130825810265</v>
      </c>
      <c r="H15" s="10">
        <v>2008</v>
      </c>
      <c r="I15" s="10">
        <v>2.9</v>
      </c>
      <c r="J15" s="9">
        <f t="shared" si="2"/>
        <v>2.9</v>
      </c>
      <c r="K15" s="9" t="str">
        <f t="shared" si="3"/>
        <v>T</v>
      </c>
      <c r="L15">
        <v>2008</v>
      </c>
      <c r="M15">
        <v>2.8525130825810301</v>
      </c>
      <c r="N15">
        <v>2.8555697405912102</v>
      </c>
      <c r="O15">
        <f t="shared" si="0"/>
        <v>2.9</v>
      </c>
      <c r="P15">
        <f t="shared" si="1"/>
        <v>2.9</v>
      </c>
      <c r="Q15" s="14"/>
      <c r="R15" s="14"/>
    </row>
    <row r="16" spans="1:18" ht="15.75" x14ac:dyDescent="0.25">
      <c r="A16" s="7">
        <v>2009</v>
      </c>
      <c r="B16" s="7">
        <v>7</v>
      </c>
      <c r="C16" s="7">
        <v>0.28633269948550627</v>
      </c>
      <c r="D16" s="7">
        <v>0.93344890485729404</v>
      </c>
      <c r="E16" s="7">
        <v>25.348717948717947</v>
      </c>
      <c r="F16">
        <v>2.2793008596762752</v>
      </c>
      <c r="H16" s="10">
        <v>2009</v>
      </c>
      <c r="I16" s="10">
        <v>2.2999999999999998</v>
      </c>
      <c r="J16" s="9">
        <f t="shared" si="2"/>
        <v>2.2999999999999998</v>
      </c>
      <c r="K16" s="9" t="str">
        <f t="shared" si="3"/>
        <v>T</v>
      </c>
      <c r="L16">
        <v>2009</v>
      </c>
      <c r="M16">
        <v>2.27930085967628</v>
      </c>
      <c r="N16">
        <v>2.2871467460633998</v>
      </c>
      <c r="O16">
        <f t="shared" si="0"/>
        <v>2.2999999999999998</v>
      </c>
      <c r="P16">
        <f t="shared" si="1"/>
        <v>2.2999999999999998</v>
      </c>
      <c r="Q16" s="14"/>
      <c r="R16" s="14"/>
    </row>
    <row r="17" spans="1:18" ht="15.75" x14ac:dyDescent="0.25">
      <c r="A17" s="7">
        <v>2010</v>
      </c>
      <c r="B17" s="7">
        <v>7</v>
      </c>
      <c r="C17" s="7">
        <v>0.3355715872696291</v>
      </c>
      <c r="D17" s="7">
        <v>1.1655668127839185</v>
      </c>
      <c r="E17" s="7">
        <v>22.845360824742269</v>
      </c>
      <c r="F17">
        <v>3.8391477060295154</v>
      </c>
      <c r="H17" s="10">
        <v>2010</v>
      </c>
      <c r="I17" s="10">
        <v>3.8</v>
      </c>
      <c r="J17" s="9">
        <f t="shared" si="2"/>
        <v>3.8</v>
      </c>
      <c r="K17" s="9" t="str">
        <f t="shared" si="3"/>
        <v>T</v>
      </c>
      <c r="L17">
        <v>2010</v>
      </c>
      <c r="M17">
        <v>5.7289950948371597</v>
      </c>
      <c r="N17">
        <v>5.7289950948371597</v>
      </c>
      <c r="O17" s="13">
        <f t="shared" si="0"/>
        <v>5.7</v>
      </c>
      <c r="P17" s="13">
        <f t="shared" si="1"/>
        <v>5.7</v>
      </c>
      <c r="Q17" s="14" t="s">
        <v>33</v>
      </c>
      <c r="R17" s="14"/>
    </row>
    <row r="18" spans="1:18" ht="15.75" x14ac:dyDescent="0.25">
      <c r="A18" s="7">
        <v>2011</v>
      </c>
      <c r="B18" s="7">
        <v>8</v>
      </c>
      <c r="C18" s="7">
        <v>0.45434976911852187</v>
      </c>
      <c r="D18" s="7">
        <v>1.8467528828169852</v>
      </c>
      <c r="E18" s="7">
        <v>20.656534954407295</v>
      </c>
      <c r="F18">
        <v>7.8943995660159745</v>
      </c>
      <c r="H18" s="11">
        <v>2011</v>
      </c>
      <c r="I18" s="11">
        <v>8</v>
      </c>
      <c r="J18" s="12">
        <f t="shared" si="2"/>
        <v>7.9</v>
      </c>
      <c r="K18" s="12" t="str">
        <f t="shared" si="3"/>
        <v>F</v>
      </c>
      <c r="L18">
        <v>2011</v>
      </c>
      <c r="M18">
        <v>7.8943995660159798</v>
      </c>
      <c r="N18">
        <v>7.9766097429793001</v>
      </c>
      <c r="O18" s="13">
        <f t="shared" si="0"/>
        <v>7.9</v>
      </c>
      <c r="P18">
        <f t="shared" si="1"/>
        <v>8</v>
      </c>
      <c r="Q18" s="14"/>
      <c r="R18" s="14"/>
    </row>
    <row r="19" spans="1:18" ht="15.75" x14ac:dyDescent="0.25">
      <c r="A19" s="7">
        <v>2012</v>
      </c>
      <c r="B19" s="7">
        <v>8</v>
      </c>
      <c r="C19" s="7">
        <v>0.26757820191028669</v>
      </c>
      <c r="D19" s="7">
        <v>0.85173229923878502</v>
      </c>
      <c r="E19" s="7">
        <v>26.246753246753247</v>
      </c>
      <c r="F19">
        <v>10.838816157542103</v>
      </c>
      <c r="H19" s="11">
        <v>2012</v>
      </c>
      <c r="I19" s="11">
        <v>11.1</v>
      </c>
      <c r="J19" s="12">
        <f t="shared" si="2"/>
        <v>10.8</v>
      </c>
      <c r="K19" s="12" t="str">
        <f t="shared" si="3"/>
        <v>F</v>
      </c>
      <c r="L19">
        <v>2012</v>
      </c>
      <c r="M19">
        <v>8.5431230626333594</v>
      </c>
      <c r="N19">
        <v>8.7829336060053205</v>
      </c>
      <c r="O19" s="13">
        <f t="shared" si="0"/>
        <v>8.5</v>
      </c>
      <c r="P19" s="13">
        <f t="shared" si="1"/>
        <v>8.8000000000000007</v>
      </c>
      <c r="Q19" s="14"/>
      <c r="R19" s="14"/>
    </row>
    <row r="20" spans="1:18" ht="15.75" x14ac:dyDescent="0.25">
      <c r="A20" s="7">
        <v>2013</v>
      </c>
      <c r="B20" s="7">
        <v>6</v>
      </c>
      <c r="C20" s="7">
        <v>0.42136022003566698</v>
      </c>
      <c r="D20" s="7">
        <v>1.6385189644748506</v>
      </c>
      <c r="E20" s="7">
        <v>22.502617801047119</v>
      </c>
      <c r="F20">
        <v>7.6620856515696376</v>
      </c>
      <c r="H20" s="11">
        <v>2013</v>
      </c>
      <c r="I20" s="11">
        <v>7.8</v>
      </c>
      <c r="J20" s="12">
        <f t="shared" si="2"/>
        <v>7.7</v>
      </c>
      <c r="K20" s="12" t="str">
        <f t="shared" si="3"/>
        <v>F</v>
      </c>
      <c r="L20">
        <v>2013</v>
      </c>
      <c r="M20">
        <v>7.6620856515696403</v>
      </c>
      <c r="N20">
        <v>7.7867828199462403</v>
      </c>
      <c r="O20" s="13">
        <f t="shared" si="0"/>
        <v>7.7</v>
      </c>
      <c r="P20">
        <f t="shared" si="1"/>
        <v>7.8</v>
      </c>
      <c r="Q20" s="14"/>
      <c r="R20" s="14"/>
    </row>
    <row r="21" spans="1:18" ht="15.75" x14ac:dyDescent="0.25">
      <c r="A21" s="7">
        <v>2014</v>
      </c>
      <c r="B21" s="7">
        <v>6</v>
      </c>
      <c r="C21" s="7">
        <v>6.3227334538229679E-2</v>
      </c>
      <c r="D21" s="7">
        <v>0.15671757579473389</v>
      </c>
      <c r="E21" s="7">
        <v>26.270833333333332</v>
      </c>
      <c r="F21">
        <v>1.1270174997563756</v>
      </c>
      <c r="H21" s="10">
        <v>2014</v>
      </c>
      <c r="I21" s="10">
        <v>1.1000000000000001</v>
      </c>
      <c r="J21" s="9">
        <f t="shared" si="2"/>
        <v>1.1000000000000001</v>
      </c>
      <c r="K21" s="9" t="str">
        <f t="shared" si="3"/>
        <v>T</v>
      </c>
      <c r="L21">
        <v>2014</v>
      </c>
      <c r="M21">
        <v>1.0611101071670599</v>
      </c>
      <c r="N21">
        <v>1.07719456095666</v>
      </c>
      <c r="O21">
        <f t="shared" si="0"/>
        <v>1.1000000000000001</v>
      </c>
      <c r="P21">
        <f t="shared" si="1"/>
        <v>1.1000000000000001</v>
      </c>
      <c r="Q21" s="14"/>
      <c r="R21" s="14"/>
    </row>
    <row r="22" spans="1:18" ht="15.75" x14ac:dyDescent="0.25">
      <c r="A22" s="7">
        <v>2015</v>
      </c>
      <c r="B22" s="7">
        <v>6</v>
      </c>
      <c r="C22" s="7">
        <v>0</v>
      </c>
      <c r="D22" s="7">
        <v>0</v>
      </c>
      <c r="E22" s="7">
        <v>30.6</v>
      </c>
      <c r="F22">
        <v>0.30141528056615607</v>
      </c>
      <c r="H22" s="10">
        <v>2015</v>
      </c>
      <c r="I22" s="10">
        <v>0.3</v>
      </c>
      <c r="J22" s="9">
        <f t="shared" si="2"/>
        <v>0.3</v>
      </c>
      <c r="K22" s="9" t="str">
        <f t="shared" si="3"/>
        <v>T</v>
      </c>
      <c r="L22">
        <v>2015</v>
      </c>
      <c r="M22">
        <v>0.26363837359199999</v>
      </c>
      <c r="N22">
        <v>0.26363837359199999</v>
      </c>
      <c r="O22">
        <f t="shared" si="0"/>
        <v>0.3</v>
      </c>
      <c r="P22">
        <f t="shared" si="1"/>
        <v>0.3</v>
      </c>
      <c r="Q22" s="14"/>
      <c r="R22" s="14"/>
    </row>
    <row r="23" spans="1:18" ht="15.75" x14ac:dyDescent="0.25">
      <c r="A23" s="7">
        <v>2016</v>
      </c>
      <c r="B23" s="7">
        <v>5</v>
      </c>
      <c r="C23" s="7">
        <v>9.0489742202736492E-2</v>
      </c>
      <c r="D23" s="7">
        <v>0.23165689433304926</v>
      </c>
      <c r="E23" s="7">
        <v>23.580645161290324</v>
      </c>
      <c r="F23">
        <v>0.7003187506171944</v>
      </c>
      <c r="H23" s="10">
        <v>2016</v>
      </c>
      <c r="I23" s="10">
        <v>0.7</v>
      </c>
      <c r="J23" s="9">
        <f t="shared" si="2"/>
        <v>0.7</v>
      </c>
      <c r="K23" s="9" t="str">
        <f t="shared" si="3"/>
        <v>T</v>
      </c>
      <c r="L23">
        <v>2016</v>
      </c>
      <c r="M23">
        <v>0.70031875061719395</v>
      </c>
      <c r="N23">
        <v>0.70031875061719395</v>
      </c>
      <c r="O23">
        <f t="shared" si="0"/>
        <v>0.7</v>
      </c>
      <c r="P23">
        <f t="shared" si="1"/>
        <v>0.7</v>
      </c>
      <c r="Q23" s="14"/>
      <c r="R23" s="14"/>
    </row>
    <row r="24" spans="1:18" ht="15.75" x14ac:dyDescent="0.25">
      <c r="A24" s="7">
        <v>2017</v>
      </c>
      <c r="B24" s="7">
        <v>6</v>
      </c>
      <c r="C24" s="7">
        <v>0.11853265683625705</v>
      </c>
      <c r="D24" s="7">
        <v>0.31381028339971939</v>
      </c>
      <c r="E24" s="7">
        <v>21.69047619047619</v>
      </c>
      <c r="F24">
        <v>1.5326592902769056</v>
      </c>
      <c r="H24" s="10">
        <v>2017</v>
      </c>
      <c r="I24" s="10">
        <v>1.5</v>
      </c>
      <c r="J24" s="9">
        <f t="shared" si="2"/>
        <v>1.5</v>
      </c>
      <c r="K24" s="9" t="str">
        <f t="shared" si="3"/>
        <v>T</v>
      </c>
      <c r="L24">
        <v>2017</v>
      </c>
      <c r="M24">
        <v>1.5326592902769101</v>
      </c>
      <c r="N24">
        <v>1.5326592902769101</v>
      </c>
      <c r="O24">
        <f t="shared" si="0"/>
        <v>1.5</v>
      </c>
      <c r="P24">
        <f t="shared" si="1"/>
        <v>1.5</v>
      </c>
      <c r="Q24" s="14"/>
      <c r="R24" s="14"/>
    </row>
    <row r="25" spans="1:18" ht="15.75" x14ac:dyDescent="0.25">
      <c r="A25" s="7">
        <v>2018</v>
      </c>
      <c r="B25" s="7">
        <v>9</v>
      </c>
      <c r="C25" s="7">
        <v>3.4238669078799286E-2</v>
      </c>
      <c r="D25" s="7">
        <v>8.2028422999065986E-2</v>
      </c>
      <c r="E25" s="7">
        <v>36.5</v>
      </c>
      <c r="F25">
        <v>0.34731704957614773</v>
      </c>
      <c r="H25" s="11">
        <v>2018</v>
      </c>
      <c r="I25" s="11"/>
      <c r="J25" s="12">
        <f t="shared" si="2"/>
        <v>0.3</v>
      </c>
      <c r="K25" s="12" t="str">
        <f t="shared" si="3"/>
        <v>F</v>
      </c>
      <c r="L25">
        <v>2018</v>
      </c>
      <c r="M25">
        <v>8.2028422999066E-2</v>
      </c>
      <c r="N25">
        <v>8.2028422999066E-2</v>
      </c>
      <c r="O25">
        <f t="shared" si="0"/>
        <v>0.1</v>
      </c>
      <c r="P25">
        <f t="shared" si="1"/>
        <v>0.1</v>
      </c>
    </row>
    <row r="26" spans="1:18" ht="15.75" x14ac:dyDescent="0.25">
      <c r="A26" s="7">
        <v>2019</v>
      </c>
      <c r="B26" s="7">
        <v>6</v>
      </c>
      <c r="C26" s="7">
        <v>1.6288065050331729E-2</v>
      </c>
      <c r="D26" s="7">
        <v>3.8216830778287303E-2</v>
      </c>
      <c r="E26" s="7">
        <v>20.5</v>
      </c>
      <c r="F26">
        <v>0.11327144521456933</v>
      </c>
      <c r="H26" s="10">
        <v>2019</v>
      </c>
      <c r="I26" s="10">
        <v>0.1</v>
      </c>
      <c r="J26" s="9">
        <f t="shared" si="2"/>
        <v>0.1</v>
      </c>
      <c r="K26" s="9" t="str">
        <f t="shared" si="3"/>
        <v>T</v>
      </c>
    </row>
    <row r="27" spans="1:18" ht="15.75" x14ac:dyDescent="0.25">
      <c r="H27" s="10">
        <v>2020</v>
      </c>
      <c r="I27" s="10"/>
      <c r="J27" s="9">
        <f t="shared" si="2"/>
        <v>0</v>
      </c>
      <c r="K27" s="9" t="str">
        <f t="shared" si="3"/>
        <v>T</v>
      </c>
    </row>
    <row r="28" spans="1:18" x14ac:dyDescent="0.25">
      <c r="A28" s="7"/>
      <c r="B28" s="7"/>
      <c r="C28" s="7"/>
      <c r="D28" s="7"/>
      <c r="E28" s="7"/>
    </row>
    <row r="29" spans="1:18" x14ac:dyDescent="0.25">
      <c r="A29" s="7"/>
      <c r="B29" s="7"/>
      <c r="C29" s="7"/>
      <c r="D29" s="7"/>
      <c r="E29" s="7"/>
    </row>
    <row r="30" spans="1:18" x14ac:dyDescent="0.25">
      <c r="A30" s="7"/>
      <c r="B30" s="7"/>
      <c r="C30" s="7"/>
      <c r="D30" s="7"/>
      <c r="E3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B1DF-9549-4205-AEED-A8EB2995421D}">
  <dimension ref="A1:E210"/>
  <sheetViews>
    <sheetView workbookViewId="0">
      <selection activeCell="D4" sqref="D4"/>
    </sheetView>
  </sheetViews>
  <sheetFormatPr defaultRowHeight="15" x14ac:dyDescent="0.25"/>
  <cols>
    <col min="1" max="1" width="5" bestFit="1" customWidth="1"/>
    <col min="2" max="2" width="7" bestFit="1" customWidth="1"/>
    <col min="3" max="3" width="24" bestFit="1" customWidth="1"/>
    <col min="4" max="4" width="14.42578125" bestFit="1" customWidth="1"/>
    <col min="5" max="5" width="29" bestFit="1" customWidth="1"/>
  </cols>
  <sheetData>
    <row r="1" spans="1:5" x14ac:dyDescent="0.25">
      <c r="A1" t="s">
        <v>0</v>
      </c>
      <c r="B1" t="s">
        <v>34</v>
      </c>
      <c r="C1" t="s">
        <v>40</v>
      </c>
      <c r="D1" t="s">
        <v>41</v>
      </c>
      <c r="E1" t="s">
        <v>42</v>
      </c>
    </row>
    <row r="2" spans="1:5" x14ac:dyDescent="0.25">
      <c r="A2">
        <v>1995</v>
      </c>
      <c r="B2">
        <v>1</v>
      </c>
      <c r="C2">
        <v>13.727272727272727</v>
      </c>
      <c r="D2">
        <v>13.7272727272727</v>
      </c>
      <c r="E2" t="s">
        <v>38</v>
      </c>
    </row>
    <row r="3" spans="1:5" x14ac:dyDescent="0.25">
      <c r="A3">
        <v>1995</v>
      </c>
      <c r="B3">
        <v>2</v>
      </c>
      <c r="C3">
        <v>16.678571428571427</v>
      </c>
      <c r="D3">
        <v>16.678571428571399</v>
      </c>
      <c r="E3" t="s">
        <v>38</v>
      </c>
    </row>
    <row r="4" spans="1:5" x14ac:dyDescent="0.25">
      <c r="A4">
        <v>1995</v>
      </c>
      <c r="B4">
        <v>3</v>
      </c>
      <c r="C4">
        <v>19.351063829787233</v>
      </c>
      <c r="D4">
        <v>19.4408602150537</v>
      </c>
      <c r="E4" t="s">
        <v>39</v>
      </c>
    </row>
    <row r="5" spans="1:5" x14ac:dyDescent="0.25">
      <c r="A5">
        <v>1995</v>
      </c>
      <c r="B5">
        <v>4</v>
      </c>
      <c r="C5">
        <v>21.686274509803923</v>
      </c>
      <c r="D5">
        <v>21.686274509803901</v>
      </c>
      <c r="E5" t="s">
        <v>38</v>
      </c>
    </row>
    <row r="6" spans="1:5" x14ac:dyDescent="0.25">
      <c r="A6">
        <v>1995</v>
      </c>
      <c r="B6">
        <v>5</v>
      </c>
      <c r="C6">
        <v>22.152173913043477</v>
      </c>
      <c r="D6">
        <v>22.152173913043399</v>
      </c>
      <c r="E6" t="s">
        <v>38</v>
      </c>
    </row>
    <row r="7" spans="1:5" x14ac:dyDescent="0.25">
      <c r="A7">
        <v>1995</v>
      </c>
      <c r="B7">
        <v>6</v>
      </c>
      <c r="C7">
        <v>30.477477477477478</v>
      </c>
      <c r="D7">
        <v>30.4774774774774</v>
      </c>
      <c r="E7" t="s">
        <v>38</v>
      </c>
    </row>
    <row r="8" spans="1:5" x14ac:dyDescent="0.25">
      <c r="A8">
        <v>1995</v>
      </c>
      <c r="B8">
        <v>7</v>
      </c>
      <c r="C8">
        <v>31.023255813953487</v>
      </c>
      <c r="D8">
        <v>30.875</v>
      </c>
      <c r="E8" t="s">
        <v>39</v>
      </c>
    </row>
    <row r="9" spans="1:5" x14ac:dyDescent="0.25">
      <c r="A9">
        <v>1995</v>
      </c>
      <c r="B9">
        <v>8</v>
      </c>
      <c r="C9">
        <v>37.674603174603178</v>
      </c>
      <c r="D9">
        <v>37.033613445378101</v>
      </c>
      <c r="E9" t="s">
        <v>39</v>
      </c>
    </row>
    <row r="10" spans="1:5" x14ac:dyDescent="0.25">
      <c r="A10">
        <v>1996</v>
      </c>
      <c r="B10">
        <v>1</v>
      </c>
      <c r="C10">
        <v>8.3291139240506329</v>
      </c>
      <c r="D10">
        <v>8.1486486486486491</v>
      </c>
      <c r="E10" t="s">
        <v>39</v>
      </c>
    </row>
    <row r="11" spans="1:5" x14ac:dyDescent="0.25">
      <c r="A11">
        <v>1996</v>
      </c>
      <c r="B11">
        <v>2</v>
      </c>
      <c r="C11">
        <v>11.798780487804878</v>
      </c>
      <c r="D11">
        <v>11.5985401459854</v>
      </c>
      <c r="E11" t="s">
        <v>39</v>
      </c>
    </row>
    <row r="12" spans="1:5" x14ac:dyDescent="0.25">
      <c r="A12">
        <v>1996</v>
      </c>
      <c r="B12">
        <v>3</v>
      </c>
      <c r="C12">
        <v>14.466666666666667</v>
      </c>
      <c r="D12">
        <v>14.458286985539401</v>
      </c>
      <c r="E12" t="s">
        <v>39</v>
      </c>
    </row>
    <row r="13" spans="1:5" x14ac:dyDescent="0.25">
      <c r="A13">
        <v>1996</v>
      </c>
      <c r="B13">
        <v>4</v>
      </c>
      <c r="C13">
        <v>19.228021978021978</v>
      </c>
      <c r="D13">
        <v>19.235213204951801</v>
      </c>
      <c r="E13" t="s">
        <v>39</v>
      </c>
    </row>
    <row r="14" spans="1:5" x14ac:dyDescent="0.25">
      <c r="A14">
        <v>1996</v>
      </c>
      <c r="B14">
        <v>5</v>
      </c>
      <c r="C14">
        <v>19.888888888888889</v>
      </c>
      <c r="D14">
        <v>19.8888888888888</v>
      </c>
      <c r="E14" t="s">
        <v>38</v>
      </c>
    </row>
    <row r="15" spans="1:5" x14ac:dyDescent="0.25">
      <c r="A15">
        <v>1996</v>
      </c>
      <c r="B15">
        <v>6</v>
      </c>
      <c r="C15">
        <v>27.376623376623378</v>
      </c>
      <c r="D15">
        <v>27.3766233766233</v>
      </c>
      <c r="E15" t="s">
        <v>38</v>
      </c>
    </row>
    <row r="16" spans="1:5" x14ac:dyDescent="0.25">
      <c r="A16">
        <v>1996</v>
      </c>
      <c r="B16">
        <v>7</v>
      </c>
      <c r="C16">
        <v>30.42904290429043</v>
      </c>
      <c r="D16">
        <v>30.429042904290402</v>
      </c>
      <c r="E16" t="s">
        <v>38</v>
      </c>
    </row>
    <row r="17" spans="1:5" x14ac:dyDescent="0.25">
      <c r="A17">
        <v>1996</v>
      </c>
      <c r="B17">
        <v>8</v>
      </c>
      <c r="C17">
        <v>33.876146788990823</v>
      </c>
      <c r="D17">
        <v>33.876146788990802</v>
      </c>
      <c r="E17" t="s">
        <v>38</v>
      </c>
    </row>
    <row r="18" spans="1:5" x14ac:dyDescent="0.25">
      <c r="A18">
        <v>1997</v>
      </c>
      <c r="B18">
        <v>1</v>
      </c>
      <c r="C18">
        <v>7.5</v>
      </c>
      <c r="D18">
        <v>7.5</v>
      </c>
      <c r="E18" t="s">
        <v>38</v>
      </c>
    </row>
    <row r="19" spans="1:5" x14ac:dyDescent="0.25">
      <c r="A19">
        <v>1997</v>
      </c>
      <c r="B19">
        <v>2</v>
      </c>
      <c r="C19">
        <v>12.125</v>
      </c>
      <c r="D19">
        <v>12.125</v>
      </c>
      <c r="E19" t="s">
        <v>38</v>
      </c>
    </row>
    <row r="20" spans="1:5" x14ac:dyDescent="0.25">
      <c r="A20">
        <v>1997</v>
      </c>
      <c r="B20">
        <v>3</v>
      </c>
      <c r="C20">
        <v>12.163934426229508</v>
      </c>
      <c r="D20">
        <v>12.163934426229501</v>
      </c>
      <c r="E20" t="s">
        <v>38</v>
      </c>
    </row>
    <row r="21" spans="1:5" x14ac:dyDescent="0.25">
      <c r="A21">
        <v>1997</v>
      </c>
      <c r="B21">
        <v>4</v>
      </c>
      <c r="C21">
        <v>13.771028037383177</v>
      </c>
      <c r="D21">
        <v>13.7710280373831</v>
      </c>
      <c r="E21" t="s">
        <v>38</v>
      </c>
    </row>
    <row r="22" spans="1:5" x14ac:dyDescent="0.25">
      <c r="A22">
        <v>1997</v>
      </c>
      <c r="B22">
        <v>5</v>
      </c>
      <c r="C22">
        <v>18.649999999999999</v>
      </c>
      <c r="D22">
        <v>18.649999999999999</v>
      </c>
      <c r="E22" t="s">
        <v>38</v>
      </c>
    </row>
    <row r="23" spans="1:5" x14ac:dyDescent="0.25">
      <c r="A23">
        <v>1997</v>
      </c>
      <c r="B23">
        <v>6</v>
      </c>
      <c r="C23">
        <v>23.881019830028329</v>
      </c>
      <c r="D23">
        <v>23.881019830028301</v>
      </c>
      <c r="E23" t="s">
        <v>38</v>
      </c>
    </row>
    <row r="24" spans="1:5" x14ac:dyDescent="0.25">
      <c r="A24">
        <v>1997</v>
      </c>
      <c r="B24">
        <v>7</v>
      </c>
      <c r="C24">
        <v>31.770949720670391</v>
      </c>
      <c r="D24">
        <v>31.770949720670298</v>
      </c>
      <c r="E24" t="s">
        <v>38</v>
      </c>
    </row>
    <row r="25" spans="1:5" x14ac:dyDescent="0.25">
      <c r="A25">
        <v>1997</v>
      </c>
      <c r="B25">
        <v>8</v>
      </c>
      <c r="C25">
        <v>36.904761904761905</v>
      </c>
      <c r="D25">
        <v>36.904761904761898</v>
      </c>
      <c r="E25" t="s">
        <v>38</v>
      </c>
    </row>
    <row r="26" spans="1:5" x14ac:dyDescent="0.25">
      <c r="A26">
        <v>1997</v>
      </c>
      <c r="B26">
        <v>9</v>
      </c>
      <c r="C26">
        <v>40.799999999999997</v>
      </c>
      <c r="D26">
        <v>40.799999999999997</v>
      </c>
      <c r="E26" t="s">
        <v>38</v>
      </c>
    </row>
    <row r="27" spans="1:5" x14ac:dyDescent="0.25">
      <c r="A27">
        <v>1998</v>
      </c>
      <c r="B27">
        <v>1</v>
      </c>
      <c r="C27">
        <v>20.666666666666668</v>
      </c>
      <c r="D27">
        <v>20.6666666666666</v>
      </c>
      <c r="E27" t="s">
        <v>38</v>
      </c>
    </row>
    <row r="28" spans="1:5" x14ac:dyDescent="0.25">
      <c r="A28">
        <v>1998</v>
      </c>
      <c r="B28">
        <v>2</v>
      </c>
      <c r="C28">
        <v>10.153846153846153</v>
      </c>
      <c r="D28">
        <v>10.1538461538461</v>
      </c>
      <c r="E28" t="s">
        <v>38</v>
      </c>
    </row>
    <row r="29" spans="1:5" x14ac:dyDescent="0.25">
      <c r="A29">
        <v>1998</v>
      </c>
      <c r="B29">
        <v>3</v>
      </c>
      <c r="C29">
        <v>15.348623853211009</v>
      </c>
      <c r="D29">
        <v>15.348623853211</v>
      </c>
      <c r="E29" t="s">
        <v>38</v>
      </c>
    </row>
    <row r="30" spans="1:5" x14ac:dyDescent="0.25">
      <c r="A30">
        <v>1998</v>
      </c>
      <c r="B30">
        <v>4</v>
      </c>
      <c r="C30">
        <v>17.649999999999999</v>
      </c>
      <c r="D30">
        <v>17.649999999999999</v>
      </c>
      <c r="E30" t="s">
        <v>38</v>
      </c>
    </row>
    <row r="31" spans="1:5" x14ac:dyDescent="0.25">
      <c r="A31">
        <v>1998</v>
      </c>
      <c r="B31">
        <v>5</v>
      </c>
      <c r="C31">
        <v>24.379746835443036</v>
      </c>
      <c r="D31">
        <v>24.379746835443001</v>
      </c>
      <c r="E31" t="s">
        <v>38</v>
      </c>
    </row>
    <row r="32" spans="1:5" x14ac:dyDescent="0.25">
      <c r="A32">
        <v>1998</v>
      </c>
      <c r="B32">
        <v>6</v>
      </c>
      <c r="C32">
        <v>26.805555555555557</v>
      </c>
      <c r="D32">
        <v>26.8055555555555</v>
      </c>
      <c r="E32" t="s">
        <v>38</v>
      </c>
    </row>
    <row r="33" spans="1:5" x14ac:dyDescent="0.25">
      <c r="A33">
        <v>1998</v>
      </c>
      <c r="B33">
        <v>7</v>
      </c>
      <c r="C33">
        <v>32.951219512195124</v>
      </c>
      <c r="D33">
        <v>32.951219512195102</v>
      </c>
      <c r="E33" t="s">
        <v>38</v>
      </c>
    </row>
    <row r="34" spans="1:5" x14ac:dyDescent="0.25">
      <c r="A34">
        <v>1998</v>
      </c>
      <c r="B34">
        <v>8</v>
      </c>
      <c r="C34">
        <v>40.156862745098039</v>
      </c>
      <c r="D34">
        <v>40.156862745098003</v>
      </c>
      <c r="E34" t="s">
        <v>38</v>
      </c>
    </row>
    <row r="35" spans="1:5" x14ac:dyDescent="0.25">
      <c r="A35">
        <v>1998</v>
      </c>
      <c r="B35">
        <v>9</v>
      </c>
      <c r="C35">
        <v>44.547945205479451</v>
      </c>
      <c r="D35">
        <v>44.547945205479401</v>
      </c>
      <c r="E35" t="s">
        <v>38</v>
      </c>
    </row>
    <row r="36" spans="1:5" x14ac:dyDescent="0.25">
      <c r="A36">
        <v>1999</v>
      </c>
      <c r="B36">
        <v>1</v>
      </c>
      <c r="C36">
        <v>10.627906976744185</v>
      </c>
      <c r="D36">
        <v>10.6279069767441</v>
      </c>
      <c r="E36" t="s">
        <v>38</v>
      </c>
    </row>
    <row r="37" spans="1:5" x14ac:dyDescent="0.25">
      <c r="A37">
        <v>1999</v>
      </c>
      <c r="B37">
        <v>2</v>
      </c>
      <c r="C37">
        <v>12.574324324324325</v>
      </c>
      <c r="D37">
        <v>12.5743243243243</v>
      </c>
      <c r="E37" t="s">
        <v>38</v>
      </c>
    </row>
    <row r="38" spans="1:5" x14ac:dyDescent="0.25">
      <c r="A38">
        <v>1999</v>
      </c>
      <c r="B38">
        <v>3</v>
      </c>
      <c r="C38">
        <v>15.836909871244636</v>
      </c>
      <c r="D38">
        <v>15.8369098712446</v>
      </c>
      <c r="E38" t="s">
        <v>38</v>
      </c>
    </row>
    <row r="39" spans="1:5" x14ac:dyDescent="0.25">
      <c r="A39">
        <v>1999</v>
      </c>
      <c r="B39">
        <v>4</v>
      </c>
      <c r="C39">
        <v>19.270053475935828</v>
      </c>
      <c r="D39">
        <v>19.2700534759358</v>
      </c>
      <c r="E39" t="s">
        <v>38</v>
      </c>
    </row>
    <row r="40" spans="1:5" x14ac:dyDescent="0.25">
      <c r="A40">
        <v>1999</v>
      </c>
      <c r="B40">
        <v>5</v>
      </c>
      <c r="C40">
        <v>20.722891566265059</v>
      </c>
      <c r="D40">
        <v>20.722891566265002</v>
      </c>
      <c r="E40" t="s">
        <v>38</v>
      </c>
    </row>
    <row r="41" spans="1:5" x14ac:dyDescent="0.25">
      <c r="A41">
        <v>1999</v>
      </c>
      <c r="B41">
        <v>6</v>
      </c>
      <c r="C41">
        <v>24.036247334754798</v>
      </c>
      <c r="D41">
        <v>24.036247334754702</v>
      </c>
      <c r="E41" t="s">
        <v>38</v>
      </c>
    </row>
    <row r="42" spans="1:5" x14ac:dyDescent="0.25">
      <c r="A42">
        <v>1999</v>
      </c>
      <c r="B42">
        <v>7</v>
      </c>
      <c r="C42">
        <v>25.693693693693692</v>
      </c>
      <c r="D42">
        <v>25.6936936936936</v>
      </c>
      <c r="E42" t="s">
        <v>38</v>
      </c>
    </row>
    <row r="43" spans="1:5" x14ac:dyDescent="0.25">
      <c r="A43">
        <v>1999</v>
      </c>
      <c r="B43">
        <v>8</v>
      </c>
      <c r="C43">
        <v>34.731707317073173</v>
      </c>
      <c r="D43">
        <v>34.731707317073102</v>
      </c>
      <c r="E43" t="s">
        <v>38</v>
      </c>
    </row>
    <row r="44" spans="1:5" x14ac:dyDescent="0.25">
      <c r="A44">
        <v>1999</v>
      </c>
      <c r="B44">
        <v>10</v>
      </c>
      <c r="C44">
        <v>15.774647887323944</v>
      </c>
      <c r="D44">
        <v>15.7746478873239</v>
      </c>
      <c r="E44" t="s">
        <v>38</v>
      </c>
    </row>
    <row r="45" spans="1:5" x14ac:dyDescent="0.25">
      <c r="A45">
        <v>1999</v>
      </c>
      <c r="B45">
        <v>11</v>
      </c>
      <c r="C45">
        <v>16.051383399209485</v>
      </c>
      <c r="D45">
        <v>16.051383399209399</v>
      </c>
      <c r="E45" t="s">
        <v>38</v>
      </c>
    </row>
    <row r="46" spans="1:5" x14ac:dyDescent="0.25">
      <c r="A46">
        <v>1999</v>
      </c>
      <c r="B46">
        <v>12</v>
      </c>
      <c r="C46">
        <v>11</v>
      </c>
      <c r="D46">
        <v>8</v>
      </c>
      <c r="E46" t="s">
        <v>39</v>
      </c>
    </row>
    <row r="47" spans="1:5" x14ac:dyDescent="0.25">
      <c r="A47">
        <v>2000</v>
      </c>
      <c r="B47">
        <v>1</v>
      </c>
      <c r="C47">
        <v>5.8214285714285712</v>
      </c>
      <c r="D47">
        <v>5.8214285714285703</v>
      </c>
      <c r="E47" t="s">
        <v>38</v>
      </c>
    </row>
    <row r="48" spans="1:5" x14ac:dyDescent="0.25">
      <c r="A48">
        <v>2000</v>
      </c>
      <c r="B48">
        <v>2</v>
      </c>
      <c r="C48">
        <v>12.145833333333334</v>
      </c>
      <c r="D48">
        <v>12.1458333333333</v>
      </c>
      <c r="E48" t="s">
        <v>38</v>
      </c>
    </row>
    <row r="49" spans="1:5" x14ac:dyDescent="0.25">
      <c r="A49">
        <v>2000</v>
      </c>
      <c r="B49">
        <v>3</v>
      </c>
      <c r="C49">
        <v>11.173913043478262</v>
      </c>
      <c r="D49">
        <v>11.173913043478199</v>
      </c>
      <c r="E49" t="s">
        <v>38</v>
      </c>
    </row>
    <row r="50" spans="1:5" x14ac:dyDescent="0.25">
      <c r="A50">
        <v>2000</v>
      </c>
      <c r="B50">
        <v>4</v>
      </c>
      <c r="C50">
        <v>12.831081081081081</v>
      </c>
      <c r="D50">
        <v>12.831081081081001</v>
      </c>
      <c r="E50" t="s">
        <v>38</v>
      </c>
    </row>
    <row r="51" spans="1:5" x14ac:dyDescent="0.25">
      <c r="A51">
        <v>2000</v>
      </c>
      <c r="B51">
        <v>5</v>
      </c>
      <c r="C51">
        <v>13.833976833976834</v>
      </c>
      <c r="D51">
        <v>13.8339768339768</v>
      </c>
      <c r="E51" t="s">
        <v>38</v>
      </c>
    </row>
    <row r="52" spans="1:5" x14ac:dyDescent="0.25">
      <c r="A52">
        <v>2000</v>
      </c>
      <c r="B52">
        <v>6</v>
      </c>
      <c r="C52">
        <v>18.591695501730104</v>
      </c>
      <c r="D52">
        <v>18.591695501730101</v>
      </c>
      <c r="E52" t="s">
        <v>38</v>
      </c>
    </row>
    <row r="53" spans="1:5" x14ac:dyDescent="0.25">
      <c r="A53">
        <v>2000</v>
      </c>
      <c r="B53">
        <v>7</v>
      </c>
      <c r="C53">
        <v>21.938118811881189</v>
      </c>
      <c r="D53">
        <v>21.9381188118811</v>
      </c>
      <c r="E53" t="s">
        <v>38</v>
      </c>
    </row>
    <row r="54" spans="1:5" x14ac:dyDescent="0.25">
      <c r="A54">
        <v>2000</v>
      </c>
      <c r="B54">
        <v>8</v>
      </c>
      <c r="C54">
        <v>25.904761904761905</v>
      </c>
      <c r="D54">
        <v>25.904761904761902</v>
      </c>
      <c r="E54" t="s">
        <v>38</v>
      </c>
    </row>
    <row r="55" spans="1:5" x14ac:dyDescent="0.25">
      <c r="A55">
        <v>2000</v>
      </c>
      <c r="B55">
        <v>9</v>
      </c>
      <c r="C55">
        <v>31.066666666666666</v>
      </c>
      <c r="D55">
        <v>31.066666666666599</v>
      </c>
      <c r="E55" t="s">
        <v>38</v>
      </c>
    </row>
    <row r="56" spans="1:5" x14ac:dyDescent="0.25">
      <c r="A56">
        <v>2000</v>
      </c>
      <c r="B56">
        <v>10</v>
      </c>
      <c r="C56">
        <v>12.23076923076923</v>
      </c>
      <c r="D56">
        <v>12.2307692307692</v>
      </c>
      <c r="E56" t="s">
        <v>38</v>
      </c>
    </row>
    <row r="57" spans="1:5" x14ac:dyDescent="0.25">
      <c r="A57">
        <v>2000</v>
      </c>
      <c r="B57">
        <v>11</v>
      </c>
      <c r="C57">
        <v>13.895652173913044</v>
      </c>
      <c r="D57">
        <v>13.895652173913</v>
      </c>
      <c r="E57" t="s">
        <v>38</v>
      </c>
    </row>
    <row r="58" spans="1:5" x14ac:dyDescent="0.25">
      <c r="A58">
        <v>2000</v>
      </c>
      <c r="B58">
        <v>12</v>
      </c>
      <c r="C58">
        <v>18.679144385026738</v>
      </c>
      <c r="D58">
        <v>18.679144385026699</v>
      </c>
      <c r="E58" t="s">
        <v>38</v>
      </c>
    </row>
    <row r="59" spans="1:5" x14ac:dyDescent="0.25">
      <c r="A59">
        <v>2001</v>
      </c>
      <c r="B59">
        <v>1</v>
      </c>
      <c r="C59">
        <v>6.612903225806452</v>
      </c>
      <c r="D59">
        <v>7</v>
      </c>
      <c r="E59" t="s">
        <v>39</v>
      </c>
    </row>
    <row r="60" spans="1:5" x14ac:dyDescent="0.25">
      <c r="A60">
        <v>2001</v>
      </c>
      <c r="B60">
        <v>2</v>
      </c>
      <c r="C60">
        <v>12.685106382978724</v>
      </c>
      <c r="D60">
        <v>10.066666666666601</v>
      </c>
      <c r="E60" t="s">
        <v>39</v>
      </c>
    </row>
    <row r="61" spans="1:5" x14ac:dyDescent="0.25">
      <c r="A61">
        <v>2001</v>
      </c>
      <c r="B61">
        <v>3</v>
      </c>
      <c r="C61">
        <v>10.583333333333334</v>
      </c>
      <c r="D61">
        <v>10.5833333333333</v>
      </c>
      <c r="E61" t="s">
        <v>38</v>
      </c>
    </row>
    <row r="62" spans="1:5" x14ac:dyDescent="0.25">
      <c r="A62">
        <v>2001</v>
      </c>
      <c r="B62">
        <v>4</v>
      </c>
      <c r="C62">
        <v>17.839258114374033</v>
      </c>
      <c r="D62">
        <v>10.8470588235294</v>
      </c>
      <c r="E62" t="s">
        <v>39</v>
      </c>
    </row>
    <row r="63" spans="1:5" x14ac:dyDescent="0.25">
      <c r="A63">
        <v>2001</v>
      </c>
      <c r="B63">
        <v>5</v>
      </c>
      <c r="C63">
        <v>13.23121387283237</v>
      </c>
      <c r="D63">
        <v>13.231213872832299</v>
      </c>
      <c r="E63" t="s">
        <v>38</v>
      </c>
    </row>
    <row r="64" spans="1:5" x14ac:dyDescent="0.25">
      <c r="A64">
        <v>2001</v>
      </c>
      <c r="B64">
        <v>6</v>
      </c>
      <c r="C64">
        <v>21.512437810945272</v>
      </c>
      <c r="D64">
        <v>21.49</v>
      </c>
      <c r="E64" t="s">
        <v>39</v>
      </c>
    </row>
    <row r="65" spans="1:5" x14ac:dyDescent="0.25">
      <c r="A65">
        <v>2001</v>
      </c>
      <c r="B65">
        <v>7</v>
      </c>
      <c r="C65">
        <v>26.753554502369667</v>
      </c>
      <c r="D65">
        <v>26.7535545023696</v>
      </c>
      <c r="E65" t="s">
        <v>38</v>
      </c>
    </row>
    <row r="66" spans="1:5" x14ac:dyDescent="0.25">
      <c r="A66">
        <v>2001</v>
      </c>
      <c r="B66">
        <v>8</v>
      </c>
      <c r="C66">
        <v>30.042553191489361</v>
      </c>
      <c r="D66">
        <v>30.042553191489301</v>
      </c>
      <c r="E66" t="s">
        <v>38</v>
      </c>
    </row>
    <row r="67" spans="1:5" x14ac:dyDescent="0.25">
      <c r="A67">
        <v>2002</v>
      </c>
      <c r="B67">
        <v>2</v>
      </c>
      <c r="C67">
        <v>8.3571428571428577</v>
      </c>
      <c r="D67">
        <v>8.3571428571428505</v>
      </c>
      <c r="E67" t="s">
        <v>38</v>
      </c>
    </row>
    <row r="68" spans="1:5" x14ac:dyDescent="0.25">
      <c r="A68">
        <v>2002</v>
      </c>
      <c r="B68">
        <v>3</v>
      </c>
      <c r="C68">
        <v>11.135135135135135</v>
      </c>
      <c r="D68">
        <v>11.1351351351351</v>
      </c>
      <c r="E68" t="s">
        <v>38</v>
      </c>
    </row>
    <row r="69" spans="1:5" x14ac:dyDescent="0.25">
      <c r="A69">
        <v>2002</v>
      </c>
      <c r="B69">
        <v>4</v>
      </c>
      <c r="C69">
        <v>13.925000000000001</v>
      </c>
      <c r="D69">
        <v>13.925000000000001</v>
      </c>
      <c r="E69" t="s">
        <v>38</v>
      </c>
    </row>
    <row r="70" spans="1:5" x14ac:dyDescent="0.25">
      <c r="A70">
        <v>2002</v>
      </c>
      <c r="B70">
        <v>5</v>
      </c>
      <c r="C70">
        <v>19.517482517482517</v>
      </c>
      <c r="D70">
        <v>19.517482517482499</v>
      </c>
      <c r="E70" t="s">
        <v>38</v>
      </c>
    </row>
    <row r="71" spans="1:5" x14ac:dyDescent="0.25">
      <c r="A71">
        <v>2002</v>
      </c>
      <c r="B71">
        <v>6</v>
      </c>
      <c r="C71">
        <v>25.3</v>
      </c>
      <c r="D71">
        <v>25.3</v>
      </c>
      <c r="E71" t="s">
        <v>38</v>
      </c>
    </row>
    <row r="72" spans="1:5" x14ac:dyDescent="0.25">
      <c r="A72">
        <v>2002</v>
      </c>
      <c r="B72">
        <v>7</v>
      </c>
      <c r="C72">
        <v>24.943181818181817</v>
      </c>
      <c r="D72">
        <v>24.943181818181799</v>
      </c>
      <c r="E72" t="s">
        <v>38</v>
      </c>
    </row>
    <row r="73" spans="1:5" x14ac:dyDescent="0.25">
      <c r="A73">
        <v>2002</v>
      </c>
      <c r="B73">
        <v>8</v>
      </c>
      <c r="C73">
        <v>38.496688741721854</v>
      </c>
      <c r="D73">
        <v>38.496688741721798</v>
      </c>
      <c r="E73" t="s">
        <v>38</v>
      </c>
    </row>
    <row r="74" spans="1:5" x14ac:dyDescent="0.25">
      <c r="A74">
        <v>2003</v>
      </c>
      <c r="B74">
        <v>1</v>
      </c>
      <c r="C74">
        <v>6.2962962962962967</v>
      </c>
      <c r="D74">
        <v>6.2962962962962896</v>
      </c>
      <c r="E74" t="s">
        <v>38</v>
      </c>
    </row>
    <row r="75" spans="1:5" x14ac:dyDescent="0.25">
      <c r="A75">
        <v>2003</v>
      </c>
      <c r="B75">
        <v>2</v>
      </c>
      <c r="C75">
        <v>11.178571428571429</v>
      </c>
      <c r="D75">
        <v>11.1785714285714</v>
      </c>
      <c r="E75" t="s">
        <v>38</v>
      </c>
    </row>
    <row r="76" spans="1:5" x14ac:dyDescent="0.25">
      <c r="A76">
        <v>2003</v>
      </c>
      <c r="B76">
        <v>3</v>
      </c>
      <c r="C76">
        <v>10.814814814814815</v>
      </c>
      <c r="D76">
        <v>10.814814814814801</v>
      </c>
      <c r="E76" t="s">
        <v>38</v>
      </c>
    </row>
    <row r="77" spans="1:5" x14ac:dyDescent="0.25">
      <c r="A77">
        <v>2003</v>
      </c>
      <c r="B77">
        <v>4</v>
      </c>
      <c r="C77">
        <v>13.103448275862069</v>
      </c>
      <c r="D77">
        <v>13.103448275862</v>
      </c>
      <c r="E77" t="s">
        <v>38</v>
      </c>
    </row>
    <row r="78" spans="1:5" x14ac:dyDescent="0.25">
      <c r="A78">
        <v>2003</v>
      </c>
      <c r="B78">
        <v>5</v>
      </c>
      <c r="C78">
        <v>16.591549295774648</v>
      </c>
      <c r="D78">
        <v>16.591549295774598</v>
      </c>
      <c r="E78" t="s">
        <v>38</v>
      </c>
    </row>
    <row r="79" spans="1:5" x14ac:dyDescent="0.25">
      <c r="A79">
        <v>2003</v>
      </c>
      <c r="B79">
        <v>6</v>
      </c>
      <c r="C79">
        <v>20.280303030303031</v>
      </c>
      <c r="D79">
        <v>20.280303030302999</v>
      </c>
      <c r="E79" t="s">
        <v>38</v>
      </c>
    </row>
    <row r="80" spans="1:5" x14ac:dyDescent="0.25">
      <c r="A80">
        <v>2003</v>
      </c>
      <c r="B80">
        <v>7</v>
      </c>
      <c r="C80">
        <v>23.932038834951456</v>
      </c>
      <c r="D80">
        <v>23.932038834951399</v>
      </c>
      <c r="E80" t="s">
        <v>38</v>
      </c>
    </row>
    <row r="81" spans="1:5" x14ac:dyDescent="0.25">
      <c r="A81">
        <v>2003</v>
      </c>
      <c r="B81">
        <v>8</v>
      </c>
      <c r="C81">
        <v>29.462365591397848</v>
      </c>
      <c r="D81">
        <v>29.462365591397798</v>
      </c>
      <c r="E81" t="s">
        <v>38</v>
      </c>
    </row>
    <row r="82" spans="1:5" x14ac:dyDescent="0.25">
      <c r="A82">
        <v>2004</v>
      </c>
      <c r="B82">
        <v>1</v>
      </c>
      <c r="C82">
        <v>9.5</v>
      </c>
      <c r="D82">
        <v>9.5</v>
      </c>
      <c r="E82" t="s">
        <v>38</v>
      </c>
    </row>
    <row r="83" spans="1:5" x14ac:dyDescent="0.25">
      <c r="A83">
        <v>2004</v>
      </c>
      <c r="B83">
        <v>2</v>
      </c>
      <c r="C83">
        <v>9.5555555555555554</v>
      </c>
      <c r="D83">
        <v>9.55555555555555</v>
      </c>
      <c r="E83" t="s">
        <v>38</v>
      </c>
    </row>
    <row r="84" spans="1:5" x14ac:dyDescent="0.25">
      <c r="A84">
        <v>2004</v>
      </c>
      <c r="B84">
        <v>3</v>
      </c>
      <c r="C84">
        <v>10.5</v>
      </c>
      <c r="D84">
        <v>10.5</v>
      </c>
      <c r="E84" t="s">
        <v>38</v>
      </c>
    </row>
    <row r="85" spans="1:5" x14ac:dyDescent="0.25">
      <c r="A85">
        <v>2004</v>
      </c>
      <c r="B85">
        <v>4</v>
      </c>
      <c r="C85">
        <v>15.470899470899472</v>
      </c>
      <c r="D85">
        <v>15.470899470899401</v>
      </c>
      <c r="E85" t="s">
        <v>38</v>
      </c>
    </row>
    <row r="86" spans="1:5" x14ac:dyDescent="0.25">
      <c r="A86">
        <v>2004</v>
      </c>
      <c r="B86">
        <v>5</v>
      </c>
      <c r="C86">
        <v>22.88095238095238</v>
      </c>
      <c r="D86">
        <v>22.880952380952301</v>
      </c>
      <c r="E86" t="s">
        <v>38</v>
      </c>
    </row>
    <row r="87" spans="1:5" x14ac:dyDescent="0.25">
      <c r="A87">
        <v>2004</v>
      </c>
      <c r="B87">
        <v>6</v>
      </c>
      <c r="C87">
        <v>26.680672268907564</v>
      </c>
      <c r="D87">
        <v>26.6806722689075</v>
      </c>
      <c r="E87" t="s">
        <v>38</v>
      </c>
    </row>
    <row r="88" spans="1:5" x14ac:dyDescent="0.25">
      <c r="A88">
        <v>2004</v>
      </c>
      <c r="B88">
        <v>7</v>
      </c>
      <c r="C88">
        <v>31.8</v>
      </c>
      <c r="D88">
        <v>31.8</v>
      </c>
      <c r="E88" t="s">
        <v>38</v>
      </c>
    </row>
    <row r="89" spans="1:5" x14ac:dyDescent="0.25">
      <c r="A89">
        <v>2004</v>
      </c>
      <c r="B89">
        <v>8</v>
      </c>
      <c r="C89">
        <v>36.476190476190474</v>
      </c>
      <c r="D89">
        <v>36.476190476190403</v>
      </c>
      <c r="E89" t="s">
        <v>38</v>
      </c>
    </row>
    <row r="90" spans="1:5" x14ac:dyDescent="0.25">
      <c r="A90">
        <v>2005</v>
      </c>
      <c r="B90">
        <v>1</v>
      </c>
      <c r="C90">
        <v>6.666666666666667</v>
      </c>
      <c r="D90">
        <v>6.6666666666666599</v>
      </c>
      <c r="E90" t="s">
        <v>38</v>
      </c>
    </row>
    <row r="91" spans="1:5" x14ac:dyDescent="0.25">
      <c r="A91">
        <v>2005</v>
      </c>
      <c r="B91">
        <v>2</v>
      </c>
      <c r="C91">
        <v>9.1999999999999993</v>
      </c>
      <c r="D91">
        <v>9.1999999999999993</v>
      </c>
      <c r="E91" t="s">
        <v>38</v>
      </c>
    </row>
    <row r="92" spans="1:5" x14ac:dyDescent="0.25">
      <c r="A92">
        <v>2005</v>
      </c>
      <c r="B92">
        <v>3</v>
      </c>
      <c r="C92">
        <v>11.666666666666666</v>
      </c>
      <c r="D92">
        <v>11.6666666666666</v>
      </c>
      <c r="E92" t="s">
        <v>38</v>
      </c>
    </row>
    <row r="93" spans="1:5" x14ac:dyDescent="0.25">
      <c r="A93">
        <v>2005</v>
      </c>
      <c r="B93">
        <v>4</v>
      </c>
      <c r="C93">
        <v>13.544117647058824</v>
      </c>
      <c r="D93">
        <v>13.544117647058799</v>
      </c>
      <c r="E93" t="s">
        <v>38</v>
      </c>
    </row>
    <row r="94" spans="1:5" x14ac:dyDescent="0.25">
      <c r="A94">
        <v>2005</v>
      </c>
      <c r="B94">
        <v>5</v>
      </c>
      <c r="C94">
        <v>15.621468926553673</v>
      </c>
      <c r="D94">
        <v>15.6214689265536</v>
      </c>
      <c r="E94" t="s">
        <v>38</v>
      </c>
    </row>
    <row r="95" spans="1:5" x14ac:dyDescent="0.25">
      <c r="A95">
        <v>2005</v>
      </c>
      <c r="B95">
        <v>6</v>
      </c>
      <c r="C95">
        <v>19.842592592592592</v>
      </c>
      <c r="D95">
        <v>19.842592592592499</v>
      </c>
      <c r="E95" t="s">
        <v>38</v>
      </c>
    </row>
    <row r="96" spans="1:5" x14ac:dyDescent="0.25">
      <c r="A96">
        <v>2005</v>
      </c>
      <c r="B96">
        <v>7</v>
      </c>
      <c r="C96">
        <v>24.532608695652176</v>
      </c>
      <c r="D96">
        <v>24.532608695652101</v>
      </c>
      <c r="E96" t="s">
        <v>38</v>
      </c>
    </row>
    <row r="97" spans="1:5" x14ac:dyDescent="0.25">
      <c r="A97">
        <v>2005</v>
      </c>
      <c r="B97">
        <v>8</v>
      </c>
      <c r="C97">
        <v>33.384105960264904</v>
      </c>
      <c r="D97">
        <v>33.384105960264897</v>
      </c>
      <c r="E97" t="s">
        <v>38</v>
      </c>
    </row>
    <row r="98" spans="1:5" x14ac:dyDescent="0.25">
      <c r="A98">
        <v>2005</v>
      </c>
      <c r="B98">
        <v>9</v>
      </c>
      <c r="C98">
        <v>37.08450704225352</v>
      </c>
      <c r="D98">
        <v>37.084507042253499</v>
      </c>
      <c r="E98" t="s">
        <v>38</v>
      </c>
    </row>
    <row r="99" spans="1:5" x14ac:dyDescent="0.25">
      <c r="A99">
        <v>2006</v>
      </c>
      <c r="B99">
        <v>3</v>
      </c>
      <c r="C99">
        <v>10.857142857142858</v>
      </c>
      <c r="D99">
        <v>10</v>
      </c>
      <c r="E99" t="s">
        <v>39</v>
      </c>
    </row>
    <row r="100" spans="1:5" x14ac:dyDescent="0.25">
      <c r="A100">
        <v>2006</v>
      </c>
      <c r="B100">
        <v>4</v>
      </c>
      <c r="C100">
        <v>14.409090909090908</v>
      </c>
      <c r="D100">
        <v>15.1666666666666</v>
      </c>
      <c r="E100" t="s">
        <v>39</v>
      </c>
    </row>
    <row r="101" spans="1:5" x14ac:dyDescent="0.25">
      <c r="A101">
        <v>2006</v>
      </c>
      <c r="B101">
        <v>5</v>
      </c>
      <c r="C101">
        <v>17.329317269076306</v>
      </c>
      <c r="D101">
        <v>17.284100418409999</v>
      </c>
      <c r="E101" t="s">
        <v>39</v>
      </c>
    </row>
    <row r="102" spans="1:5" x14ac:dyDescent="0.25">
      <c r="A102">
        <v>2006</v>
      </c>
      <c r="B102">
        <v>6</v>
      </c>
      <c r="C102">
        <v>20.219020172910664</v>
      </c>
      <c r="D102">
        <v>20.220934065933999</v>
      </c>
      <c r="E102" t="s">
        <v>38</v>
      </c>
    </row>
    <row r="103" spans="1:5" x14ac:dyDescent="0.25">
      <c r="A103">
        <v>2006</v>
      </c>
      <c r="B103">
        <v>7</v>
      </c>
      <c r="C103">
        <v>25.3</v>
      </c>
      <c r="D103">
        <v>25.223175965665199</v>
      </c>
      <c r="E103" t="s">
        <v>39</v>
      </c>
    </row>
    <row r="104" spans="1:5" x14ac:dyDescent="0.25">
      <c r="A104">
        <v>2006</v>
      </c>
      <c r="B104">
        <v>8</v>
      </c>
      <c r="C104">
        <v>28.077922077922079</v>
      </c>
      <c r="D104">
        <v>27.94</v>
      </c>
      <c r="E104" t="s">
        <v>39</v>
      </c>
    </row>
    <row r="105" spans="1:5" x14ac:dyDescent="0.25">
      <c r="A105">
        <v>2006</v>
      </c>
      <c r="B105">
        <v>9</v>
      </c>
      <c r="C105">
        <v>33.528301886792455</v>
      </c>
      <c r="D105">
        <v>33.528301886792399</v>
      </c>
      <c r="E105" t="s">
        <v>38</v>
      </c>
    </row>
    <row r="106" spans="1:5" x14ac:dyDescent="0.25">
      <c r="A106">
        <v>2007</v>
      </c>
      <c r="B106">
        <v>1</v>
      </c>
      <c r="C106">
        <v>5.7142857142857144</v>
      </c>
      <c r="D106">
        <v>5.71428571428571</v>
      </c>
      <c r="E106" t="s">
        <v>38</v>
      </c>
    </row>
    <row r="107" spans="1:5" x14ac:dyDescent="0.25">
      <c r="A107">
        <v>2007</v>
      </c>
      <c r="B107">
        <v>2</v>
      </c>
      <c r="C107">
        <v>6</v>
      </c>
      <c r="D107">
        <v>6</v>
      </c>
      <c r="E107" t="s">
        <v>38</v>
      </c>
    </row>
    <row r="108" spans="1:5" x14ac:dyDescent="0.25">
      <c r="A108">
        <v>2007</v>
      </c>
      <c r="B108">
        <v>3</v>
      </c>
      <c r="C108">
        <v>9.5</v>
      </c>
      <c r="D108">
        <v>9.5</v>
      </c>
      <c r="E108" t="s">
        <v>38</v>
      </c>
    </row>
    <row r="109" spans="1:5" x14ac:dyDescent="0.25">
      <c r="A109">
        <v>2007</v>
      </c>
      <c r="B109">
        <v>4</v>
      </c>
      <c r="C109">
        <v>13.666666666666666</v>
      </c>
      <c r="D109">
        <v>13.6666666666666</v>
      </c>
      <c r="E109" t="s">
        <v>38</v>
      </c>
    </row>
    <row r="110" spans="1:5" x14ac:dyDescent="0.25">
      <c r="A110">
        <v>2007</v>
      </c>
      <c r="B110">
        <v>5</v>
      </c>
      <c r="C110">
        <v>11.125</v>
      </c>
      <c r="D110">
        <v>11.125</v>
      </c>
      <c r="E110" t="s">
        <v>38</v>
      </c>
    </row>
    <row r="111" spans="1:5" x14ac:dyDescent="0.25">
      <c r="A111">
        <v>2007</v>
      </c>
      <c r="B111">
        <v>6</v>
      </c>
      <c r="C111">
        <v>24</v>
      </c>
      <c r="D111">
        <v>24</v>
      </c>
      <c r="E111" t="s">
        <v>38</v>
      </c>
    </row>
    <row r="112" spans="1:5" x14ac:dyDescent="0.25">
      <c r="A112">
        <v>2007</v>
      </c>
      <c r="B112">
        <v>7</v>
      </c>
      <c r="C112">
        <v>23.166666666666668</v>
      </c>
      <c r="D112">
        <v>23.1666666666666</v>
      </c>
      <c r="E112" t="s">
        <v>38</v>
      </c>
    </row>
    <row r="113" spans="1:5" x14ac:dyDescent="0.25">
      <c r="A113">
        <v>2007</v>
      </c>
      <c r="B113">
        <v>8</v>
      </c>
      <c r="C113">
        <v>32.466666666666669</v>
      </c>
      <c r="D113">
        <v>32.466666666666598</v>
      </c>
      <c r="E113" t="s">
        <v>38</v>
      </c>
    </row>
    <row r="114" spans="1:5" x14ac:dyDescent="0.25">
      <c r="A114">
        <v>2007</v>
      </c>
      <c r="B114">
        <v>9</v>
      </c>
      <c r="C114">
        <v>41.157894736842103</v>
      </c>
      <c r="D114">
        <v>41.157894736842103</v>
      </c>
      <c r="E114" t="s">
        <v>38</v>
      </c>
    </row>
    <row r="115" spans="1:5" x14ac:dyDescent="0.25">
      <c r="A115">
        <v>2008</v>
      </c>
      <c r="B115">
        <v>3</v>
      </c>
      <c r="C115">
        <v>11.571428571428571</v>
      </c>
      <c r="D115">
        <v>11.6666666666666</v>
      </c>
      <c r="E115" t="s">
        <v>39</v>
      </c>
    </row>
    <row r="116" spans="1:5" x14ac:dyDescent="0.25">
      <c r="A116">
        <v>2008</v>
      </c>
      <c r="B116">
        <v>4</v>
      </c>
      <c r="C116">
        <v>14.619047619047619</v>
      </c>
      <c r="D116">
        <v>13</v>
      </c>
      <c r="E116" t="s">
        <v>39</v>
      </c>
    </row>
    <row r="117" spans="1:5" x14ac:dyDescent="0.25">
      <c r="A117">
        <v>2008</v>
      </c>
      <c r="B117">
        <v>5</v>
      </c>
      <c r="C117">
        <v>18.100000000000001</v>
      </c>
      <c r="D117">
        <v>17.5</v>
      </c>
      <c r="E117" t="s">
        <v>39</v>
      </c>
    </row>
    <row r="118" spans="1:5" x14ac:dyDescent="0.25">
      <c r="A118">
        <v>2008</v>
      </c>
      <c r="B118">
        <v>6</v>
      </c>
      <c r="C118">
        <v>25.857142857142858</v>
      </c>
      <c r="D118">
        <v>25.857142857142801</v>
      </c>
      <c r="E118" t="s">
        <v>38</v>
      </c>
    </row>
    <row r="119" spans="1:5" x14ac:dyDescent="0.25">
      <c r="A119">
        <v>2008</v>
      </c>
      <c r="B119">
        <v>7</v>
      </c>
      <c r="C119">
        <v>31.873949579831933</v>
      </c>
      <c r="D119">
        <v>33.21</v>
      </c>
      <c r="E119" t="s">
        <v>39</v>
      </c>
    </row>
    <row r="120" spans="1:5" x14ac:dyDescent="0.25">
      <c r="A120">
        <v>2008</v>
      </c>
      <c r="B120">
        <v>8</v>
      </c>
      <c r="C120">
        <v>45.227272727272727</v>
      </c>
      <c r="D120">
        <v>45.902439024390198</v>
      </c>
      <c r="E120" t="s">
        <v>39</v>
      </c>
    </row>
    <row r="121" spans="1:5" x14ac:dyDescent="0.25">
      <c r="A121">
        <v>2008</v>
      </c>
      <c r="B121">
        <v>9</v>
      </c>
      <c r="C121">
        <v>41.666666666666664</v>
      </c>
      <c r="D121">
        <v>43.6</v>
      </c>
      <c r="E121" t="s">
        <v>39</v>
      </c>
    </row>
    <row r="122" spans="1:5" x14ac:dyDescent="0.25">
      <c r="A122">
        <v>2009</v>
      </c>
      <c r="B122">
        <v>3</v>
      </c>
      <c r="C122">
        <v>9.3571428571428577</v>
      </c>
      <c r="D122">
        <v>7.5714285714285703</v>
      </c>
      <c r="E122" t="s">
        <v>39</v>
      </c>
    </row>
    <row r="123" spans="1:5" x14ac:dyDescent="0.25">
      <c r="A123">
        <v>2009</v>
      </c>
      <c r="B123">
        <v>4</v>
      </c>
      <c r="C123">
        <v>15.727272727272727</v>
      </c>
      <c r="D123">
        <v>12.5</v>
      </c>
      <c r="E123" t="s">
        <v>39</v>
      </c>
    </row>
    <row r="124" spans="1:5" x14ac:dyDescent="0.25">
      <c r="A124">
        <v>2009</v>
      </c>
      <c r="B124">
        <v>5</v>
      </c>
      <c r="C124">
        <v>16.481132075471699</v>
      </c>
      <c r="D124">
        <v>11.2272727272727</v>
      </c>
      <c r="E124" t="s">
        <v>39</v>
      </c>
    </row>
    <row r="125" spans="1:5" x14ac:dyDescent="0.25">
      <c r="A125">
        <v>2009</v>
      </c>
      <c r="B125">
        <v>6</v>
      </c>
      <c r="C125">
        <v>22.770833333333332</v>
      </c>
      <c r="D125">
        <v>20.9166666666666</v>
      </c>
      <c r="E125" t="s">
        <v>39</v>
      </c>
    </row>
    <row r="126" spans="1:5" x14ac:dyDescent="0.25">
      <c r="A126">
        <v>2009</v>
      </c>
      <c r="B126">
        <v>7</v>
      </c>
      <c r="C126">
        <v>25.348717948717947</v>
      </c>
      <c r="D126">
        <v>26.253012048192701</v>
      </c>
      <c r="E126" t="s">
        <v>39</v>
      </c>
    </row>
    <row r="127" spans="1:5" x14ac:dyDescent="0.25">
      <c r="A127">
        <v>2009</v>
      </c>
      <c r="B127">
        <v>8</v>
      </c>
      <c r="C127">
        <v>28.95</v>
      </c>
      <c r="D127">
        <v>27.8888888888888</v>
      </c>
      <c r="E127" t="s">
        <v>39</v>
      </c>
    </row>
    <row r="128" spans="1:5" x14ac:dyDescent="0.25">
      <c r="A128">
        <v>2009</v>
      </c>
      <c r="B128">
        <v>9</v>
      </c>
      <c r="C128">
        <v>31.79245283018868</v>
      </c>
      <c r="D128">
        <v>31.5277777777777</v>
      </c>
      <c r="E128" t="s">
        <v>39</v>
      </c>
    </row>
    <row r="129" spans="1:5" x14ac:dyDescent="0.25">
      <c r="A129">
        <v>2010</v>
      </c>
      <c r="B129">
        <v>1</v>
      </c>
      <c r="C129">
        <v>16.600000000000001</v>
      </c>
      <c r="D129">
        <v>6.25</v>
      </c>
      <c r="E129" t="s">
        <v>39</v>
      </c>
    </row>
    <row r="130" spans="1:5" x14ac:dyDescent="0.25">
      <c r="A130">
        <v>2010</v>
      </c>
      <c r="B130">
        <v>2</v>
      </c>
      <c r="C130">
        <v>5.333333333333333</v>
      </c>
      <c r="D130">
        <v>5</v>
      </c>
      <c r="E130" t="s">
        <v>39</v>
      </c>
    </row>
    <row r="131" spans="1:5" x14ac:dyDescent="0.25">
      <c r="A131">
        <v>2010</v>
      </c>
      <c r="B131">
        <v>3</v>
      </c>
      <c r="C131">
        <v>11.866666666666667</v>
      </c>
      <c r="D131">
        <v>10.5</v>
      </c>
      <c r="E131" t="s">
        <v>39</v>
      </c>
    </row>
    <row r="132" spans="1:5" x14ac:dyDescent="0.25">
      <c r="A132">
        <v>2010</v>
      </c>
      <c r="B132">
        <v>4</v>
      </c>
      <c r="C132">
        <v>15.338235294117647</v>
      </c>
      <c r="D132">
        <v>13.9285714285714</v>
      </c>
      <c r="E132" t="s">
        <v>39</v>
      </c>
    </row>
    <row r="133" spans="1:5" x14ac:dyDescent="0.25">
      <c r="A133">
        <v>2010</v>
      </c>
      <c r="B133">
        <v>5</v>
      </c>
      <c r="C133">
        <v>18.573394495412845</v>
      </c>
      <c r="D133">
        <v>17.735294117647001</v>
      </c>
      <c r="E133" t="s">
        <v>39</v>
      </c>
    </row>
    <row r="134" spans="1:5" x14ac:dyDescent="0.25">
      <c r="A134">
        <v>2010</v>
      </c>
      <c r="B134">
        <v>6</v>
      </c>
      <c r="C134">
        <v>20.283950617283949</v>
      </c>
      <c r="D134">
        <v>19.2112676056338</v>
      </c>
      <c r="E134" t="s">
        <v>39</v>
      </c>
    </row>
    <row r="135" spans="1:5" x14ac:dyDescent="0.25">
      <c r="A135">
        <v>2010</v>
      </c>
      <c r="B135">
        <v>7</v>
      </c>
      <c r="C135">
        <v>22.845360824742269</v>
      </c>
      <c r="D135">
        <v>24.3333333333333</v>
      </c>
      <c r="E135" t="s">
        <v>39</v>
      </c>
    </row>
    <row r="136" spans="1:5" x14ac:dyDescent="0.25">
      <c r="A136">
        <v>2010</v>
      </c>
      <c r="B136">
        <v>8</v>
      </c>
      <c r="C136">
        <v>27.21590909090909</v>
      </c>
      <c r="D136">
        <v>26.178082191780799</v>
      </c>
      <c r="E136" t="s">
        <v>39</v>
      </c>
    </row>
    <row r="137" spans="1:5" x14ac:dyDescent="0.25">
      <c r="A137">
        <v>2010</v>
      </c>
      <c r="B137">
        <v>9</v>
      </c>
      <c r="C137">
        <v>26.033333333333335</v>
      </c>
      <c r="D137">
        <v>26.033333333333299</v>
      </c>
      <c r="E137" t="s">
        <v>38</v>
      </c>
    </row>
    <row r="138" spans="1:5" x14ac:dyDescent="0.25">
      <c r="A138">
        <v>2011</v>
      </c>
      <c r="B138">
        <v>1</v>
      </c>
      <c r="C138">
        <v>6</v>
      </c>
      <c r="D138">
        <v>6</v>
      </c>
      <c r="E138" t="s">
        <v>38</v>
      </c>
    </row>
    <row r="139" spans="1:5" x14ac:dyDescent="0.25">
      <c r="A139">
        <v>2011</v>
      </c>
      <c r="B139">
        <v>3</v>
      </c>
      <c r="C139">
        <v>8.5</v>
      </c>
      <c r="D139">
        <v>8.5</v>
      </c>
      <c r="E139" t="s">
        <v>38</v>
      </c>
    </row>
    <row r="140" spans="1:5" x14ac:dyDescent="0.25">
      <c r="A140">
        <v>2011</v>
      </c>
      <c r="B140">
        <v>4</v>
      </c>
      <c r="C140">
        <v>13.696969696969697</v>
      </c>
      <c r="D140">
        <v>13.1111111111111</v>
      </c>
      <c r="E140" t="s">
        <v>39</v>
      </c>
    </row>
    <row r="141" spans="1:5" x14ac:dyDescent="0.25">
      <c r="A141">
        <v>2011</v>
      </c>
      <c r="B141">
        <v>5</v>
      </c>
      <c r="C141">
        <v>17.676470588235293</v>
      </c>
      <c r="D141">
        <v>16.736263736263702</v>
      </c>
      <c r="E141" t="s">
        <v>39</v>
      </c>
    </row>
    <row r="142" spans="1:5" x14ac:dyDescent="0.25">
      <c r="A142">
        <v>2011</v>
      </c>
      <c r="B142">
        <v>6</v>
      </c>
      <c r="C142">
        <v>19.793103448275861</v>
      </c>
      <c r="D142">
        <v>19.4660194174757</v>
      </c>
      <c r="E142" t="s">
        <v>39</v>
      </c>
    </row>
    <row r="143" spans="1:5" x14ac:dyDescent="0.25">
      <c r="A143">
        <v>2011</v>
      </c>
      <c r="B143">
        <v>7</v>
      </c>
      <c r="C143">
        <v>23.373015873015873</v>
      </c>
      <c r="D143">
        <v>22.507936507936499</v>
      </c>
      <c r="E143" t="s">
        <v>39</v>
      </c>
    </row>
    <row r="144" spans="1:5" x14ac:dyDescent="0.25">
      <c r="A144">
        <v>2011</v>
      </c>
      <c r="B144">
        <v>8</v>
      </c>
      <c r="C144">
        <v>20.656534954407295</v>
      </c>
      <c r="D144">
        <v>21.545871559632999</v>
      </c>
      <c r="E144" t="s">
        <v>39</v>
      </c>
    </row>
    <row r="145" spans="1:5" x14ac:dyDescent="0.25">
      <c r="A145">
        <v>2011</v>
      </c>
      <c r="B145">
        <v>9</v>
      </c>
      <c r="C145">
        <v>24.94736842105263</v>
      </c>
      <c r="D145">
        <v>25.058333333333302</v>
      </c>
      <c r="E145" t="s">
        <v>39</v>
      </c>
    </row>
    <row r="146" spans="1:5" x14ac:dyDescent="0.25">
      <c r="A146">
        <v>2012</v>
      </c>
      <c r="B146">
        <v>2</v>
      </c>
      <c r="C146">
        <v>6.458333333333333</v>
      </c>
      <c r="D146">
        <v>6.13043478260869</v>
      </c>
      <c r="E146" t="s">
        <v>39</v>
      </c>
    </row>
    <row r="147" spans="1:5" x14ac:dyDescent="0.25">
      <c r="A147">
        <v>2012</v>
      </c>
      <c r="B147">
        <v>3</v>
      </c>
      <c r="C147">
        <v>9.375</v>
      </c>
      <c r="D147">
        <v>8.25</v>
      </c>
      <c r="E147" t="s">
        <v>39</v>
      </c>
    </row>
    <row r="148" spans="1:5" x14ac:dyDescent="0.25">
      <c r="A148">
        <v>2012</v>
      </c>
      <c r="B148">
        <v>4</v>
      </c>
      <c r="C148">
        <v>11.67741935483871</v>
      </c>
      <c r="D148">
        <v>8.8333333333333304</v>
      </c>
      <c r="E148" t="s">
        <v>39</v>
      </c>
    </row>
    <row r="149" spans="1:5" x14ac:dyDescent="0.25">
      <c r="A149">
        <v>2012</v>
      </c>
      <c r="B149">
        <v>5</v>
      </c>
      <c r="C149">
        <v>14.267515923566879</v>
      </c>
      <c r="D149">
        <v>12.6306306306306</v>
      </c>
      <c r="E149" t="s">
        <v>39</v>
      </c>
    </row>
    <row r="150" spans="1:5" x14ac:dyDescent="0.25">
      <c r="A150">
        <v>2012</v>
      </c>
      <c r="B150">
        <v>6</v>
      </c>
      <c r="C150">
        <v>17.564625850340136</v>
      </c>
      <c r="D150">
        <v>16.192810457516298</v>
      </c>
      <c r="E150" t="s">
        <v>39</v>
      </c>
    </row>
    <row r="151" spans="1:5" x14ac:dyDescent="0.25">
      <c r="A151">
        <v>2012</v>
      </c>
      <c r="B151">
        <v>7</v>
      </c>
      <c r="C151">
        <v>20.347402597402599</v>
      </c>
      <c r="D151">
        <v>18.389221556886199</v>
      </c>
      <c r="E151" t="s">
        <v>39</v>
      </c>
    </row>
    <row r="152" spans="1:5" x14ac:dyDescent="0.25">
      <c r="A152">
        <v>2012</v>
      </c>
      <c r="B152">
        <v>8</v>
      </c>
      <c r="C152">
        <v>26.246753246753247</v>
      </c>
      <c r="D152">
        <v>25.3333333333333</v>
      </c>
      <c r="E152" t="s">
        <v>39</v>
      </c>
    </row>
    <row r="153" spans="1:5" x14ac:dyDescent="0.25">
      <c r="A153">
        <v>2012</v>
      </c>
      <c r="B153">
        <v>9</v>
      </c>
      <c r="C153">
        <v>37.565217391304351</v>
      </c>
      <c r="D153">
        <v>31</v>
      </c>
      <c r="E153" t="s">
        <v>39</v>
      </c>
    </row>
    <row r="154" spans="1:5" x14ac:dyDescent="0.25">
      <c r="A154">
        <v>2013</v>
      </c>
      <c r="B154">
        <v>2</v>
      </c>
      <c r="C154">
        <v>9.0357142857142865</v>
      </c>
      <c r="D154">
        <v>8.4285714285714199</v>
      </c>
      <c r="E154" t="s">
        <v>39</v>
      </c>
    </row>
    <row r="155" spans="1:5" x14ac:dyDescent="0.25">
      <c r="A155">
        <v>2013</v>
      </c>
      <c r="B155">
        <v>3</v>
      </c>
      <c r="C155">
        <v>12.536945812807883</v>
      </c>
      <c r="D155">
        <v>12.2881355932203</v>
      </c>
      <c r="E155" t="s">
        <v>39</v>
      </c>
    </row>
    <row r="156" spans="1:5" x14ac:dyDescent="0.25">
      <c r="A156">
        <v>2013</v>
      </c>
      <c r="B156">
        <v>4</v>
      </c>
      <c r="C156">
        <v>16.617021276595743</v>
      </c>
      <c r="D156">
        <v>15.6979166666666</v>
      </c>
      <c r="E156" t="s">
        <v>39</v>
      </c>
    </row>
    <row r="157" spans="1:5" x14ac:dyDescent="0.25">
      <c r="A157">
        <v>2013</v>
      </c>
      <c r="B157">
        <v>5</v>
      </c>
      <c r="C157">
        <v>20.714975845410628</v>
      </c>
      <c r="D157">
        <v>20.280701754385898</v>
      </c>
      <c r="E157" t="s">
        <v>39</v>
      </c>
    </row>
    <row r="158" spans="1:5" x14ac:dyDescent="0.25">
      <c r="A158">
        <v>2013</v>
      </c>
      <c r="B158">
        <v>6</v>
      </c>
      <c r="C158">
        <v>22.502617801047119</v>
      </c>
      <c r="D158">
        <v>25</v>
      </c>
      <c r="E158" t="s">
        <v>39</v>
      </c>
    </row>
    <row r="159" spans="1:5" x14ac:dyDescent="0.25">
      <c r="A159">
        <v>2013</v>
      </c>
      <c r="B159">
        <v>7</v>
      </c>
      <c r="C159">
        <v>27.832116788321169</v>
      </c>
      <c r="D159">
        <v>28.640909090908998</v>
      </c>
      <c r="E159" t="s">
        <v>39</v>
      </c>
    </row>
    <row r="160" spans="1:5" x14ac:dyDescent="0.25">
      <c r="A160">
        <v>2013</v>
      </c>
      <c r="B160">
        <v>8</v>
      </c>
      <c r="C160">
        <v>32.632653061224488</v>
      </c>
      <c r="D160">
        <v>34.35</v>
      </c>
      <c r="E160" t="s">
        <v>39</v>
      </c>
    </row>
    <row r="161" spans="1:5" x14ac:dyDescent="0.25">
      <c r="A161">
        <v>2013</v>
      </c>
      <c r="B161">
        <v>9</v>
      </c>
      <c r="C161">
        <v>39.060606060606062</v>
      </c>
      <c r="D161">
        <v>39.060606060605998</v>
      </c>
      <c r="E161" t="s">
        <v>38</v>
      </c>
    </row>
    <row r="162" spans="1:5" x14ac:dyDescent="0.25">
      <c r="A162">
        <v>2014</v>
      </c>
      <c r="B162">
        <v>1</v>
      </c>
      <c r="C162">
        <v>8.3333333333333339</v>
      </c>
      <c r="D162">
        <v>6.5</v>
      </c>
      <c r="E162" t="s">
        <v>39</v>
      </c>
    </row>
    <row r="163" spans="1:5" x14ac:dyDescent="0.25">
      <c r="A163">
        <v>2014</v>
      </c>
      <c r="B163">
        <v>2</v>
      </c>
      <c r="C163">
        <v>12</v>
      </c>
      <c r="D163">
        <v>12</v>
      </c>
      <c r="E163" t="s">
        <v>38</v>
      </c>
    </row>
    <row r="164" spans="1:5" x14ac:dyDescent="0.25">
      <c r="A164">
        <v>2014</v>
      </c>
      <c r="B164">
        <v>3</v>
      </c>
      <c r="C164">
        <v>13.571428571428571</v>
      </c>
      <c r="D164">
        <v>11</v>
      </c>
      <c r="E164" t="s">
        <v>39</v>
      </c>
    </row>
    <row r="165" spans="1:5" x14ac:dyDescent="0.25">
      <c r="A165">
        <v>2014</v>
      </c>
      <c r="B165">
        <v>4</v>
      </c>
      <c r="C165">
        <v>16.25925925925926</v>
      </c>
      <c r="D165">
        <v>13</v>
      </c>
      <c r="E165" t="s">
        <v>39</v>
      </c>
    </row>
    <row r="166" spans="1:5" x14ac:dyDescent="0.25">
      <c r="A166">
        <v>2014</v>
      </c>
      <c r="B166">
        <v>5</v>
      </c>
      <c r="C166">
        <v>20.883928571428573</v>
      </c>
      <c r="D166">
        <v>17.740740740740701</v>
      </c>
      <c r="E166" t="s">
        <v>39</v>
      </c>
    </row>
    <row r="167" spans="1:5" x14ac:dyDescent="0.25">
      <c r="A167">
        <v>2014</v>
      </c>
      <c r="B167">
        <v>6</v>
      </c>
      <c r="C167">
        <v>26.270833333333332</v>
      </c>
      <c r="D167">
        <v>26.75</v>
      </c>
      <c r="E167" t="s">
        <v>39</v>
      </c>
    </row>
    <row r="168" spans="1:5" x14ac:dyDescent="0.25">
      <c r="A168">
        <v>2014</v>
      </c>
      <c r="B168">
        <v>7</v>
      </c>
      <c r="C168">
        <v>30.272727272727273</v>
      </c>
      <c r="D168">
        <v>31.4375</v>
      </c>
      <c r="E168" t="s">
        <v>39</v>
      </c>
    </row>
    <row r="169" spans="1:5" x14ac:dyDescent="0.25">
      <c r="A169">
        <v>2014</v>
      </c>
      <c r="B169">
        <v>8</v>
      </c>
      <c r="C169">
        <v>36.1</v>
      </c>
      <c r="D169">
        <v>32.1666666666666</v>
      </c>
      <c r="E169" t="s">
        <v>39</v>
      </c>
    </row>
    <row r="170" spans="1:5" x14ac:dyDescent="0.25">
      <c r="A170">
        <v>2014</v>
      </c>
      <c r="B170">
        <v>9</v>
      </c>
      <c r="C170">
        <v>48</v>
      </c>
      <c r="D170">
        <v>48</v>
      </c>
      <c r="E170" t="s">
        <v>38</v>
      </c>
    </row>
    <row r="171" spans="1:5" x14ac:dyDescent="0.25">
      <c r="A171">
        <v>2015</v>
      </c>
      <c r="B171">
        <v>1</v>
      </c>
      <c r="C171">
        <v>6</v>
      </c>
      <c r="D171">
        <v>6</v>
      </c>
      <c r="E171" t="s">
        <v>38</v>
      </c>
    </row>
    <row r="172" spans="1:5" x14ac:dyDescent="0.25">
      <c r="A172">
        <v>2015</v>
      </c>
      <c r="B172">
        <v>2</v>
      </c>
      <c r="C172">
        <v>13.333333333333334</v>
      </c>
      <c r="D172">
        <v>12</v>
      </c>
      <c r="E172" t="s">
        <v>39</v>
      </c>
    </row>
    <row r="173" spans="1:5" x14ac:dyDescent="0.25">
      <c r="A173">
        <v>2015</v>
      </c>
      <c r="B173">
        <v>3</v>
      </c>
      <c r="C173">
        <v>17.899999999999999</v>
      </c>
      <c r="D173" t="s">
        <v>36</v>
      </c>
      <c r="E173" t="e">
        <v>#VALUE!</v>
      </c>
    </row>
    <row r="174" spans="1:5" x14ac:dyDescent="0.25">
      <c r="A174">
        <v>2015</v>
      </c>
      <c r="B174">
        <v>4</v>
      </c>
      <c r="C174">
        <v>18.90909090909091</v>
      </c>
      <c r="D174">
        <v>19.8</v>
      </c>
      <c r="E174" t="s">
        <v>39</v>
      </c>
    </row>
    <row r="175" spans="1:5" x14ac:dyDescent="0.25">
      <c r="A175">
        <v>2015</v>
      </c>
      <c r="B175">
        <v>5</v>
      </c>
      <c r="C175">
        <v>23.973684210526315</v>
      </c>
      <c r="D175">
        <v>19</v>
      </c>
      <c r="E175" t="s">
        <v>39</v>
      </c>
    </row>
    <row r="176" spans="1:5" x14ac:dyDescent="0.25">
      <c r="A176">
        <v>2015</v>
      </c>
      <c r="B176">
        <v>6</v>
      </c>
      <c r="C176">
        <v>30.6</v>
      </c>
      <c r="D176" t="s">
        <v>36</v>
      </c>
      <c r="E176" t="e">
        <v>#VALUE!</v>
      </c>
    </row>
    <row r="177" spans="1:5" x14ac:dyDescent="0.25">
      <c r="A177">
        <v>2015</v>
      </c>
      <c r="B177">
        <v>7</v>
      </c>
      <c r="C177">
        <v>31.785714285714285</v>
      </c>
      <c r="D177">
        <v>37.3333333333333</v>
      </c>
      <c r="E177" t="s">
        <v>39</v>
      </c>
    </row>
    <row r="178" spans="1:5" x14ac:dyDescent="0.25">
      <c r="A178">
        <v>2015</v>
      </c>
      <c r="B178">
        <v>8</v>
      </c>
      <c r="C178">
        <v>16</v>
      </c>
      <c r="D178">
        <v>16</v>
      </c>
      <c r="E178" t="s">
        <v>38</v>
      </c>
    </row>
    <row r="179" spans="1:5" x14ac:dyDescent="0.25">
      <c r="A179">
        <v>2015</v>
      </c>
      <c r="B179">
        <v>9</v>
      </c>
      <c r="C179">
        <v>41</v>
      </c>
      <c r="D179" t="s">
        <v>36</v>
      </c>
      <c r="E179" t="e">
        <v>#VALUE!</v>
      </c>
    </row>
    <row r="180" spans="1:5" x14ac:dyDescent="0.25">
      <c r="A180">
        <v>2016</v>
      </c>
      <c r="B180">
        <v>2</v>
      </c>
      <c r="C180">
        <v>14.8</v>
      </c>
      <c r="D180">
        <v>13</v>
      </c>
      <c r="E180" t="s">
        <v>39</v>
      </c>
    </row>
    <row r="181" spans="1:5" x14ac:dyDescent="0.25">
      <c r="A181">
        <v>2016</v>
      </c>
      <c r="B181">
        <v>3</v>
      </c>
      <c r="C181">
        <v>15.617021276595745</v>
      </c>
      <c r="D181">
        <v>13.636363636363599</v>
      </c>
      <c r="E181" t="s">
        <v>39</v>
      </c>
    </row>
    <row r="182" spans="1:5" x14ac:dyDescent="0.25">
      <c r="A182">
        <v>2016</v>
      </c>
      <c r="B182">
        <v>4</v>
      </c>
      <c r="C182">
        <v>22.2</v>
      </c>
      <c r="D182">
        <v>22.4</v>
      </c>
      <c r="E182" t="s">
        <v>39</v>
      </c>
    </row>
    <row r="183" spans="1:5" x14ac:dyDescent="0.25">
      <c r="A183">
        <v>2016</v>
      </c>
      <c r="B183">
        <v>5</v>
      </c>
      <c r="C183">
        <v>23.580645161290324</v>
      </c>
      <c r="D183">
        <v>23.125</v>
      </c>
      <c r="E183" t="s">
        <v>39</v>
      </c>
    </row>
    <row r="184" spans="1:5" x14ac:dyDescent="0.25">
      <c r="A184">
        <v>2016</v>
      </c>
      <c r="B184">
        <v>6</v>
      </c>
      <c r="C184">
        <v>22</v>
      </c>
      <c r="D184">
        <v>27</v>
      </c>
      <c r="E184" t="s">
        <v>39</v>
      </c>
    </row>
    <row r="185" spans="1:5" x14ac:dyDescent="0.25">
      <c r="A185">
        <v>2016</v>
      </c>
      <c r="B185">
        <v>7</v>
      </c>
      <c r="C185">
        <v>34.125</v>
      </c>
      <c r="D185">
        <v>34.125</v>
      </c>
      <c r="E185" t="s">
        <v>38</v>
      </c>
    </row>
    <row r="186" spans="1:5" x14ac:dyDescent="0.25">
      <c r="A186">
        <v>2016</v>
      </c>
      <c r="B186">
        <v>8</v>
      </c>
      <c r="C186">
        <v>40.444444444444443</v>
      </c>
      <c r="D186">
        <v>45</v>
      </c>
      <c r="E186" t="s">
        <v>39</v>
      </c>
    </row>
    <row r="187" spans="1:5" x14ac:dyDescent="0.25">
      <c r="A187">
        <v>2016</v>
      </c>
      <c r="B187">
        <v>9</v>
      </c>
      <c r="C187">
        <v>49</v>
      </c>
      <c r="D187">
        <v>49</v>
      </c>
      <c r="E187" t="s">
        <v>38</v>
      </c>
    </row>
    <row r="188" spans="1:5" x14ac:dyDescent="0.25">
      <c r="A188">
        <v>2017</v>
      </c>
      <c r="B188">
        <v>1</v>
      </c>
      <c r="C188">
        <v>12.222222222222221</v>
      </c>
      <c r="D188">
        <v>10.6666666666666</v>
      </c>
      <c r="E188" t="s">
        <v>39</v>
      </c>
    </row>
    <row r="189" spans="1:5" x14ac:dyDescent="0.25">
      <c r="A189">
        <v>2017</v>
      </c>
      <c r="B189">
        <v>2</v>
      </c>
      <c r="C189">
        <v>13.714285714285714</v>
      </c>
      <c r="D189">
        <v>13</v>
      </c>
      <c r="E189" t="s">
        <v>39</v>
      </c>
    </row>
    <row r="190" spans="1:5" x14ac:dyDescent="0.25">
      <c r="A190">
        <v>2017</v>
      </c>
      <c r="B190">
        <v>3</v>
      </c>
      <c r="C190">
        <v>17.2</v>
      </c>
      <c r="D190">
        <v>17.3333333333333</v>
      </c>
      <c r="E190" t="s">
        <v>39</v>
      </c>
    </row>
    <row r="191" spans="1:5" x14ac:dyDescent="0.25">
      <c r="A191">
        <v>2017</v>
      </c>
      <c r="B191">
        <v>4</v>
      </c>
      <c r="C191">
        <v>18.84090909090909</v>
      </c>
      <c r="D191">
        <v>18.2258064516129</v>
      </c>
      <c r="E191" t="s">
        <v>39</v>
      </c>
    </row>
    <row r="192" spans="1:5" x14ac:dyDescent="0.25">
      <c r="A192">
        <v>2017</v>
      </c>
      <c r="B192">
        <v>5</v>
      </c>
      <c r="C192">
        <v>20.5</v>
      </c>
      <c r="D192">
        <v>21.857142857142801</v>
      </c>
      <c r="E192" t="s">
        <v>39</v>
      </c>
    </row>
    <row r="193" spans="1:5" x14ac:dyDescent="0.25">
      <c r="A193">
        <v>2017</v>
      </c>
      <c r="B193">
        <v>6</v>
      </c>
      <c r="C193">
        <v>21.69047619047619</v>
      </c>
      <c r="D193">
        <v>23.285714285714199</v>
      </c>
      <c r="E193" t="s">
        <v>39</v>
      </c>
    </row>
    <row r="194" spans="1:5" x14ac:dyDescent="0.25">
      <c r="A194">
        <v>2017</v>
      </c>
      <c r="B194">
        <v>7</v>
      </c>
      <c r="C194">
        <v>25.857142857142858</v>
      </c>
      <c r="D194">
        <v>23.3333333333333</v>
      </c>
      <c r="E194" t="s">
        <v>39</v>
      </c>
    </row>
    <row r="195" spans="1:5" x14ac:dyDescent="0.25">
      <c r="A195">
        <v>2017</v>
      </c>
      <c r="B195">
        <v>8</v>
      </c>
      <c r="C195">
        <v>33.25</v>
      </c>
      <c r="D195">
        <v>36.75</v>
      </c>
      <c r="E195" t="s">
        <v>39</v>
      </c>
    </row>
    <row r="196" spans="1:5" x14ac:dyDescent="0.25">
      <c r="A196">
        <v>2017</v>
      </c>
      <c r="B196">
        <v>9</v>
      </c>
      <c r="C196">
        <v>39.111111111111114</v>
      </c>
      <c r="D196">
        <v>39.1111111111111</v>
      </c>
      <c r="E196" t="s">
        <v>38</v>
      </c>
    </row>
    <row r="197" spans="1:5" x14ac:dyDescent="0.25">
      <c r="A197">
        <v>2018</v>
      </c>
      <c r="B197">
        <v>1</v>
      </c>
      <c r="C197">
        <v>6.8571428571428568</v>
      </c>
      <c r="D197">
        <v>6.8571428571428497</v>
      </c>
      <c r="E197" t="s">
        <v>38</v>
      </c>
    </row>
    <row r="198" spans="1:5" x14ac:dyDescent="0.25">
      <c r="A198">
        <v>2018</v>
      </c>
      <c r="B198">
        <v>2</v>
      </c>
      <c r="C198">
        <v>7.666666666666667</v>
      </c>
      <c r="D198">
        <v>7.6666666666666599</v>
      </c>
      <c r="E198" t="s">
        <v>38</v>
      </c>
    </row>
    <row r="199" spans="1:5" x14ac:dyDescent="0.25">
      <c r="A199">
        <v>2018</v>
      </c>
      <c r="B199">
        <v>3</v>
      </c>
      <c r="C199">
        <v>14</v>
      </c>
      <c r="D199" t="s">
        <v>36</v>
      </c>
      <c r="E199" t="e">
        <v>#VALUE!</v>
      </c>
    </row>
    <row r="200" spans="1:5" x14ac:dyDescent="0.25">
      <c r="A200">
        <v>2018</v>
      </c>
      <c r="B200">
        <v>9</v>
      </c>
      <c r="C200">
        <v>36.5</v>
      </c>
      <c r="D200">
        <v>36.5</v>
      </c>
      <c r="E200" t="s">
        <v>38</v>
      </c>
    </row>
    <row r="201" spans="1:5" x14ac:dyDescent="0.25">
      <c r="A201">
        <v>2019</v>
      </c>
      <c r="B201">
        <v>1</v>
      </c>
      <c r="C201">
        <v>6</v>
      </c>
      <c r="D201">
        <v>6</v>
      </c>
      <c r="E201" t="s">
        <v>38</v>
      </c>
    </row>
    <row r="202" spans="1:5" x14ac:dyDescent="0.25">
      <c r="A202">
        <v>2019</v>
      </c>
      <c r="B202">
        <v>2</v>
      </c>
      <c r="C202">
        <v>11</v>
      </c>
      <c r="D202" t="s">
        <v>36</v>
      </c>
      <c r="E202" t="e">
        <v>#VALUE!</v>
      </c>
    </row>
    <row r="203" spans="1:5" x14ac:dyDescent="0.25">
      <c r="A203">
        <v>2019</v>
      </c>
      <c r="B203">
        <v>3</v>
      </c>
      <c r="C203">
        <v>9</v>
      </c>
      <c r="D203">
        <v>9</v>
      </c>
      <c r="E203" t="s">
        <v>38</v>
      </c>
    </row>
    <row r="204" spans="1:5" x14ac:dyDescent="0.25">
      <c r="A204">
        <v>2019</v>
      </c>
      <c r="B204">
        <v>4</v>
      </c>
      <c r="C204">
        <v>16</v>
      </c>
      <c r="D204">
        <v>11</v>
      </c>
      <c r="E204" t="s">
        <v>39</v>
      </c>
    </row>
    <row r="205" spans="1:5" x14ac:dyDescent="0.25">
      <c r="A205">
        <v>2019</v>
      </c>
      <c r="B205">
        <v>5</v>
      </c>
      <c r="C205">
        <v>25</v>
      </c>
      <c r="D205" t="s">
        <v>36</v>
      </c>
      <c r="E205" t="e">
        <v>#VALUE!</v>
      </c>
    </row>
    <row r="206" spans="1:5" x14ac:dyDescent="0.25">
      <c r="A206">
        <v>2019</v>
      </c>
      <c r="B206">
        <v>6</v>
      </c>
      <c r="C206">
        <v>20.5</v>
      </c>
      <c r="D206">
        <v>13</v>
      </c>
      <c r="E206" t="s">
        <v>39</v>
      </c>
    </row>
    <row r="207" spans="1:5" x14ac:dyDescent="0.25">
      <c r="A207">
        <v>2019</v>
      </c>
      <c r="B207">
        <v>7</v>
      </c>
      <c r="C207">
        <v>19.5</v>
      </c>
      <c r="D207" t="s">
        <v>36</v>
      </c>
      <c r="E207" t="e">
        <v>#VALUE!</v>
      </c>
    </row>
    <row r="208" spans="1:5" x14ac:dyDescent="0.25">
      <c r="A208">
        <v>2021</v>
      </c>
      <c r="B208">
        <v>4</v>
      </c>
      <c r="C208">
        <v>25</v>
      </c>
      <c r="D208" t="s">
        <v>36</v>
      </c>
      <c r="E208" t="e">
        <v>#VALUE!</v>
      </c>
    </row>
    <row r="209" spans="1:5" x14ac:dyDescent="0.25">
      <c r="A209">
        <v>2022</v>
      </c>
      <c r="B209">
        <v>1</v>
      </c>
      <c r="C209">
        <v>10.571428571428571</v>
      </c>
      <c r="D209">
        <v>9</v>
      </c>
      <c r="E209" t="s">
        <v>39</v>
      </c>
    </row>
    <row r="210" spans="1:5" x14ac:dyDescent="0.25">
      <c r="A210">
        <v>2022</v>
      </c>
      <c r="B210">
        <v>2</v>
      </c>
      <c r="C210">
        <v>8</v>
      </c>
      <c r="D210">
        <v>8</v>
      </c>
      <c r="E210" t="s">
        <v>38</v>
      </c>
    </row>
  </sheetData>
  <conditionalFormatting sqref="E2:E210">
    <cfRule type="cellIs" dxfId="11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5D73-79FF-4104-8BAF-AC47DEF65EC0}">
  <dimension ref="A1:K12"/>
  <sheetViews>
    <sheetView workbookViewId="0">
      <selection activeCell="B6" sqref="B6"/>
    </sheetView>
  </sheetViews>
  <sheetFormatPr defaultRowHeight="15" x14ac:dyDescent="0.25"/>
  <cols>
    <col min="1" max="1" width="5" bestFit="1" customWidth="1"/>
    <col min="2" max="2" width="11.7109375" bestFit="1" customWidth="1"/>
    <col min="3" max="3" width="26.85546875" bestFit="1" customWidth="1"/>
    <col min="4" max="4" width="27.140625" bestFit="1" customWidth="1"/>
    <col min="5" max="5" width="10.5703125" bestFit="1" customWidth="1"/>
    <col min="6" max="6" width="11" bestFit="1" customWidth="1"/>
    <col min="7" max="7" width="12.42578125" bestFit="1" customWidth="1"/>
    <col min="8" max="8" width="8.5703125" bestFit="1" customWidth="1"/>
    <col min="9" max="9" width="16.28515625" bestFit="1" customWidth="1"/>
    <col min="10" max="10" width="12.42578125" bestFit="1" customWidth="1"/>
    <col min="11" max="11" width="69.42578125" bestFit="1" customWidth="1"/>
  </cols>
  <sheetData>
    <row r="1" spans="1:11" x14ac:dyDescent="0.25">
      <c r="A1" t="s">
        <v>0</v>
      </c>
      <c r="B1" s="15" t="s">
        <v>2</v>
      </c>
      <c r="C1" s="15" t="s">
        <v>1</v>
      </c>
      <c r="D1" s="15" t="s">
        <v>3</v>
      </c>
      <c r="E1" s="15" t="s">
        <v>23</v>
      </c>
      <c r="F1" s="32" t="s">
        <v>77</v>
      </c>
      <c r="G1" s="15" t="s">
        <v>24</v>
      </c>
      <c r="H1" s="15" t="s">
        <v>25</v>
      </c>
      <c r="I1" s="15" t="s">
        <v>26</v>
      </c>
      <c r="J1" s="15" t="s">
        <v>13</v>
      </c>
      <c r="K1" s="19" t="s">
        <v>29</v>
      </c>
    </row>
    <row r="2" spans="1:11" x14ac:dyDescent="0.25">
      <c r="A2">
        <v>1998</v>
      </c>
      <c r="B2" s="27"/>
      <c r="C2" s="27">
        <v>1</v>
      </c>
      <c r="D2" s="27"/>
      <c r="E2" s="27"/>
      <c r="F2" s="27"/>
      <c r="G2" s="27"/>
      <c r="H2" s="27"/>
      <c r="I2" s="27"/>
      <c r="J2" s="17">
        <v>20.666666666666668</v>
      </c>
      <c r="K2" s="28" t="s">
        <v>37</v>
      </c>
    </row>
    <row r="3" spans="1:11" x14ac:dyDescent="0.25">
      <c r="A3">
        <f>YEAR(B3)</f>
        <v>2000</v>
      </c>
      <c r="B3" s="16">
        <v>36675</v>
      </c>
      <c r="C3" s="17">
        <v>6</v>
      </c>
      <c r="D3" s="17">
        <v>901</v>
      </c>
      <c r="E3" s="17">
        <v>1</v>
      </c>
      <c r="F3" s="17"/>
      <c r="G3" s="18" t="s">
        <v>27</v>
      </c>
      <c r="H3" s="17"/>
      <c r="I3" s="17">
        <v>894.66971393695997</v>
      </c>
      <c r="J3" s="26"/>
      <c r="K3" t="s">
        <v>30</v>
      </c>
    </row>
    <row r="4" spans="1:11" x14ac:dyDescent="0.25">
      <c r="A4">
        <f t="shared" ref="A4:A12" si="0">YEAR(B4)</f>
        <v>2000</v>
      </c>
      <c r="B4" s="16">
        <v>36675</v>
      </c>
      <c r="C4" s="17">
        <v>6</v>
      </c>
      <c r="D4" s="17">
        <v>901</v>
      </c>
      <c r="E4" s="17">
        <v>3</v>
      </c>
      <c r="F4" s="17"/>
      <c r="G4" s="18" t="s">
        <v>28</v>
      </c>
      <c r="H4" s="17"/>
      <c r="I4" s="17">
        <v>895.11607491542998</v>
      </c>
      <c r="J4" s="26"/>
      <c r="K4" t="s">
        <v>30</v>
      </c>
    </row>
    <row r="5" spans="1:11" x14ac:dyDescent="0.25">
      <c r="A5">
        <f t="shared" si="0"/>
        <v>2001</v>
      </c>
      <c r="B5" s="16">
        <v>37026</v>
      </c>
      <c r="C5" s="17">
        <v>5</v>
      </c>
      <c r="D5" s="17">
        <v>711</v>
      </c>
      <c r="E5" s="17">
        <v>1</v>
      </c>
      <c r="F5" s="17"/>
      <c r="G5" s="18" t="s">
        <v>27</v>
      </c>
      <c r="H5" s="17"/>
      <c r="I5" s="17">
        <v>891.99154806614001</v>
      </c>
      <c r="J5" s="26"/>
      <c r="K5" t="s">
        <v>30</v>
      </c>
    </row>
    <row r="6" spans="1:11" x14ac:dyDescent="0.25">
      <c r="A6">
        <f t="shared" si="0"/>
        <v>2001</v>
      </c>
      <c r="B6" s="16">
        <v>37026</v>
      </c>
      <c r="C6" s="17">
        <v>5</v>
      </c>
      <c r="D6" s="17">
        <v>711</v>
      </c>
      <c r="E6" s="17">
        <v>3</v>
      </c>
      <c r="F6" s="17"/>
      <c r="G6" s="18" t="s">
        <v>28</v>
      </c>
      <c r="H6" s="17"/>
      <c r="I6" s="17">
        <v>891.05824783843002</v>
      </c>
      <c r="J6" s="26"/>
      <c r="K6" t="s">
        <v>30</v>
      </c>
    </row>
    <row r="7" spans="1:11" x14ac:dyDescent="0.25">
      <c r="A7">
        <f t="shared" si="0"/>
        <v>2006</v>
      </c>
      <c r="B7" s="16">
        <v>38856</v>
      </c>
      <c r="C7" s="33">
        <v>5</v>
      </c>
      <c r="D7" s="17">
        <v>340</v>
      </c>
      <c r="E7" s="17">
        <v>1</v>
      </c>
      <c r="F7" s="17"/>
      <c r="G7" s="18" t="s">
        <v>27</v>
      </c>
      <c r="H7" s="17"/>
      <c r="I7" s="17">
        <v>3</v>
      </c>
      <c r="J7" s="26"/>
      <c r="K7" t="s">
        <v>31</v>
      </c>
    </row>
    <row r="8" spans="1:11" x14ac:dyDescent="0.25">
      <c r="A8">
        <f t="shared" si="0"/>
        <v>2006</v>
      </c>
      <c r="B8" s="16">
        <v>38856</v>
      </c>
      <c r="C8" s="33">
        <v>5</v>
      </c>
      <c r="D8" s="17">
        <v>340</v>
      </c>
      <c r="E8" s="17">
        <v>2</v>
      </c>
      <c r="F8" s="17"/>
      <c r="G8" s="18" t="s">
        <v>27</v>
      </c>
      <c r="H8" s="17"/>
      <c r="I8" s="17">
        <v>3</v>
      </c>
      <c r="J8" s="26"/>
      <c r="K8" t="s">
        <v>31</v>
      </c>
    </row>
    <row r="9" spans="1:11" x14ac:dyDescent="0.25">
      <c r="A9">
        <f t="shared" si="0"/>
        <v>2006</v>
      </c>
      <c r="B9" s="16">
        <v>38856</v>
      </c>
      <c r="C9" s="33">
        <v>5</v>
      </c>
      <c r="D9" s="17">
        <v>340</v>
      </c>
      <c r="E9" s="17">
        <v>3</v>
      </c>
      <c r="F9" s="17">
        <v>50</v>
      </c>
      <c r="G9" s="18" t="s">
        <v>27</v>
      </c>
      <c r="H9" s="17">
        <v>55</v>
      </c>
      <c r="I9" s="17">
        <v>3</v>
      </c>
      <c r="J9" s="26"/>
      <c r="K9" t="s">
        <v>31</v>
      </c>
    </row>
    <row r="10" spans="1:11" x14ac:dyDescent="0.25">
      <c r="A10">
        <f t="shared" si="0"/>
        <v>2006</v>
      </c>
      <c r="B10" s="16">
        <v>38871</v>
      </c>
      <c r="C10" s="33">
        <v>6</v>
      </c>
      <c r="D10" s="17">
        <v>343</v>
      </c>
      <c r="E10" s="17">
        <v>1</v>
      </c>
      <c r="F10" s="17"/>
      <c r="G10" s="18" t="s">
        <v>27</v>
      </c>
      <c r="H10" s="17"/>
      <c r="I10" s="17">
        <v>3</v>
      </c>
      <c r="J10" s="26"/>
      <c r="K10" t="s">
        <v>32</v>
      </c>
    </row>
    <row r="11" spans="1:11" x14ac:dyDescent="0.25">
      <c r="A11">
        <f t="shared" si="0"/>
        <v>2006</v>
      </c>
      <c r="B11" s="16">
        <v>38871</v>
      </c>
      <c r="C11" s="33">
        <v>6</v>
      </c>
      <c r="D11" s="17">
        <v>343</v>
      </c>
      <c r="E11" s="17">
        <v>2</v>
      </c>
      <c r="F11" s="17">
        <v>50</v>
      </c>
      <c r="G11" s="18" t="s">
        <v>27</v>
      </c>
      <c r="H11" s="17">
        <v>67</v>
      </c>
      <c r="I11" s="17">
        <v>3</v>
      </c>
      <c r="J11" s="26"/>
      <c r="K11" t="s">
        <v>32</v>
      </c>
    </row>
    <row r="12" spans="1:11" x14ac:dyDescent="0.25">
      <c r="A12">
        <f t="shared" si="0"/>
        <v>2006</v>
      </c>
      <c r="B12" s="16">
        <v>38871</v>
      </c>
      <c r="C12" s="33">
        <v>6</v>
      </c>
      <c r="D12" s="17">
        <v>343</v>
      </c>
      <c r="E12" s="17">
        <v>3</v>
      </c>
      <c r="F12" s="17"/>
      <c r="G12" s="18" t="s">
        <v>27</v>
      </c>
      <c r="H12" s="17"/>
      <c r="I12" s="17">
        <v>3</v>
      </c>
      <c r="J12" s="26"/>
      <c r="K12" t="s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39DD-B729-4FD4-887B-ECB54269C484}">
  <dimension ref="A1:F27"/>
  <sheetViews>
    <sheetView workbookViewId="0">
      <selection activeCell="H31" sqref="H31"/>
    </sheetView>
  </sheetViews>
  <sheetFormatPr defaultRowHeight="15" x14ac:dyDescent="0.25"/>
  <cols>
    <col min="1" max="1" width="6" bestFit="1" customWidth="1"/>
    <col min="2" max="2" width="7" bestFit="1" customWidth="1"/>
    <col min="3" max="3" width="18.7109375" bestFit="1" customWidth="1"/>
    <col min="4" max="4" width="17.42578125" bestFit="1" customWidth="1"/>
    <col min="5" max="5" width="22.42578125" bestFit="1" customWidth="1"/>
    <col min="6" max="6" width="102" bestFit="1" customWidth="1"/>
    <col min="16" max="16" width="21.85546875" bestFit="1" customWidth="1"/>
    <col min="17" max="17" width="10.28515625" bestFit="1" customWidth="1"/>
  </cols>
  <sheetData>
    <row r="1" spans="1:6" ht="15.75" x14ac:dyDescent="0.25">
      <c r="A1" s="8" t="s">
        <v>14</v>
      </c>
      <c r="B1" s="8" t="s">
        <v>15</v>
      </c>
      <c r="C1" s="35" t="s">
        <v>43</v>
      </c>
      <c r="D1" s="35" t="s">
        <v>44</v>
      </c>
      <c r="E1" s="35" t="s">
        <v>45</v>
      </c>
      <c r="F1" s="35" t="s">
        <v>46</v>
      </c>
    </row>
    <row r="2" spans="1:6" ht="15.75" x14ac:dyDescent="0.25">
      <c r="A2" s="10">
        <v>1995</v>
      </c>
      <c r="B2" s="10">
        <v>4.4000000000000004</v>
      </c>
      <c r="C2" s="35">
        <v>4.4000000000000004</v>
      </c>
      <c r="D2" s="35">
        <v>4.4000000000000004</v>
      </c>
      <c r="E2" s="35">
        <f>ROUND(Sheet2!T2, 1)</f>
        <v>4.4000000000000004</v>
      </c>
      <c r="F2" s="35" t="s">
        <v>83</v>
      </c>
    </row>
    <row r="3" spans="1:6" ht="15.75" x14ac:dyDescent="0.25">
      <c r="A3" s="10">
        <v>1996</v>
      </c>
      <c r="B3" s="10">
        <v>33.9</v>
      </c>
      <c r="C3" s="35">
        <v>33.9</v>
      </c>
      <c r="D3" s="35">
        <v>33.9</v>
      </c>
      <c r="E3" s="35">
        <f>ROUND(Sheet2!T3, 1)</f>
        <v>33.9</v>
      </c>
      <c r="F3" s="35" t="s">
        <v>83</v>
      </c>
    </row>
    <row r="4" spans="1:6" ht="15.75" x14ac:dyDescent="0.25">
      <c r="A4" s="34">
        <v>1997</v>
      </c>
      <c r="B4" s="34">
        <v>19.2</v>
      </c>
      <c r="C4" s="35">
        <v>19.2</v>
      </c>
      <c r="D4" s="35">
        <v>19</v>
      </c>
      <c r="E4" s="35">
        <f>ROUND(Sheet2!T4, 1)</f>
        <v>19</v>
      </c>
      <c r="F4" s="35" t="s">
        <v>65</v>
      </c>
    </row>
    <row r="5" spans="1:6" ht="15.75" x14ac:dyDescent="0.25">
      <c r="A5" s="34">
        <v>1998</v>
      </c>
      <c r="B5" s="34">
        <v>7.7</v>
      </c>
      <c r="C5" s="35">
        <v>1</v>
      </c>
      <c r="D5" s="35">
        <v>1</v>
      </c>
      <c r="E5" s="35">
        <f>ROUND(Sheet2!T5, 1)</f>
        <v>7.7</v>
      </c>
      <c r="F5" s="35" t="s">
        <v>66</v>
      </c>
    </row>
    <row r="6" spans="1:6" ht="15.75" x14ac:dyDescent="0.25">
      <c r="A6" s="34">
        <v>1999</v>
      </c>
      <c r="B6" s="34">
        <v>39.4</v>
      </c>
      <c r="C6" s="35">
        <v>39.4</v>
      </c>
      <c r="D6" s="35">
        <v>38</v>
      </c>
      <c r="E6" s="35">
        <f>ROUND(Sheet2!T6, 1)</f>
        <v>38</v>
      </c>
      <c r="F6" s="35" t="s">
        <v>65</v>
      </c>
    </row>
    <row r="7" spans="1:6" ht="15.75" x14ac:dyDescent="0.25">
      <c r="A7" s="34">
        <v>2000</v>
      </c>
      <c r="B7" s="34">
        <v>23.7</v>
      </c>
      <c r="C7" s="35">
        <v>23.6</v>
      </c>
      <c r="D7" s="35">
        <v>23.9</v>
      </c>
      <c r="E7" s="35">
        <f>ROUND(Sheet2!T7, 1)</f>
        <v>23.9</v>
      </c>
      <c r="F7" s="35" t="s">
        <v>67</v>
      </c>
    </row>
    <row r="8" spans="1:6" ht="15.75" x14ac:dyDescent="0.25">
      <c r="A8" s="34">
        <v>2001</v>
      </c>
      <c r="B8" s="34">
        <v>10.9</v>
      </c>
      <c r="C8" s="35">
        <v>10.9</v>
      </c>
      <c r="D8" s="35">
        <v>10.7</v>
      </c>
      <c r="E8" s="35">
        <f>ROUND(Sheet2!T8, 1)</f>
        <v>10.8</v>
      </c>
      <c r="F8" s="35" t="s">
        <v>67</v>
      </c>
    </row>
    <row r="9" spans="1:6" ht="15.75" x14ac:dyDescent="0.25">
      <c r="A9" s="34">
        <v>2002</v>
      </c>
      <c r="B9" s="34">
        <v>7.7</v>
      </c>
      <c r="C9" s="35">
        <v>7.7</v>
      </c>
      <c r="D9" s="35">
        <v>7.9</v>
      </c>
      <c r="E9" s="35">
        <f>ROUND(Sheet2!T9, 1)</f>
        <v>7.9</v>
      </c>
      <c r="F9" s="35" t="s">
        <v>65</v>
      </c>
    </row>
    <row r="10" spans="1:6" ht="15.75" x14ac:dyDescent="0.25">
      <c r="A10" s="34">
        <v>2003</v>
      </c>
      <c r="B10" s="34">
        <v>13</v>
      </c>
      <c r="C10" s="35">
        <v>13</v>
      </c>
      <c r="D10" s="35">
        <v>12.9</v>
      </c>
      <c r="E10" s="35">
        <f>ROUND(Sheet2!T10, 1)</f>
        <v>12.9</v>
      </c>
      <c r="F10" s="35" t="s">
        <v>65</v>
      </c>
    </row>
    <row r="11" spans="1:6" ht="15.75" x14ac:dyDescent="0.25">
      <c r="A11" s="34">
        <v>2004</v>
      </c>
      <c r="B11" s="34">
        <v>8.1999999999999993</v>
      </c>
      <c r="C11" s="35">
        <v>8.1999999999999993</v>
      </c>
      <c r="D11" s="35">
        <v>8.3000000000000007</v>
      </c>
      <c r="E11" s="35">
        <f>ROUND(Sheet2!T11, 1)</f>
        <v>8.3000000000000007</v>
      </c>
      <c r="F11" s="35" t="s">
        <v>65</v>
      </c>
    </row>
    <row r="12" spans="1:6" ht="15.75" x14ac:dyDescent="0.25">
      <c r="A12" s="34">
        <v>2005</v>
      </c>
      <c r="B12" s="34">
        <v>15.4</v>
      </c>
      <c r="C12" s="35">
        <v>15.5</v>
      </c>
      <c r="D12" s="35">
        <v>15.4</v>
      </c>
      <c r="E12" s="35">
        <f>ROUND(Sheet2!T12, 1)</f>
        <v>15.4</v>
      </c>
      <c r="F12" s="35" t="s">
        <v>76</v>
      </c>
    </row>
    <row r="13" spans="1:6" ht="15.75" x14ac:dyDescent="0.25">
      <c r="A13" s="34">
        <v>2006</v>
      </c>
      <c r="B13" s="34">
        <v>9.8000000000000007</v>
      </c>
      <c r="C13" s="35">
        <v>9.9</v>
      </c>
      <c r="D13" s="35">
        <v>10.1</v>
      </c>
      <c r="E13" s="35">
        <f>ROUND(Sheet2!T13, 1)</f>
        <v>10.1</v>
      </c>
      <c r="F13" s="35" t="s">
        <v>78</v>
      </c>
    </row>
    <row r="14" spans="1:6" ht="15.75" x14ac:dyDescent="0.25">
      <c r="A14" s="10">
        <v>2007</v>
      </c>
      <c r="B14" s="10">
        <v>1</v>
      </c>
      <c r="C14" s="35">
        <v>1</v>
      </c>
      <c r="D14" s="35">
        <v>1</v>
      </c>
      <c r="E14" s="35">
        <f>ROUND(Sheet2!T14, 1)</f>
        <v>1</v>
      </c>
      <c r="F14" s="35"/>
    </row>
    <row r="15" spans="1:6" ht="15.75" x14ac:dyDescent="0.25">
      <c r="A15" s="10">
        <v>2008</v>
      </c>
      <c r="B15" s="10">
        <v>2.9</v>
      </c>
      <c r="C15" s="35">
        <v>2.9</v>
      </c>
      <c r="D15" s="35">
        <v>2.9</v>
      </c>
      <c r="E15" s="35">
        <f>ROUND(Sheet2!T15, 1)</f>
        <v>2.9</v>
      </c>
      <c r="F15" s="35" t="s">
        <v>83</v>
      </c>
    </row>
    <row r="16" spans="1:6" ht="15.75" x14ac:dyDescent="0.25">
      <c r="A16" s="10">
        <v>2009</v>
      </c>
      <c r="B16" s="10">
        <v>2.2999999999999998</v>
      </c>
      <c r="C16" s="35">
        <v>2.2999999999999998</v>
      </c>
      <c r="D16" s="35">
        <v>2.2999999999999998</v>
      </c>
      <c r="E16" s="35">
        <f>ROUND(Sheet2!T16, 1)</f>
        <v>2.2999999999999998</v>
      </c>
      <c r="F16" s="35" t="s">
        <v>79</v>
      </c>
    </row>
    <row r="17" spans="1:6" ht="15.75" x14ac:dyDescent="0.25">
      <c r="A17" s="34">
        <v>2010</v>
      </c>
      <c r="B17" s="34">
        <v>3.8</v>
      </c>
      <c r="C17" s="35">
        <v>5.7</v>
      </c>
      <c r="D17" s="35">
        <v>5.7</v>
      </c>
      <c r="E17" s="35">
        <f>ROUND(Sheet2!T17, 1)</f>
        <v>3.8</v>
      </c>
      <c r="F17" s="35" t="s">
        <v>82</v>
      </c>
    </row>
    <row r="18" spans="1:6" ht="15.75" x14ac:dyDescent="0.25">
      <c r="A18" s="34">
        <v>2011</v>
      </c>
      <c r="B18" s="34">
        <v>8</v>
      </c>
      <c r="C18" s="35">
        <v>8</v>
      </c>
      <c r="D18" s="35">
        <v>7.9</v>
      </c>
      <c r="E18" s="35">
        <f>ROUND(Sheet2!T18, 1)</f>
        <v>7.9</v>
      </c>
      <c r="F18" s="35" t="s">
        <v>79</v>
      </c>
    </row>
    <row r="19" spans="1:6" ht="15.75" x14ac:dyDescent="0.25">
      <c r="A19" s="34">
        <v>2012</v>
      </c>
      <c r="B19" s="34">
        <v>11.1</v>
      </c>
      <c r="C19" s="35">
        <v>8.8000000000000007</v>
      </c>
      <c r="D19" s="35">
        <v>8.5</v>
      </c>
      <c r="E19" s="35">
        <f>ROUND(Sheet2!T19, 1)</f>
        <v>10.8</v>
      </c>
      <c r="F19" s="35" t="s">
        <v>81</v>
      </c>
    </row>
    <row r="20" spans="1:6" ht="15.75" x14ac:dyDescent="0.25">
      <c r="A20" s="34">
        <v>2013</v>
      </c>
      <c r="B20" s="34">
        <v>7.8</v>
      </c>
      <c r="C20" s="35">
        <v>7.8</v>
      </c>
      <c r="D20" s="35">
        <v>7.7</v>
      </c>
      <c r="E20" s="35">
        <f>ROUND(Sheet2!T20, 1)</f>
        <v>7.7</v>
      </c>
      <c r="F20" s="35" t="s">
        <v>83</v>
      </c>
    </row>
    <row r="21" spans="1:6" ht="15.75" x14ac:dyDescent="0.25">
      <c r="A21" s="10">
        <v>2014</v>
      </c>
      <c r="B21" s="10">
        <v>1.1000000000000001</v>
      </c>
      <c r="C21" s="35">
        <v>1.1000000000000001</v>
      </c>
      <c r="D21" s="35">
        <v>1.1000000000000001</v>
      </c>
      <c r="E21" s="35">
        <f>ROUND(Sheet2!T21, 1)</f>
        <v>1.1000000000000001</v>
      </c>
      <c r="F21" s="35" t="s">
        <v>85</v>
      </c>
    </row>
    <row r="22" spans="1:6" ht="15.75" x14ac:dyDescent="0.25">
      <c r="A22" s="10">
        <v>2015</v>
      </c>
      <c r="B22" s="10">
        <v>0.3</v>
      </c>
      <c r="C22" s="35">
        <v>0.3</v>
      </c>
      <c r="D22" s="35">
        <v>0.3</v>
      </c>
      <c r="E22" s="35">
        <f>ROUND(Sheet2!T22, 1)</f>
        <v>0.3</v>
      </c>
      <c r="F22" s="35" t="s">
        <v>85</v>
      </c>
    </row>
    <row r="23" spans="1:6" ht="15.75" x14ac:dyDescent="0.25">
      <c r="A23" s="10">
        <v>2016</v>
      </c>
      <c r="B23" s="10">
        <v>0.7</v>
      </c>
      <c r="C23" s="35">
        <v>0.7</v>
      </c>
      <c r="D23" s="35">
        <v>0.7</v>
      </c>
      <c r="E23" s="35">
        <f>ROUND(Sheet2!T23, 1)</f>
        <v>0.7</v>
      </c>
      <c r="F23" s="35" t="s">
        <v>83</v>
      </c>
    </row>
    <row r="24" spans="1:6" ht="15.75" x14ac:dyDescent="0.25">
      <c r="A24" s="10">
        <v>2017</v>
      </c>
      <c r="B24" s="10">
        <v>1.5</v>
      </c>
      <c r="C24" s="35">
        <v>1.5</v>
      </c>
      <c r="D24" s="35">
        <v>1.5</v>
      </c>
      <c r="E24" s="35">
        <f>ROUND(Sheet2!T24, 1)</f>
        <v>1.5</v>
      </c>
      <c r="F24" s="35" t="s">
        <v>83</v>
      </c>
    </row>
    <row r="25" spans="1:6" ht="15.75" x14ac:dyDescent="0.25">
      <c r="A25" s="34">
        <v>2018</v>
      </c>
      <c r="B25" s="34"/>
      <c r="C25" s="35"/>
      <c r="D25" s="35"/>
      <c r="E25" s="35"/>
      <c r="F25" s="35"/>
    </row>
    <row r="26" spans="1:6" ht="15.75" x14ac:dyDescent="0.25">
      <c r="A26" s="10">
        <v>2019</v>
      </c>
      <c r="B26" s="10">
        <v>0.1</v>
      </c>
      <c r="C26" s="35"/>
      <c r="D26" s="35"/>
      <c r="E26" s="35">
        <f>ROUND(Sheet2!T25, 1)</f>
        <v>0.1</v>
      </c>
      <c r="F26" s="35" t="s">
        <v>84</v>
      </c>
    </row>
    <row r="27" spans="1:6" ht="15.75" x14ac:dyDescent="0.25">
      <c r="A27" s="10">
        <v>2020</v>
      </c>
      <c r="B27" s="10"/>
      <c r="C27" s="35"/>
      <c r="D27" s="35"/>
      <c r="E27" s="35"/>
      <c r="F27" s="35"/>
    </row>
  </sheetData>
  <conditionalFormatting sqref="C2:C25">
    <cfRule type="cellIs" dxfId="10" priority="5" operator="notEqual">
      <formula>B2</formula>
    </cfRule>
  </conditionalFormatting>
  <conditionalFormatting sqref="C5">
    <cfRule type="cellIs" priority="4" operator="notEqual">
      <formula>$B$5</formula>
    </cfRule>
  </conditionalFormatting>
  <conditionalFormatting sqref="D2:D25">
    <cfRule type="cellIs" dxfId="9" priority="3" operator="notEqual">
      <formula>B2</formula>
    </cfRule>
  </conditionalFormatting>
  <conditionalFormatting sqref="E2:E26">
    <cfRule type="cellIs" dxfId="8" priority="1" operator="notEqual">
      <formula>B2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C42F-E058-4905-90F1-E96F8C55CCFA}">
  <dimension ref="A1:AC27"/>
  <sheetViews>
    <sheetView tabSelected="1" workbookViewId="0">
      <selection activeCell="F31" sqref="F31"/>
    </sheetView>
  </sheetViews>
  <sheetFormatPr defaultRowHeight="15" x14ac:dyDescent="0.25"/>
  <cols>
    <col min="1" max="1" width="6" bestFit="1" customWidth="1"/>
    <col min="2" max="2" width="7" bestFit="1" customWidth="1"/>
    <col min="3" max="3" width="18.7109375" bestFit="1" customWidth="1"/>
    <col min="4" max="4" width="17.42578125" bestFit="1" customWidth="1"/>
    <col min="5" max="5" width="22.42578125" bestFit="1" customWidth="1"/>
    <col min="6" max="13" width="22.42578125" customWidth="1"/>
    <col min="14" max="17" width="15" bestFit="1" customWidth="1"/>
    <col min="18" max="21" width="20" bestFit="1" customWidth="1"/>
    <col min="22" max="25" width="20.140625" bestFit="1" customWidth="1"/>
    <col min="26" max="26" width="28" bestFit="1" customWidth="1"/>
    <col min="27" max="29" width="25.140625" bestFit="1" customWidth="1"/>
  </cols>
  <sheetData>
    <row r="1" spans="1:29" ht="15.75" x14ac:dyDescent="0.25">
      <c r="A1" s="8" t="s">
        <v>14</v>
      </c>
      <c r="B1" s="8" t="s">
        <v>15</v>
      </c>
      <c r="C1" t="s">
        <v>43</v>
      </c>
      <c r="D1" t="s">
        <v>44</v>
      </c>
      <c r="E1" t="s">
        <v>45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</row>
    <row r="2" spans="1:29" ht="15.75" x14ac:dyDescent="0.25">
      <c r="A2" s="10">
        <v>1995</v>
      </c>
      <c r="B2" s="10">
        <v>4.4000000000000004</v>
      </c>
      <c r="C2">
        <v>4.4000000000000004</v>
      </c>
      <c r="D2">
        <v>4.4000000000000004</v>
      </c>
      <c r="E2">
        <f>ROUND(Sheet2!T2, 1)</f>
        <v>4.4000000000000004</v>
      </c>
      <c r="F2">
        <v>0.79203081260978203</v>
      </c>
      <c r="G2">
        <v>1.41926032785165</v>
      </c>
      <c r="H2">
        <v>1.1544986596477</v>
      </c>
      <c r="I2">
        <v>0.99490936915053196</v>
      </c>
      <c r="J2" s="31">
        <v>0.79203081260978303</v>
      </c>
      <c r="K2" s="31">
        <v>1.4192603278516511</v>
      </c>
      <c r="L2" s="31">
        <v>1.1544986596477038</v>
      </c>
      <c r="M2" s="31">
        <v>0.99490936915053285</v>
      </c>
      <c r="N2">
        <v>2</v>
      </c>
      <c r="O2">
        <v>3</v>
      </c>
      <c r="P2">
        <v>4</v>
      </c>
      <c r="Q2">
        <v>5</v>
      </c>
      <c r="R2">
        <v>2</v>
      </c>
      <c r="S2">
        <v>3</v>
      </c>
      <c r="T2">
        <v>4</v>
      </c>
      <c r="U2">
        <v>5</v>
      </c>
      <c r="V2">
        <v>16.678571430000002</v>
      </c>
      <c r="W2">
        <v>19.440860220000001</v>
      </c>
      <c r="X2">
        <v>21.686274510000001</v>
      </c>
      <c r="Y2">
        <v>22.152173909999998</v>
      </c>
      <c r="Z2">
        <v>16.678571430000002</v>
      </c>
      <c r="AA2">
        <v>19.351063830000001</v>
      </c>
      <c r="AB2">
        <v>21.686274510000001</v>
      </c>
      <c r="AC2">
        <v>22.152173909999998</v>
      </c>
    </row>
    <row r="3" spans="1:29" ht="15.75" x14ac:dyDescent="0.25">
      <c r="A3" s="10">
        <v>1996</v>
      </c>
      <c r="B3" s="10">
        <v>33.9</v>
      </c>
      <c r="C3">
        <v>33.9</v>
      </c>
      <c r="D3">
        <v>33.9</v>
      </c>
      <c r="E3">
        <f>ROUND(Sheet2!T3, 1)</f>
        <v>33.9</v>
      </c>
      <c r="F3">
        <v>9.8941671001910905</v>
      </c>
      <c r="G3">
        <v>13.873154969787899</v>
      </c>
      <c r="H3">
        <v>6.5549371594982802</v>
      </c>
      <c r="I3">
        <v>3.5984945666312802</v>
      </c>
      <c r="J3" s="31">
        <v>9.8941671001910905</v>
      </c>
      <c r="K3" s="31">
        <v>13.87315496978796</v>
      </c>
      <c r="L3" s="31">
        <v>6.5549371594982819</v>
      </c>
      <c r="M3" s="31">
        <v>3.5984945666312864</v>
      </c>
      <c r="N3">
        <v>4</v>
      </c>
      <c r="O3">
        <v>5</v>
      </c>
      <c r="P3">
        <v>6</v>
      </c>
      <c r="Q3">
        <v>7</v>
      </c>
      <c r="R3">
        <v>4</v>
      </c>
      <c r="S3">
        <v>5</v>
      </c>
      <c r="T3">
        <v>6</v>
      </c>
      <c r="U3">
        <v>7</v>
      </c>
      <c r="V3">
        <v>19.2352132</v>
      </c>
      <c r="W3">
        <v>19.88888889</v>
      </c>
      <c r="X3">
        <v>27.376623380000002</v>
      </c>
      <c r="Y3">
        <v>30.429042899999999</v>
      </c>
      <c r="Z3">
        <v>19.228021980000001</v>
      </c>
      <c r="AA3">
        <v>19.88888889</v>
      </c>
      <c r="AB3">
        <v>27.376623380000002</v>
      </c>
      <c r="AC3">
        <v>30.429042899999999</v>
      </c>
    </row>
    <row r="4" spans="1:29" ht="15.75" x14ac:dyDescent="0.25">
      <c r="A4" s="11">
        <v>1997</v>
      </c>
      <c r="B4" s="11">
        <v>19.2</v>
      </c>
      <c r="C4">
        <v>19.2</v>
      </c>
      <c r="D4">
        <v>19</v>
      </c>
      <c r="E4">
        <f>ROUND(Sheet2!T4, 1)</f>
        <v>19</v>
      </c>
      <c r="F4">
        <v>3.3832310189146502</v>
      </c>
      <c r="G4">
        <v>11.3923341949901</v>
      </c>
      <c r="H4">
        <v>2.1060464705580002</v>
      </c>
      <c r="I4">
        <v>2.08919217667964</v>
      </c>
      <c r="J4" s="31">
        <v>3.3832310189146559</v>
      </c>
      <c r="K4" s="31">
        <v>11.392334194990198</v>
      </c>
      <c r="L4" s="31">
        <v>2.1060464705580011</v>
      </c>
      <c r="M4" s="31">
        <v>2.08919217667964</v>
      </c>
      <c r="N4">
        <v>4</v>
      </c>
      <c r="O4">
        <v>5</v>
      </c>
      <c r="P4">
        <v>6</v>
      </c>
      <c r="Q4">
        <v>7</v>
      </c>
      <c r="R4">
        <v>4</v>
      </c>
      <c r="S4">
        <v>5</v>
      </c>
      <c r="T4">
        <v>6</v>
      </c>
      <c r="U4">
        <v>7</v>
      </c>
      <c r="V4">
        <v>13.771028039999999</v>
      </c>
      <c r="W4">
        <v>18.649999999999999</v>
      </c>
      <c r="X4">
        <v>23.88101983</v>
      </c>
      <c r="Y4">
        <v>31.770949720000001</v>
      </c>
      <c r="Z4">
        <v>13.771028039999999</v>
      </c>
      <c r="AA4">
        <v>18.649999999999999</v>
      </c>
      <c r="AB4">
        <v>23.88101983</v>
      </c>
      <c r="AC4">
        <v>31.770949720000001</v>
      </c>
    </row>
    <row r="5" spans="1:29" ht="15.75" x14ac:dyDescent="0.25">
      <c r="A5" s="10">
        <v>1998</v>
      </c>
      <c r="B5" s="10">
        <v>7.7</v>
      </c>
      <c r="C5">
        <v>1</v>
      </c>
      <c r="D5">
        <v>1</v>
      </c>
      <c r="E5">
        <f>ROUND(Sheet2!T5, 1)</f>
        <v>7.7</v>
      </c>
      <c r="F5">
        <v>0.23391633015347199</v>
      </c>
      <c r="G5">
        <v>0.75227611157792096</v>
      </c>
      <c r="J5" s="31">
        <v>1.6074642974031965</v>
      </c>
      <c r="K5" s="31">
        <v>1.1474992187370865</v>
      </c>
      <c r="L5" s="31">
        <v>3.0388253640515241</v>
      </c>
      <c r="M5" s="31">
        <v>1.9265239989734524</v>
      </c>
      <c r="N5">
        <v>1</v>
      </c>
      <c r="O5">
        <v>2</v>
      </c>
      <c r="R5">
        <v>3</v>
      </c>
      <c r="S5">
        <v>4</v>
      </c>
      <c r="T5">
        <v>5</v>
      </c>
      <c r="U5">
        <v>6</v>
      </c>
      <c r="V5">
        <v>20.666666670000001</v>
      </c>
      <c r="W5">
        <v>10.15384615</v>
      </c>
      <c r="Z5">
        <v>15.348623849999999</v>
      </c>
      <c r="AA5">
        <v>17.649999999999999</v>
      </c>
      <c r="AB5">
        <v>24.379746839999999</v>
      </c>
      <c r="AC5">
        <v>26.805555559999998</v>
      </c>
    </row>
    <row r="6" spans="1:29" ht="15.75" x14ac:dyDescent="0.25">
      <c r="A6" s="11">
        <v>1999</v>
      </c>
      <c r="B6" s="11">
        <v>39.4</v>
      </c>
      <c r="C6">
        <v>39.4</v>
      </c>
      <c r="D6">
        <v>38</v>
      </c>
      <c r="E6">
        <f>ROUND(Sheet2!T6, 1)</f>
        <v>38</v>
      </c>
      <c r="F6">
        <v>5.2533482646867098</v>
      </c>
      <c r="G6">
        <v>13.320647830332</v>
      </c>
      <c r="H6">
        <v>9.71204316115079</v>
      </c>
      <c r="I6">
        <v>9.6851564966878296</v>
      </c>
      <c r="J6" s="31">
        <v>5.2533482646867107</v>
      </c>
      <c r="K6" s="31">
        <v>13.320647830332049</v>
      </c>
      <c r="L6" s="31">
        <v>9.7120431611507936</v>
      </c>
      <c r="M6" s="31">
        <v>9.6851564966878207</v>
      </c>
      <c r="N6">
        <v>3</v>
      </c>
      <c r="O6">
        <v>4</v>
      </c>
      <c r="P6">
        <v>5</v>
      </c>
      <c r="Q6">
        <v>6</v>
      </c>
      <c r="R6">
        <v>3</v>
      </c>
      <c r="S6">
        <v>4</v>
      </c>
      <c r="T6">
        <v>5</v>
      </c>
      <c r="U6">
        <v>6</v>
      </c>
      <c r="V6">
        <v>15.83690987</v>
      </c>
      <c r="W6">
        <v>19.270053480000001</v>
      </c>
      <c r="X6">
        <v>20.722891570000002</v>
      </c>
      <c r="Y6">
        <v>24.036247329999998</v>
      </c>
      <c r="Z6">
        <v>15.83690987</v>
      </c>
      <c r="AA6">
        <v>19.270053480000001</v>
      </c>
      <c r="AB6">
        <v>20.722891570000002</v>
      </c>
      <c r="AC6">
        <v>24.036247329999998</v>
      </c>
    </row>
    <row r="7" spans="1:29" ht="15.75" x14ac:dyDescent="0.25">
      <c r="A7" s="11">
        <v>2000</v>
      </c>
      <c r="B7" s="11">
        <v>23.7</v>
      </c>
      <c r="C7">
        <v>23.6</v>
      </c>
      <c r="D7">
        <v>23.9</v>
      </c>
      <c r="E7">
        <f>ROUND(Sheet2!T7, 1)</f>
        <v>23.9</v>
      </c>
      <c r="F7">
        <v>5.5284066440442299</v>
      </c>
      <c r="G7">
        <v>3.3769877078769501</v>
      </c>
      <c r="H7">
        <v>9.8384923687534798</v>
      </c>
      <c r="I7">
        <v>5.1290240560233098</v>
      </c>
      <c r="J7" s="31">
        <v>5.5284066440442325</v>
      </c>
      <c r="K7" s="31">
        <v>3.4126088229712446</v>
      </c>
      <c r="L7" s="31">
        <v>9.8384923687534904</v>
      </c>
      <c r="M7" s="31">
        <v>5.1290240560233169</v>
      </c>
      <c r="N7">
        <v>5</v>
      </c>
      <c r="O7">
        <v>6</v>
      </c>
      <c r="P7">
        <v>7</v>
      </c>
      <c r="Q7">
        <v>8</v>
      </c>
      <c r="R7">
        <v>5</v>
      </c>
      <c r="S7">
        <v>6</v>
      </c>
      <c r="T7">
        <v>7</v>
      </c>
      <c r="U7">
        <v>8</v>
      </c>
      <c r="V7">
        <v>13.833976829999999</v>
      </c>
      <c r="W7">
        <v>18.5916955</v>
      </c>
      <c r="X7">
        <v>21.938118809999999</v>
      </c>
      <c r="Y7">
        <v>25.9047619</v>
      </c>
      <c r="Z7">
        <v>13.833976829999999</v>
      </c>
      <c r="AA7">
        <v>18.5916955</v>
      </c>
      <c r="AB7">
        <v>21.938118809999999</v>
      </c>
      <c r="AC7">
        <v>25.9047619</v>
      </c>
    </row>
    <row r="8" spans="1:29" ht="15.75" x14ac:dyDescent="0.25">
      <c r="A8" s="11">
        <v>2001</v>
      </c>
      <c r="B8" s="11">
        <v>10.9</v>
      </c>
      <c r="C8">
        <v>10.9</v>
      </c>
      <c r="D8">
        <v>10.7</v>
      </c>
      <c r="E8">
        <f>ROUND(Sheet2!T8, 1)</f>
        <v>10.8</v>
      </c>
      <c r="F8">
        <v>2.0120473971504098</v>
      </c>
      <c r="G8">
        <v>2.7938218546590901</v>
      </c>
      <c r="H8">
        <v>3.0436977490098598</v>
      </c>
      <c r="I8">
        <v>2.8803842752582298</v>
      </c>
      <c r="J8" s="31">
        <v>2.0120473971504191</v>
      </c>
      <c r="K8" s="31">
        <v>2.8247137239723785</v>
      </c>
      <c r="L8" s="31">
        <v>3.0436977490098673</v>
      </c>
      <c r="M8" s="31">
        <v>2.8803842752582329</v>
      </c>
      <c r="N8">
        <v>4</v>
      </c>
      <c r="O8">
        <v>5</v>
      </c>
      <c r="P8">
        <v>6</v>
      </c>
      <c r="Q8">
        <v>7</v>
      </c>
      <c r="R8">
        <v>4</v>
      </c>
      <c r="S8">
        <v>5</v>
      </c>
      <c r="T8">
        <v>6</v>
      </c>
      <c r="U8">
        <v>7</v>
      </c>
      <c r="V8">
        <v>10.847058820000001</v>
      </c>
      <c r="W8">
        <v>13.231213869999999</v>
      </c>
      <c r="X8">
        <v>21.49</v>
      </c>
      <c r="Y8">
        <v>26.7535545</v>
      </c>
      <c r="Z8">
        <v>17.839258109999999</v>
      </c>
      <c r="AA8">
        <v>13.231213869999999</v>
      </c>
      <c r="AB8">
        <v>21.512437810000002</v>
      </c>
      <c r="AC8">
        <v>26.7535545</v>
      </c>
    </row>
    <row r="9" spans="1:29" ht="15.75" x14ac:dyDescent="0.25">
      <c r="A9" s="11">
        <v>2002</v>
      </c>
      <c r="B9" s="11">
        <v>7.7</v>
      </c>
      <c r="C9">
        <v>7.7</v>
      </c>
      <c r="D9">
        <v>7.9</v>
      </c>
      <c r="E9">
        <f>ROUND(Sheet2!T9, 1)</f>
        <v>7.9</v>
      </c>
      <c r="F9">
        <v>1.23749959453896</v>
      </c>
      <c r="G9">
        <v>2.4672232811612198</v>
      </c>
      <c r="H9">
        <v>1.2191068077185201</v>
      </c>
      <c r="I9">
        <v>3.01661210663893</v>
      </c>
      <c r="J9" s="31">
        <v>1.2374995945389649</v>
      </c>
      <c r="K9" s="31">
        <v>2.4672232811612291</v>
      </c>
      <c r="L9" s="31">
        <v>1.2191068077185223</v>
      </c>
      <c r="M9" s="31">
        <v>3.0166121066389389</v>
      </c>
      <c r="N9">
        <v>4</v>
      </c>
      <c r="O9">
        <v>5</v>
      </c>
      <c r="P9">
        <v>6</v>
      </c>
      <c r="Q9">
        <v>7</v>
      </c>
      <c r="R9">
        <v>4</v>
      </c>
      <c r="S9">
        <v>5</v>
      </c>
      <c r="T9">
        <v>6</v>
      </c>
      <c r="U9">
        <v>7</v>
      </c>
      <c r="V9">
        <v>13.925000000000001</v>
      </c>
      <c r="W9">
        <v>19.517482520000002</v>
      </c>
      <c r="X9">
        <v>25.3</v>
      </c>
      <c r="Y9">
        <v>24.94318182</v>
      </c>
      <c r="Z9">
        <v>13.925000000000001</v>
      </c>
      <c r="AA9">
        <v>19.517482520000002</v>
      </c>
      <c r="AB9">
        <v>25.3</v>
      </c>
      <c r="AC9">
        <v>24.94318182</v>
      </c>
    </row>
    <row r="10" spans="1:29" ht="15.75" x14ac:dyDescent="0.25">
      <c r="A10" s="11">
        <v>2003</v>
      </c>
      <c r="B10" s="11">
        <v>13</v>
      </c>
      <c r="C10">
        <v>13</v>
      </c>
      <c r="D10">
        <v>12.9</v>
      </c>
      <c r="E10">
        <f>ROUND(Sheet2!T10, 1)</f>
        <v>12.9</v>
      </c>
      <c r="F10">
        <v>1.1873419882745599</v>
      </c>
      <c r="G10">
        <v>2.83892823500143</v>
      </c>
      <c r="H10">
        <v>4.2985085002668599</v>
      </c>
      <c r="I10">
        <v>4.6062801704331102</v>
      </c>
      <c r="J10" s="31">
        <v>1.1873419882745679</v>
      </c>
      <c r="K10" s="31">
        <v>2.8389282350014353</v>
      </c>
      <c r="L10" s="31">
        <v>4.2985085002668617</v>
      </c>
      <c r="M10" s="31">
        <v>4.6062801704331173</v>
      </c>
      <c r="N10">
        <v>4</v>
      </c>
      <c r="O10">
        <v>5</v>
      </c>
      <c r="P10">
        <v>6</v>
      </c>
      <c r="Q10">
        <v>7</v>
      </c>
      <c r="R10">
        <v>4</v>
      </c>
      <c r="S10">
        <v>5</v>
      </c>
      <c r="T10">
        <v>6</v>
      </c>
      <c r="U10">
        <v>7</v>
      </c>
      <c r="V10">
        <v>13.10344828</v>
      </c>
      <c r="W10">
        <v>16.5915493</v>
      </c>
      <c r="X10">
        <v>20.280303029999999</v>
      </c>
      <c r="Y10">
        <v>23.93203883</v>
      </c>
      <c r="Z10">
        <v>13.10344828</v>
      </c>
      <c r="AA10">
        <v>16.5915493</v>
      </c>
      <c r="AB10">
        <v>20.280303029999999</v>
      </c>
      <c r="AC10">
        <v>23.93203883</v>
      </c>
    </row>
    <row r="11" spans="1:29" ht="15.75" x14ac:dyDescent="0.25">
      <c r="A11" s="11">
        <v>2004</v>
      </c>
      <c r="B11" s="11">
        <v>8.1999999999999993</v>
      </c>
      <c r="C11">
        <v>8.1999999999999993</v>
      </c>
      <c r="D11">
        <v>8.3000000000000007</v>
      </c>
      <c r="E11">
        <f>ROUND(Sheet2!T11, 1)</f>
        <v>8.3000000000000007</v>
      </c>
      <c r="F11">
        <v>0.61185692959785598</v>
      </c>
      <c r="G11">
        <v>2.7352082190798699</v>
      </c>
      <c r="H11">
        <v>2.6098363149471502</v>
      </c>
      <c r="I11">
        <v>2.3406238128618999</v>
      </c>
      <c r="J11" s="31">
        <v>0.61185692959785687</v>
      </c>
      <c r="K11" s="31">
        <v>2.7352082190798761</v>
      </c>
      <c r="L11" s="31">
        <v>2.609836314947156</v>
      </c>
      <c r="M11" s="31">
        <v>2.3406238128619052</v>
      </c>
      <c r="N11">
        <v>3</v>
      </c>
      <c r="O11">
        <v>4</v>
      </c>
      <c r="P11">
        <v>5</v>
      </c>
      <c r="Q11">
        <v>6</v>
      </c>
      <c r="R11">
        <v>3</v>
      </c>
      <c r="S11">
        <v>4</v>
      </c>
      <c r="T11">
        <v>5</v>
      </c>
      <c r="U11">
        <v>6</v>
      </c>
      <c r="V11">
        <v>10.5</v>
      </c>
      <c r="W11">
        <v>15.470899470000001</v>
      </c>
      <c r="X11">
        <v>22.88095238</v>
      </c>
      <c r="Y11">
        <v>26.680672269999999</v>
      </c>
      <c r="Z11">
        <v>10.5</v>
      </c>
      <c r="AA11">
        <v>15.470899470000001</v>
      </c>
      <c r="AB11">
        <v>22.88095238</v>
      </c>
      <c r="AC11">
        <v>26.680672269999999</v>
      </c>
    </row>
    <row r="12" spans="1:29" ht="15.75" x14ac:dyDescent="0.25">
      <c r="A12" s="10">
        <v>2005</v>
      </c>
      <c r="B12" s="10">
        <v>15.4</v>
      </c>
      <c r="C12">
        <v>15.5</v>
      </c>
      <c r="D12">
        <v>15.4</v>
      </c>
      <c r="E12">
        <f>ROUND(Sheet2!T12, 1)</f>
        <v>15.4</v>
      </c>
      <c r="F12">
        <v>4.7172312683990203</v>
      </c>
      <c r="G12">
        <v>5.2151692666346801</v>
      </c>
      <c r="H12">
        <v>2.7690098398068499</v>
      </c>
      <c r="I12">
        <v>2.6948376717482598</v>
      </c>
      <c r="J12" s="31">
        <v>4.7172312683990167</v>
      </c>
      <c r="K12" s="31">
        <v>5.2151692666346836</v>
      </c>
      <c r="L12" s="31">
        <v>2.7690098398068552</v>
      </c>
      <c r="M12" s="31">
        <v>2.6948376717482643</v>
      </c>
      <c r="N12">
        <v>5</v>
      </c>
      <c r="O12">
        <v>6</v>
      </c>
      <c r="P12">
        <v>7</v>
      </c>
      <c r="Q12">
        <v>8</v>
      </c>
      <c r="R12">
        <v>5</v>
      </c>
      <c r="S12">
        <v>6</v>
      </c>
      <c r="T12">
        <v>7</v>
      </c>
      <c r="U12">
        <v>8</v>
      </c>
      <c r="V12">
        <v>15.621468930000001</v>
      </c>
      <c r="W12">
        <v>19.842592589999999</v>
      </c>
      <c r="X12">
        <v>24.532608700000001</v>
      </c>
      <c r="Y12">
        <v>33.384105959999999</v>
      </c>
      <c r="Z12">
        <v>15.621468930000001</v>
      </c>
      <c r="AA12">
        <v>19.842592589999999</v>
      </c>
      <c r="AB12">
        <v>24.532608700000001</v>
      </c>
      <c r="AC12">
        <v>33.384105959999999</v>
      </c>
    </row>
    <row r="13" spans="1:29" ht="15.75" x14ac:dyDescent="0.25">
      <c r="A13" s="11">
        <v>2006</v>
      </c>
      <c r="B13" s="11">
        <v>9.8000000000000007</v>
      </c>
      <c r="C13">
        <v>9.9</v>
      </c>
      <c r="D13">
        <v>10.1</v>
      </c>
      <c r="E13">
        <f>ROUND(Sheet2!T13, 1)</f>
        <v>10.1</v>
      </c>
      <c r="F13">
        <v>0.39714361369844198</v>
      </c>
      <c r="G13">
        <v>2.3345499272896499</v>
      </c>
      <c r="H13">
        <v>3.6655508197623701</v>
      </c>
      <c r="I13">
        <v>3.6841335824270902</v>
      </c>
      <c r="J13" s="31">
        <v>0.39714361369844253</v>
      </c>
      <c r="K13" s="31">
        <v>2.3303514135980445</v>
      </c>
      <c r="L13" s="31">
        <v>3.6492318641757961</v>
      </c>
      <c r="M13" s="31">
        <v>3.6841335824270951</v>
      </c>
      <c r="N13">
        <v>4</v>
      </c>
      <c r="O13">
        <v>5</v>
      </c>
      <c r="P13">
        <v>6</v>
      </c>
      <c r="Q13">
        <v>7</v>
      </c>
      <c r="R13">
        <v>4</v>
      </c>
      <c r="S13">
        <v>5</v>
      </c>
      <c r="T13">
        <v>6</v>
      </c>
      <c r="U13">
        <v>7</v>
      </c>
      <c r="V13">
        <v>15.16666667</v>
      </c>
      <c r="W13">
        <v>17.284100420000001</v>
      </c>
      <c r="X13">
        <v>20.220934069999998</v>
      </c>
      <c r="Y13">
        <v>25.22317597</v>
      </c>
      <c r="Z13">
        <v>14.40909091</v>
      </c>
      <c r="AA13">
        <v>17.329317270000001</v>
      </c>
      <c r="AB13">
        <v>20.21902017</v>
      </c>
      <c r="AC13">
        <v>25.3</v>
      </c>
    </row>
    <row r="14" spans="1:29" ht="15.75" x14ac:dyDescent="0.25">
      <c r="A14" s="10">
        <v>2007</v>
      </c>
      <c r="B14" s="10">
        <v>1</v>
      </c>
      <c r="C14">
        <v>1</v>
      </c>
      <c r="D14">
        <v>1</v>
      </c>
      <c r="E14">
        <f>ROUND(Sheet2!T14, 1)</f>
        <v>1</v>
      </c>
      <c r="F14">
        <v>0.123606072576357</v>
      </c>
      <c r="G14">
        <v>0.32731784212443299</v>
      </c>
      <c r="H14">
        <v>0.254757063629372</v>
      </c>
      <c r="I14">
        <v>0.252943632911039</v>
      </c>
      <c r="J14" s="31">
        <v>0.1236060725763577</v>
      </c>
      <c r="K14" s="31">
        <v>0.32731784212443316</v>
      </c>
      <c r="L14" s="31">
        <v>0.25475706362937234</v>
      </c>
      <c r="M14" s="31">
        <v>0.25294363291103927</v>
      </c>
      <c r="N14">
        <v>4</v>
      </c>
      <c r="O14">
        <v>5</v>
      </c>
      <c r="P14">
        <v>6</v>
      </c>
      <c r="Q14">
        <v>7</v>
      </c>
      <c r="R14">
        <v>4</v>
      </c>
      <c r="S14">
        <v>5</v>
      </c>
      <c r="T14">
        <v>6</v>
      </c>
      <c r="U14">
        <v>7</v>
      </c>
      <c r="V14">
        <v>13.66666667</v>
      </c>
      <c r="W14">
        <v>11.125</v>
      </c>
      <c r="X14">
        <v>24</v>
      </c>
      <c r="Y14">
        <v>23.166666670000001</v>
      </c>
      <c r="Z14">
        <v>13.66666667</v>
      </c>
      <c r="AA14">
        <v>11.125</v>
      </c>
      <c r="AB14">
        <v>24</v>
      </c>
      <c r="AC14">
        <v>23.166666670000001</v>
      </c>
    </row>
    <row r="15" spans="1:29" ht="15.75" x14ac:dyDescent="0.25">
      <c r="A15" s="10">
        <v>2008</v>
      </c>
      <c r="B15" s="10">
        <v>2.9</v>
      </c>
      <c r="C15">
        <v>2.9</v>
      </c>
      <c r="D15">
        <v>2.9</v>
      </c>
      <c r="E15">
        <f>ROUND(Sheet2!T15, 1)</f>
        <v>2.9</v>
      </c>
      <c r="F15">
        <v>0.32818354289595802</v>
      </c>
      <c r="G15">
        <v>0.60357974526041902</v>
      </c>
      <c r="H15">
        <v>0.99467175344727099</v>
      </c>
      <c r="I15">
        <v>0.926078040977376</v>
      </c>
      <c r="J15" s="31">
        <v>0.32818354289595875</v>
      </c>
      <c r="K15" s="31">
        <v>0.60357974526041924</v>
      </c>
      <c r="L15" s="31">
        <v>0.99467175344727177</v>
      </c>
      <c r="M15" s="31">
        <v>0.92607804097737678</v>
      </c>
      <c r="N15">
        <v>4</v>
      </c>
      <c r="O15">
        <v>5</v>
      </c>
      <c r="P15">
        <v>6</v>
      </c>
      <c r="Q15">
        <v>7</v>
      </c>
      <c r="R15">
        <v>4</v>
      </c>
      <c r="S15">
        <v>5</v>
      </c>
      <c r="T15">
        <v>6</v>
      </c>
      <c r="U15">
        <v>7</v>
      </c>
      <c r="V15">
        <v>13</v>
      </c>
      <c r="W15">
        <v>17.5</v>
      </c>
      <c r="X15">
        <v>25.85714286</v>
      </c>
      <c r="Y15">
        <v>33.21</v>
      </c>
      <c r="Z15">
        <v>14.61904762</v>
      </c>
      <c r="AA15">
        <v>18.100000000000001</v>
      </c>
      <c r="AB15">
        <v>25.85714286</v>
      </c>
      <c r="AC15">
        <v>31.873949580000001</v>
      </c>
    </row>
    <row r="16" spans="1:29" ht="15.75" x14ac:dyDescent="0.25">
      <c r="A16" s="10">
        <v>2009</v>
      </c>
      <c r="B16" s="10">
        <v>2.2999999999999998</v>
      </c>
      <c r="C16">
        <v>2.2999999999999998</v>
      </c>
      <c r="D16">
        <v>2.2999999999999998</v>
      </c>
      <c r="E16">
        <f>ROUND(Sheet2!T16, 1)</f>
        <v>2.2999999999999998</v>
      </c>
      <c r="F16">
        <v>0.26141099664572698</v>
      </c>
      <c r="G16">
        <v>0.75137054537721704</v>
      </c>
      <c r="H16">
        <v>0.333070412796037</v>
      </c>
      <c r="I16">
        <v>0.93344890485729304</v>
      </c>
      <c r="J16" s="31">
        <v>0.26141099664572698</v>
      </c>
      <c r="K16" s="31">
        <v>0.75137054537721704</v>
      </c>
      <c r="L16" s="31">
        <v>0.33307041279603689</v>
      </c>
      <c r="M16" s="31">
        <v>0.93344890485729404</v>
      </c>
      <c r="N16">
        <v>4</v>
      </c>
      <c r="O16">
        <v>5</v>
      </c>
      <c r="P16">
        <v>6</v>
      </c>
      <c r="Q16">
        <v>7</v>
      </c>
      <c r="R16">
        <v>4</v>
      </c>
      <c r="S16">
        <v>5</v>
      </c>
      <c r="T16">
        <v>6</v>
      </c>
      <c r="U16">
        <v>7</v>
      </c>
      <c r="V16">
        <v>12.5</v>
      </c>
      <c r="W16">
        <v>11.227272729999999</v>
      </c>
      <c r="X16">
        <v>20.916666670000001</v>
      </c>
      <c r="Y16">
        <v>26.253012049999999</v>
      </c>
      <c r="Z16">
        <v>15.727272729999999</v>
      </c>
      <c r="AA16">
        <v>16.481132079999998</v>
      </c>
      <c r="AB16">
        <v>22.770833329999999</v>
      </c>
      <c r="AC16">
        <v>25.348717950000001</v>
      </c>
    </row>
    <row r="17" spans="1:29" ht="15.75" x14ac:dyDescent="0.25">
      <c r="A17" s="10">
        <v>2010</v>
      </c>
      <c r="B17" s="10">
        <v>3.8</v>
      </c>
      <c r="C17">
        <v>5.7</v>
      </c>
      <c r="D17">
        <v>5.7</v>
      </c>
      <c r="E17">
        <f>ROUND(Sheet2!T17, 1)</f>
        <v>3.8</v>
      </c>
      <c r="F17">
        <v>0.86296428744939802</v>
      </c>
      <c r="G17">
        <v>1.2781959224723201</v>
      </c>
      <c r="H17">
        <v>1.1655668127839101</v>
      </c>
      <c r="I17">
        <v>2.42226807213151</v>
      </c>
      <c r="J17" s="31">
        <v>0.53242068332387227</v>
      </c>
      <c r="K17" s="31">
        <v>0.86296428744939813</v>
      </c>
      <c r="L17" s="31">
        <v>1.2781959224723267</v>
      </c>
      <c r="M17" s="31">
        <v>1.1655668127839185</v>
      </c>
      <c r="N17">
        <v>5</v>
      </c>
      <c r="O17">
        <v>6</v>
      </c>
      <c r="P17">
        <v>7</v>
      </c>
      <c r="Q17">
        <v>8</v>
      </c>
      <c r="R17">
        <v>4</v>
      </c>
      <c r="S17">
        <v>5</v>
      </c>
      <c r="T17">
        <v>6</v>
      </c>
      <c r="U17">
        <v>7</v>
      </c>
      <c r="V17">
        <v>17.735294119999999</v>
      </c>
      <c r="W17">
        <v>19.21126761</v>
      </c>
      <c r="X17">
        <v>24.333333329999999</v>
      </c>
      <c r="Y17">
        <v>26.178082190000001</v>
      </c>
      <c r="Z17">
        <v>15.33823529</v>
      </c>
      <c r="AA17">
        <v>18.573394499999999</v>
      </c>
      <c r="AB17">
        <v>20.283950619999999</v>
      </c>
      <c r="AC17">
        <v>22.84536082</v>
      </c>
    </row>
    <row r="18" spans="1:29" ht="15.75" x14ac:dyDescent="0.25">
      <c r="A18" s="11">
        <v>2011</v>
      </c>
      <c r="B18" s="11">
        <v>8</v>
      </c>
      <c r="C18">
        <v>8</v>
      </c>
      <c r="D18">
        <v>7.9</v>
      </c>
      <c r="E18">
        <f>ROUND(Sheet2!T18, 1)</f>
        <v>7.9</v>
      </c>
      <c r="F18">
        <v>1.85570731083026</v>
      </c>
      <c r="G18">
        <v>2.0019183424556601</v>
      </c>
      <c r="H18">
        <v>2.1900210299130598</v>
      </c>
      <c r="I18">
        <v>1.8467528828169799</v>
      </c>
      <c r="J18" s="31">
        <v>1.8557073108302609</v>
      </c>
      <c r="K18" s="31">
        <v>2.0019183424556659</v>
      </c>
      <c r="L18" s="31">
        <v>2.1900210299130629</v>
      </c>
      <c r="M18" s="31">
        <v>1.8467528828169852</v>
      </c>
      <c r="N18">
        <v>5</v>
      </c>
      <c r="O18">
        <v>6</v>
      </c>
      <c r="P18">
        <v>7</v>
      </c>
      <c r="Q18">
        <v>8</v>
      </c>
      <c r="R18">
        <v>5</v>
      </c>
      <c r="S18">
        <v>6</v>
      </c>
      <c r="T18">
        <v>7</v>
      </c>
      <c r="U18">
        <v>8</v>
      </c>
      <c r="V18">
        <v>16.736263739999998</v>
      </c>
      <c r="W18">
        <v>19.466019419999999</v>
      </c>
      <c r="X18">
        <v>22.50793651</v>
      </c>
      <c r="Y18">
        <v>21.545871559999998</v>
      </c>
      <c r="Z18">
        <v>17.676470590000001</v>
      </c>
      <c r="AA18">
        <v>19.79310345</v>
      </c>
      <c r="AB18">
        <v>23.37301587</v>
      </c>
      <c r="AC18">
        <v>20.656534950000001</v>
      </c>
    </row>
    <row r="19" spans="1:29" ht="15.75" x14ac:dyDescent="0.25">
      <c r="A19" s="11">
        <v>2012</v>
      </c>
      <c r="B19" s="11">
        <v>11.1</v>
      </c>
      <c r="C19">
        <v>8.8000000000000007</v>
      </c>
      <c r="D19">
        <v>8.5</v>
      </c>
      <c r="E19">
        <f>ROUND(Sheet2!T19, 1)</f>
        <v>10.8</v>
      </c>
      <c r="F19">
        <v>4.4481671461053702</v>
      </c>
      <c r="G19">
        <v>3.0036047268255399</v>
      </c>
      <c r="H19">
        <v>0.85173229923878502</v>
      </c>
      <c r="I19">
        <v>0.239618890463661</v>
      </c>
      <c r="J19" s="31">
        <v>2.5353119853724047</v>
      </c>
      <c r="K19" s="31">
        <v>4.4481671461053702</v>
      </c>
      <c r="L19" s="31">
        <v>3.0036047268255439</v>
      </c>
      <c r="M19" s="31">
        <v>0.85173229923878502</v>
      </c>
      <c r="N19">
        <v>6</v>
      </c>
      <c r="O19">
        <v>7</v>
      </c>
      <c r="P19">
        <v>8</v>
      </c>
      <c r="Q19">
        <v>9</v>
      </c>
      <c r="R19">
        <v>5</v>
      </c>
      <c r="S19">
        <v>6</v>
      </c>
      <c r="T19">
        <v>7</v>
      </c>
      <c r="U19">
        <v>8</v>
      </c>
      <c r="V19">
        <v>16.19281046</v>
      </c>
      <c r="W19">
        <v>18.389221559999999</v>
      </c>
      <c r="X19">
        <v>25.333333329999999</v>
      </c>
      <c r="Y19">
        <v>31</v>
      </c>
      <c r="Z19">
        <v>14.267515919999999</v>
      </c>
      <c r="AA19">
        <v>17.564625849999999</v>
      </c>
      <c r="AB19">
        <v>20.347402599999999</v>
      </c>
      <c r="AC19">
        <v>26.246753250000001</v>
      </c>
    </row>
    <row r="20" spans="1:29" ht="15.75" x14ac:dyDescent="0.25">
      <c r="A20" s="11">
        <v>2013</v>
      </c>
      <c r="B20" s="11">
        <v>7.8</v>
      </c>
      <c r="C20">
        <v>7.8</v>
      </c>
      <c r="D20">
        <v>7.7</v>
      </c>
      <c r="E20">
        <f>ROUND(Sheet2!T20, 1)</f>
        <v>7.7</v>
      </c>
      <c r="F20">
        <v>2.7329174564495098</v>
      </c>
      <c r="G20">
        <v>1.67251072724912</v>
      </c>
      <c r="H20">
        <v>1.61813850339614</v>
      </c>
      <c r="I20">
        <v>1.6385189644748499</v>
      </c>
      <c r="J20" s="31">
        <v>2.7329174564495178</v>
      </c>
      <c r="K20" s="31">
        <v>1.6725107272491231</v>
      </c>
      <c r="L20" s="31">
        <v>1.6181385033961457</v>
      </c>
      <c r="M20" s="31">
        <v>1.6385189644748506</v>
      </c>
      <c r="N20">
        <v>3</v>
      </c>
      <c r="O20">
        <v>4</v>
      </c>
      <c r="P20">
        <v>5</v>
      </c>
      <c r="Q20">
        <v>6</v>
      </c>
      <c r="R20">
        <v>3</v>
      </c>
      <c r="S20">
        <v>4</v>
      </c>
      <c r="T20">
        <v>5</v>
      </c>
      <c r="U20">
        <v>6</v>
      </c>
      <c r="V20">
        <v>12.28813559</v>
      </c>
      <c r="W20">
        <v>15.69791667</v>
      </c>
      <c r="X20">
        <v>20.280701749999999</v>
      </c>
      <c r="Y20">
        <v>25</v>
      </c>
      <c r="Z20">
        <v>12.536945810000001</v>
      </c>
      <c r="AA20">
        <v>16.617021279999999</v>
      </c>
      <c r="AB20">
        <v>20.714975849999998</v>
      </c>
      <c r="AC20">
        <v>22.502617799999999</v>
      </c>
    </row>
    <row r="21" spans="1:29" ht="15.75" x14ac:dyDescent="0.25">
      <c r="A21" s="10">
        <v>2014</v>
      </c>
      <c r="B21" s="10">
        <v>1.1000000000000001</v>
      </c>
      <c r="C21">
        <v>1.1000000000000001</v>
      </c>
      <c r="D21">
        <v>1.1000000000000001</v>
      </c>
      <c r="E21">
        <f>ROUND(Sheet2!T21, 1)</f>
        <v>1.1000000000000001</v>
      </c>
      <c r="F21">
        <v>0.32956620142647403</v>
      </c>
      <c r="G21">
        <v>0.430115726637333</v>
      </c>
      <c r="H21">
        <v>0.156717575794734</v>
      </c>
      <c r="I21">
        <v>0.14471060330852101</v>
      </c>
      <c r="J21" s="31">
        <v>0.21061799589783292</v>
      </c>
      <c r="K21" s="31">
        <v>0.32956620142647486</v>
      </c>
      <c r="L21" s="31">
        <v>0.43011572663733388</v>
      </c>
      <c r="M21" s="31">
        <v>0.15671757579473389</v>
      </c>
      <c r="N21">
        <v>4</v>
      </c>
      <c r="O21">
        <v>5</v>
      </c>
      <c r="P21">
        <v>6</v>
      </c>
      <c r="Q21">
        <v>7</v>
      </c>
      <c r="R21">
        <v>3</v>
      </c>
      <c r="S21">
        <v>4</v>
      </c>
      <c r="T21">
        <v>5</v>
      </c>
      <c r="U21">
        <v>6</v>
      </c>
      <c r="V21">
        <v>13</v>
      </c>
      <c r="W21">
        <v>17.74074074</v>
      </c>
      <c r="X21">
        <v>26.75</v>
      </c>
      <c r="Y21">
        <v>31.4375</v>
      </c>
      <c r="Z21">
        <v>13.57142857</v>
      </c>
      <c r="AA21">
        <v>16.25925926</v>
      </c>
      <c r="AB21">
        <v>20.883928569999998</v>
      </c>
      <c r="AC21">
        <v>26.270833329999999</v>
      </c>
    </row>
    <row r="22" spans="1:29" ht="15.75" x14ac:dyDescent="0.25">
      <c r="A22" s="10">
        <v>2015</v>
      </c>
      <c r="B22" s="10">
        <v>0.3</v>
      </c>
      <c r="C22">
        <v>0.3</v>
      </c>
      <c r="D22">
        <v>0.3</v>
      </c>
      <c r="E22">
        <f>ROUND(Sheet2!T22, 1)</f>
        <v>0.3</v>
      </c>
      <c r="F22">
        <v>0.114885886379044</v>
      </c>
      <c r="G22">
        <v>0</v>
      </c>
      <c r="H22">
        <v>0.113134726113112</v>
      </c>
      <c r="I22">
        <v>3.5617761099842202E-2</v>
      </c>
      <c r="J22" s="31">
        <v>0</v>
      </c>
      <c r="K22" s="31">
        <v>0.18652939418711134</v>
      </c>
      <c r="L22" s="31">
        <v>0.11488588637904473</v>
      </c>
      <c r="M22" s="31">
        <v>0</v>
      </c>
      <c r="N22">
        <v>5</v>
      </c>
      <c r="O22">
        <v>6</v>
      </c>
      <c r="P22">
        <v>7</v>
      </c>
      <c r="Q22">
        <v>8</v>
      </c>
      <c r="R22">
        <v>3</v>
      </c>
      <c r="S22">
        <v>4</v>
      </c>
      <c r="T22">
        <v>5</v>
      </c>
      <c r="U22">
        <v>6</v>
      </c>
      <c r="V22">
        <v>0.11488588600000001</v>
      </c>
      <c r="W22">
        <v>0</v>
      </c>
      <c r="X22">
        <v>0.113134726</v>
      </c>
      <c r="Y22">
        <v>3.5617760999999998E-2</v>
      </c>
      <c r="Z22">
        <v>17.899999999999999</v>
      </c>
      <c r="AA22">
        <v>18.90909091</v>
      </c>
      <c r="AB22">
        <v>23.973684209999998</v>
      </c>
      <c r="AC22">
        <v>30.6</v>
      </c>
    </row>
    <row r="23" spans="1:29" ht="15.75" x14ac:dyDescent="0.25">
      <c r="A23" s="10">
        <v>2016</v>
      </c>
      <c r="B23" s="10">
        <v>0.7</v>
      </c>
      <c r="C23">
        <v>0.7</v>
      </c>
      <c r="D23">
        <v>0.7</v>
      </c>
      <c r="E23">
        <f>ROUND(Sheet2!T23, 1)</f>
        <v>0.7</v>
      </c>
      <c r="F23">
        <v>3.8310031843621299E-2</v>
      </c>
      <c r="G23">
        <v>0.31330137186120499</v>
      </c>
      <c r="H23">
        <v>0.117050452579318</v>
      </c>
      <c r="I23">
        <v>0.23165689433304901</v>
      </c>
      <c r="J23" s="31">
        <v>3.8310031843621362E-2</v>
      </c>
      <c r="K23" s="31">
        <v>0.31330137186120566</v>
      </c>
      <c r="L23" s="31">
        <v>0.11705045257931812</v>
      </c>
      <c r="M23" s="31">
        <v>0.23165689433304926</v>
      </c>
      <c r="N23">
        <v>2</v>
      </c>
      <c r="O23">
        <v>3</v>
      </c>
      <c r="P23">
        <v>4</v>
      </c>
      <c r="Q23">
        <v>5</v>
      </c>
      <c r="R23">
        <v>2</v>
      </c>
      <c r="S23">
        <v>3</v>
      </c>
      <c r="T23">
        <v>4</v>
      </c>
      <c r="U23">
        <v>5</v>
      </c>
      <c r="V23">
        <v>13</v>
      </c>
      <c r="W23">
        <v>13.636363640000001</v>
      </c>
      <c r="X23">
        <v>22.4</v>
      </c>
      <c r="Y23">
        <v>23.125</v>
      </c>
      <c r="Z23">
        <v>14.8</v>
      </c>
      <c r="AA23">
        <v>15.617021279999999</v>
      </c>
      <c r="AB23">
        <v>22.2</v>
      </c>
      <c r="AC23">
        <v>23.58064516</v>
      </c>
    </row>
    <row r="24" spans="1:29" ht="15.75" x14ac:dyDescent="0.25">
      <c r="A24" s="10">
        <v>2017</v>
      </c>
      <c r="B24" s="10">
        <v>1.5</v>
      </c>
      <c r="C24">
        <v>1.5</v>
      </c>
      <c r="D24">
        <v>1.5</v>
      </c>
      <c r="E24">
        <f>ROUND(Sheet2!T24, 1)</f>
        <v>1.5</v>
      </c>
      <c r="F24">
        <v>0.16196821009741999</v>
      </c>
      <c r="G24">
        <v>0.53680719459403803</v>
      </c>
      <c r="H24">
        <v>0.52007360218572696</v>
      </c>
      <c r="I24">
        <v>0.313810283399719</v>
      </c>
      <c r="J24" s="31">
        <v>0.16196821009742091</v>
      </c>
      <c r="K24" s="31">
        <v>0.53680719459403803</v>
      </c>
      <c r="L24" s="31">
        <v>0.52007360218572729</v>
      </c>
      <c r="M24" s="31">
        <v>0.31381028339971939</v>
      </c>
      <c r="N24">
        <v>3</v>
      </c>
      <c r="O24">
        <v>4</v>
      </c>
      <c r="P24">
        <v>5</v>
      </c>
      <c r="Q24">
        <v>6</v>
      </c>
      <c r="R24">
        <v>3</v>
      </c>
      <c r="S24">
        <v>4</v>
      </c>
      <c r="T24">
        <v>5</v>
      </c>
      <c r="U24">
        <v>6</v>
      </c>
      <c r="V24">
        <v>17.333333329999999</v>
      </c>
      <c r="W24">
        <v>18.22580645</v>
      </c>
      <c r="X24">
        <v>21.85714286</v>
      </c>
      <c r="Y24">
        <v>23.285714290000001</v>
      </c>
      <c r="Z24">
        <v>17.2</v>
      </c>
      <c r="AA24">
        <v>18.84090909</v>
      </c>
      <c r="AB24">
        <v>20.5</v>
      </c>
      <c r="AC24">
        <v>21.690476189999998</v>
      </c>
    </row>
    <row r="25" spans="1:29" ht="15.75" x14ac:dyDescent="0.25">
      <c r="A25" s="11">
        <v>2018</v>
      </c>
      <c r="B25" s="11"/>
      <c r="J25" s="31"/>
      <c r="K25" s="31"/>
      <c r="L25" s="31"/>
      <c r="M25" s="31"/>
      <c r="V25" t="s">
        <v>47</v>
      </c>
      <c r="Z25" t="s">
        <v>64</v>
      </c>
    </row>
    <row r="26" spans="1:29" ht="15.75" x14ac:dyDescent="0.25">
      <c r="A26" s="10">
        <v>2019</v>
      </c>
      <c r="B26" s="10">
        <v>0.1</v>
      </c>
      <c r="E26">
        <f>ROUND(Sheet2!T25, 1)</f>
        <v>0.1</v>
      </c>
      <c r="J26" s="31">
        <v>3.8718049204402361E-2</v>
      </c>
      <c r="K26" s="31">
        <v>3.6336565231879669E-2</v>
      </c>
      <c r="L26" s="31">
        <v>0</v>
      </c>
      <c r="M26" s="31">
        <v>3.8216830778287303E-2</v>
      </c>
      <c r="R26">
        <v>3</v>
      </c>
      <c r="S26">
        <v>4</v>
      </c>
      <c r="T26">
        <v>5</v>
      </c>
      <c r="U26">
        <v>6</v>
      </c>
      <c r="V26" t="s">
        <v>47</v>
      </c>
      <c r="Z26">
        <v>9</v>
      </c>
      <c r="AA26">
        <v>16</v>
      </c>
      <c r="AB26">
        <v>25</v>
      </c>
      <c r="AC26">
        <v>20.5</v>
      </c>
    </row>
    <row r="27" spans="1:29" ht="15.75" x14ac:dyDescent="0.25">
      <c r="A27" s="10">
        <v>2020</v>
      </c>
      <c r="B27" s="10"/>
      <c r="V27" t="s">
        <v>47</v>
      </c>
      <c r="Z27" t="s">
        <v>47</v>
      </c>
    </row>
  </sheetData>
  <conditionalFormatting sqref="C2:C25">
    <cfRule type="cellIs" dxfId="7" priority="10" operator="notEqual">
      <formula>B2</formula>
    </cfRule>
  </conditionalFormatting>
  <conditionalFormatting sqref="C5">
    <cfRule type="cellIs" priority="9" operator="notEqual">
      <formula>$B$5</formula>
    </cfRule>
  </conditionalFormatting>
  <conditionalFormatting sqref="D2:D25">
    <cfRule type="cellIs" dxfId="6" priority="8" operator="notEqual">
      <formula>B2</formula>
    </cfRule>
  </conditionalFormatting>
  <conditionalFormatting sqref="R2:U26">
    <cfRule type="cellIs" dxfId="5" priority="6" operator="notEqual">
      <formula>N2</formula>
    </cfRule>
  </conditionalFormatting>
  <conditionalFormatting sqref="Z2:AC24">
    <cfRule type="cellIs" dxfId="4" priority="5" operator="notEqual">
      <formula>V2</formula>
    </cfRule>
  </conditionalFormatting>
  <conditionalFormatting sqref="Z26:AC26">
    <cfRule type="cellIs" dxfId="3" priority="4" operator="notEqual">
      <formula>V26</formula>
    </cfRule>
  </conditionalFormatting>
  <conditionalFormatting sqref="J2:M26">
    <cfRule type="cellIs" dxfId="2" priority="3" operator="notBetween">
      <formula>F2-0.0000001</formula>
      <formula>F2+0.0000001</formula>
    </cfRule>
  </conditionalFormatting>
  <conditionalFormatting sqref="E2:E25">
    <cfRule type="cellIs" dxfId="1" priority="2" operator="notEqual">
      <formula>B2</formula>
    </cfRule>
  </conditionalFormatting>
  <conditionalFormatting sqref="E26">
    <cfRule type="cellIs" dxfId="0" priority="1" operator="notEqual">
      <formula>B26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9A3B-FF7C-48D8-990D-9B4CAC72C4F2}">
  <dimension ref="A1:B28"/>
  <sheetViews>
    <sheetView workbookViewId="0">
      <selection sqref="A1:B28"/>
    </sheetView>
  </sheetViews>
  <sheetFormatPr defaultRowHeight="15" x14ac:dyDescent="0.25"/>
  <sheetData>
    <row r="1" spans="1:2" ht="15.75" thickBot="1" x14ac:dyDescent="0.3">
      <c r="A1" s="36" t="s">
        <v>14</v>
      </c>
      <c r="B1" s="36" t="s">
        <v>15</v>
      </c>
    </row>
    <row r="2" spans="1:2" ht="15.75" thickBot="1" x14ac:dyDescent="0.3">
      <c r="A2" s="37">
        <v>1995</v>
      </c>
      <c r="B2" s="37">
        <v>4.4000000000000004</v>
      </c>
    </row>
    <row r="3" spans="1:2" ht="15.75" thickBot="1" x14ac:dyDescent="0.3">
      <c r="A3" s="38">
        <v>1996</v>
      </c>
      <c r="B3" s="38">
        <v>33.9</v>
      </c>
    </row>
    <row r="4" spans="1:2" ht="15.75" thickBot="1" x14ac:dyDescent="0.3">
      <c r="A4" s="37">
        <v>1997</v>
      </c>
      <c r="B4" s="37">
        <v>19.2</v>
      </c>
    </row>
    <row r="5" spans="1:2" ht="15.75" thickBot="1" x14ac:dyDescent="0.3">
      <c r="A5" s="38">
        <v>1998</v>
      </c>
      <c r="B5" s="38">
        <v>7.7</v>
      </c>
    </row>
    <row r="6" spans="1:2" ht="15.75" thickBot="1" x14ac:dyDescent="0.3">
      <c r="A6" s="37">
        <v>1999</v>
      </c>
      <c r="B6" s="37">
        <v>39.4</v>
      </c>
    </row>
    <row r="7" spans="1:2" ht="15.75" thickBot="1" x14ac:dyDescent="0.3">
      <c r="A7" s="38">
        <v>2000</v>
      </c>
      <c r="B7" s="38">
        <v>23.7</v>
      </c>
    </row>
    <row r="8" spans="1:2" ht="15.75" thickBot="1" x14ac:dyDescent="0.3">
      <c r="A8" s="37">
        <v>2001</v>
      </c>
      <c r="B8" s="37">
        <v>10.9</v>
      </c>
    </row>
    <row r="9" spans="1:2" ht="15.75" thickBot="1" x14ac:dyDescent="0.3">
      <c r="A9" s="38">
        <v>2002</v>
      </c>
      <c r="B9" s="38">
        <v>7.7</v>
      </c>
    </row>
    <row r="10" spans="1:2" ht="15.75" thickBot="1" x14ac:dyDescent="0.3">
      <c r="A10" s="37">
        <v>2003</v>
      </c>
      <c r="B10" s="37">
        <v>13</v>
      </c>
    </row>
    <row r="11" spans="1:2" ht="15.75" thickBot="1" x14ac:dyDescent="0.3">
      <c r="A11" s="38">
        <v>2004</v>
      </c>
      <c r="B11" s="38">
        <v>8.1999999999999993</v>
      </c>
    </row>
    <row r="12" spans="1:2" ht="15.75" thickBot="1" x14ac:dyDescent="0.3">
      <c r="A12" s="37">
        <v>2005</v>
      </c>
      <c r="B12" s="37">
        <v>15.4</v>
      </c>
    </row>
    <row r="13" spans="1:2" ht="15.75" thickBot="1" x14ac:dyDescent="0.3">
      <c r="A13" s="38">
        <v>2006</v>
      </c>
      <c r="B13" s="38">
        <v>9.8000000000000007</v>
      </c>
    </row>
    <row r="14" spans="1:2" ht="15.75" thickBot="1" x14ac:dyDescent="0.3">
      <c r="A14" s="37">
        <v>2007</v>
      </c>
      <c r="B14" s="37">
        <v>1</v>
      </c>
    </row>
    <row r="15" spans="1:2" ht="15.75" thickBot="1" x14ac:dyDescent="0.3">
      <c r="A15" s="38">
        <v>2008</v>
      </c>
      <c r="B15" s="38">
        <v>2.9</v>
      </c>
    </row>
    <row r="16" spans="1:2" ht="15.75" thickBot="1" x14ac:dyDescent="0.3">
      <c r="A16" s="37">
        <v>2009</v>
      </c>
      <c r="B16" s="37">
        <v>2.2999999999999998</v>
      </c>
    </row>
    <row r="17" spans="1:2" ht="15.75" thickBot="1" x14ac:dyDescent="0.3">
      <c r="A17" s="38">
        <v>2010</v>
      </c>
      <c r="B17" s="38">
        <v>3.8</v>
      </c>
    </row>
    <row r="18" spans="1:2" ht="15.75" thickBot="1" x14ac:dyDescent="0.3">
      <c r="A18" s="37">
        <v>2011</v>
      </c>
      <c r="B18" s="37">
        <v>8</v>
      </c>
    </row>
    <row r="19" spans="1:2" ht="15.75" thickBot="1" x14ac:dyDescent="0.3">
      <c r="A19" s="38">
        <v>2012</v>
      </c>
      <c r="B19" s="38">
        <v>11.1</v>
      </c>
    </row>
    <row r="20" spans="1:2" ht="15.75" thickBot="1" x14ac:dyDescent="0.3">
      <c r="A20" s="37">
        <v>2013</v>
      </c>
      <c r="B20" s="37">
        <v>7.8</v>
      </c>
    </row>
    <row r="21" spans="1:2" ht="15.75" thickBot="1" x14ac:dyDescent="0.3">
      <c r="A21" s="38">
        <v>2014</v>
      </c>
      <c r="B21" s="38">
        <v>1.1000000000000001</v>
      </c>
    </row>
    <row r="22" spans="1:2" ht="15.75" thickBot="1" x14ac:dyDescent="0.3">
      <c r="A22" s="37">
        <v>2015</v>
      </c>
      <c r="B22" s="37">
        <v>0.3</v>
      </c>
    </row>
    <row r="23" spans="1:2" ht="15.75" thickBot="1" x14ac:dyDescent="0.3">
      <c r="A23" s="38">
        <v>2016</v>
      </c>
      <c r="B23" s="38">
        <v>0.7</v>
      </c>
    </row>
    <row r="24" spans="1:2" ht="15.75" thickBot="1" x14ac:dyDescent="0.3">
      <c r="A24" s="37">
        <v>2017</v>
      </c>
      <c r="B24" s="37">
        <v>1.5</v>
      </c>
    </row>
    <row r="25" spans="1:2" ht="15.75" thickBot="1" x14ac:dyDescent="0.3">
      <c r="A25" s="38">
        <v>2018</v>
      </c>
      <c r="B25" s="38"/>
    </row>
    <row r="26" spans="1:2" ht="15.75" thickBot="1" x14ac:dyDescent="0.3">
      <c r="A26" s="37">
        <v>2019</v>
      </c>
      <c r="B26" s="37">
        <v>0.1</v>
      </c>
    </row>
    <row r="27" spans="1:2" ht="15.75" thickBot="1" x14ac:dyDescent="0.3">
      <c r="A27" s="38">
        <v>2020</v>
      </c>
      <c r="B27" s="38"/>
    </row>
    <row r="28" spans="1:2" ht="15.75" thickBot="1" x14ac:dyDescent="0.3">
      <c r="A28" s="37">
        <v>2021</v>
      </c>
      <c r="B28" s="37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averageLengthCalculations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Trinh@Wildlife</dc:creator>
  <cp:lastModifiedBy>Nguyen, Trinh@Wildlife</cp:lastModifiedBy>
  <dcterms:created xsi:type="dcterms:W3CDTF">2022-05-05T20:23:03Z</dcterms:created>
  <dcterms:modified xsi:type="dcterms:W3CDTF">2022-06-09T23:56:30Z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Trinh.Nguyen@Wildlife.ca.gov</vt:lpwstr>
  </property>
  <property fmtid="{D5CDD505-2E9C-101B-9397-08002B2CF9AE}" pid="5" name="MSIP_Label_6e685f86-ed8d-482b-be3a-2b7af73f9b7f_SetDate">
    <vt:lpwstr>2022-05-13T21:37:04.5346761Z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d9529da6-9a5a-476b-b6b5-40852602e82c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