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7924EBB1-F93B-4AAA-A2EB-CC6E80DB88A3}" xr6:coauthVersionLast="45" xr6:coauthVersionMax="45" xr10:uidLastSave="{00000000-0000-0000-0000-000000000000}"/>
  <bookViews>
    <workbookView xWindow="-108" yWindow="-108" windowWidth="23256" windowHeight="12576" xr2:uid="{CA5D5ABF-FF5B-4CEE-8B8B-953F4E1CCD36}"/>
  </bookViews>
  <sheets>
    <sheet name="Mu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</calcChain>
</file>

<file path=xl/sharedStrings.xml><?xml version="1.0" encoding="utf-8"?>
<sst xmlns="http://schemas.openxmlformats.org/spreadsheetml/2006/main" count="1099" uniqueCount="343">
  <si>
    <t>cXrvAEgQstHcnP5Zf</t>
  </si>
  <si>
    <t>mjk_Miss3</t>
  </si>
  <si>
    <t>Not in catalog</t>
  </si>
  <si>
    <t>1.0.0</t>
  </si>
  <si>
    <t>Played by K.K. if you request something he doesn't have (does not give take-home track)</t>
  </si>
  <si>
    <t>K.K. concert</t>
  </si>
  <si>
    <t>1x2</t>
  </si>
  <si>
    <t>None</t>
  </si>
  <si>
    <t>Hazure03</t>
  </si>
  <si>
    <t>oeZ6a9qJA54fyuwA3</t>
  </si>
  <si>
    <t>mjk_Miss2</t>
  </si>
  <si>
    <t>1x1</t>
  </si>
  <si>
    <t>Hazure02</t>
  </si>
  <si>
    <t>yzpTLMjxFrMMyPe9t</t>
  </si>
  <si>
    <t>mjk_Miss1</t>
  </si>
  <si>
    <t>Hazure01</t>
  </si>
  <si>
    <t>eBR8TwgdbAKWEQc3T</t>
  </si>
  <si>
    <t>mjk_MainTheme</t>
  </si>
  <si>
    <t>Not for sale</t>
  </si>
  <si>
    <t>Received on your first time seeing KK perform</t>
  </si>
  <si>
    <t>Brown</t>
  </si>
  <si>
    <t>NFS</t>
  </si>
  <si>
    <t>Welcome Horizons</t>
  </si>
  <si>
    <t>eDgjD4iS8sHZ64k3k</t>
  </si>
  <si>
    <t>mjk_Horo</t>
  </si>
  <si>
    <t>For sale</t>
  </si>
  <si>
    <t>Possible song KK will play when choosing "Laid-back." as your mood</t>
  </si>
  <si>
    <t>K.K. concert, Nook Shopping Catalog</t>
  </si>
  <si>
    <t>Gray</t>
  </si>
  <si>
    <t>Wandering</t>
  </si>
  <si>
    <t>AzAHbHLA9oY2ihxrq</t>
  </si>
  <si>
    <t>mjk_Ototoi</t>
  </si>
  <si>
    <t>Possible song KK will play when choosing "A little blue..." as your mood</t>
  </si>
  <si>
    <t>Black</t>
  </si>
  <si>
    <t>Two Days Ago</t>
  </si>
  <si>
    <t>P5ABGwMHvnYiFHcQN</t>
  </si>
  <si>
    <t>mjk_NamiNami</t>
  </si>
  <si>
    <t>Possible song KK will play when choosing "It's hard to say." as your mood</t>
  </si>
  <si>
    <t>White</t>
  </si>
  <si>
    <t>To the Edge</t>
  </si>
  <si>
    <t>8ciaF2Yxuhc5Jqpar</t>
  </si>
  <si>
    <t>mjk_Funk</t>
  </si>
  <si>
    <t>Orange</t>
  </si>
  <si>
    <t>The K. Funk</t>
  </si>
  <si>
    <t>HEX474yLBRZ5xY5Pv</t>
  </si>
  <si>
    <t>mjk_Eleki</t>
  </si>
  <si>
    <t>Possible song KK will play when choosing "A little grumpy..." as your mood</t>
  </si>
  <si>
    <t>Blue</t>
  </si>
  <si>
    <t>Surfin' K.K.</t>
  </si>
  <si>
    <t>v3WHjrpgdgeZ3jaFC</t>
  </si>
  <si>
    <t>mjk_NiDanZaka</t>
  </si>
  <si>
    <t>Steep Hill</t>
  </si>
  <si>
    <t>wh9i62k97gw3B34ER</t>
  </si>
  <si>
    <t>mjk_BlueOnigiri</t>
  </si>
  <si>
    <t>Stale Cupcakes</t>
  </si>
  <si>
    <t>q4ZmbxwwgjaNzvR4e</t>
  </si>
  <si>
    <t>mjk_HaruNoKomorebi</t>
  </si>
  <si>
    <t>Possible song KK will play when choosing "I feel good!" as your mood</t>
  </si>
  <si>
    <t>Pink</t>
  </si>
  <si>
    <t>Spring Blossoms</t>
  </si>
  <si>
    <t>WbnqF3FqDQYJwfXed</t>
  </si>
  <si>
    <t>mjk_Minimal</t>
  </si>
  <si>
    <t>Space K.K.</t>
  </si>
  <si>
    <t>g2F79ptmGzFrrFf55</t>
  </si>
  <si>
    <t>mjk_Gospel</t>
  </si>
  <si>
    <t>Soulful K.K.</t>
  </si>
  <si>
    <t>asXTn3mfi7tzowcuj</t>
  </si>
  <si>
    <t>mjk_RocknRoll</t>
  </si>
  <si>
    <t>Rockin' K.K.</t>
  </si>
  <si>
    <t>Gkk2Ck8DK627tiZkS</t>
  </si>
  <si>
    <t>mjk_KangaeChu</t>
  </si>
  <si>
    <t>Pondering</t>
  </si>
  <si>
    <t>wwhnr7dEdx36E8SRv</t>
  </si>
  <si>
    <t>mjk_OnlyMe</t>
  </si>
  <si>
    <t>Only Me</t>
  </si>
  <si>
    <t>GDhwzHPsaEws6ciix</t>
  </si>
  <si>
    <t>mjk_Napolitan</t>
  </si>
  <si>
    <t>Neapolitan</t>
  </si>
  <si>
    <t>gQvdSw38P4QZwpkCh</t>
  </si>
  <si>
    <t>mjk_BokuNoBasho</t>
  </si>
  <si>
    <t>Green</t>
  </si>
  <si>
    <t>My Place</t>
  </si>
  <si>
    <t>tGCobmkpe7AKsPmyn</t>
  </si>
  <si>
    <t>mjk_Sensei</t>
  </si>
  <si>
    <t>Beige</t>
  </si>
  <si>
    <t>Mr. K.K.</t>
  </si>
  <si>
    <t>5gDvnQ4uLnLwL85MK</t>
  </si>
  <si>
    <t>mjk_Alpine</t>
  </si>
  <si>
    <t>Light blue</t>
  </si>
  <si>
    <t>Mountain Song</t>
  </si>
  <si>
    <t>F8BvgZMycRgAjJv2A</t>
  </si>
  <si>
    <t>mjk_HunaUta2001</t>
  </si>
  <si>
    <t>Marine Song 2001</t>
  </si>
  <si>
    <t>jCGA9eAgRjkLuNf2q</t>
  </si>
  <si>
    <t>mjk_Irish</t>
  </si>
  <si>
    <t>Lucky K.K.</t>
  </si>
  <si>
    <t>B6siK6dLxCJACfGZY</t>
  </si>
  <si>
    <t>mjk_Daimyo</t>
  </si>
  <si>
    <t>Yellow</t>
  </si>
  <si>
    <t>King K.K.</t>
  </si>
  <si>
    <t>AnjsMygxJozFjZCGC</t>
  </si>
  <si>
    <t>mjk_Western</t>
  </si>
  <si>
    <t>K.K. Western</t>
  </si>
  <si>
    <t>pYKWYuRTejcTphjzd</t>
  </si>
  <si>
    <t>mjk_Waltz</t>
  </si>
  <si>
    <t>Red</t>
  </si>
  <si>
    <t>K.K. Waltz</t>
  </si>
  <si>
    <t>opZrX852viqZH7RJX</t>
  </si>
  <si>
    <t>mjk_TechnoBeat</t>
  </si>
  <si>
    <t>K.K. Technopop</t>
  </si>
  <si>
    <t>9gwFYo6HKxqfxnimX</t>
  </si>
  <si>
    <t>mjk_Tango</t>
  </si>
  <si>
    <t>K.K. Tango</t>
  </si>
  <si>
    <t>S7sa9ugfRSHNPr9zX</t>
  </si>
  <si>
    <t>mjk_Electronica</t>
  </si>
  <si>
    <t>K.K. Synth</t>
  </si>
  <si>
    <t>BxCLYKFj8yeJMqxwD</t>
  </si>
  <si>
    <t>mjk_Swing</t>
  </si>
  <si>
    <t>K.K. Swing</t>
  </si>
  <si>
    <t>QmR5zsjrqjsYdDcYy</t>
  </si>
  <si>
    <t>mjk_Osanpo</t>
  </si>
  <si>
    <t>K.K. Stroll</t>
  </si>
  <si>
    <t>mGhDWyj7f83gryu4g</t>
  </si>
  <si>
    <t>mjk_Cossack</t>
  </si>
  <si>
    <t>Colorful</t>
  </si>
  <si>
    <t>K.K. Steppe</t>
  </si>
  <si>
    <t>mXvujh5YZscWL5pKg</t>
  </si>
  <si>
    <t>mjk_Soul</t>
  </si>
  <si>
    <t>K.K. Soul</t>
  </si>
  <si>
    <t>xjLPmvzuXaBSZx4Fy</t>
  </si>
  <si>
    <t>mjk_KekeSong</t>
  </si>
  <si>
    <t>K.K. Song</t>
  </si>
  <si>
    <t>zxHYzEN2Q7gt5JYMm</t>
  </si>
  <si>
    <t>mjk_Sonata</t>
  </si>
  <si>
    <t>K.K. Sonata</t>
  </si>
  <si>
    <t>TMiRa4nHYSbtCx4Em</t>
  </si>
  <si>
    <t>mjk_Ska</t>
  </si>
  <si>
    <t>K.K. Ska</t>
  </si>
  <si>
    <t>XYFSnTG8QFbGXZJ79</t>
  </si>
  <si>
    <t>mjk_Samba</t>
  </si>
  <si>
    <t>K.K. Samba</t>
  </si>
  <si>
    <t>hMAkxLymhpg5Zt6Xm</t>
  </si>
  <si>
    <t>mjk_Salsa</t>
  </si>
  <si>
    <t>K.K. Salsa</t>
  </si>
  <si>
    <t>YxQuKist5jbDN6YeX</t>
  </si>
  <si>
    <t>mjk_Afro</t>
  </si>
  <si>
    <t>K.K. Safari</t>
  </si>
  <si>
    <t>DogQSJB5472T5PTgX</t>
  </si>
  <si>
    <t>mjk_KekeBilly</t>
  </si>
  <si>
    <t>K.K. Rockabilly</t>
  </si>
  <si>
    <t>dGWQ49YGhQ6uxxdth</t>
  </si>
  <si>
    <t>mjk_Rock</t>
  </si>
  <si>
    <t>K.K. Rock</t>
  </si>
  <si>
    <t>BeXTGzse56iMWrovn</t>
  </si>
  <si>
    <t>mjk_Reggae</t>
  </si>
  <si>
    <t>K.K. Reggae</t>
  </si>
  <si>
    <t>qPCRJqX3uM66bDrDb</t>
  </si>
  <si>
    <t>mjk_Ondo</t>
  </si>
  <si>
    <t>K.K. Rally</t>
  </si>
  <si>
    <t>Rz7khNvFcekonfDC8</t>
  </si>
  <si>
    <t>mjk_RagTime</t>
  </si>
  <si>
    <t>K.K. Ragtime</t>
  </si>
  <si>
    <t>vaxtch9tWPZTeJKBf</t>
  </si>
  <si>
    <t>mjk_Parade</t>
  </si>
  <si>
    <t>K.K. Parade</t>
  </si>
  <si>
    <t>X45bf37FawXymbRTR</t>
  </si>
  <si>
    <t>mjk_Maharaja</t>
  </si>
  <si>
    <t>K.K. Oasis</t>
  </si>
  <si>
    <t>D3WoTWs7t3uojthok</t>
  </si>
  <si>
    <t>mjk_Bolero</t>
  </si>
  <si>
    <t>K.K. Moody</t>
  </si>
  <si>
    <t>bphgD53QrTdSQWrsw</t>
  </si>
  <si>
    <t>mjk_Milonga</t>
  </si>
  <si>
    <t>K.K. Milonga</t>
  </si>
  <si>
    <t>TNdpcZiy6ZXb2sie3</t>
  </si>
  <si>
    <t>mjk_Metal</t>
  </si>
  <si>
    <t>Purple</t>
  </si>
  <si>
    <t>K.K. Metal</t>
  </si>
  <si>
    <t>yK4cu9gRJDzAchPip</t>
  </si>
  <si>
    <t>mjk_Senor</t>
  </si>
  <si>
    <t>K.K. Mariachi</t>
  </si>
  <si>
    <t>ZYeSh5EHDgX9bEY4L</t>
  </si>
  <si>
    <t>mjk_March</t>
  </si>
  <si>
    <t>K.K. March</t>
  </si>
  <si>
    <t>EAeRF5hCvgZvpf24R</t>
  </si>
  <si>
    <t>mjk_Gamelan</t>
  </si>
  <si>
    <t>K.K. Marathon</t>
  </si>
  <si>
    <t>LftoxEHoft5xpn8ZK</t>
  </si>
  <si>
    <t>mjk_Mambo</t>
  </si>
  <si>
    <t>K.K. Mambo</t>
  </si>
  <si>
    <t>WpCHmL6DBXK7RWQNJ</t>
  </si>
  <si>
    <t>mjk_Lullaby</t>
  </si>
  <si>
    <t>K.K. Lullaby</t>
  </si>
  <si>
    <t>Zi4kijYWbE3taJy67</t>
  </si>
  <si>
    <t>mjk_LoveSong</t>
  </si>
  <si>
    <t>K.K. Love Song</t>
  </si>
  <si>
    <t>LLDo3zTdcLf3JRexf</t>
  </si>
  <si>
    <t>mjk_Enka</t>
  </si>
  <si>
    <t>K.K. Lament</t>
  </si>
  <si>
    <t>2tqAXsz3eiAFcZ5aS</t>
  </si>
  <si>
    <t>mjk_Jongara</t>
  </si>
  <si>
    <t>K.K. Jongara</t>
  </si>
  <si>
    <t>eRNA3ktNpPi8qB5Yx</t>
  </si>
  <si>
    <t>mjk_Jazz</t>
  </si>
  <si>
    <t>K.K. Jazz</t>
  </si>
  <si>
    <t>LrdjwBdn7hS2NXeW2</t>
  </si>
  <si>
    <t>mjk_DoubutsuNoShima</t>
  </si>
  <si>
    <t>K.K. Island</t>
  </si>
  <si>
    <t>DoMmMBQBeXm7sTGPm</t>
  </si>
  <si>
    <t>mjk_House</t>
  </si>
  <si>
    <t>K.K. House</t>
  </si>
  <si>
    <t>nPNjtqN3AJdfxLuAx</t>
  </si>
  <si>
    <t>mjk_NewOrleans</t>
  </si>
  <si>
    <t>K.K. Gumbo</t>
  </si>
  <si>
    <t>7ss8K3czErhJNQiXJ</t>
  </si>
  <si>
    <t>mjk_Raregroove</t>
  </si>
  <si>
    <t>K.K. Groove</t>
  </si>
  <si>
    <t>Lx9Kk9gmmori3huxC</t>
  </si>
  <si>
    <t>mjk_Fusion</t>
  </si>
  <si>
    <t>K.K. Fusion</t>
  </si>
  <si>
    <t>L9SqkeaoQNXGphs6H</t>
  </si>
  <si>
    <t>mjk_Minyo</t>
  </si>
  <si>
    <t>K.K. Folk</t>
  </si>
  <si>
    <t>KXRPPacevShYgCh33</t>
  </si>
  <si>
    <t>mjk_Flamenco</t>
  </si>
  <si>
    <t>K.K. Flamenco</t>
  </si>
  <si>
    <t>3i2RNpZeHPhxq6bPY</t>
  </si>
  <si>
    <t>mjk_Haisai</t>
  </si>
  <si>
    <t>K.K. Faire</t>
  </si>
  <si>
    <t>PgDmhWq5W4ciF6TW5</t>
  </si>
  <si>
    <t>mjk_Etude</t>
  </si>
  <si>
    <t>K.K. Étude</t>
  </si>
  <si>
    <t>bCL6Df8hoG7kooXcL</t>
  </si>
  <si>
    <t>mjk_Dixie</t>
  </si>
  <si>
    <t>K.K. Dixie</t>
  </si>
  <si>
    <t>tAZn6EXuFip47sbbo</t>
  </si>
  <si>
    <t>mjk_Disco</t>
  </si>
  <si>
    <t>K.K. Disco</t>
  </si>
  <si>
    <t>2DDYNvo8uNo5zNPo8</t>
  </si>
  <si>
    <t>mjk_KowaiUta</t>
  </si>
  <si>
    <t>K.K. Dirge</t>
  </si>
  <si>
    <t>rkBHJtfrcabbt57bD</t>
  </si>
  <si>
    <t>mjk_Drumnbass</t>
  </si>
  <si>
    <t>K.K. D&amp;B</t>
  </si>
  <si>
    <t>hPBjqhB66YBw6Tz4n</t>
  </si>
  <si>
    <t>mjk_Urban</t>
  </si>
  <si>
    <t>K.K. Cruisin'</t>
  </si>
  <si>
    <t>rN2cyPLzaZaMGmrwj</t>
  </si>
  <si>
    <t>mjk_Country</t>
  </si>
  <si>
    <t>K.K. Country</t>
  </si>
  <si>
    <t>EoALBg9oEc9NmJpaf</t>
  </si>
  <si>
    <t>mjk_Peru</t>
  </si>
  <si>
    <t>K.K. Condor</t>
  </si>
  <si>
    <t>rijxxXt45dqkXze5A</t>
  </si>
  <si>
    <t>mjk_Sanbika</t>
  </si>
  <si>
    <t>K.K. Chorale</t>
  </si>
  <si>
    <t>CuWyihNkLbL5rwbYZ</t>
  </si>
  <si>
    <t>mjk_Turkey</t>
  </si>
  <si>
    <t>K.K. Casbah</t>
  </si>
  <si>
    <t>g7TbqwnzRw64kcmso</t>
  </si>
  <si>
    <t>mjk_Caripso</t>
  </si>
  <si>
    <t>K.K. Calypso</t>
  </si>
  <si>
    <t>Bu3tGw6JnhnMEabz2</t>
  </si>
  <si>
    <t>mjk_Bossa</t>
  </si>
  <si>
    <t>K.K. Bossa</t>
  </si>
  <si>
    <t>HtTcKk7AdJLrmwXXK</t>
  </si>
  <si>
    <t>mjk_Blues</t>
  </si>
  <si>
    <t>K.K. Blues</t>
  </si>
  <si>
    <t>xrFkTdiZ9fHkYMvDr</t>
  </si>
  <si>
    <t>mjk_BirthdaySong</t>
  </si>
  <si>
    <t>Received on your first time seeing KK perform during your birthday</t>
  </si>
  <si>
    <t>K.K. Birthday</t>
  </si>
  <si>
    <t>yJdhdZPjGQSs4xL7a</t>
  </si>
  <si>
    <t>mjk_Roma</t>
  </si>
  <si>
    <t>K.K. Bazaar</t>
  </si>
  <si>
    <t>awbEqrBQ52aCi4YKj</t>
  </si>
  <si>
    <t>mjk_Ballad</t>
  </si>
  <si>
    <t>K.K. Ballad</t>
  </si>
  <si>
    <t>9ZSqWa7JjfMhwPWEE</t>
  </si>
  <si>
    <t>mjk_Maria</t>
  </si>
  <si>
    <t>K.K. Aria</t>
  </si>
  <si>
    <t>6FWZByesWNcjXBPQX</t>
  </si>
  <si>
    <t>mjk_Hollywood</t>
  </si>
  <si>
    <t>K.K. Adventure</t>
  </si>
  <si>
    <t>6y3ftdfGBa3oYAfrA</t>
  </si>
  <si>
    <t>mjk_China</t>
  </si>
  <si>
    <t>Imperial K.K.</t>
  </si>
  <si>
    <t>cic3w9hqeY222ni2z</t>
  </si>
  <si>
    <t>mjk_Daisuki</t>
  </si>
  <si>
    <t>I Love You</t>
  </si>
  <si>
    <t>qwHrcscJZNxD5mn8k</t>
  </si>
  <si>
    <t>mjk_UtataneNoYume</t>
  </si>
  <si>
    <t>Hypno K.K.</t>
  </si>
  <si>
    <t>w6jLsBX6ZX4oPDwDh</t>
  </si>
  <si>
    <t>mjk_KekeRider</t>
  </si>
  <si>
    <t>Go K.K. Rider</t>
  </si>
  <si>
    <t>ZM4S88gPPapGknNeR</t>
  </si>
  <si>
    <t>mjk_MoriNoSeikatsu</t>
  </si>
  <si>
    <t>Forest Life</t>
  </si>
  <si>
    <t>diprrz97SbCJGzXM3</t>
  </si>
  <si>
    <t>mjk_Sayonara</t>
  </si>
  <si>
    <t>Hidden song - only by request</t>
  </si>
  <si>
    <t>Farewell</t>
  </si>
  <si>
    <t>at7FbmJfbKvsGHB5T</t>
  </si>
  <si>
    <t>mjk_Drive</t>
  </si>
  <si>
    <t>Drivin'</t>
  </si>
  <si>
    <t>6H8pzhuYdfNpD8KTd</t>
  </si>
  <si>
    <t>mjk_EuroBeat</t>
  </si>
  <si>
    <t>DJ K.K.</t>
  </si>
  <si>
    <t>5ufeoTSFwRxQTrXdq</t>
  </si>
  <si>
    <t>mjk_ShowaKayo</t>
  </si>
  <si>
    <t>Comrade K.K.</t>
  </si>
  <si>
    <t>ZXwXi8YnFpks2RPuK</t>
  </si>
  <si>
    <t>mjk_Paris</t>
  </si>
  <si>
    <t>Café K.K.</t>
  </si>
  <si>
    <t>ZgwCoTem6x9efZAnD</t>
  </si>
  <si>
    <t>mjk_Idol</t>
  </si>
  <si>
    <t>Bubblegum K.K.</t>
  </si>
  <si>
    <t>PTLK2jL5rb7t5Rm5j</t>
  </si>
  <si>
    <t>mjk_DoubutuNoMachi</t>
  </si>
  <si>
    <t>Animal City</t>
  </si>
  <si>
    <t>rxKK6nfmC4rWvXxCv</t>
  </si>
  <si>
    <t>mjk_Aloha</t>
  </si>
  <si>
    <t>Aloha K.K.</t>
  </si>
  <si>
    <t>omxkkikQ5jwtoGiXa</t>
  </si>
  <si>
    <t>mjk_Keiji</t>
  </si>
  <si>
    <t>Agent K.K.</t>
  </si>
  <si>
    <t>Unique Entry ID</t>
  </si>
  <si>
    <t>Internal ID</t>
  </si>
  <si>
    <t>Filename</t>
  </si>
  <si>
    <t>Catalog</t>
  </si>
  <si>
    <t>Version Unlocked</t>
  </si>
  <si>
    <t>Version Added</t>
  </si>
  <si>
    <t>Source Notes</t>
  </si>
  <si>
    <t>Source</t>
  </si>
  <si>
    <t>Size</t>
  </si>
  <si>
    <t>Color 2</t>
  </si>
  <si>
    <t>Color 1</t>
  </si>
  <si>
    <t>Sell</t>
  </si>
  <si>
    <t>Buy</t>
  </si>
  <si>
    <t>Album Image</t>
  </si>
  <si>
    <t>Framed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</si>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</sst>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7309-3D05-4051-B9B3-7173C16B3DB4}">
  <sheetPr>
    <outlinePr summaryBelow="0" summaryRight="0"/>
  </sheetPr>
  <dimension ref="A1:P99"/>
  <sheetViews>
    <sheetView tabSelected="1" workbookViewId="0">
      <pane xSplit="1" topLeftCell="B1" activePane="topRight" state="frozen"/>
      <selection pane="topRight" activeCell="C2" sqref="C2"/>
    </sheetView>
  </sheetViews>
  <sheetFormatPr defaultColWidth="14.44140625" defaultRowHeight="15" customHeight="1" x14ac:dyDescent="0.25"/>
  <cols>
    <col min="1" max="1" width="14.44140625" customWidth="1"/>
    <col min="2" max="3" width="10.88671875" customWidth="1"/>
    <col min="4" max="5" width="5.88671875" customWidth="1"/>
    <col min="6" max="7" width="8" customWidth="1"/>
    <col min="8" max="8" width="5.109375" customWidth="1"/>
    <col min="9" max="9" width="12.33203125" customWidth="1"/>
    <col min="10" max="10" width="25.109375" customWidth="1"/>
    <col min="11" max="13" width="8" customWidth="1"/>
    <col min="14" max="14" width="10.88671875" customWidth="1"/>
    <col min="15" max="15" width="8" customWidth="1"/>
    <col min="16" max="16" width="23.33203125" customWidth="1"/>
  </cols>
  <sheetData>
    <row r="1" spans="1:16" ht="26.25" customHeight="1" x14ac:dyDescent="0.25">
      <c r="A1" s="8" t="s">
        <v>342</v>
      </c>
      <c r="B1" s="9" t="s">
        <v>341</v>
      </c>
      <c r="C1" s="9" t="s">
        <v>340</v>
      </c>
      <c r="D1" s="7" t="s">
        <v>339</v>
      </c>
      <c r="E1" s="7" t="s">
        <v>338</v>
      </c>
      <c r="F1" s="8" t="s">
        <v>337</v>
      </c>
      <c r="G1" s="8" t="s">
        <v>336</v>
      </c>
      <c r="H1" s="7" t="s">
        <v>335</v>
      </c>
      <c r="I1" s="8" t="s">
        <v>334</v>
      </c>
      <c r="J1" s="8" t="s">
        <v>333</v>
      </c>
      <c r="K1" s="9" t="s">
        <v>332</v>
      </c>
      <c r="L1" s="9" t="s">
        <v>331</v>
      </c>
      <c r="M1" s="8" t="s">
        <v>330</v>
      </c>
      <c r="N1" s="8" t="s">
        <v>329</v>
      </c>
      <c r="O1" s="7" t="s">
        <v>328</v>
      </c>
      <c r="P1" s="6" t="s">
        <v>327</v>
      </c>
    </row>
    <row r="2" spans="1:16" ht="56.25" customHeight="1" x14ac:dyDescent="0.25">
      <c r="A2" s="3" t="s">
        <v>326</v>
      </c>
      <c r="B2" s="5" t="e">
        <f ca="1">IMAGE("https://acnhcdn.com/latest/FtrIcon/mjk_Keiji.png")</f>
        <v>#NAME?</v>
      </c>
      <c r="C2" s="5" t="e">
        <f ca="1">IMAGE("https://acnhcdn.com/latest/Audio/mjk_Keiji.png")</f>
        <v>#NAME?</v>
      </c>
      <c r="D2" s="2">
        <v>3200</v>
      </c>
      <c r="E2" s="2">
        <v>800</v>
      </c>
      <c r="F2" s="3" t="s">
        <v>20</v>
      </c>
      <c r="G2" s="3" t="s">
        <v>42</v>
      </c>
      <c r="H2" s="2" t="s">
        <v>11</v>
      </c>
      <c r="I2" s="3" t="s">
        <v>27</v>
      </c>
      <c r="J2" s="3" t="s">
        <v>37</v>
      </c>
      <c r="K2" s="2" t="s">
        <v>3</v>
      </c>
      <c r="L2" s="2" t="s">
        <v>3</v>
      </c>
      <c r="M2" s="3" t="s">
        <v>25</v>
      </c>
      <c r="N2" s="3" t="s">
        <v>325</v>
      </c>
      <c r="O2" s="2">
        <v>2472</v>
      </c>
      <c r="P2" s="1" t="s">
        <v>324</v>
      </c>
    </row>
    <row r="3" spans="1:16" ht="56.25" customHeight="1" x14ac:dyDescent="0.25">
      <c r="A3" s="3" t="s">
        <v>323</v>
      </c>
      <c r="B3" s="5" t="e">
        <f ca="1">IMAGE("https://acnhcdn.com/latest/FtrIcon/mjk_Aloha.png")</f>
        <v>#NAME?</v>
      </c>
      <c r="C3" s="5" t="e">
        <f ca="1">IMAGE("https://acnhcdn.com/latest/Audio/mjk_Aloha.png")</f>
        <v>#NAME?</v>
      </c>
      <c r="D3" s="2">
        <v>3200</v>
      </c>
      <c r="E3" s="2">
        <v>800</v>
      </c>
      <c r="F3" s="3" t="s">
        <v>20</v>
      </c>
      <c r="G3" s="3" t="s">
        <v>88</v>
      </c>
      <c r="H3" s="2" t="s">
        <v>11</v>
      </c>
      <c r="I3" s="3" t="s">
        <v>27</v>
      </c>
      <c r="J3" s="3" t="s">
        <v>26</v>
      </c>
      <c r="K3" s="2" t="s">
        <v>3</v>
      </c>
      <c r="L3" s="2" t="s">
        <v>3</v>
      </c>
      <c r="M3" s="3" t="s">
        <v>25</v>
      </c>
      <c r="N3" s="3" t="s">
        <v>322</v>
      </c>
      <c r="O3" s="2">
        <v>2423</v>
      </c>
      <c r="P3" s="1" t="s">
        <v>321</v>
      </c>
    </row>
    <row r="4" spans="1:16" ht="56.25" customHeight="1" x14ac:dyDescent="0.25">
      <c r="A4" s="3" t="s">
        <v>320</v>
      </c>
      <c r="B4" s="5" t="e">
        <f ca="1">IMAGE("https://acnhcdn.com/latest/FtrIcon/mjk_DoubutuNoMachi.png")</f>
        <v>#NAME?</v>
      </c>
      <c r="C4" s="5" t="e">
        <f ca="1">IMAGE("https://acnhcdn.com/latest/Audio/mjk_DoubutuNoMachi.png")</f>
        <v>#NAME?</v>
      </c>
      <c r="D4" s="2" t="s">
        <v>21</v>
      </c>
      <c r="E4" s="2">
        <v>800</v>
      </c>
      <c r="F4" s="3" t="s">
        <v>20</v>
      </c>
      <c r="G4" s="3" t="s">
        <v>7</v>
      </c>
      <c r="H4" s="2" t="s">
        <v>11</v>
      </c>
      <c r="I4" s="3" t="s">
        <v>5</v>
      </c>
      <c r="J4" s="3" t="s">
        <v>301</v>
      </c>
      <c r="K4" s="2" t="s">
        <v>3</v>
      </c>
      <c r="L4" s="2" t="s">
        <v>3</v>
      </c>
      <c r="M4" s="3" t="s">
        <v>18</v>
      </c>
      <c r="N4" s="3" t="s">
        <v>319</v>
      </c>
      <c r="O4" s="2">
        <v>4312</v>
      </c>
      <c r="P4" s="1" t="s">
        <v>318</v>
      </c>
    </row>
    <row r="5" spans="1:16" ht="56.25" customHeight="1" x14ac:dyDescent="0.25">
      <c r="A5" s="3" t="s">
        <v>317</v>
      </c>
      <c r="B5" s="5" t="e">
        <f ca="1">IMAGE("https://acnhcdn.com/latest/FtrIcon/mjk_Idol.png")</f>
        <v>#NAME?</v>
      </c>
      <c r="C5" s="5" t="e">
        <f ca="1">IMAGE("https://acnhcdn.com/latest/Audio/mjk_Idol.png")</f>
        <v>#NAME?</v>
      </c>
      <c r="D5" s="2">
        <v>3200</v>
      </c>
      <c r="E5" s="2">
        <v>800</v>
      </c>
      <c r="F5" s="3" t="s">
        <v>20</v>
      </c>
      <c r="G5" s="3" t="s">
        <v>88</v>
      </c>
      <c r="H5" s="2" t="s">
        <v>11</v>
      </c>
      <c r="I5" s="3" t="s">
        <v>27</v>
      </c>
      <c r="J5" s="3" t="s">
        <v>57</v>
      </c>
      <c r="K5" s="2" t="s">
        <v>3</v>
      </c>
      <c r="L5" s="2" t="s">
        <v>3</v>
      </c>
      <c r="M5" s="3" t="s">
        <v>25</v>
      </c>
      <c r="N5" s="3" t="s">
        <v>316</v>
      </c>
      <c r="O5" s="2">
        <v>2492</v>
      </c>
      <c r="P5" s="1" t="s">
        <v>315</v>
      </c>
    </row>
    <row r="6" spans="1:16" ht="56.25" customHeight="1" x14ac:dyDescent="0.25">
      <c r="A6" s="4" t="s">
        <v>314</v>
      </c>
      <c r="B6" s="5" t="e">
        <f ca="1">IMAGE("https://acnhcdn.com/latest/FtrIcon/mjk_Paris.png")</f>
        <v>#NAME?</v>
      </c>
      <c r="C6" s="5" t="e">
        <f ca="1">IMAGE("https://acnhcdn.com/latest/Audio/mjk_Paris.png")</f>
        <v>#NAME?</v>
      </c>
      <c r="D6" s="2">
        <v>3200</v>
      </c>
      <c r="E6" s="2">
        <v>800</v>
      </c>
      <c r="F6" s="3" t="s">
        <v>20</v>
      </c>
      <c r="G6" s="3" t="s">
        <v>124</v>
      </c>
      <c r="H6" s="2" t="s">
        <v>11</v>
      </c>
      <c r="I6" s="3" t="s">
        <v>27</v>
      </c>
      <c r="J6" s="3" t="s">
        <v>57</v>
      </c>
      <c r="K6" s="2" t="s">
        <v>3</v>
      </c>
      <c r="L6" s="2" t="s">
        <v>3</v>
      </c>
      <c r="M6" s="3" t="s">
        <v>25</v>
      </c>
      <c r="N6" s="3" t="s">
        <v>313</v>
      </c>
      <c r="O6" s="2">
        <v>2454</v>
      </c>
      <c r="P6" s="1" t="s">
        <v>312</v>
      </c>
    </row>
    <row r="7" spans="1:16" ht="56.25" customHeight="1" x14ac:dyDescent="0.25">
      <c r="A7" s="3" t="s">
        <v>311</v>
      </c>
      <c r="B7" s="5" t="e">
        <f ca="1">IMAGE("https://acnhcdn.com/latest/FtrIcon/mjk_ShowaKayo.png")</f>
        <v>#NAME?</v>
      </c>
      <c r="C7" s="5" t="e">
        <f ca="1">IMAGE("https://acnhcdn.com/latest/Audio/mjk_ShowaKayo.png")</f>
        <v>#NAME?</v>
      </c>
      <c r="D7" s="2">
        <v>3200</v>
      </c>
      <c r="E7" s="2">
        <v>800</v>
      </c>
      <c r="F7" s="3" t="s">
        <v>20</v>
      </c>
      <c r="G7" s="3" t="s">
        <v>38</v>
      </c>
      <c r="H7" s="2" t="s">
        <v>11</v>
      </c>
      <c r="I7" s="3" t="s">
        <v>27</v>
      </c>
      <c r="J7" s="3" t="s">
        <v>32</v>
      </c>
      <c r="K7" s="2" t="s">
        <v>3</v>
      </c>
      <c r="L7" s="2" t="s">
        <v>3</v>
      </c>
      <c r="M7" s="3" t="s">
        <v>25</v>
      </c>
      <c r="N7" s="3" t="s">
        <v>310</v>
      </c>
      <c r="O7" s="2">
        <v>2448</v>
      </c>
      <c r="P7" s="1" t="s">
        <v>309</v>
      </c>
    </row>
    <row r="8" spans="1:16" ht="56.25" customHeight="1" x14ac:dyDescent="0.25">
      <c r="A8" s="3" t="s">
        <v>308</v>
      </c>
      <c r="B8" s="5" t="e">
        <f ca="1">IMAGE("https://acnhcdn.com/latest/FtrIcon/mjk_EuroBeat.png")</f>
        <v>#NAME?</v>
      </c>
      <c r="C8" s="5" t="e">
        <f ca="1">IMAGE("https://acnhcdn.com/latest/Audio/mjk_EuroBeat.png")</f>
        <v>#NAME?</v>
      </c>
      <c r="D8" s="2">
        <v>3200</v>
      </c>
      <c r="E8" s="2">
        <v>800</v>
      </c>
      <c r="F8" s="3" t="s">
        <v>20</v>
      </c>
      <c r="G8" s="3" t="s">
        <v>58</v>
      </c>
      <c r="H8" s="2" t="s">
        <v>11</v>
      </c>
      <c r="I8" s="3" t="s">
        <v>27</v>
      </c>
      <c r="J8" s="3" t="s">
        <v>46</v>
      </c>
      <c r="K8" s="2" t="s">
        <v>3</v>
      </c>
      <c r="L8" s="2" t="s">
        <v>3</v>
      </c>
      <c r="M8" s="3" t="s">
        <v>25</v>
      </c>
      <c r="N8" s="3" t="s">
        <v>307</v>
      </c>
      <c r="O8" s="2">
        <v>2443</v>
      </c>
      <c r="P8" s="1" t="s">
        <v>306</v>
      </c>
    </row>
    <row r="9" spans="1:16" ht="56.25" customHeight="1" x14ac:dyDescent="0.25">
      <c r="A9" s="3" t="s">
        <v>305</v>
      </c>
      <c r="B9" s="5" t="e">
        <f ca="1">IMAGE("https://acnhcdn.com/latest/FtrIcon/mjk_Drive.png")</f>
        <v>#NAME?</v>
      </c>
      <c r="C9" s="5" t="e">
        <f ca="1">IMAGE("https://acnhcdn.com/latest/Audio/mjk_Drive.png")</f>
        <v>#NAME?</v>
      </c>
      <c r="D9" s="2" t="s">
        <v>21</v>
      </c>
      <c r="E9" s="2">
        <v>800</v>
      </c>
      <c r="F9" s="3" t="s">
        <v>20</v>
      </c>
      <c r="G9" s="3" t="s">
        <v>7</v>
      </c>
      <c r="H9" s="2" t="s">
        <v>11</v>
      </c>
      <c r="I9" s="3" t="s">
        <v>5</v>
      </c>
      <c r="J9" s="3" t="s">
        <v>301</v>
      </c>
      <c r="K9" s="2" t="s">
        <v>3</v>
      </c>
      <c r="L9" s="2" t="s">
        <v>3</v>
      </c>
      <c r="M9" s="3" t="s">
        <v>18</v>
      </c>
      <c r="N9" s="3" t="s">
        <v>304</v>
      </c>
      <c r="O9" s="2">
        <v>4314</v>
      </c>
      <c r="P9" s="1" t="s">
        <v>303</v>
      </c>
    </row>
    <row r="10" spans="1:16" ht="56.25" customHeight="1" x14ac:dyDescent="0.25">
      <c r="A10" s="3" t="s">
        <v>302</v>
      </c>
      <c r="B10" s="5" t="e">
        <f ca="1">IMAGE("https://acnhcdn.com/latest/FtrIcon/mjk_Sayonara.png")</f>
        <v>#NAME?</v>
      </c>
      <c r="C10" s="5" t="e">
        <f ca="1">IMAGE("https://acnhcdn.com/latest/Audio/mjk_Sayonara.png")</f>
        <v>#NAME?</v>
      </c>
      <c r="D10" s="2" t="s">
        <v>21</v>
      </c>
      <c r="E10" s="2">
        <v>800</v>
      </c>
      <c r="F10" s="3" t="s">
        <v>20</v>
      </c>
      <c r="G10" s="3" t="s">
        <v>7</v>
      </c>
      <c r="H10" s="2" t="s">
        <v>11</v>
      </c>
      <c r="I10" s="3" t="s">
        <v>5</v>
      </c>
      <c r="J10" s="3" t="s">
        <v>301</v>
      </c>
      <c r="K10" s="2" t="s">
        <v>3</v>
      </c>
      <c r="L10" s="2" t="s">
        <v>3</v>
      </c>
      <c r="M10" s="3" t="s">
        <v>18</v>
      </c>
      <c r="N10" s="3" t="s">
        <v>300</v>
      </c>
      <c r="O10" s="2">
        <v>4313</v>
      </c>
      <c r="P10" s="1" t="s">
        <v>299</v>
      </c>
    </row>
    <row r="11" spans="1:16" ht="56.25" customHeight="1" x14ac:dyDescent="0.25">
      <c r="A11" s="3" t="s">
        <v>298</v>
      </c>
      <c r="B11" s="5" t="e">
        <f ca="1">IMAGE("https://acnhcdn.com/latest/FtrIcon/mjk_MoriNoSeikatsu.png")</f>
        <v>#NAME?</v>
      </c>
      <c r="C11" s="5" t="e">
        <f ca="1">IMAGE("https://acnhcdn.com/latest/Audio/mjk_MoriNoSeikatsu.png")</f>
        <v>#NAME?</v>
      </c>
      <c r="D11" s="2">
        <v>3200</v>
      </c>
      <c r="E11" s="2">
        <v>800</v>
      </c>
      <c r="F11" s="3" t="s">
        <v>20</v>
      </c>
      <c r="G11" s="3" t="s">
        <v>98</v>
      </c>
      <c r="H11" s="2" t="s">
        <v>11</v>
      </c>
      <c r="I11" s="3" t="s">
        <v>27</v>
      </c>
      <c r="J11" s="3" t="s">
        <v>26</v>
      </c>
      <c r="K11" s="2" t="s">
        <v>3</v>
      </c>
      <c r="L11" s="2" t="s">
        <v>3</v>
      </c>
      <c r="M11" s="3" t="s">
        <v>25</v>
      </c>
      <c r="N11" s="3" t="s">
        <v>297</v>
      </c>
      <c r="O11" s="2">
        <v>2461</v>
      </c>
      <c r="P11" s="1" t="s">
        <v>296</v>
      </c>
    </row>
    <row r="12" spans="1:16" ht="56.25" customHeight="1" x14ac:dyDescent="0.25">
      <c r="A12" s="3" t="s">
        <v>295</v>
      </c>
      <c r="B12" s="5" t="e">
        <f ca="1">IMAGE("https://acnhcdn.com/latest/FtrIcon/mjk_KekeRider.png")</f>
        <v>#NAME?</v>
      </c>
      <c r="C12" s="5" t="e">
        <f ca="1">IMAGE("https://acnhcdn.com/latest/Audio/mjk_KekeRider.png")</f>
        <v>#NAME?</v>
      </c>
      <c r="D12" s="2">
        <v>3200</v>
      </c>
      <c r="E12" s="2">
        <v>800</v>
      </c>
      <c r="F12" s="3" t="s">
        <v>20</v>
      </c>
      <c r="G12" s="3" t="s">
        <v>38</v>
      </c>
      <c r="H12" s="2" t="s">
        <v>11</v>
      </c>
      <c r="I12" s="3" t="s">
        <v>27</v>
      </c>
      <c r="J12" s="3" t="s">
        <v>46</v>
      </c>
      <c r="K12" s="2" t="s">
        <v>3</v>
      </c>
      <c r="L12" s="2" t="s">
        <v>3</v>
      </c>
      <c r="M12" s="3" t="s">
        <v>25</v>
      </c>
      <c r="N12" s="3" t="s">
        <v>294</v>
      </c>
      <c r="O12" s="2">
        <v>2450</v>
      </c>
      <c r="P12" s="1" t="s">
        <v>293</v>
      </c>
    </row>
    <row r="13" spans="1:16" ht="56.25" customHeight="1" x14ac:dyDescent="0.25">
      <c r="A13" s="3" t="s">
        <v>292</v>
      </c>
      <c r="B13" s="5" t="e">
        <f ca="1">IMAGE("https://acnhcdn.com/latest/FtrIcon/mjk_UtataneNoYume.png")</f>
        <v>#NAME?</v>
      </c>
      <c r="C13" s="5" t="e">
        <f ca="1">IMAGE("https://acnhcdn.com/latest/Audio/mjk_UtataneNoYume.png")</f>
        <v>#NAME?</v>
      </c>
      <c r="D13" s="2">
        <v>3200</v>
      </c>
      <c r="E13" s="2">
        <v>800</v>
      </c>
      <c r="F13" s="3" t="s">
        <v>20</v>
      </c>
      <c r="G13" s="3" t="s">
        <v>38</v>
      </c>
      <c r="H13" s="2" t="s">
        <v>11</v>
      </c>
      <c r="I13" s="3" t="s">
        <v>27</v>
      </c>
      <c r="J13" s="3" t="s">
        <v>37</v>
      </c>
      <c r="K13" s="2" t="s">
        <v>3</v>
      </c>
      <c r="L13" s="2" t="s">
        <v>3</v>
      </c>
      <c r="M13" s="3" t="s">
        <v>25</v>
      </c>
      <c r="N13" s="3" t="s">
        <v>291</v>
      </c>
      <c r="O13" s="2">
        <v>2480</v>
      </c>
      <c r="P13" s="1" t="s">
        <v>290</v>
      </c>
    </row>
    <row r="14" spans="1:16" ht="56.25" customHeight="1" x14ac:dyDescent="0.25">
      <c r="A14" s="3" t="s">
        <v>289</v>
      </c>
      <c r="B14" s="5" t="e">
        <f ca="1">IMAGE("https://acnhcdn.com/latest/FtrIcon/mjk_Daisuki.png")</f>
        <v>#NAME?</v>
      </c>
      <c r="C14" s="5" t="e">
        <f ca="1">IMAGE("https://acnhcdn.com/latest/Audio/mjk_Daisuki.png")</f>
        <v>#NAME?</v>
      </c>
      <c r="D14" s="2">
        <v>3200</v>
      </c>
      <c r="E14" s="2">
        <v>800</v>
      </c>
      <c r="F14" s="3" t="s">
        <v>20</v>
      </c>
      <c r="G14" s="3" t="s">
        <v>124</v>
      </c>
      <c r="H14" s="2" t="s">
        <v>11</v>
      </c>
      <c r="I14" s="3" t="s">
        <v>27</v>
      </c>
      <c r="J14" s="3" t="s">
        <v>26</v>
      </c>
      <c r="K14" s="2" t="s">
        <v>3</v>
      </c>
      <c r="L14" s="2" t="s">
        <v>3</v>
      </c>
      <c r="M14" s="3" t="s">
        <v>25</v>
      </c>
      <c r="N14" s="3" t="s">
        <v>288</v>
      </c>
      <c r="O14" s="2">
        <v>2458</v>
      </c>
      <c r="P14" s="1" t="s">
        <v>287</v>
      </c>
    </row>
    <row r="15" spans="1:16" ht="56.25" customHeight="1" x14ac:dyDescent="0.25">
      <c r="A15" s="3" t="s">
        <v>286</v>
      </c>
      <c r="B15" s="5" t="e">
        <f ca="1">IMAGE("https://acnhcdn.com/latest/FtrIcon/mjk_China.png")</f>
        <v>#NAME?</v>
      </c>
      <c r="C15" s="5" t="e">
        <f ca="1">IMAGE("https://acnhcdn.com/latest/Audio/mjk_China.png")</f>
        <v>#NAME?</v>
      </c>
      <c r="D15" s="2">
        <v>3200</v>
      </c>
      <c r="E15" s="2">
        <v>800</v>
      </c>
      <c r="F15" s="3" t="s">
        <v>20</v>
      </c>
      <c r="G15" s="3" t="s">
        <v>58</v>
      </c>
      <c r="H15" s="2" t="s">
        <v>11</v>
      </c>
      <c r="I15" s="3" t="s">
        <v>27</v>
      </c>
      <c r="J15" s="3" t="s">
        <v>46</v>
      </c>
      <c r="K15" s="2" t="s">
        <v>3</v>
      </c>
      <c r="L15" s="2" t="s">
        <v>3</v>
      </c>
      <c r="M15" s="3" t="s">
        <v>25</v>
      </c>
      <c r="N15" s="3" t="s">
        <v>285</v>
      </c>
      <c r="O15" s="2">
        <v>2427</v>
      </c>
      <c r="P15" s="1" t="s">
        <v>284</v>
      </c>
    </row>
    <row r="16" spans="1:16" ht="56.25" customHeight="1" x14ac:dyDescent="0.25">
      <c r="A16" s="3" t="s">
        <v>283</v>
      </c>
      <c r="B16" s="5" t="e">
        <f ca="1">IMAGE("https://acnhcdn.com/latest/FtrIcon/mjk_Hollywood.png")</f>
        <v>#NAME?</v>
      </c>
      <c r="C16" s="5" t="e">
        <f ca="1">IMAGE("https://acnhcdn.com/latest/Audio/mjk_Hollywood.png")</f>
        <v>#NAME?</v>
      </c>
      <c r="D16" s="2">
        <v>3200</v>
      </c>
      <c r="E16" s="2">
        <v>800</v>
      </c>
      <c r="F16" s="3" t="s">
        <v>20</v>
      </c>
      <c r="G16" s="3" t="s">
        <v>42</v>
      </c>
      <c r="H16" s="2" t="s">
        <v>11</v>
      </c>
      <c r="I16" s="3" t="s">
        <v>27</v>
      </c>
      <c r="J16" s="3" t="s">
        <v>46</v>
      </c>
      <c r="K16" s="2" t="s">
        <v>3</v>
      </c>
      <c r="L16" s="2" t="s">
        <v>3</v>
      </c>
      <c r="M16" s="3" t="s">
        <v>25</v>
      </c>
      <c r="N16" s="3" t="s">
        <v>282</v>
      </c>
      <c r="O16" s="2">
        <v>2484</v>
      </c>
      <c r="P16" s="1" t="s">
        <v>281</v>
      </c>
    </row>
    <row r="17" spans="1:16" ht="56.25" customHeight="1" x14ac:dyDescent="0.25">
      <c r="A17" s="3" t="s">
        <v>280</v>
      </c>
      <c r="B17" s="5" t="e">
        <f ca="1">IMAGE("https://acnhcdn.com/latest/FtrIcon/mjk_Maria.png")</f>
        <v>#NAME?</v>
      </c>
      <c r="C17" s="5" t="e">
        <f ca="1">IMAGE("https://acnhcdn.com/latest/Audio/mjk_Maria.png")</f>
        <v>#NAME?</v>
      </c>
      <c r="D17" s="2">
        <v>3200</v>
      </c>
      <c r="E17" s="2">
        <v>800</v>
      </c>
      <c r="F17" s="3" t="s">
        <v>20</v>
      </c>
      <c r="G17" s="3" t="s">
        <v>47</v>
      </c>
      <c r="H17" s="2" t="s">
        <v>11</v>
      </c>
      <c r="I17" s="3" t="s">
        <v>27</v>
      </c>
      <c r="J17" s="3" t="s">
        <v>26</v>
      </c>
      <c r="K17" s="2" t="s">
        <v>3</v>
      </c>
      <c r="L17" s="2" t="s">
        <v>3</v>
      </c>
      <c r="M17" s="3" t="s">
        <v>25</v>
      </c>
      <c r="N17" s="3" t="s">
        <v>279</v>
      </c>
      <c r="O17" s="2">
        <v>2413</v>
      </c>
      <c r="P17" s="1" t="s">
        <v>278</v>
      </c>
    </row>
    <row r="18" spans="1:16" ht="56.25" customHeight="1" x14ac:dyDescent="0.25">
      <c r="A18" s="3" t="s">
        <v>277</v>
      </c>
      <c r="B18" s="5" t="e">
        <f ca="1">IMAGE("https://acnhcdn.com/latest/FtrIcon/mjk_Ballad.png")</f>
        <v>#NAME?</v>
      </c>
      <c r="C18" s="5" t="e">
        <f ca="1">IMAGE("https://acnhcdn.com/latest/Audio/mjk_Ballad.png")</f>
        <v>#NAME?</v>
      </c>
      <c r="D18" s="2">
        <v>3200</v>
      </c>
      <c r="E18" s="2">
        <v>800</v>
      </c>
      <c r="F18" s="3" t="s">
        <v>20</v>
      </c>
      <c r="G18" s="3" t="s">
        <v>33</v>
      </c>
      <c r="H18" s="2" t="s">
        <v>11</v>
      </c>
      <c r="I18" s="3" t="s">
        <v>27</v>
      </c>
      <c r="J18" s="3" t="s">
        <v>32</v>
      </c>
      <c r="K18" s="2" t="s">
        <v>3</v>
      </c>
      <c r="L18" s="2" t="s">
        <v>3</v>
      </c>
      <c r="M18" s="3" t="s">
        <v>25</v>
      </c>
      <c r="N18" s="3" t="s">
        <v>276</v>
      </c>
      <c r="O18" s="2">
        <v>2447</v>
      </c>
      <c r="P18" s="1" t="s">
        <v>275</v>
      </c>
    </row>
    <row r="19" spans="1:16" ht="56.25" customHeight="1" x14ac:dyDescent="0.25">
      <c r="A19" s="3" t="s">
        <v>274</v>
      </c>
      <c r="B19" s="5" t="e">
        <f ca="1">IMAGE("https://acnhcdn.com/latest/FtrIcon/mjk_Roma.png")</f>
        <v>#NAME?</v>
      </c>
      <c r="C19" s="5" t="e">
        <f ca="1">IMAGE("https://acnhcdn.com/latest/Audio/mjk_Roma.png")</f>
        <v>#NAME?</v>
      </c>
      <c r="D19" s="2">
        <v>3200</v>
      </c>
      <c r="E19" s="2">
        <v>800</v>
      </c>
      <c r="F19" s="3" t="s">
        <v>20</v>
      </c>
      <c r="G19" s="3" t="s">
        <v>33</v>
      </c>
      <c r="H19" s="2" t="s">
        <v>11</v>
      </c>
      <c r="I19" s="3" t="s">
        <v>27</v>
      </c>
      <c r="J19" s="3" t="s">
        <v>46</v>
      </c>
      <c r="K19" s="2" t="s">
        <v>3</v>
      </c>
      <c r="L19" s="2" t="s">
        <v>3</v>
      </c>
      <c r="M19" s="3" t="s">
        <v>25</v>
      </c>
      <c r="N19" s="3" t="s">
        <v>273</v>
      </c>
      <c r="O19" s="2">
        <v>2486</v>
      </c>
      <c r="P19" s="1" t="s">
        <v>272</v>
      </c>
    </row>
    <row r="20" spans="1:16" ht="56.25" customHeight="1" x14ac:dyDescent="0.25">
      <c r="A20" s="3" t="s">
        <v>271</v>
      </c>
      <c r="B20" s="5" t="e">
        <f ca="1">IMAGE("https://acnhcdn.com/latest/FtrIcon/mjk_BirthdaySong.png")</f>
        <v>#NAME?</v>
      </c>
      <c r="C20" s="5" t="e">
        <f ca="1">IMAGE("https://acnhcdn.com/latest/Audio/mjk_BirthdaySong.png")</f>
        <v>#NAME?</v>
      </c>
      <c r="D20" s="2" t="s">
        <v>21</v>
      </c>
      <c r="E20" s="2">
        <v>800</v>
      </c>
      <c r="F20" s="3" t="s">
        <v>20</v>
      </c>
      <c r="G20" s="3" t="s">
        <v>88</v>
      </c>
      <c r="H20" s="2" t="s">
        <v>11</v>
      </c>
      <c r="I20" s="3" t="s">
        <v>5</v>
      </c>
      <c r="J20" s="4" t="s">
        <v>270</v>
      </c>
      <c r="K20" s="2" t="s">
        <v>3</v>
      </c>
      <c r="L20" s="2" t="s">
        <v>3</v>
      </c>
      <c r="M20" s="3" t="s">
        <v>18</v>
      </c>
      <c r="N20" s="3" t="s">
        <v>269</v>
      </c>
      <c r="O20" s="2">
        <v>2495</v>
      </c>
      <c r="P20" s="1" t="s">
        <v>268</v>
      </c>
    </row>
    <row r="21" spans="1:16" ht="56.25" customHeight="1" x14ac:dyDescent="0.25">
      <c r="A21" s="3" t="s">
        <v>267</v>
      </c>
      <c r="B21" s="5" t="e">
        <f ca="1">IMAGE("https://acnhcdn.com/latest/FtrIcon/mjk_Blues.png")</f>
        <v>#NAME?</v>
      </c>
      <c r="C21" s="5" t="e">
        <f ca="1">IMAGE("https://acnhcdn.com/latest/Audio/mjk_Blues.png")</f>
        <v>#NAME?</v>
      </c>
      <c r="D21" s="2">
        <v>3200</v>
      </c>
      <c r="E21" s="2">
        <v>800</v>
      </c>
      <c r="F21" s="3" t="s">
        <v>20</v>
      </c>
      <c r="G21" s="3" t="s">
        <v>38</v>
      </c>
      <c r="H21" s="2" t="s">
        <v>11</v>
      </c>
      <c r="I21" s="3" t="s">
        <v>27</v>
      </c>
      <c r="J21" s="3" t="s">
        <v>37</v>
      </c>
      <c r="K21" s="2" t="s">
        <v>3</v>
      </c>
      <c r="L21" s="2" t="s">
        <v>3</v>
      </c>
      <c r="M21" s="3" t="s">
        <v>25</v>
      </c>
      <c r="N21" s="3" t="s">
        <v>266</v>
      </c>
      <c r="O21" s="2">
        <v>2436</v>
      </c>
      <c r="P21" s="1" t="s">
        <v>265</v>
      </c>
    </row>
    <row r="22" spans="1:16" ht="56.25" customHeight="1" x14ac:dyDescent="0.25">
      <c r="A22" s="3" t="s">
        <v>264</v>
      </c>
      <c r="B22" s="5" t="e">
        <f ca="1">IMAGE("https://acnhcdn.com/latest/FtrIcon/mjk_Bossa.png")</f>
        <v>#NAME?</v>
      </c>
      <c r="C22" s="5" t="e">
        <f ca="1">IMAGE("https://acnhcdn.com/latest/Audio/mjk_Bossa.png")</f>
        <v>#NAME?</v>
      </c>
      <c r="D22" s="2">
        <v>3200</v>
      </c>
      <c r="E22" s="2">
        <v>800</v>
      </c>
      <c r="F22" s="3" t="s">
        <v>20</v>
      </c>
      <c r="G22" s="3" t="s">
        <v>38</v>
      </c>
      <c r="H22" s="2" t="s">
        <v>11</v>
      </c>
      <c r="I22" s="3" t="s">
        <v>27</v>
      </c>
      <c r="J22" s="3" t="s">
        <v>26</v>
      </c>
      <c r="K22" s="2" t="s">
        <v>3</v>
      </c>
      <c r="L22" s="2" t="s">
        <v>3</v>
      </c>
      <c r="M22" s="3" t="s">
        <v>25</v>
      </c>
      <c r="N22" s="3" t="s">
        <v>263</v>
      </c>
      <c r="O22" s="2">
        <v>2415</v>
      </c>
      <c r="P22" s="1" t="s">
        <v>262</v>
      </c>
    </row>
    <row r="23" spans="1:16" ht="56.25" customHeight="1" x14ac:dyDescent="0.25">
      <c r="A23" s="3" t="s">
        <v>261</v>
      </c>
      <c r="B23" s="5" t="e">
        <f ca="1">IMAGE("https://acnhcdn.com/latest/FtrIcon/mjk_Caripso.png")</f>
        <v>#NAME?</v>
      </c>
      <c r="C23" s="5" t="e">
        <f ca="1">IMAGE("https://acnhcdn.com/latest/Audio/mjk_Caripso.png")</f>
        <v>#NAME?</v>
      </c>
      <c r="D23" s="2">
        <v>3200</v>
      </c>
      <c r="E23" s="2">
        <v>800</v>
      </c>
      <c r="F23" s="3" t="s">
        <v>20</v>
      </c>
      <c r="G23" s="3" t="s">
        <v>38</v>
      </c>
      <c r="H23" s="2" t="s">
        <v>11</v>
      </c>
      <c r="I23" s="3" t="s">
        <v>27</v>
      </c>
      <c r="J23" s="3" t="s">
        <v>57</v>
      </c>
      <c r="K23" s="2" t="s">
        <v>3</v>
      </c>
      <c r="L23" s="2" t="s">
        <v>3</v>
      </c>
      <c r="M23" s="3" t="s">
        <v>25</v>
      </c>
      <c r="N23" s="3" t="s">
        <v>260</v>
      </c>
      <c r="O23" s="2">
        <v>2416</v>
      </c>
      <c r="P23" s="1" t="s">
        <v>259</v>
      </c>
    </row>
    <row r="24" spans="1:16" ht="56.25" customHeight="1" x14ac:dyDescent="0.25">
      <c r="A24" s="3" t="s">
        <v>258</v>
      </c>
      <c r="B24" s="5" t="e">
        <f ca="1">IMAGE("https://acnhcdn.com/latest/FtrIcon/mjk_Turkey.png")</f>
        <v>#NAME?</v>
      </c>
      <c r="C24" s="5" t="e">
        <f ca="1">IMAGE("https://acnhcdn.com/latest/Audio/mjk_Turkey.png")</f>
        <v>#NAME?</v>
      </c>
      <c r="D24" s="2">
        <v>3200</v>
      </c>
      <c r="E24" s="2">
        <v>800</v>
      </c>
      <c r="F24" s="3" t="s">
        <v>20</v>
      </c>
      <c r="G24" s="3" t="s">
        <v>84</v>
      </c>
      <c r="H24" s="2" t="s">
        <v>11</v>
      </c>
      <c r="I24" s="3" t="s">
        <v>27</v>
      </c>
      <c r="J24" s="3" t="s">
        <v>46</v>
      </c>
      <c r="K24" s="2" t="s">
        <v>3</v>
      </c>
      <c r="L24" s="2" t="s">
        <v>3</v>
      </c>
      <c r="M24" s="3" t="s">
        <v>25</v>
      </c>
      <c r="N24" s="3" t="s">
        <v>257</v>
      </c>
      <c r="O24" s="2">
        <v>2428</v>
      </c>
      <c r="P24" s="1" t="s">
        <v>256</v>
      </c>
    </row>
    <row r="25" spans="1:16" ht="56.25" customHeight="1" x14ac:dyDescent="0.25">
      <c r="A25" s="3" t="s">
        <v>255</v>
      </c>
      <c r="B25" s="5" t="e">
        <f ca="1">IMAGE("https://acnhcdn.com/latest/FtrIcon/mjk_Sanbika.png")</f>
        <v>#NAME?</v>
      </c>
      <c r="C25" s="5" t="e">
        <f ca="1">IMAGE("https://acnhcdn.com/latest/Audio/mjk_Sanbika.png")</f>
        <v>#NAME?</v>
      </c>
      <c r="D25" s="2">
        <v>3200</v>
      </c>
      <c r="E25" s="2">
        <v>800</v>
      </c>
      <c r="F25" s="3" t="s">
        <v>20</v>
      </c>
      <c r="G25" s="3" t="s">
        <v>84</v>
      </c>
      <c r="H25" s="2" t="s">
        <v>11</v>
      </c>
      <c r="I25" s="3" t="s">
        <v>27</v>
      </c>
      <c r="J25" s="3" t="s">
        <v>32</v>
      </c>
      <c r="K25" s="2" t="s">
        <v>3</v>
      </c>
      <c r="L25" s="2" t="s">
        <v>3</v>
      </c>
      <c r="M25" s="3" t="s">
        <v>25</v>
      </c>
      <c r="N25" s="3" t="s">
        <v>254</v>
      </c>
      <c r="O25" s="2">
        <v>2405</v>
      </c>
      <c r="P25" s="1" t="s">
        <v>253</v>
      </c>
    </row>
    <row r="26" spans="1:16" ht="56.25" customHeight="1" x14ac:dyDescent="0.25">
      <c r="A26" s="3" t="s">
        <v>252</v>
      </c>
      <c r="B26" s="5" t="e">
        <f ca="1">IMAGE("https://acnhcdn.com/latest/FtrIcon/mjk_Peru.png")</f>
        <v>#NAME?</v>
      </c>
      <c r="C26" s="5" t="e">
        <f ca="1">IMAGE("https://acnhcdn.com/latest/Audio/mjk_Peru.png")</f>
        <v>#NAME?</v>
      </c>
      <c r="D26" s="2">
        <v>3200</v>
      </c>
      <c r="E26" s="2">
        <v>800</v>
      </c>
      <c r="F26" s="3" t="s">
        <v>20</v>
      </c>
      <c r="G26" s="3" t="s">
        <v>84</v>
      </c>
      <c r="H26" s="2" t="s">
        <v>11</v>
      </c>
      <c r="I26" s="3" t="s">
        <v>27</v>
      </c>
      <c r="J26" s="3" t="s">
        <v>32</v>
      </c>
      <c r="K26" s="2" t="s">
        <v>3</v>
      </c>
      <c r="L26" s="2" t="s">
        <v>3</v>
      </c>
      <c r="M26" s="3" t="s">
        <v>25</v>
      </c>
      <c r="N26" s="3" t="s">
        <v>251</v>
      </c>
      <c r="O26" s="2">
        <v>2425</v>
      </c>
      <c r="P26" s="1" t="s">
        <v>250</v>
      </c>
    </row>
    <row r="27" spans="1:16" ht="56.25" customHeight="1" x14ac:dyDescent="0.25">
      <c r="A27" s="3" t="s">
        <v>249</v>
      </c>
      <c r="B27" s="5" t="e">
        <f ca="1">IMAGE("https://acnhcdn.com/latest/FtrIcon/mjk_Country.png")</f>
        <v>#NAME?</v>
      </c>
      <c r="C27" s="5" t="e">
        <f ca="1">IMAGE("https://acnhcdn.com/latest/Audio/mjk_Country.png")</f>
        <v>#NAME?</v>
      </c>
      <c r="D27" s="2">
        <v>3200</v>
      </c>
      <c r="E27" s="2">
        <v>800</v>
      </c>
      <c r="F27" s="3" t="s">
        <v>20</v>
      </c>
      <c r="G27" s="3" t="s">
        <v>33</v>
      </c>
      <c r="H27" s="2" t="s">
        <v>11</v>
      </c>
      <c r="I27" s="3" t="s">
        <v>27</v>
      </c>
      <c r="J27" s="3" t="s">
        <v>57</v>
      </c>
      <c r="K27" s="2" t="s">
        <v>3</v>
      </c>
      <c r="L27" s="2" t="s">
        <v>3</v>
      </c>
      <c r="M27" s="3" t="s">
        <v>25</v>
      </c>
      <c r="N27" s="3" t="s">
        <v>248</v>
      </c>
      <c r="O27" s="2">
        <v>2445</v>
      </c>
      <c r="P27" s="1" t="s">
        <v>247</v>
      </c>
    </row>
    <row r="28" spans="1:16" ht="56.25" customHeight="1" x14ac:dyDescent="0.25">
      <c r="A28" s="3" t="s">
        <v>246</v>
      </c>
      <c r="B28" s="5" t="e">
        <f ca="1">IMAGE("https://acnhcdn.com/latest/FtrIcon/mjk_Urban.png")</f>
        <v>#NAME?</v>
      </c>
      <c r="C28" s="5" t="e">
        <f ca="1">IMAGE("https://acnhcdn.com/latest/Audio/mjk_Urban.png")</f>
        <v>#NAME?</v>
      </c>
      <c r="D28" s="2">
        <v>3200</v>
      </c>
      <c r="E28" s="2">
        <v>800</v>
      </c>
      <c r="F28" s="3" t="s">
        <v>20</v>
      </c>
      <c r="G28" s="3" t="s">
        <v>33</v>
      </c>
      <c r="H28" s="2" t="s">
        <v>11</v>
      </c>
      <c r="I28" s="3" t="s">
        <v>27</v>
      </c>
      <c r="J28" s="3" t="s">
        <v>46</v>
      </c>
      <c r="K28" s="2" t="s">
        <v>3</v>
      </c>
      <c r="L28" s="2" t="s">
        <v>3</v>
      </c>
      <c r="M28" s="3" t="s">
        <v>25</v>
      </c>
      <c r="N28" s="3" t="s">
        <v>245</v>
      </c>
      <c r="O28" s="2">
        <v>2439</v>
      </c>
      <c r="P28" s="1" t="s">
        <v>244</v>
      </c>
    </row>
    <row r="29" spans="1:16" ht="56.25" customHeight="1" x14ac:dyDescent="0.25">
      <c r="A29" s="3" t="s">
        <v>243</v>
      </c>
      <c r="B29" s="5" t="e">
        <f ca="1">IMAGE("https://acnhcdn.com/latest/FtrIcon/mjk_Drumnbass.png")</f>
        <v>#NAME?</v>
      </c>
      <c r="C29" s="5" t="e">
        <f ca="1">IMAGE("https://acnhcdn.com/latest/Audio/mjk_Drumnbass.png")</f>
        <v>#NAME?</v>
      </c>
      <c r="D29" s="2">
        <v>3200</v>
      </c>
      <c r="E29" s="2">
        <v>800</v>
      </c>
      <c r="F29" s="3" t="s">
        <v>20</v>
      </c>
      <c r="G29" s="3" t="s">
        <v>124</v>
      </c>
      <c r="H29" s="2" t="s">
        <v>11</v>
      </c>
      <c r="I29" s="3" t="s">
        <v>27</v>
      </c>
      <c r="J29" s="3" t="s">
        <v>37</v>
      </c>
      <c r="K29" s="2" t="s">
        <v>3</v>
      </c>
      <c r="L29" s="2" t="s">
        <v>3</v>
      </c>
      <c r="M29" s="3" t="s">
        <v>25</v>
      </c>
      <c r="N29" s="3" t="s">
        <v>242</v>
      </c>
      <c r="O29" s="2">
        <v>2441</v>
      </c>
      <c r="P29" s="1" t="s">
        <v>241</v>
      </c>
    </row>
    <row r="30" spans="1:16" ht="56.25" customHeight="1" x14ac:dyDescent="0.25">
      <c r="A30" s="3" t="s">
        <v>240</v>
      </c>
      <c r="B30" s="5" t="e">
        <f ca="1">IMAGE("https://acnhcdn.com/latest/FtrIcon/mjk_KowaiUta.png")</f>
        <v>#NAME?</v>
      </c>
      <c r="C30" s="5" t="e">
        <f ca="1">IMAGE("https://acnhcdn.com/latest/Audio/mjk_KowaiUta.png")</f>
        <v>#NAME?</v>
      </c>
      <c r="D30" s="2">
        <v>3200</v>
      </c>
      <c r="E30" s="2">
        <v>800</v>
      </c>
      <c r="F30" s="3" t="s">
        <v>20</v>
      </c>
      <c r="G30" s="3" t="s">
        <v>33</v>
      </c>
      <c r="H30" s="2" t="s">
        <v>11</v>
      </c>
      <c r="I30" s="3" t="s">
        <v>27</v>
      </c>
      <c r="J30" s="3" t="s">
        <v>32</v>
      </c>
      <c r="K30" s="2" t="s">
        <v>3</v>
      </c>
      <c r="L30" s="2" t="s">
        <v>3</v>
      </c>
      <c r="M30" s="3" t="s">
        <v>25</v>
      </c>
      <c r="N30" s="3" t="s">
        <v>239</v>
      </c>
      <c r="O30" s="2">
        <v>2451</v>
      </c>
      <c r="P30" s="1" t="s">
        <v>238</v>
      </c>
    </row>
    <row r="31" spans="1:16" ht="56.25" customHeight="1" x14ac:dyDescent="0.25">
      <c r="A31" s="3" t="s">
        <v>237</v>
      </c>
      <c r="B31" s="5" t="e">
        <f ca="1">IMAGE("https://acnhcdn.com/latest/FtrIcon/mjk_Disco.png")</f>
        <v>#NAME?</v>
      </c>
      <c r="C31" s="5" t="e">
        <f ca="1">IMAGE("https://acnhcdn.com/latest/Audio/mjk_Disco.png")</f>
        <v>#NAME?</v>
      </c>
      <c r="D31" s="2">
        <v>3200</v>
      </c>
      <c r="E31" s="2">
        <v>800</v>
      </c>
      <c r="F31" s="3" t="s">
        <v>20</v>
      </c>
      <c r="G31" s="3" t="s">
        <v>124</v>
      </c>
      <c r="H31" s="2" t="s">
        <v>11</v>
      </c>
      <c r="I31" s="3" t="s">
        <v>27</v>
      </c>
      <c r="J31" s="3" t="s">
        <v>57</v>
      </c>
      <c r="K31" s="2" t="s">
        <v>3</v>
      </c>
      <c r="L31" s="2" t="s">
        <v>3</v>
      </c>
      <c r="M31" s="3" t="s">
        <v>25</v>
      </c>
      <c r="N31" s="3" t="s">
        <v>236</v>
      </c>
      <c r="O31" s="2">
        <v>2494</v>
      </c>
      <c r="P31" s="1" t="s">
        <v>235</v>
      </c>
    </row>
    <row r="32" spans="1:16" ht="56.25" customHeight="1" x14ac:dyDescent="0.25">
      <c r="A32" s="3" t="s">
        <v>234</v>
      </c>
      <c r="B32" s="5" t="e">
        <f ca="1">IMAGE("https://acnhcdn.com/latest/FtrIcon/mjk_Dixie.png")</f>
        <v>#NAME?</v>
      </c>
      <c r="C32" s="5" t="e">
        <f ca="1">IMAGE("https://acnhcdn.com/latest/Audio/mjk_Dixie.png")</f>
        <v>#NAME?</v>
      </c>
      <c r="D32" s="2">
        <v>3200</v>
      </c>
      <c r="E32" s="2">
        <v>800</v>
      </c>
      <c r="F32" s="3" t="s">
        <v>20</v>
      </c>
      <c r="G32" s="3" t="s">
        <v>124</v>
      </c>
      <c r="H32" s="2" t="s">
        <v>11</v>
      </c>
      <c r="I32" s="3" t="s">
        <v>27</v>
      </c>
      <c r="J32" s="3" t="s">
        <v>57</v>
      </c>
      <c r="K32" s="2" t="s">
        <v>3</v>
      </c>
      <c r="L32" s="2" t="s">
        <v>3</v>
      </c>
      <c r="M32" s="3" t="s">
        <v>25</v>
      </c>
      <c r="N32" s="3" t="s">
        <v>233</v>
      </c>
      <c r="O32" s="2">
        <v>2464</v>
      </c>
      <c r="P32" s="1" t="s">
        <v>232</v>
      </c>
    </row>
    <row r="33" spans="1:16" ht="56.25" customHeight="1" x14ac:dyDescent="0.25">
      <c r="A33" s="4" t="s">
        <v>231</v>
      </c>
      <c r="B33" s="5" t="e">
        <f ca="1">IMAGE("https://acnhcdn.com/latest/FtrIcon/mjk_Etude.png")</f>
        <v>#NAME?</v>
      </c>
      <c r="C33" s="5" t="e">
        <f ca="1">IMAGE("https://acnhcdn.com/latest/Audio/mjk_Etude.png")</f>
        <v>#NAME?</v>
      </c>
      <c r="D33" s="2">
        <v>3200</v>
      </c>
      <c r="E33" s="2">
        <v>800</v>
      </c>
      <c r="F33" s="3" t="s">
        <v>20</v>
      </c>
      <c r="G33" s="3" t="s">
        <v>33</v>
      </c>
      <c r="H33" s="2" t="s">
        <v>11</v>
      </c>
      <c r="I33" s="3" t="s">
        <v>27</v>
      </c>
      <c r="J33" s="3" t="s">
        <v>32</v>
      </c>
      <c r="K33" s="2" t="s">
        <v>3</v>
      </c>
      <c r="L33" s="2" t="s">
        <v>3</v>
      </c>
      <c r="M33" s="3" t="s">
        <v>25</v>
      </c>
      <c r="N33" s="3" t="s">
        <v>230</v>
      </c>
      <c r="O33" s="2">
        <v>2411</v>
      </c>
      <c r="P33" s="1" t="s">
        <v>229</v>
      </c>
    </row>
    <row r="34" spans="1:16" ht="56.25" customHeight="1" x14ac:dyDescent="0.25">
      <c r="A34" s="3" t="s">
        <v>228</v>
      </c>
      <c r="B34" s="5" t="e">
        <f ca="1">IMAGE("https://acnhcdn.com/latest/FtrIcon/mjk_Haisai.png")</f>
        <v>#NAME?</v>
      </c>
      <c r="C34" s="5" t="e">
        <f ca="1">IMAGE("https://acnhcdn.com/latest/Audio/mjk_Haisai.png")</f>
        <v>#NAME?</v>
      </c>
      <c r="D34" s="2">
        <v>3200</v>
      </c>
      <c r="E34" s="2">
        <v>800</v>
      </c>
      <c r="F34" s="3" t="s">
        <v>20</v>
      </c>
      <c r="G34" s="3" t="s">
        <v>42</v>
      </c>
      <c r="H34" s="2" t="s">
        <v>11</v>
      </c>
      <c r="I34" s="3" t="s">
        <v>27</v>
      </c>
      <c r="J34" s="3" t="s">
        <v>26</v>
      </c>
      <c r="K34" s="2" t="s">
        <v>3</v>
      </c>
      <c r="L34" s="2" t="s">
        <v>3</v>
      </c>
      <c r="M34" s="3" t="s">
        <v>25</v>
      </c>
      <c r="N34" s="3" t="s">
        <v>227</v>
      </c>
      <c r="O34" s="2">
        <v>2422</v>
      </c>
      <c r="P34" s="1" t="s">
        <v>226</v>
      </c>
    </row>
    <row r="35" spans="1:16" ht="56.25" customHeight="1" x14ac:dyDescent="0.25">
      <c r="A35" s="3" t="s">
        <v>225</v>
      </c>
      <c r="B35" s="5" t="e">
        <f ca="1">IMAGE("https://acnhcdn.com/latest/FtrIcon/mjk_Flamenco.png")</f>
        <v>#NAME?</v>
      </c>
      <c r="C35" s="5" t="e">
        <f ca="1">IMAGE("https://acnhcdn.com/latest/Audio/mjk_Flamenco.png")</f>
        <v>#NAME?</v>
      </c>
      <c r="D35" s="2">
        <v>3200</v>
      </c>
      <c r="E35" s="2">
        <v>800</v>
      </c>
      <c r="F35" s="3" t="s">
        <v>20</v>
      </c>
      <c r="G35" s="3" t="s">
        <v>105</v>
      </c>
      <c r="H35" s="2" t="s">
        <v>11</v>
      </c>
      <c r="I35" s="3" t="s">
        <v>27</v>
      </c>
      <c r="J35" s="3" t="s">
        <v>46</v>
      </c>
      <c r="K35" s="2" t="s">
        <v>3</v>
      </c>
      <c r="L35" s="2" t="s">
        <v>3</v>
      </c>
      <c r="M35" s="3" t="s">
        <v>25</v>
      </c>
      <c r="N35" s="3" t="s">
        <v>224</v>
      </c>
      <c r="O35" s="2">
        <v>2490</v>
      </c>
      <c r="P35" s="1" t="s">
        <v>223</v>
      </c>
    </row>
    <row r="36" spans="1:16" ht="56.25" customHeight="1" x14ac:dyDescent="0.25">
      <c r="A36" s="3" t="s">
        <v>222</v>
      </c>
      <c r="B36" s="5" t="e">
        <f ca="1">IMAGE("https://acnhcdn.com/latest/FtrIcon/mjk_Minyo.png")</f>
        <v>#NAME?</v>
      </c>
      <c r="C36" s="5" t="e">
        <f ca="1">IMAGE("https://acnhcdn.com/latest/Audio/mjk_Minyo.png")</f>
        <v>#NAME?</v>
      </c>
      <c r="D36" s="2">
        <v>3200</v>
      </c>
      <c r="E36" s="2">
        <v>800</v>
      </c>
      <c r="F36" s="3" t="s">
        <v>20</v>
      </c>
      <c r="G36" s="3" t="s">
        <v>124</v>
      </c>
      <c r="H36" s="2" t="s">
        <v>11</v>
      </c>
      <c r="I36" s="3" t="s">
        <v>27</v>
      </c>
      <c r="J36" s="3" t="s">
        <v>37</v>
      </c>
      <c r="K36" s="2" t="s">
        <v>3</v>
      </c>
      <c r="L36" s="2" t="s">
        <v>3</v>
      </c>
      <c r="M36" s="3" t="s">
        <v>25</v>
      </c>
      <c r="N36" s="3" t="s">
        <v>221</v>
      </c>
      <c r="O36" s="2">
        <v>2430</v>
      </c>
      <c r="P36" s="1" t="s">
        <v>220</v>
      </c>
    </row>
    <row r="37" spans="1:16" ht="56.25" customHeight="1" x14ac:dyDescent="0.25">
      <c r="A37" s="3" t="s">
        <v>219</v>
      </c>
      <c r="B37" s="5" t="e">
        <f ca="1">IMAGE("https://acnhcdn.com/latest/FtrIcon/mjk_Fusion.png")</f>
        <v>#NAME?</v>
      </c>
      <c r="C37" s="5" t="e">
        <f ca="1">IMAGE("https://acnhcdn.com/latest/Audio/mjk_Fusion.png")</f>
        <v>#NAME?</v>
      </c>
      <c r="D37" s="2">
        <v>3200</v>
      </c>
      <c r="E37" s="2">
        <v>800</v>
      </c>
      <c r="F37" s="3" t="s">
        <v>20</v>
      </c>
      <c r="G37" s="3" t="s">
        <v>124</v>
      </c>
      <c r="H37" s="2" t="s">
        <v>11</v>
      </c>
      <c r="I37" s="3" t="s">
        <v>27</v>
      </c>
      <c r="J37" s="3" t="s">
        <v>26</v>
      </c>
      <c r="K37" s="2" t="s">
        <v>3</v>
      </c>
      <c r="L37" s="2" t="s">
        <v>3</v>
      </c>
      <c r="M37" s="3" t="s">
        <v>25</v>
      </c>
      <c r="N37" s="3" t="s">
        <v>218</v>
      </c>
      <c r="O37" s="2">
        <v>2410</v>
      </c>
      <c r="P37" s="1" t="s">
        <v>217</v>
      </c>
    </row>
    <row r="38" spans="1:16" ht="56.25" customHeight="1" x14ac:dyDescent="0.25">
      <c r="A38" s="3" t="s">
        <v>216</v>
      </c>
      <c r="B38" s="5" t="e">
        <f ca="1">IMAGE("https://acnhcdn.com/latest/FtrIcon/mjk_Raregroove.png")</f>
        <v>#NAME?</v>
      </c>
      <c r="C38" s="5" t="e">
        <f ca="1">IMAGE("https://acnhcdn.com/latest/Audio/mjk_Raregroove.png")</f>
        <v>#NAME?</v>
      </c>
      <c r="D38" s="2">
        <v>3200</v>
      </c>
      <c r="E38" s="2">
        <v>800</v>
      </c>
      <c r="F38" s="3" t="s">
        <v>20</v>
      </c>
      <c r="G38" s="3" t="s">
        <v>47</v>
      </c>
      <c r="H38" s="2" t="s">
        <v>11</v>
      </c>
      <c r="I38" s="3" t="s">
        <v>27</v>
      </c>
      <c r="J38" s="3" t="s">
        <v>57</v>
      </c>
      <c r="K38" s="2" t="s">
        <v>3</v>
      </c>
      <c r="L38" s="2" t="s">
        <v>3</v>
      </c>
      <c r="M38" s="3" t="s">
        <v>25</v>
      </c>
      <c r="N38" s="3" t="s">
        <v>215</v>
      </c>
      <c r="O38" s="2">
        <v>2488</v>
      </c>
      <c r="P38" s="1" t="s">
        <v>214</v>
      </c>
    </row>
    <row r="39" spans="1:16" ht="56.25" customHeight="1" x14ac:dyDescent="0.25">
      <c r="A39" s="3" t="s">
        <v>213</v>
      </c>
      <c r="B39" s="5" t="e">
        <f ca="1">IMAGE("https://acnhcdn.com/latest/FtrIcon/mjk_NewOrleans.png")</f>
        <v>#NAME?</v>
      </c>
      <c r="C39" s="5" t="e">
        <f ca="1">IMAGE("https://acnhcdn.com/latest/Audio/mjk_NewOrleans.png")</f>
        <v>#NAME?</v>
      </c>
      <c r="D39" s="2">
        <v>3200</v>
      </c>
      <c r="E39" s="2">
        <v>800</v>
      </c>
      <c r="F39" s="3" t="s">
        <v>20</v>
      </c>
      <c r="G39" s="3" t="s">
        <v>84</v>
      </c>
      <c r="H39" s="2" t="s">
        <v>11</v>
      </c>
      <c r="I39" s="3" t="s">
        <v>27</v>
      </c>
      <c r="J39" s="3" t="s">
        <v>37</v>
      </c>
      <c r="K39" s="2" t="s">
        <v>3</v>
      </c>
      <c r="L39" s="2" t="s">
        <v>3</v>
      </c>
      <c r="M39" s="3" t="s">
        <v>25</v>
      </c>
      <c r="N39" s="3" t="s">
        <v>212</v>
      </c>
      <c r="O39" s="2">
        <v>2434</v>
      </c>
      <c r="P39" s="1" t="s">
        <v>211</v>
      </c>
    </row>
    <row r="40" spans="1:16" ht="56.25" customHeight="1" x14ac:dyDescent="0.25">
      <c r="A40" s="3" t="s">
        <v>210</v>
      </c>
      <c r="B40" s="5" t="e">
        <f ca="1">IMAGE("https://acnhcdn.com/latest/FtrIcon/mjk_House.png")</f>
        <v>#NAME?</v>
      </c>
      <c r="C40" s="5" t="e">
        <f ca="1">IMAGE("https://acnhcdn.com/latest/Audio/mjk_House.png")</f>
        <v>#NAME?</v>
      </c>
      <c r="D40" s="2">
        <v>3200</v>
      </c>
      <c r="E40" s="2">
        <v>800</v>
      </c>
      <c r="F40" s="3" t="s">
        <v>20</v>
      </c>
      <c r="G40" s="3" t="s">
        <v>58</v>
      </c>
      <c r="H40" s="2" t="s">
        <v>11</v>
      </c>
      <c r="I40" s="3" t="s">
        <v>27</v>
      </c>
      <c r="J40" s="3" t="s">
        <v>46</v>
      </c>
      <c r="K40" s="2" t="s">
        <v>3</v>
      </c>
      <c r="L40" s="2" t="s">
        <v>3</v>
      </c>
      <c r="M40" s="3" t="s">
        <v>25</v>
      </c>
      <c r="N40" s="3" t="s">
        <v>209</v>
      </c>
      <c r="O40" s="2">
        <v>2478</v>
      </c>
      <c r="P40" s="1" t="s">
        <v>208</v>
      </c>
    </row>
    <row r="41" spans="1:16" ht="56.25" customHeight="1" x14ac:dyDescent="0.25">
      <c r="A41" s="3" t="s">
        <v>207</v>
      </c>
      <c r="B41" s="5" t="e">
        <f ca="1">IMAGE("https://acnhcdn.com/latest/FtrIcon/mjk_DoubutsuNoShima.png")</f>
        <v>#NAME?</v>
      </c>
      <c r="C41" s="5" t="e">
        <f ca="1">IMAGE("https://acnhcdn.com/latest/Audio/mjk_DoubutsuNoShima.png")</f>
        <v>#NAME?</v>
      </c>
      <c r="D41" s="2">
        <v>3200</v>
      </c>
      <c r="E41" s="2">
        <v>800</v>
      </c>
      <c r="F41" s="3" t="s">
        <v>20</v>
      </c>
      <c r="G41" s="3" t="s">
        <v>88</v>
      </c>
      <c r="H41" s="2" t="s">
        <v>11</v>
      </c>
      <c r="I41" s="3" t="s">
        <v>27</v>
      </c>
      <c r="J41" s="3" t="s">
        <v>26</v>
      </c>
      <c r="K41" s="2" t="s">
        <v>3</v>
      </c>
      <c r="L41" s="2" t="s">
        <v>3</v>
      </c>
      <c r="M41" s="3" t="s">
        <v>25</v>
      </c>
      <c r="N41" s="3" t="s">
        <v>206</v>
      </c>
      <c r="O41" s="2">
        <v>2482</v>
      </c>
      <c r="P41" s="1" t="s">
        <v>205</v>
      </c>
    </row>
    <row r="42" spans="1:16" ht="56.25" customHeight="1" x14ac:dyDescent="0.25">
      <c r="A42" s="3" t="s">
        <v>204</v>
      </c>
      <c r="B42" s="5" t="e">
        <f ca="1">IMAGE("https://acnhcdn.com/latest/FtrIcon/mjk_Jazz.png")</f>
        <v>#NAME?</v>
      </c>
      <c r="C42" s="5" t="e">
        <f ca="1">IMAGE("https://acnhcdn.com/latest/Audio/mjk_Jazz.png")</f>
        <v>#NAME?</v>
      </c>
      <c r="D42" s="2">
        <v>3200</v>
      </c>
      <c r="E42" s="2">
        <v>800</v>
      </c>
      <c r="F42" s="3" t="s">
        <v>20</v>
      </c>
      <c r="G42" s="3" t="s">
        <v>88</v>
      </c>
      <c r="H42" s="2" t="s">
        <v>11</v>
      </c>
      <c r="I42" s="3" t="s">
        <v>27</v>
      </c>
      <c r="J42" s="3" t="s">
        <v>26</v>
      </c>
      <c r="K42" s="2" t="s">
        <v>3</v>
      </c>
      <c r="L42" s="2" t="s">
        <v>3</v>
      </c>
      <c r="M42" s="3" t="s">
        <v>25</v>
      </c>
      <c r="N42" s="3" t="s">
        <v>203</v>
      </c>
      <c r="O42" s="2">
        <v>2409</v>
      </c>
      <c r="P42" s="1" t="s">
        <v>202</v>
      </c>
    </row>
    <row r="43" spans="1:16" ht="56.25" customHeight="1" x14ac:dyDescent="0.25">
      <c r="A43" s="3" t="s">
        <v>201</v>
      </c>
      <c r="B43" s="5" t="e">
        <f ca="1">IMAGE("https://acnhcdn.com/latest/FtrIcon/mjk_Jongara.png")</f>
        <v>#NAME?</v>
      </c>
      <c r="C43" s="5" t="e">
        <f ca="1">IMAGE("https://acnhcdn.com/latest/Audio/mjk_Jongara.png")</f>
        <v>#NAME?</v>
      </c>
      <c r="D43" s="2">
        <v>3200</v>
      </c>
      <c r="E43" s="2">
        <v>800</v>
      </c>
      <c r="F43" s="3" t="s">
        <v>20</v>
      </c>
      <c r="G43" s="3" t="s">
        <v>88</v>
      </c>
      <c r="H43" s="2" t="s">
        <v>11</v>
      </c>
      <c r="I43" s="3" t="s">
        <v>27</v>
      </c>
      <c r="J43" s="3" t="s">
        <v>46</v>
      </c>
      <c r="K43" s="2" t="s">
        <v>3</v>
      </c>
      <c r="L43" s="2" t="s">
        <v>3</v>
      </c>
      <c r="M43" s="3" t="s">
        <v>25</v>
      </c>
      <c r="N43" s="3" t="s">
        <v>200</v>
      </c>
      <c r="O43" s="2">
        <v>2489</v>
      </c>
      <c r="P43" s="1" t="s">
        <v>199</v>
      </c>
    </row>
    <row r="44" spans="1:16" ht="56.25" customHeight="1" x14ac:dyDescent="0.25">
      <c r="A44" s="3" t="s">
        <v>198</v>
      </c>
      <c r="B44" s="5" t="e">
        <f ca="1">IMAGE("https://acnhcdn.com/latest/FtrIcon/mjk_Enka.png")</f>
        <v>#NAME?</v>
      </c>
      <c r="C44" s="5" t="e">
        <f ca="1">IMAGE("https://acnhcdn.com/latest/Audio/mjk_Enka.png")</f>
        <v>#NAME?</v>
      </c>
      <c r="D44" s="2">
        <v>3200</v>
      </c>
      <c r="E44" s="2">
        <v>800</v>
      </c>
      <c r="F44" s="3" t="s">
        <v>20</v>
      </c>
      <c r="G44" s="3" t="s">
        <v>28</v>
      </c>
      <c r="H44" s="2" t="s">
        <v>11</v>
      </c>
      <c r="I44" s="3" t="s">
        <v>27</v>
      </c>
      <c r="J44" s="3" t="s">
        <v>32</v>
      </c>
      <c r="K44" s="2" t="s">
        <v>3</v>
      </c>
      <c r="L44" s="2" t="s">
        <v>3</v>
      </c>
      <c r="M44" s="3" t="s">
        <v>25</v>
      </c>
      <c r="N44" s="3" t="s">
        <v>197</v>
      </c>
      <c r="O44" s="2">
        <v>2449</v>
      </c>
      <c r="P44" s="1" t="s">
        <v>196</v>
      </c>
    </row>
    <row r="45" spans="1:16" ht="56.25" customHeight="1" x14ac:dyDescent="0.25">
      <c r="A45" s="3" t="s">
        <v>195</v>
      </c>
      <c r="B45" s="5" t="e">
        <f ca="1">IMAGE("https://acnhcdn.com/latest/FtrIcon/mjk_LoveSong.png")</f>
        <v>#NAME?</v>
      </c>
      <c r="C45" s="5" t="e">
        <f ca="1">IMAGE("https://acnhcdn.com/latest/Audio/mjk_LoveSong.png")</f>
        <v>#NAME?</v>
      </c>
      <c r="D45" s="2">
        <v>3200</v>
      </c>
      <c r="E45" s="2">
        <v>800</v>
      </c>
      <c r="F45" s="3" t="s">
        <v>20</v>
      </c>
      <c r="G45" s="3" t="s">
        <v>38</v>
      </c>
      <c r="H45" s="2" t="s">
        <v>11</v>
      </c>
      <c r="I45" s="3" t="s">
        <v>27</v>
      </c>
      <c r="J45" s="3" t="s">
        <v>26</v>
      </c>
      <c r="K45" s="2" t="s">
        <v>3</v>
      </c>
      <c r="L45" s="2" t="s">
        <v>3</v>
      </c>
      <c r="M45" s="3" t="s">
        <v>25</v>
      </c>
      <c r="N45" s="3" t="s">
        <v>194</v>
      </c>
      <c r="O45" s="2">
        <v>2440</v>
      </c>
      <c r="P45" s="1" t="s">
        <v>193</v>
      </c>
    </row>
    <row r="46" spans="1:16" ht="56.25" customHeight="1" x14ac:dyDescent="0.25">
      <c r="A46" s="3" t="s">
        <v>192</v>
      </c>
      <c r="B46" s="5" t="e">
        <f ca="1">IMAGE("https://acnhcdn.com/latest/FtrIcon/mjk_Lullaby.png")</f>
        <v>#NAME?</v>
      </c>
      <c r="C46" s="5" t="e">
        <f ca="1">IMAGE("https://acnhcdn.com/latest/Audio/mjk_Lullaby.png")</f>
        <v>#NAME?</v>
      </c>
      <c r="D46" s="2">
        <v>3200</v>
      </c>
      <c r="E46" s="2">
        <v>800</v>
      </c>
      <c r="F46" s="3" t="s">
        <v>20</v>
      </c>
      <c r="G46" s="3" t="s">
        <v>80</v>
      </c>
      <c r="H46" s="2" t="s">
        <v>11</v>
      </c>
      <c r="I46" s="3" t="s">
        <v>27</v>
      </c>
      <c r="J46" s="3" t="s">
        <v>32</v>
      </c>
      <c r="K46" s="2" t="s">
        <v>3</v>
      </c>
      <c r="L46" s="2" t="s">
        <v>3</v>
      </c>
      <c r="M46" s="3" t="s">
        <v>25</v>
      </c>
      <c r="N46" s="3" t="s">
        <v>191</v>
      </c>
      <c r="O46" s="2">
        <v>2412</v>
      </c>
      <c r="P46" s="1" t="s">
        <v>190</v>
      </c>
    </row>
    <row r="47" spans="1:16" ht="56.25" customHeight="1" x14ac:dyDescent="0.25">
      <c r="A47" s="3" t="s">
        <v>189</v>
      </c>
      <c r="B47" s="5" t="e">
        <f ca="1">IMAGE("https://acnhcdn.com/latest/FtrIcon/mjk_Mambo.png")</f>
        <v>#NAME?</v>
      </c>
      <c r="C47" s="5" t="e">
        <f ca="1">IMAGE("https://acnhcdn.com/latest/Audio/mjk_Mambo.png")</f>
        <v>#NAME?</v>
      </c>
      <c r="D47" s="2">
        <v>3200</v>
      </c>
      <c r="E47" s="2">
        <v>800</v>
      </c>
      <c r="F47" s="3" t="s">
        <v>20</v>
      </c>
      <c r="G47" s="3" t="s">
        <v>105</v>
      </c>
      <c r="H47" s="2" t="s">
        <v>11</v>
      </c>
      <c r="I47" s="3" t="s">
        <v>27</v>
      </c>
      <c r="J47" s="3" t="s">
        <v>57</v>
      </c>
      <c r="K47" s="2" t="s">
        <v>3</v>
      </c>
      <c r="L47" s="2" t="s">
        <v>3</v>
      </c>
      <c r="M47" s="3" t="s">
        <v>25</v>
      </c>
      <c r="N47" s="3" t="s">
        <v>188</v>
      </c>
      <c r="O47" s="2">
        <v>2418</v>
      </c>
      <c r="P47" s="1" t="s">
        <v>187</v>
      </c>
    </row>
    <row r="48" spans="1:16" ht="56.25" customHeight="1" x14ac:dyDescent="0.25">
      <c r="A48" s="3" t="s">
        <v>186</v>
      </c>
      <c r="B48" s="5" t="e">
        <f ca="1">IMAGE("https://acnhcdn.com/latest/FtrIcon/mjk_Gamelan.png")</f>
        <v>#NAME?</v>
      </c>
      <c r="C48" s="5" t="e">
        <f ca="1">IMAGE("https://acnhcdn.com/latest/Audio/mjk_Gamelan.png")</f>
        <v>#NAME?</v>
      </c>
      <c r="D48" s="2">
        <v>3200</v>
      </c>
      <c r="E48" s="2">
        <v>800</v>
      </c>
      <c r="F48" s="3" t="s">
        <v>20</v>
      </c>
      <c r="G48" s="3" t="s">
        <v>124</v>
      </c>
      <c r="H48" s="2" t="s">
        <v>11</v>
      </c>
      <c r="I48" s="3" t="s">
        <v>27</v>
      </c>
      <c r="J48" s="3" t="s">
        <v>37</v>
      </c>
      <c r="K48" s="2" t="s">
        <v>3</v>
      </c>
      <c r="L48" s="2" t="s">
        <v>3</v>
      </c>
      <c r="M48" s="3" t="s">
        <v>25</v>
      </c>
      <c r="N48" s="3" t="s">
        <v>185</v>
      </c>
      <c r="O48" s="2">
        <v>2465</v>
      </c>
      <c r="P48" s="1" t="s">
        <v>184</v>
      </c>
    </row>
    <row r="49" spans="1:16" ht="56.25" customHeight="1" x14ac:dyDescent="0.25">
      <c r="A49" s="3" t="s">
        <v>183</v>
      </c>
      <c r="B49" s="5" t="e">
        <f ca="1">IMAGE("https://acnhcdn.com/latest/FtrIcon/mjk_March.png")</f>
        <v>#NAME?</v>
      </c>
      <c r="C49" s="5" t="e">
        <f ca="1">IMAGE("https://acnhcdn.com/latest/Audio/mjk_March.png")</f>
        <v>#NAME?</v>
      </c>
      <c r="D49" s="2">
        <v>3200</v>
      </c>
      <c r="E49" s="2">
        <v>800</v>
      </c>
      <c r="F49" s="3" t="s">
        <v>20</v>
      </c>
      <c r="G49" s="3" t="s">
        <v>58</v>
      </c>
      <c r="H49" s="2" t="s">
        <v>11</v>
      </c>
      <c r="I49" s="3" t="s">
        <v>27</v>
      </c>
      <c r="J49" s="3" t="s">
        <v>57</v>
      </c>
      <c r="K49" s="2" t="s">
        <v>3</v>
      </c>
      <c r="L49" s="2" t="s">
        <v>3</v>
      </c>
      <c r="M49" s="3" t="s">
        <v>25</v>
      </c>
      <c r="N49" s="3" t="s">
        <v>182</v>
      </c>
      <c r="O49" s="2">
        <v>2406</v>
      </c>
      <c r="P49" s="1" t="s">
        <v>181</v>
      </c>
    </row>
    <row r="50" spans="1:16" ht="56.25" customHeight="1" x14ac:dyDescent="0.25">
      <c r="A50" s="3" t="s">
        <v>180</v>
      </c>
      <c r="B50" s="5" t="e">
        <f ca="1">IMAGE("https://acnhcdn.com/latest/FtrIcon/mjk_Senor.png")</f>
        <v>#NAME?</v>
      </c>
      <c r="C50" s="5" t="e">
        <f ca="1">IMAGE("https://acnhcdn.com/latest/Audio/mjk_Senor.png")</f>
        <v>#NAME?</v>
      </c>
      <c r="D50" s="2">
        <v>3200</v>
      </c>
      <c r="E50" s="2">
        <v>800</v>
      </c>
      <c r="F50" s="3" t="s">
        <v>20</v>
      </c>
      <c r="G50" s="3" t="s">
        <v>42</v>
      </c>
      <c r="H50" s="2" t="s">
        <v>11</v>
      </c>
      <c r="I50" s="3" t="s">
        <v>27</v>
      </c>
      <c r="J50" s="3" t="s">
        <v>57</v>
      </c>
      <c r="K50" s="2" t="s">
        <v>3</v>
      </c>
      <c r="L50" s="2" t="s">
        <v>3</v>
      </c>
      <c r="M50" s="3" t="s">
        <v>25</v>
      </c>
      <c r="N50" s="3" t="s">
        <v>179</v>
      </c>
      <c r="O50" s="2">
        <v>2456</v>
      </c>
      <c r="P50" s="1" t="s">
        <v>178</v>
      </c>
    </row>
    <row r="51" spans="1:16" ht="56.25" customHeight="1" x14ac:dyDescent="0.25">
      <c r="A51" s="3" t="s">
        <v>177</v>
      </c>
      <c r="B51" s="5" t="e">
        <f ca="1">IMAGE("https://acnhcdn.com/latest/FtrIcon/mjk_Metal.png")</f>
        <v>#NAME?</v>
      </c>
      <c r="C51" s="5" t="e">
        <f ca="1">IMAGE("https://acnhcdn.com/latest/Audio/mjk_Metal.png")</f>
        <v>#NAME?</v>
      </c>
      <c r="D51" s="2">
        <v>3200</v>
      </c>
      <c r="E51" s="2">
        <v>800</v>
      </c>
      <c r="F51" s="3" t="s">
        <v>20</v>
      </c>
      <c r="G51" s="3" t="s">
        <v>176</v>
      </c>
      <c r="H51" s="2" t="s">
        <v>11</v>
      </c>
      <c r="I51" s="3" t="s">
        <v>27</v>
      </c>
      <c r="J51" s="3" t="s">
        <v>46</v>
      </c>
      <c r="K51" s="2" t="s">
        <v>3</v>
      </c>
      <c r="L51" s="2" t="s">
        <v>3</v>
      </c>
      <c r="M51" s="3" t="s">
        <v>25</v>
      </c>
      <c r="N51" s="3" t="s">
        <v>175</v>
      </c>
      <c r="O51" s="2">
        <v>2474</v>
      </c>
      <c r="P51" s="1" t="s">
        <v>174</v>
      </c>
    </row>
    <row r="52" spans="1:16" ht="56.25" customHeight="1" x14ac:dyDescent="0.25">
      <c r="A52" s="3" t="s">
        <v>173</v>
      </c>
      <c r="B52" s="5" t="e">
        <f ca="1">IMAGE("https://acnhcdn.com/latest/FtrIcon/mjk_Milonga.png")</f>
        <v>#NAME?</v>
      </c>
      <c r="C52" s="5" t="e">
        <f ca="1">IMAGE("https://acnhcdn.com/latest/Audio/mjk_Milonga.png")</f>
        <v>#NAME?</v>
      </c>
      <c r="D52" s="2">
        <v>3200</v>
      </c>
      <c r="E52" s="2">
        <v>800</v>
      </c>
      <c r="F52" s="3" t="s">
        <v>20</v>
      </c>
      <c r="G52" s="3" t="s">
        <v>105</v>
      </c>
      <c r="H52" s="2" t="s">
        <v>11</v>
      </c>
      <c r="I52" s="3" t="s">
        <v>27</v>
      </c>
      <c r="J52" s="3" t="s">
        <v>32</v>
      </c>
      <c r="K52" s="2" t="s">
        <v>3</v>
      </c>
      <c r="L52" s="2" t="s">
        <v>3</v>
      </c>
      <c r="M52" s="3" t="s">
        <v>25</v>
      </c>
      <c r="N52" s="3" t="s">
        <v>172</v>
      </c>
      <c r="O52" s="2">
        <v>2487</v>
      </c>
      <c r="P52" s="1" t="s">
        <v>171</v>
      </c>
    </row>
    <row r="53" spans="1:16" ht="56.25" customHeight="1" x14ac:dyDescent="0.25">
      <c r="A53" s="3" t="s">
        <v>170</v>
      </c>
      <c r="B53" s="5" t="e">
        <f ca="1">IMAGE("https://acnhcdn.com/latest/FtrIcon/mjk_Bolero.png")</f>
        <v>#NAME?</v>
      </c>
      <c r="C53" s="5" t="e">
        <f ca="1">IMAGE("https://acnhcdn.com/latest/Audio/mjk_Bolero.png")</f>
        <v>#NAME?</v>
      </c>
      <c r="D53" s="2">
        <v>3200</v>
      </c>
      <c r="E53" s="2">
        <v>800</v>
      </c>
      <c r="F53" s="3" t="s">
        <v>20</v>
      </c>
      <c r="G53" s="3" t="s">
        <v>42</v>
      </c>
      <c r="H53" s="2" t="s">
        <v>11</v>
      </c>
      <c r="I53" s="3" t="s">
        <v>27</v>
      </c>
      <c r="J53" s="3" t="s">
        <v>26</v>
      </c>
      <c r="K53" s="2" t="s">
        <v>3</v>
      </c>
      <c r="L53" s="2" t="s">
        <v>3</v>
      </c>
      <c r="M53" s="3" t="s">
        <v>25</v>
      </c>
      <c r="N53" s="3" t="s">
        <v>169</v>
      </c>
      <c r="O53" s="2">
        <v>2491</v>
      </c>
      <c r="P53" s="1" t="s">
        <v>168</v>
      </c>
    </row>
    <row r="54" spans="1:16" ht="56.25" customHeight="1" x14ac:dyDescent="0.25">
      <c r="A54" s="3" t="s">
        <v>167</v>
      </c>
      <c r="B54" s="5" t="e">
        <f ca="1">IMAGE("https://acnhcdn.com/latest/FtrIcon/mjk_Maharaja.png")</f>
        <v>#NAME?</v>
      </c>
      <c r="C54" s="5" t="e">
        <f ca="1">IMAGE("https://acnhcdn.com/latest/Audio/mjk_Maharaja.png")</f>
        <v>#NAME?</v>
      </c>
      <c r="D54" s="2">
        <v>3200</v>
      </c>
      <c r="E54" s="2">
        <v>800</v>
      </c>
      <c r="F54" s="3" t="s">
        <v>20</v>
      </c>
      <c r="G54" s="3" t="s">
        <v>124</v>
      </c>
      <c r="H54" s="2" t="s">
        <v>11</v>
      </c>
      <c r="I54" s="3" t="s">
        <v>27</v>
      </c>
      <c r="J54" s="3" t="s">
        <v>37</v>
      </c>
      <c r="K54" s="2" t="s">
        <v>3</v>
      </c>
      <c r="L54" s="2" t="s">
        <v>3</v>
      </c>
      <c r="M54" s="3" t="s">
        <v>25</v>
      </c>
      <c r="N54" s="3" t="s">
        <v>166</v>
      </c>
      <c r="O54" s="2">
        <v>2485</v>
      </c>
      <c r="P54" s="1" t="s">
        <v>165</v>
      </c>
    </row>
    <row r="55" spans="1:16" ht="56.25" customHeight="1" x14ac:dyDescent="0.25">
      <c r="A55" s="3" t="s">
        <v>164</v>
      </c>
      <c r="B55" s="5" t="e">
        <f ca="1">IMAGE("https://acnhcdn.com/latest/FtrIcon/mjk_Parade.png")</f>
        <v>#NAME?</v>
      </c>
      <c r="C55" s="5" t="e">
        <f ca="1">IMAGE("https://acnhcdn.com/latest/Audio/mjk_Parade.png")</f>
        <v>#NAME?</v>
      </c>
      <c r="D55" s="2">
        <v>3200</v>
      </c>
      <c r="E55" s="2">
        <v>800</v>
      </c>
      <c r="F55" s="3" t="s">
        <v>20</v>
      </c>
      <c r="G55" s="3" t="s">
        <v>124</v>
      </c>
      <c r="H55" s="2" t="s">
        <v>11</v>
      </c>
      <c r="I55" s="3" t="s">
        <v>27</v>
      </c>
      <c r="J55" s="3" t="s">
        <v>57</v>
      </c>
      <c r="K55" s="2" t="s">
        <v>3</v>
      </c>
      <c r="L55" s="2" t="s">
        <v>3</v>
      </c>
      <c r="M55" s="3" t="s">
        <v>25</v>
      </c>
      <c r="N55" s="3" t="s">
        <v>163</v>
      </c>
      <c r="O55" s="2">
        <v>2455</v>
      </c>
      <c r="P55" s="1" t="s">
        <v>162</v>
      </c>
    </row>
    <row r="56" spans="1:16" ht="56.25" customHeight="1" x14ac:dyDescent="0.25">
      <c r="A56" s="3" t="s">
        <v>161</v>
      </c>
      <c r="B56" s="5" t="e">
        <f ca="1">IMAGE("https://acnhcdn.com/latest/FtrIcon/mjk_RagTime.png")</f>
        <v>#NAME?</v>
      </c>
      <c r="C56" s="5" t="e">
        <f ca="1">IMAGE("https://acnhcdn.com/latest/Audio/mjk_RagTime.png")</f>
        <v>#NAME?</v>
      </c>
      <c r="D56" s="2">
        <v>3200</v>
      </c>
      <c r="E56" s="2">
        <v>800</v>
      </c>
      <c r="F56" s="3" t="s">
        <v>20</v>
      </c>
      <c r="G56" s="3" t="s">
        <v>28</v>
      </c>
      <c r="H56" s="2" t="s">
        <v>11</v>
      </c>
      <c r="I56" s="3" t="s">
        <v>27</v>
      </c>
      <c r="J56" s="3" t="s">
        <v>57</v>
      </c>
      <c r="K56" s="2" t="s">
        <v>3</v>
      </c>
      <c r="L56" s="2" t="s">
        <v>3</v>
      </c>
      <c r="M56" s="3" t="s">
        <v>25</v>
      </c>
      <c r="N56" s="3" t="s">
        <v>160</v>
      </c>
      <c r="O56" s="2">
        <v>2433</v>
      </c>
      <c r="P56" s="1" t="s">
        <v>159</v>
      </c>
    </row>
    <row r="57" spans="1:16" ht="56.25" customHeight="1" x14ac:dyDescent="0.25">
      <c r="A57" s="3" t="s">
        <v>158</v>
      </c>
      <c r="B57" s="5" t="e">
        <f ca="1">IMAGE("https://acnhcdn.com/latest/FtrIcon/mjk_Ondo.png")</f>
        <v>#NAME?</v>
      </c>
      <c r="C57" s="5" t="e">
        <f ca="1">IMAGE("https://acnhcdn.com/latest/Audio/mjk_Ondo.png")</f>
        <v>#NAME?</v>
      </c>
      <c r="D57" s="2">
        <v>3200</v>
      </c>
      <c r="E57" s="2">
        <v>800</v>
      </c>
      <c r="F57" s="3" t="s">
        <v>20</v>
      </c>
      <c r="G57" s="3" t="s">
        <v>105</v>
      </c>
      <c r="H57" s="2" t="s">
        <v>11</v>
      </c>
      <c r="I57" s="3" t="s">
        <v>27</v>
      </c>
      <c r="J57" s="3" t="s">
        <v>37</v>
      </c>
      <c r="K57" s="2" t="s">
        <v>3</v>
      </c>
      <c r="L57" s="2" t="s">
        <v>3</v>
      </c>
      <c r="M57" s="3" t="s">
        <v>25</v>
      </c>
      <c r="N57" s="3" t="s">
        <v>157</v>
      </c>
      <c r="O57" s="2">
        <v>2473</v>
      </c>
      <c r="P57" s="1" t="s">
        <v>156</v>
      </c>
    </row>
    <row r="58" spans="1:16" ht="56.25" customHeight="1" x14ac:dyDescent="0.25">
      <c r="A58" s="3" t="s">
        <v>155</v>
      </c>
      <c r="B58" s="5" t="e">
        <f ca="1">IMAGE("https://acnhcdn.com/latest/FtrIcon/mjk_Reggae.png")</f>
        <v>#NAME?</v>
      </c>
      <c r="C58" s="5" t="e">
        <f ca="1">IMAGE("https://acnhcdn.com/latest/Audio/mjk_Reggae.png")</f>
        <v>#NAME?</v>
      </c>
      <c r="D58" s="2">
        <v>3200</v>
      </c>
      <c r="E58" s="2">
        <v>800</v>
      </c>
      <c r="F58" s="3" t="s">
        <v>20</v>
      </c>
      <c r="G58" s="3" t="s">
        <v>124</v>
      </c>
      <c r="H58" s="2" t="s">
        <v>11</v>
      </c>
      <c r="I58" s="3" t="s">
        <v>27</v>
      </c>
      <c r="J58" s="3" t="s">
        <v>26</v>
      </c>
      <c r="K58" s="2" t="s">
        <v>3</v>
      </c>
      <c r="L58" s="2" t="s">
        <v>3</v>
      </c>
      <c r="M58" s="3" t="s">
        <v>25</v>
      </c>
      <c r="N58" s="3" t="s">
        <v>154</v>
      </c>
      <c r="O58" s="2">
        <v>2419</v>
      </c>
      <c r="P58" s="1" t="s">
        <v>153</v>
      </c>
    </row>
    <row r="59" spans="1:16" ht="56.25" customHeight="1" x14ac:dyDescent="0.25">
      <c r="A59" s="3" t="s">
        <v>152</v>
      </c>
      <c r="B59" s="5" t="e">
        <f ca="1">IMAGE("https://acnhcdn.com/latest/FtrIcon/mjk_Rock.png")</f>
        <v>#NAME?</v>
      </c>
      <c r="C59" s="5" t="e">
        <f ca="1">IMAGE("https://acnhcdn.com/latest/Audio/mjk_Rock.png")</f>
        <v>#NAME?</v>
      </c>
      <c r="D59" s="2">
        <v>3200</v>
      </c>
      <c r="E59" s="2">
        <v>800</v>
      </c>
      <c r="F59" s="3" t="s">
        <v>20</v>
      </c>
      <c r="G59" s="3" t="s">
        <v>33</v>
      </c>
      <c r="H59" s="2" t="s">
        <v>11</v>
      </c>
      <c r="I59" s="3" t="s">
        <v>27</v>
      </c>
      <c r="J59" s="3" t="s">
        <v>46</v>
      </c>
      <c r="K59" s="2" t="s">
        <v>3</v>
      </c>
      <c r="L59" s="2" t="s">
        <v>3</v>
      </c>
      <c r="M59" s="3" t="s">
        <v>25</v>
      </c>
      <c r="N59" s="3" t="s">
        <v>151</v>
      </c>
      <c r="O59" s="2">
        <v>2431</v>
      </c>
      <c r="P59" s="1" t="s">
        <v>150</v>
      </c>
    </row>
    <row r="60" spans="1:16" ht="56.25" customHeight="1" x14ac:dyDescent="0.25">
      <c r="A60" s="3" t="s">
        <v>149</v>
      </c>
      <c r="B60" s="5" t="e">
        <f ca="1">IMAGE("https://acnhcdn.com/latest/FtrIcon/mjk_KekeBilly.png")</f>
        <v>#NAME?</v>
      </c>
      <c r="C60" s="5" t="e">
        <f ca="1">IMAGE("https://acnhcdn.com/latest/Audio/mjk_KekeBilly.png")</f>
        <v>#NAME?</v>
      </c>
      <c r="D60" s="2">
        <v>3200</v>
      </c>
      <c r="E60" s="2">
        <v>800</v>
      </c>
      <c r="F60" s="3" t="s">
        <v>20</v>
      </c>
      <c r="G60" s="3" t="s">
        <v>88</v>
      </c>
      <c r="H60" s="2" t="s">
        <v>11</v>
      </c>
      <c r="I60" s="3" t="s">
        <v>27</v>
      </c>
      <c r="J60" s="3" t="s">
        <v>57</v>
      </c>
      <c r="K60" s="2" t="s">
        <v>3</v>
      </c>
      <c r="L60" s="2" t="s">
        <v>3</v>
      </c>
      <c r="M60" s="3" t="s">
        <v>25</v>
      </c>
      <c r="N60" s="3" t="s">
        <v>148</v>
      </c>
      <c r="O60" s="2">
        <v>2471</v>
      </c>
      <c r="P60" s="1" t="s">
        <v>147</v>
      </c>
    </row>
    <row r="61" spans="1:16" ht="56.25" customHeight="1" x14ac:dyDescent="0.25">
      <c r="A61" s="3" t="s">
        <v>146</v>
      </c>
      <c r="B61" s="5" t="e">
        <f ca="1">IMAGE("https://acnhcdn.com/latest/FtrIcon/mjk_Afro.png")</f>
        <v>#NAME?</v>
      </c>
      <c r="C61" s="5" t="e">
        <f ca="1">IMAGE("https://acnhcdn.com/latest/Audio/mjk_Afro.png")</f>
        <v>#NAME?</v>
      </c>
      <c r="D61" s="2">
        <v>3200</v>
      </c>
      <c r="E61" s="2">
        <v>800</v>
      </c>
      <c r="F61" s="3" t="s">
        <v>20</v>
      </c>
      <c r="G61" s="3" t="s">
        <v>42</v>
      </c>
      <c r="H61" s="2" t="s">
        <v>11</v>
      </c>
      <c r="I61" s="3" t="s">
        <v>27</v>
      </c>
      <c r="J61" s="3" t="s">
        <v>46</v>
      </c>
      <c r="K61" s="2" t="s">
        <v>3</v>
      </c>
      <c r="L61" s="2" t="s">
        <v>3</v>
      </c>
      <c r="M61" s="3" t="s">
        <v>25</v>
      </c>
      <c r="N61" s="3" t="s">
        <v>145</v>
      </c>
      <c r="O61" s="2">
        <v>2429</v>
      </c>
      <c r="P61" s="1" t="s">
        <v>144</v>
      </c>
    </row>
    <row r="62" spans="1:16" ht="56.25" customHeight="1" x14ac:dyDescent="0.25">
      <c r="A62" s="3" t="s">
        <v>143</v>
      </c>
      <c r="B62" s="5" t="e">
        <f ca="1">IMAGE("https://acnhcdn.com/latest/FtrIcon/mjk_Salsa.png")</f>
        <v>#NAME?</v>
      </c>
      <c r="C62" s="5" t="e">
        <f ca="1">IMAGE("https://acnhcdn.com/latest/Audio/mjk_Salsa.png")</f>
        <v>#NAME?</v>
      </c>
      <c r="D62" s="2">
        <v>3200</v>
      </c>
      <c r="E62" s="2">
        <v>800</v>
      </c>
      <c r="F62" s="3" t="s">
        <v>20</v>
      </c>
      <c r="G62" s="3" t="s">
        <v>105</v>
      </c>
      <c r="H62" s="2" t="s">
        <v>11</v>
      </c>
      <c r="I62" s="3" t="s">
        <v>27</v>
      </c>
      <c r="J62" s="3" t="s">
        <v>57</v>
      </c>
      <c r="K62" s="2" t="s">
        <v>3</v>
      </c>
      <c r="L62" s="2" t="s">
        <v>3</v>
      </c>
      <c r="M62" s="3" t="s">
        <v>25</v>
      </c>
      <c r="N62" s="3" t="s">
        <v>142</v>
      </c>
      <c r="O62" s="2">
        <v>2417</v>
      </c>
      <c r="P62" s="1" t="s">
        <v>141</v>
      </c>
    </row>
    <row r="63" spans="1:16" ht="56.25" customHeight="1" x14ac:dyDescent="0.25">
      <c r="A63" s="3" t="s">
        <v>140</v>
      </c>
      <c r="B63" s="5" t="e">
        <f ca="1">IMAGE("https://acnhcdn.com/latest/FtrIcon/mjk_Samba.png")</f>
        <v>#NAME?</v>
      </c>
      <c r="C63" s="5" t="e">
        <f ca="1">IMAGE("https://acnhcdn.com/latest/Audio/mjk_Samba.png")</f>
        <v>#NAME?</v>
      </c>
      <c r="D63" s="2">
        <v>3200</v>
      </c>
      <c r="E63" s="2">
        <v>800</v>
      </c>
      <c r="F63" s="3" t="s">
        <v>20</v>
      </c>
      <c r="G63" s="3" t="s">
        <v>88</v>
      </c>
      <c r="H63" s="2" t="s">
        <v>11</v>
      </c>
      <c r="I63" s="3" t="s">
        <v>27</v>
      </c>
      <c r="J63" s="3" t="s">
        <v>57</v>
      </c>
      <c r="K63" s="2" t="s">
        <v>3</v>
      </c>
      <c r="L63" s="2" t="s">
        <v>3</v>
      </c>
      <c r="M63" s="3" t="s">
        <v>25</v>
      </c>
      <c r="N63" s="3" t="s">
        <v>139</v>
      </c>
      <c r="O63" s="2">
        <v>2414</v>
      </c>
      <c r="P63" s="1" t="s">
        <v>138</v>
      </c>
    </row>
    <row r="64" spans="1:16" ht="56.25" customHeight="1" x14ac:dyDescent="0.25">
      <c r="A64" s="3" t="s">
        <v>137</v>
      </c>
      <c r="B64" s="5" t="e">
        <f ca="1">IMAGE("https://acnhcdn.com/latest/FtrIcon/mjk_Ska.png")</f>
        <v>#NAME?</v>
      </c>
      <c r="C64" s="5" t="e">
        <f ca="1">IMAGE("https://acnhcdn.com/latest/Audio/mjk_Ska.png")</f>
        <v>#NAME?</v>
      </c>
      <c r="D64" s="2">
        <v>3200</v>
      </c>
      <c r="E64" s="2">
        <v>800</v>
      </c>
      <c r="F64" s="3" t="s">
        <v>20</v>
      </c>
      <c r="G64" s="3" t="s">
        <v>33</v>
      </c>
      <c r="H64" s="2" t="s">
        <v>11</v>
      </c>
      <c r="I64" s="3" t="s">
        <v>27</v>
      </c>
      <c r="J64" s="3" t="s">
        <v>57</v>
      </c>
      <c r="K64" s="2" t="s">
        <v>3</v>
      </c>
      <c r="L64" s="2" t="s">
        <v>3</v>
      </c>
      <c r="M64" s="3" t="s">
        <v>25</v>
      </c>
      <c r="N64" s="3" t="s">
        <v>136</v>
      </c>
      <c r="O64" s="2">
        <v>2420</v>
      </c>
      <c r="P64" s="1" t="s">
        <v>135</v>
      </c>
    </row>
    <row r="65" spans="1:16" ht="56.25" customHeight="1" x14ac:dyDescent="0.25">
      <c r="A65" s="3" t="s">
        <v>134</v>
      </c>
      <c r="B65" s="5" t="e">
        <f ca="1">IMAGE("https://acnhcdn.com/latest/FtrIcon/mjk_Sonata.png")</f>
        <v>#NAME?</v>
      </c>
      <c r="C65" s="5" t="e">
        <f ca="1">IMAGE("https://acnhcdn.com/latest/Audio/mjk_Sonata.png")</f>
        <v>#NAME?</v>
      </c>
      <c r="D65" s="2">
        <v>3200</v>
      </c>
      <c r="E65" s="2">
        <v>800</v>
      </c>
      <c r="F65" s="3" t="s">
        <v>20</v>
      </c>
      <c r="G65" s="3" t="s">
        <v>38</v>
      </c>
      <c r="H65" s="2" t="s">
        <v>11</v>
      </c>
      <c r="I65" s="3" t="s">
        <v>27</v>
      </c>
      <c r="J65" s="3" t="s">
        <v>32</v>
      </c>
      <c r="K65" s="2" t="s">
        <v>3</v>
      </c>
      <c r="L65" s="2" t="s">
        <v>3</v>
      </c>
      <c r="M65" s="3" t="s">
        <v>25</v>
      </c>
      <c r="N65" s="3" t="s">
        <v>133</v>
      </c>
      <c r="O65" s="2">
        <v>2479</v>
      </c>
      <c r="P65" s="1" t="s">
        <v>132</v>
      </c>
    </row>
    <row r="66" spans="1:16" ht="56.25" customHeight="1" x14ac:dyDescent="0.25">
      <c r="A66" s="3" t="s">
        <v>131</v>
      </c>
      <c r="B66" s="5" t="e">
        <f ca="1">IMAGE("https://acnhcdn.com/latest/FtrIcon/mjk_KekeSong.png")</f>
        <v>#NAME?</v>
      </c>
      <c r="C66" s="5" t="e">
        <f ca="1">IMAGE("https://acnhcdn.com/latest/Audio/mjk_KekeSong.png")</f>
        <v>#NAME?</v>
      </c>
      <c r="D66" s="2">
        <v>3200</v>
      </c>
      <c r="E66" s="2">
        <v>800</v>
      </c>
      <c r="F66" s="3" t="s">
        <v>20</v>
      </c>
      <c r="G66" s="3" t="s">
        <v>124</v>
      </c>
      <c r="H66" s="2" t="s">
        <v>11</v>
      </c>
      <c r="I66" s="3" t="s">
        <v>27</v>
      </c>
      <c r="J66" s="3" t="s">
        <v>37</v>
      </c>
      <c r="K66" s="2" t="s">
        <v>3</v>
      </c>
      <c r="L66" s="2" t="s">
        <v>3</v>
      </c>
      <c r="M66" s="3" t="s">
        <v>25</v>
      </c>
      <c r="N66" s="3" t="s">
        <v>130</v>
      </c>
      <c r="O66" s="2">
        <v>2457</v>
      </c>
      <c r="P66" s="1" t="s">
        <v>129</v>
      </c>
    </row>
    <row r="67" spans="1:16" ht="56.25" customHeight="1" x14ac:dyDescent="0.25">
      <c r="A67" s="3" t="s">
        <v>128</v>
      </c>
      <c r="B67" s="5" t="e">
        <f ca="1">IMAGE("https://acnhcdn.com/latest/FtrIcon/mjk_Soul.png")</f>
        <v>#NAME?</v>
      </c>
      <c r="C67" s="5" t="e">
        <f ca="1">IMAGE("https://acnhcdn.com/latest/Audio/mjk_Soul.png")</f>
        <v>#NAME?</v>
      </c>
      <c r="D67" s="2">
        <v>3200</v>
      </c>
      <c r="E67" s="2">
        <v>800</v>
      </c>
      <c r="F67" s="3" t="s">
        <v>20</v>
      </c>
      <c r="G67" s="3" t="s">
        <v>33</v>
      </c>
      <c r="H67" s="2" t="s">
        <v>11</v>
      </c>
      <c r="I67" s="3" t="s">
        <v>27</v>
      </c>
      <c r="J67" s="3" t="s">
        <v>37</v>
      </c>
      <c r="K67" s="2" t="s">
        <v>3</v>
      </c>
      <c r="L67" s="2" t="s">
        <v>3</v>
      </c>
      <c r="M67" s="3" t="s">
        <v>25</v>
      </c>
      <c r="N67" s="3" t="s">
        <v>127</v>
      </c>
      <c r="O67" s="2">
        <v>2438</v>
      </c>
      <c r="P67" s="1" t="s">
        <v>126</v>
      </c>
    </row>
    <row r="68" spans="1:16" ht="56.25" customHeight="1" x14ac:dyDescent="0.25">
      <c r="A68" s="3" t="s">
        <v>125</v>
      </c>
      <c r="B68" s="5" t="e">
        <f ca="1">IMAGE("https://acnhcdn.com/latest/FtrIcon/mjk_Cossack.png")</f>
        <v>#NAME?</v>
      </c>
      <c r="C68" s="5" t="e">
        <f ca="1">IMAGE("https://acnhcdn.com/latest/Audio/mjk_Cossack.png")</f>
        <v>#NAME?</v>
      </c>
      <c r="D68" s="2">
        <v>3200</v>
      </c>
      <c r="E68" s="2">
        <v>800</v>
      </c>
      <c r="F68" s="3" t="s">
        <v>20</v>
      </c>
      <c r="G68" s="3" t="s">
        <v>124</v>
      </c>
      <c r="H68" s="2" t="s">
        <v>11</v>
      </c>
      <c r="I68" s="3" t="s">
        <v>27</v>
      </c>
      <c r="J68" s="3" t="s">
        <v>46</v>
      </c>
      <c r="K68" s="2" t="s">
        <v>3</v>
      </c>
      <c r="L68" s="2" t="s">
        <v>3</v>
      </c>
      <c r="M68" s="3" t="s">
        <v>25</v>
      </c>
      <c r="N68" s="3" t="s">
        <v>123</v>
      </c>
      <c r="O68" s="2">
        <v>2426</v>
      </c>
      <c r="P68" s="1" t="s">
        <v>122</v>
      </c>
    </row>
    <row r="69" spans="1:16" ht="56.25" customHeight="1" x14ac:dyDescent="0.25">
      <c r="A69" s="3" t="s">
        <v>121</v>
      </c>
      <c r="B69" s="5" t="e">
        <f ca="1">IMAGE("https://acnhcdn.com/latest/FtrIcon/mjk_Osanpo.png")</f>
        <v>#NAME?</v>
      </c>
      <c r="C69" s="5" t="e">
        <f ca="1">IMAGE("https://acnhcdn.com/latest/Audio/mjk_Osanpo.png")</f>
        <v>#NAME?</v>
      </c>
      <c r="D69" s="2">
        <v>3200</v>
      </c>
      <c r="E69" s="2">
        <v>800</v>
      </c>
      <c r="F69" s="3" t="s">
        <v>20</v>
      </c>
      <c r="G69" s="3" t="s">
        <v>38</v>
      </c>
      <c r="H69" s="2" t="s">
        <v>11</v>
      </c>
      <c r="I69" s="3" t="s">
        <v>27</v>
      </c>
      <c r="J69" s="3" t="s">
        <v>26</v>
      </c>
      <c r="K69" s="2" t="s">
        <v>3</v>
      </c>
      <c r="L69" s="2" t="s">
        <v>3</v>
      </c>
      <c r="M69" s="3" t="s">
        <v>25</v>
      </c>
      <c r="N69" s="3" t="s">
        <v>120</v>
      </c>
      <c r="O69" s="2">
        <v>2481</v>
      </c>
      <c r="P69" s="1" t="s">
        <v>119</v>
      </c>
    </row>
    <row r="70" spans="1:16" ht="56.25" customHeight="1" x14ac:dyDescent="0.25">
      <c r="A70" s="3" t="s">
        <v>118</v>
      </c>
      <c r="B70" s="5" t="e">
        <f ca="1">IMAGE("https://acnhcdn.com/latest/FtrIcon/mjk_Swing.png")</f>
        <v>#NAME?</v>
      </c>
      <c r="C70" s="5" t="e">
        <f ca="1">IMAGE("https://acnhcdn.com/latest/Audio/mjk_Swing.png")</f>
        <v>#NAME?</v>
      </c>
      <c r="D70" s="2">
        <v>3200</v>
      </c>
      <c r="E70" s="2">
        <v>800</v>
      </c>
      <c r="F70" s="3" t="s">
        <v>20</v>
      </c>
      <c r="G70" s="3" t="s">
        <v>84</v>
      </c>
      <c r="H70" s="2" t="s">
        <v>11</v>
      </c>
      <c r="I70" s="3" t="s">
        <v>27</v>
      </c>
      <c r="J70" s="3" t="s">
        <v>26</v>
      </c>
      <c r="K70" s="2" t="s">
        <v>3</v>
      </c>
      <c r="L70" s="2" t="s">
        <v>3</v>
      </c>
      <c r="M70" s="3" t="s">
        <v>25</v>
      </c>
      <c r="N70" s="3" t="s">
        <v>117</v>
      </c>
      <c r="O70" s="2">
        <v>2408</v>
      </c>
      <c r="P70" s="1" t="s">
        <v>116</v>
      </c>
    </row>
    <row r="71" spans="1:16" ht="56.25" customHeight="1" x14ac:dyDescent="0.25">
      <c r="A71" s="3" t="s">
        <v>115</v>
      </c>
      <c r="B71" s="5" t="e">
        <f ca="1">IMAGE("https://acnhcdn.com/latest/FtrIcon/mjk_Electronica.png")</f>
        <v>#NAME?</v>
      </c>
      <c r="C71" s="5" t="e">
        <f ca="1">IMAGE("https://acnhcdn.com/latest/Audio/mjk_Electronica.png")</f>
        <v>#NAME?</v>
      </c>
      <c r="D71" s="2">
        <v>3200</v>
      </c>
      <c r="E71" s="2">
        <v>800</v>
      </c>
      <c r="F71" s="3" t="s">
        <v>20</v>
      </c>
      <c r="G71" s="3" t="s">
        <v>38</v>
      </c>
      <c r="H71" s="2" t="s">
        <v>11</v>
      </c>
      <c r="I71" s="3" t="s">
        <v>27</v>
      </c>
      <c r="J71" s="3" t="s">
        <v>26</v>
      </c>
      <c r="K71" s="2" t="s">
        <v>3</v>
      </c>
      <c r="L71" s="2" t="s">
        <v>3</v>
      </c>
      <c r="M71" s="3" t="s">
        <v>25</v>
      </c>
      <c r="N71" s="3" t="s">
        <v>114</v>
      </c>
      <c r="O71" s="2">
        <v>2493</v>
      </c>
      <c r="P71" s="1" t="s">
        <v>113</v>
      </c>
    </row>
    <row r="72" spans="1:16" ht="56.25" customHeight="1" x14ac:dyDescent="0.25">
      <c r="A72" s="3" t="s">
        <v>112</v>
      </c>
      <c r="B72" s="5" t="e">
        <f ca="1">IMAGE("https://acnhcdn.com/latest/FtrIcon/mjk_Tango.png")</f>
        <v>#NAME?</v>
      </c>
      <c r="C72" s="5" t="e">
        <f ca="1">IMAGE("https://acnhcdn.com/latest/Audio/mjk_Tango.png")</f>
        <v>#NAME?</v>
      </c>
      <c r="D72" s="2">
        <v>3200</v>
      </c>
      <c r="E72" s="2">
        <v>800</v>
      </c>
      <c r="F72" s="3" t="s">
        <v>20</v>
      </c>
      <c r="G72" s="3" t="s">
        <v>33</v>
      </c>
      <c r="H72" s="2" t="s">
        <v>11</v>
      </c>
      <c r="I72" s="3" t="s">
        <v>27</v>
      </c>
      <c r="J72" s="3" t="s">
        <v>46</v>
      </c>
      <c r="K72" s="2" t="s">
        <v>3</v>
      </c>
      <c r="L72" s="2" t="s">
        <v>3</v>
      </c>
      <c r="M72" s="3" t="s">
        <v>25</v>
      </c>
      <c r="N72" s="3" t="s">
        <v>111</v>
      </c>
      <c r="O72" s="2">
        <v>2421</v>
      </c>
      <c r="P72" s="1" t="s">
        <v>110</v>
      </c>
    </row>
    <row r="73" spans="1:16" ht="56.25" customHeight="1" x14ac:dyDescent="0.25">
      <c r="A73" s="3" t="s">
        <v>109</v>
      </c>
      <c r="B73" s="5" t="e">
        <f ca="1">IMAGE("https://acnhcdn.com/latest/FtrIcon/mjk_TechnoBeat.png")</f>
        <v>#NAME?</v>
      </c>
      <c r="C73" s="5" t="e">
        <f ca="1">IMAGE("https://acnhcdn.com/latest/Audio/mjk_TechnoBeat.png")</f>
        <v>#NAME?</v>
      </c>
      <c r="D73" s="2">
        <v>3200</v>
      </c>
      <c r="E73" s="2">
        <v>800</v>
      </c>
      <c r="F73" s="3" t="s">
        <v>20</v>
      </c>
      <c r="G73" s="3" t="s">
        <v>33</v>
      </c>
      <c r="H73" s="2" t="s">
        <v>11</v>
      </c>
      <c r="I73" s="3" t="s">
        <v>27</v>
      </c>
      <c r="J73" s="3" t="s">
        <v>37</v>
      </c>
      <c r="K73" s="2" t="s">
        <v>3</v>
      </c>
      <c r="L73" s="2" t="s">
        <v>3</v>
      </c>
      <c r="M73" s="3" t="s">
        <v>25</v>
      </c>
      <c r="N73" s="3" t="s">
        <v>108</v>
      </c>
      <c r="O73" s="2">
        <v>2442</v>
      </c>
      <c r="P73" s="1" t="s">
        <v>107</v>
      </c>
    </row>
    <row r="74" spans="1:16" ht="56.25" customHeight="1" x14ac:dyDescent="0.25">
      <c r="A74" s="3" t="s">
        <v>106</v>
      </c>
      <c r="B74" s="5" t="e">
        <f ca="1">IMAGE("https://acnhcdn.com/latest/FtrIcon/mjk_Waltz.png")</f>
        <v>#NAME?</v>
      </c>
      <c r="C74" s="5" t="e">
        <f ca="1">IMAGE("https://acnhcdn.com/latest/Audio/mjk_Waltz.png")</f>
        <v>#NAME?</v>
      </c>
      <c r="D74" s="2">
        <v>3200</v>
      </c>
      <c r="E74" s="2">
        <v>800</v>
      </c>
      <c r="F74" s="3" t="s">
        <v>20</v>
      </c>
      <c r="G74" s="3" t="s">
        <v>105</v>
      </c>
      <c r="H74" s="2" t="s">
        <v>11</v>
      </c>
      <c r="I74" s="3" t="s">
        <v>27</v>
      </c>
      <c r="J74" s="3" t="s">
        <v>32</v>
      </c>
      <c r="K74" s="2" t="s">
        <v>3</v>
      </c>
      <c r="L74" s="2" t="s">
        <v>3</v>
      </c>
      <c r="M74" s="3" t="s">
        <v>25</v>
      </c>
      <c r="N74" s="3" t="s">
        <v>104</v>
      </c>
      <c r="O74" s="2">
        <v>2407</v>
      </c>
      <c r="P74" s="1" t="s">
        <v>103</v>
      </c>
    </row>
    <row r="75" spans="1:16" ht="56.25" customHeight="1" x14ac:dyDescent="0.25">
      <c r="A75" s="3" t="s">
        <v>102</v>
      </c>
      <c r="B75" s="5" t="e">
        <f ca="1">IMAGE("https://acnhcdn.com/latest/FtrIcon/mjk_Western.png")</f>
        <v>#NAME?</v>
      </c>
      <c r="C75" s="5" t="e">
        <f ca="1">IMAGE("https://acnhcdn.com/latest/Audio/mjk_Western.png")</f>
        <v>#NAME?</v>
      </c>
      <c r="D75" s="2">
        <v>3200</v>
      </c>
      <c r="E75" s="2">
        <v>800</v>
      </c>
      <c r="F75" s="3" t="s">
        <v>20</v>
      </c>
      <c r="G75" s="3" t="s">
        <v>28</v>
      </c>
      <c r="H75" s="2" t="s">
        <v>11</v>
      </c>
      <c r="I75" s="3" t="s">
        <v>27</v>
      </c>
      <c r="J75" s="3" t="s">
        <v>32</v>
      </c>
      <c r="K75" s="2" t="s">
        <v>3</v>
      </c>
      <c r="L75" s="2" t="s">
        <v>3</v>
      </c>
      <c r="M75" s="3" t="s">
        <v>25</v>
      </c>
      <c r="N75" s="3" t="s">
        <v>101</v>
      </c>
      <c r="O75" s="2">
        <v>2452</v>
      </c>
      <c r="P75" s="1" t="s">
        <v>100</v>
      </c>
    </row>
    <row r="76" spans="1:16" ht="56.25" customHeight="1" x14ac:dyDescent="0.25">
      <c r="A76" s="3" t="s">
        <v>99</v>
      </c>
      <c r="B76" s="5" t="e">
        <f ca="1">IMAGE("https://acnhcdn.com/latest/FtrIcon/mjk_Daimyo.png")</f>
        <v>#NAME?</v>
      </c>
      <c r="C76" s="5" t="e">
        <f ca="1">IMAGE("https://acnhcdn.com/latest/Audio/mjk_Daimyo.png")</f>
        <v>#NAME?</v>
      </c>
      <c r="D76" s="2">
        <v>3200</v>
      </c>
      <c r="E76" s="2">
        <v>800</v>
      </c>
      <c r="F76" s="3" t="s">
        <v>20</v>
      </c>
      <c r="G76" s="3" t="s">
        <v>98</v>
      </c>
      <c r="H76" s="2" t="s">
        <v>11</v>
      </c>
      <c r="I76" s="3" t="s">
        <v>27</v>
      </c>
      <c r="J76" s="3" t="s">
        <v>32</v>
      </c>
      <c r="K76" s="2" t="s">
        <v>3</v>
      </c>
      <c r="L76" s="2" t="s">
        <v>3</v>
      </c>
      <c r="M76" s="3" t="s">
        <v>25</v>
      </c>
      <c r="N76" s="3" t="s">
        <v>97</v>
      </c>
      <c r="O76" s="2">
        <v>2466</v>
      </c>
      <c r="P76" s="1" t="s">
        <v>96</v>
      </c>
    </row>
    <row r="77" spans="1:16" ht="56.25" customHeight="1" x14ac:dyDescent="0.25">
      <c r="A77" s="3" t="s">
        <v>95</v>
      </c>
      <c r="B77" s="5" t="e">
        <f ca="1">IMAGE("https://acnhcdn.com/latest/FtrIcon/mjk_Irish.png")</f>
        <v>#NAME?</v>
      </c>
      <c r="C77" s="5" t="e">
        <f ca="1">IMAGE("https://acnhcdn.com/latest/Audio/mjk_Irish.png")</f>
        <v>#NAME?</v>
      </c>
      <c r="D77" s="2">
        <v>3200</v>
      </c>
      <c r="E77" s="2">
        <v>800</v>
      </c>
      <c r="F77" s="3" t="s">
        <v>20</v>
      </c>
      <c r="G77" s="3" t="s">
        <v>38</v>
      </c>
      <c r="H77" s="2" t="s">
        <v>11</v>
      </c>
      <c r="I77" s="3" t="s">
        <v>27</v>
      </c>
      <c r="J77" s="3" t="s">
        <v>46</v>
      </c>
      <c r="K77" s="2" t="s">
        <v>3</v>
      </c>
      <c r="L77" s="2" t="s">
        <v>3</v>
      </c>
      <c r="M77" s="3" t="s">
        <v>25</v>
      </c>
      <c r="N77" s="3" t="s">
        <v>94</v>
      </c>
      <c r="O77" s="2">
        <v>2424</v>
      </c>
      <c r="P77" s="1" t="s">
        <v>93</v>
      </c>
    </row>
    <row r="78" spans="1:16" ht="56.25" customHeight="1" x14ac:dyDescent="0.25">
      <c r="A78" s="3" t="s">
        <v>92</v>
      </c>
      <c r="B78" s="5" t="e">
        <f ca="1">IMAGE("https://acnhcdn.com/latest/FtrIcon/mjk_HunaUta2001.png")</f>
        <v>#NAME?</v>
      </c>
      <c r="C78" s="5" t="e">
        <f ca="1">IMAGE("https://acnhcdn.com/latest/Audio/mjk_HunaUta2001.png")</f>
        <v>#NAME?</v>
      </c>
      <c r="D78" s="2">
        <v>3200</v>
      </c>
      <c r="E78" s="2">
        <v>800</v>
      </c>
      <c r="F78" s="3" t="s">
        <v>20</v>
      </c>
      <c r="G78" s="3" t="s">
        <v>88</v>
      </c>
      <c r="H78" s="2" t="s">
        <v>11</v>
      </c>
      <c r="I78" s="3" t="s">
        <v>27</v>
      </c>
      <c r="J78" s="3" t="s">
        <v>26</v>
      </c>
      <c r="K78" s="2" t="s">
        <v>3</v>
      </c>
      <c r="L78" s="2" t="s">
        <v>3</v>
      </c>
      <c r="M78" s="3" t="s">
        <v>25</v>
      </c>
      <c r="N78" s="3" t="s">
        <v>91</v>
      </c>
      <c r="O78" s="2">
        <v>2468</v>
      </c>
      <c r="P78" s="1" t="s">
        <v>90</v>
      </c>
    </row>
    <row r="79" spans="1:16" ht="56.25" customHeight="1" x14ac:dyDescent="0.25">
      <c r="A79" s="3" t="s">
        <v>89</v>
      </c>
      <c r="B79" s="5" t="e">
        <f ca="1">IMAGE("https://acnhcdn.com/latest/FtrIcon/mjk_Alpine.png")</f>
        <v>#NAME?</v>
      </c>
      <c r="C79" s="5" t="e">
        <f ca="1">IMAGE("https://acnhcdn.com/latest/Audio/mjk_Alpine.png")</f>
        <v>#NAME?</v>
      </c>
      <c r="D79" s="2">
        <v>3200</v>
      </c>
      <c r="E79" s="2">
        <v>800</v>
      </c>
      <c r="F79" s="3" t="s">
        <v>20</v>
      </c>
      <c r="G79" s="3" t="s">
        <v>88</v>
      </c>
      <c r="H79" s="2" t="s">
        <v>11</v>
      </c>
      <c r="I79" s="3" t="s">
        <v>27</v>
      </c>
      <c r="J79" s="3" t="s">
        <v>57</v>
      </c>
      <c r="K79" s="2" t="s">
        <v>3</v>
      </c>
      <c r="L79" s="2" t="s">
        <v>3</v>
      </c>
      <c r="M79" s="3" t="s">
        <v>25</v>
      </c>
      <c r="N79" s="3" t="s">
        <v>87</v>
      </c>
      <c r="O79" s="2">
        <v>2467</v>
      </c>
      <c r="P79" s="1" t="s">
        <v>86</v>
      </c>
    </row>
    <row r="80" spans="1:16" ht="56.25" customHeight="1" x14ac:dyDescent="0.25">
      <c r="A80" s="3" t="s">
        <v>85</v>
      </c>
      <c r="B80" s="5" t="e">
        <f ca="1">IMAGE("https://acnhcdn.com/latest/FtrIcon/mjk_Sensei.png")</f>
        <v>#NAME?</v>
      </c>
      <c r="C80" s="5" t="e">
        <f ca="1">IMAGE("https://acnhcdn.com/latest/Audio/mjk_Sensei.png")</f>
        <v>#NAME?</v>
      </c>
      <c r="D80" s="2">
        <v>3200</v>
      </c>
      <c r="E80" s="2">
        <v>800</v>
      </c>
      <c r="F80" s="3" t="s">
        <v>20</v>
      </c>
      <c r="G80" s="3" t="s">
        <v>84</v>
      </c>
      <c r="H80" s="2" t="s">
        <v>11</v>
      </c>
      <c r="I80" s="3" t="s">
        <v>27</v>
      </c>
      <c r="J80" s="3" t="s">
        <v>26</v>
      </c>
      <c r="K80" s="2" t="s">
        <v>3</v>
      </c>
      <c r="L80" s="2" t="s">
        <v>3</v>
      </c>
      <c r="M80" s="3" t="s">
        <v>25</v>
      </c>
      <c r="N80" s="3" t="s">
        <v>83</v>
      </c>
      <c r="O80" s="2">
        <v>2453</v>
      </c>
      <c r="P80" s="1" t="s">
        <v>82</v>
      </c>
    </row>
    <row r="81" spans="1:16" ht="56.25" customHeight="1" x14ac:dyDescent="0.25">
      <c r="A81" s="3" t="s">
        <v>81</v>
      </c>
      <c r="B81" s="5" t="e">
        <f ca="1">IMAGE("https://acnhcdn.com/latest/FtrIcon/mjk_BokuNoBasho.png")</f>
        <v>#NAME?</v>
      </c>
      <c r="C81" s="5" t="e">
        <f ca="1">IMAGE("https://acnhcdn.com/latest/Audio/mjk_BokuNoBasho.png")</f>
        <v>#NAME?</v>
      </c>
      <c r="D81" s="2">
        <v>3200</v>
      </c>
      <c r="E81" s="2">
        <v>800</v>
      </c>
      <c r="F81" s="3" t="s">
        <v>20</v>
      </c>
      <c r="G81" s="3" t="s">
        <v>80</v>
      </c>
      <c r="H81" s="2" t="s">
        <v>11</v>
      </c>
      <c r="I81" s="3" t="s">
        <v>27</v>
      </c>
      <c r="J81" s="3" t="s">
        <v>26</v>
      </c>
      <c r="K81" s="2" t="s">
        <v>3</v>
      </c>
      <c r="L81" s="2" t="s">
        <v>3</v>
      </c>
      <c r="M81" s="3" t="s">
        <v>25</v>
      </c>
      <c r="N81" s="3" t="s">
        <v>79</v>
      </c>
      <c r="O81" s="2">
        <v>2460</v>
      </c>
      <c r="P81" s="1" t="s">
        <v>78</v>
      </c>
    </row>
    <row r="82" spans="1:16" ht="56.25" customHeight="1" x14ac:dyDescent="0.25">
      <c r="A82" s="3" t="s">
        <v>77</v>
      </c>
      <c r="B82" s="5" t="e">
        <f ca="1">IMAGE("https://acnhcdn.com/latest/FtrIcon/mjk_Napolitan.png")</f>
        <v>#NAME?</v>
      </c>
      <c r="C82" s="5" t="e">
        <f ca="1">IMAGE("https://acnhcdn.com/latest/Audio/mjk_Napolitan.png")</f>
        <v>#NAME?</v>
      </c>
      <c r="D82" s="2">
        <v>3200</v>
      </c>
      <c r="E82" s="2">
        <v>800</v>
      </c>
      <c r="F82" s="3" t="s">
        <v>20</v>
      </c>
      <c r="G82" s="3" t="s">
        <v>33</v>
      </c>
      <c r="H82" s="2" t="s">
        <v>11</v>
      </c>
      <c r="I82" s="3" t="s">
        <v>27</v>
      </c>
      <c r="J82" s="3" t="s">
        <v>57</v>
      </c>
      <c r="K82" s="2" t="s">
        <v>3</v>
      </c>
      <c r="L82" s="2" t="s">
        <v>3</v>
      </c>
      <c r="M82" s="3" t="s">
        <v>25</v>
      </c>
      <c r="N82" s="3" t="s">
        <v>76</v>
      </c>
      <c r="O82" s="2">
        <v>2469</v>
      </c>
      <c r="P82" s="1" t="s">
        <v>75</v>
      </c>
    </row>
    <row r="83" spans="1:16" ht="56.25" customHeight="1" x14ac:dyDescent="0.25">
      <c r="A83" s="3" t="s">
        <v>74</v>
      </c>
      <c r="B83" s="5" t="e">
        <f ca="1">IMAGE("https://acnhcdn.com/latest/FtrIcon/mjk_OnlyMe.png")</f>
        <v>#NAME?</v>
      </c>
      <c r="C83" s="5" t="e">
        <f ca="1">IMAGE("https://acnhcdn.com/latest/Audio/mjk_OnlyMe.png")</f>
        <v>#NAME?</v>
      </c>
      <c r="D83" s="2">
        <v>3200</v>
      </c>
      <c r="E83" s="2">
        <v>800</v>
      </c>
      <c r="F83" s="3" t="s">
        <v>20</v>
      </c>
      <c r="G83" s="3" t="s">
        <v>28</v>
      </c>
      <c r="H83" s="2" t="s">
        <v>11</v>
      </c>
      <c r="I83" s="3" t="s">
        <v>27</v>
      </c>
      <c r="J83" s="3" t="s">
        <v>32</v>
      </c>
      <c r="K83" s="2" t="s">
        <v>3</v>
      </c>
      <c r="L83" s="2" t="s">
        <v>3</v>
      </c>
      <c r="M83" s="3" t="s">
        <v>25</v>
      </c>
      <c r="N83" s="3" t="s">
        <v>73</v>
      </c>
      <c r="O83" s="2">
        <v>2444</v>
      </c>
      <c r="P83" s="1" t="s">
        <v>72</v>
      </c>
    </row>
    <row r="84" spans="1:16" ht="56.25" customHeight="1" x14ac:dyDescent="0.25">
      <c r="A84" s="3" t="s">
        <v>71</v>
      </c>
      <c r="B84" s="5" t="e">
        <f ca="1">IMAGE("https://acnhcdn.com/latest/FtrIcon/mjk_KangaeChu.png")</f>
        <v>#NAME?</v>
      </c>
      <c r="C84" s="5" t="e">
        <f ca="1">IMAGE("https://acnhcdn.com/latest/Audio/mjk_KangaeChu.png")</f>
        <v>#NAME?</v>
      </c>
      <c r="D84" s="2">
        <v>3200</v>
      </c>
      <c r="E84" s="2">
        <v>800</v>
      </c>
      <c r="F84" s="3" t="s">
        <v>20</v>
      </c>
      <c r="G84" s="3" t="s">
        <v>33</v>
      </c>
      <c r="H84" s="2" t="s">
        <v>11</v>
      </c>
      <c r="I84" s="3" t="s">
        <v>27</v>
      </c>
      <c r="J84" s="3" t="s">
        <v>26</v>
      </c>
      <c r="K84" s="2" t="s">
        <v>3</v>
      </c>
      <c r="L84" s="2" t="s">
        <v>3</v>
      </c>
      <c r="M84" s="3" t="s">
        <v>25</v>
      </c>
      <c r="N84" s="3" t="s">
        <v>70</v>
      </c>
      <c r="O84" s="2">
        <v>2463</v>
      </c>
      <c r="P84" s="1" t="s">
        <v>69</v>
      </c>
    </row>
    <row r="85" spans="1:16" ht="56.25" customHeight="1" x14ac:dyDescent="0.25">
      <c r="A85" s="3" t="s">
        <v>68</v>
      </c>
      <c r="B85" s="5" t="e">
        <f ca="1">IMAGE("https://acnhcdn.com/latest/FtrIcon/mjk_RocknRoll.png")</f>
        <v>#NAME?</v>
      </c>
      <c r="C85" s="5" t="e">
        <f ca="1">IMAGE("https://acnhcdn.com/latest/Audio/mjk_RocknRoll.png")</f>
        <v>#NAME?</v>
      </c>
      <c r="D85" s="2">
        <v>3200</v>
      </c>
      <c r="E85" s="2">
        <v>800</v>
      </c>
      <c r="F85" s="3" t="s">
        <v>20</v>
      </c>
      <c r="G85" s="3" t="s">
        <v>33</v>
      </c>
      <c r="H85" s="2" t="s">
        <v>11</v>
      </c>
      <c r="I85" s="3" t="s">
        <v>27</v>
      </c>
      <c r="J85" s="3" t="s">
        <v>46</v>
      </c>
      <c r="K85" s="2" t="s">
        <v>3</v>
      </c>
      <c r="L85" s="2" t="s">
        <v>3</v>
      </c>
      <c r="M85" s="3" t="s">
        <v>25</v>
      </c>
      <c r="N85" s="3" t="s">
        <v>67</v>
      </c>
      <c r="O85" s="2">
        <v>2432</v>
      </c>
      <c r="P85" s="1" t="s">
        <v>66</v>
      </c>
    </row>
    <row r="86" spans="1:16" ht="56.25" customHeight="1" x14ac:dyDescent="0.25">
      <c r="A86" s="3" t="s">
        <v>65</v>
      </c>
      <c r="B86" s="5" t="e">
        <f ca="1">IMAGE("https://acnhcdn.com/latest/FtrIcon/mjk_Gospel.png")</f>
        <v>#NAME?</v>
      </c>
      <c r="C86" s="5" t="e">
        <f ca="1">IMAGE("https://acnhcdn.com/latest/Audio/mjk_Gospel.png")</f>
        <v>#NAME?</v>
      </c>
      <c r="D86" s="2">
        <v>3200</v>
      </c>
      <c r="E86" s="2">
        <v>800</v>
      </c>
      <c r="F86" s="3" t="s">
        <v>20</v>
      </c>
      <c r="G86" s="3" t="s">
        <v>42</v>
      </c>
      <c r="H86" s="2" t="s">
        <v>11</v>
      </c>
      <c r="I86" s="3" t="s">
        <v>27</v>
      </c>
      <c r="J86" s="3" t="s">
        <v>26</v>
      </c>
      <c r="K86" s="2" t="s">
        <v>3</v>
      </c>
      <c r="L86" s="2" t="s">
        <v>3</v>
      </c>
      <c r="M86" s="3" t="s">
        <v>25</v>
      </c>
      <c r="N86" s="3" t="s">
        <v>64</v>
      </c>
      <c r="O86" s="2">
        <v>2437</v>
      </c>
      <c r="P86" s="1" t="s">
        <v>63</v>
      </c>
    </row>
    <row r="87" spans="1:16" ht="56.25" customHeight="1" x14ac:dyDescent="0.25">
      <c r="A87" s="3" t="s">
        <v>62</v>
      </c>
      <c r="B87" s="5" t="e">
        <f ca="1">IMAGE("https://acnhcdn.com/latest/FtrIcon/mjk_Minimal.png")</f>
        <v>#NAME?</v>
      </c>
      <c r="C87" s="5" t="e">
        <f ca="1">IMAGE("https://acnhcdn.com/latest/Audio/mjk_Minimal.png")</f>
        <v>#NAME?</v>
      </c>
      <c r="D87" s="2">
        <v>3200</v>
      </c>
      <c r="E87" s="2">
        <v>800</v>
      </c>
      <c r="F87" s="3" t="s">
        <v>20</v>
      </c>
      <c r="G87" s="3" t="s">
        <v>38</v>
      </c>
      <c r="H87" s="2" t="s">
        <v>11</v>
      </c>
      <c r="I87" s="3" t="s">
        <v>27</v>
      </c>
      <c r="J87" s="3" t="s">
        <v>37</v>
      </c>
      <c r="K87" s="2" t="s">
        <v>3</v>
      </c>
      <c r="L87" s="2" t="s">
        <v>3</v>
      </c>
      <c r="M87" s="3" t="s">
        <v>25</v>
      </c>
      <c r="N87" s="3" t="s">
        <v>61</v>
      </c>
      <c r="O87" s="2">
        <v>2483</v>
      </c>
      <c r="P87" s="1" t="s">
        <v>60</v>
      </c>
    </row>
    <row r="88" spans="1:16" ht="56.25" customHeight="1" x14ac:dyDescent="0.25">
      <c r="A88" s="3" t="s">
        <v>59</v>
      </c>
      <c r="B88" s="5" t="e">
        <f ca="1">IMAGE("https://acnhcdn.com/latest/FtrIcon/mjk_HaruNoKomorebi.png")</f>
        <v>#NAME?</v>
      </c>
      <c r="C88" s="5" t="e">
        <f ca="1">IMAGE("https://acnhcdn.com/latest/Audio/mjk_HaruNoKomorebi.png")</f>
        <v>#NAME?</v>
      </c>
      <c r="D88" s="2">
        <v>3200</v>
      </c>
      <c r="E88" s="2">
        <v>800</v>
      </c>
      <c r="F88" s="3" t="s">
        <v>20</v>
      </c>
      <c r="G88" s="3" t="s">
        <v>58</v>
      </c>
      <c r="H88" s="2" t="s">
        <v>11</v>
      </c>
      <c r="I88" s="3" t="s">
        <v>27</v>
      </c>
      <c r="J88" s="3" t="s">
        <v>57</v>
      </c>
      <c r="K88" s="2" t="s">
        <v>3</v>
      </c>
      <c r="L88" s="2" t="s">
        <v>3</v>
      </c>
      <c r="M88" s="3" t="s">
        <v>25</v>
      </c>
      <c r="N88" s="3" t="s">
        <v>56</v>
      </c>
      <c r="O88" s="2">
        <v>2476</v>
      </c>
      <c r="P88" s="1" t="s">
        <v>55</v>
      </c>
    </row>
    <row r="89" spans="1:16" ht="56.25" customHeight="1" x14ac:dyDescent="0.25">
      <c r="A89" s="3" t="s">
        <v>54</v>
      </c>
      <c r="B89" s="5" t="e">
        <f ca="1">IMAGE("https://acnhcdn.com/latest/FtrIcon/mjk_BlueOnigiri.png")</f>
        <v>#NAME?</v>
      </c>
      <c r="C89" s="5" t="e">
        <f ca="1">IMAGE("https://acnhcdn.com/latest/Audio/mjk_BlueOnigiri.png")</f>
        <v>#NAME?</v>
      </c>
      <c r="D89" s="2">
        <v>3200</v>
      </c>
      <c r="E89" s="2">
        <v>800</v>
      </c>
      <c r="F89" s="3" t="s">
        <v>20</v>
      </c>
      <c r="G89" s="3" t="s">
        <v>47</v>
      </c>
      <c r="H89" s="2" t="s">
        <v>11</v>
      </c>
      <c r="I89" s="3" t="s">
        <v>27</v>
      </c>
      <c r="J89" s="3" t="s">
        <v>32</v>
      </c>
      <c r="K89" s="2" t="s">
        <v>3</v>
      </c>
      <c r="L89" s="2" t="s">
        <v>3</v>
      </c>
      <c r="M89" s="3" t="s">
        <v>25</v>
      </c>
      <c r="N89" s="3" t="s">
        <v>53</v>
      </c>
      <c r="O89" s="2">
        <v>2475</v>
      </c>
      <c r="P89" s="1" t="s">
        <v>52</v>
      </c>
    </row>
    <row r="90" spans="1:16" ht="56.25" customHeight="1" x14ac:dyDescent="0.25">
      <c r="A90" s="3" t="s">
        <v>51</v>
      </c>
      <c r="B90" s="5" t="e">
        <f ca="1">IMAGE("https://acnhcdn.com/latest/FtrIcon/mjk_NiDanZaka.png")</f>
        <v>#NAME?</v>
      </c>
      <c r="C90" s="5" t="e">
        <f ca="1">IMAGE("https://acnhcdn.com/latest/Audio/mjk_NiDanZaka.png")</f>
        <v>#NAME?</v>
      </c>
      <c r="D90" s="2">
        <v>3200</v>
      </c>
      <c r="E90" s="2">
        <v>800</v>
      </c>
      <c r="F90" s="3" t="s">
        <v>20</v>
      </c>
      <c r="G90" s="3" t="s">
        <v>42</v>
      </c>
      <c r="H90" s="2" t="s">
        <v>11</v>
      </c>
      <c r="I90" s="3" t="s">
        <v>27</v>
      </c>
      <c r="J90" s="3" t="s">
        <v>32</v>
      </c>
      <c r="K90" s="2" t="s">
        <v>3</v>
      </c>
      <c r="L90" s="2" t="s">
        <v>3</v>
      </c>
      <c r="M90" s="3" t="s">
        <v>25</v>
      </c>
      <c r="N90" s="3" t="s">
        <v>50</v>
      </c>
      <c r="O90" s="2">
        <v>2470</v>
      </c>
      <c r="P90" s="1" t="s">
        <v>49</v>
      </c>
    </row>
    <row r="91" spans="1:16" ht="56.25" customHeight="1" x14ac:dyDescent="0.25">
      <c r="A91" s="3" t="s">
        <v>48</v>
      </c>
      <c r="B91" s="5" t="e">
        <f ca="1">IMAGE("https://acnhcdn.com/latest/FtrIcon/mjk_Eleki.png")</f>
        <v>#NAME?</v>
      </c>
      <c r="C91" s="5" t="e">
        <f ca="1">IMAGE("https://acnhcdn.com/latest/Audio/mjk_Eleki.png")</f>
        <v>#NAME?</v>
      </c>
      <c r="D91" s="2">
        <v>3200</v>
      </c>
      <c r="E91" s="2">
        <v>800</v>
      </c>
      <c r="F91" s="3" t="s">
        <v>20</v>
      </c>
      <c r="G91" s="3" t="s">
        <v>47</v>
      </c>
      <c r="H91" s="2" t="s">
        <v>11</v>
      </c>
      <c r="I91" s="3" t="s">
        <v>27</v>
      </c>
      <c r="J91" s="3" t="s">
        <v>46</v>
      </c>
      <c r="K91" s="2" t="s">
        <v>3</v>
      </c>
      <c r="L91" s="2" t="s">
        <v>3</v>
      </c>
      <c r="M91" s="3" t="s">
        <v>25</v>
      </c>
      <c r="N91" s="3" t="s">
        <v>45</v>
      </c>
      <c r="O91" s="2">
        <v>2446</v>
      </c>
      <c r="P91" s="1" t="s">
        <v>44</v>
      </c>
    </row>
    <row r="92" spans="1:16" ht="56.25" customHeight="1" x14ac:dyDescent="0.25">
      <c r="A92" s="3" t="s">
        <v>43</v>
      </c>
      <c r="B92" s="5" t="e">
        <f ca="1">IMAGE("https://acnhcdn.com/latest/FtrIcon/mjk_Funk.png")</f>
        <v>#NAME?</v>
      </c>
      <c r="C92" s="5" t="e">
        <f ca="1">IMAGE("https://acnhcdn.com/latest/Audio/mjk_Funk.png")</f>
        <v>#NAME?</v>
      </c>
      <c r="D92" s="2">
        <v>3200</v>
      </c>
      <c r="E92" s="2">
        <v>800</v>
      </c>
      <c r="F92" s="3" t="s">
        <v>20</v>
      </c>
      <c r="G92" s="3" t="s">
        <v>42</v>
      </c>
      <c r="H92" s="2" t="s">
        <v>11</v>
      </c>
      <c r="I92" s="3" t="s">
        <v>27</v>
      </c>
      <c r="J92" s="3" t="s">
        <v>37</v>
      </c>
      <c r="K92" s="2" t="s">
        <v>3</v>
      </c>
      <c r="L92" s="2" t="s">
        <v>3</v>
      </c>
      <c r="M92" s="3" t="s">
        <v>25</v>
      </c>
      <c r="N92" s="3" t="s">
        <v>41</v>
      </c>
      <c r="O92" s="2">
        <v>2435</v>
      </c>
      <c r="P92" s="1" t="s">
        <v>40</v>
      </c>
    </row>
    <row r="93" spans="1:16" ht="56.25" customHeight="1" x14ac:dyDescent="0.25">
      <c r="A93" s="3" t="s">
        <v>39</v>
      </c>
      <c r="B93" s="5" t="e">
        <f ca="1">IMAGE("https://acnhcdn.com/latest/FtrIcon/mjk_NamiNami.png")</f>
        <v>#NAME?</v>
      </c>
      <c r="C93" s="5" t="e">
        <f ca="1">IMAGE("https://acnhcdn.com/latest/Audio/mjk_NamiNami.png")</f>
        <v>#NAME?</v>
      </c>
      <c r="D93" s="2">
        <v>3200</v>
      </c>
      <c r="E93" s="2">
        <v>800</v>
      </c>
      <c r="F93" s="3" t="s">
        <v>20</v>
      </c>
      <c r="G93" s="3" t="s">
        <v>38</v>
      </c>
      <c r="H93" s="2" t="s">
        <v>11</v>
      </c>
      <c r="I93" s="3" t="s">
        <v>27</v>
      </c>
      <c r="J93" s="3" t="s">
        <v>37</v>
      </c>
      <c r="K93" s="2" t="s">
        <v>3</v>
      </c>
      <c r="L93" s="2" t="s">
        <v>3</v>
      </c>
      <c r="M93" s="3" t="s">
        <v>25</v>
      </c>
      <c r="N93" s="3" t="s">
        <v>36</v>
      </c>
      <c r="O93" s="2">
        <v>2462</v>
      </c>
      <c r="P93" s="1" t="s">
        <v>35</v>
      </c>
    </row>
    <row r="94" spans="1:16" ht="56.25" customHeight="1" x14ac:dyDescent="0.25">
      <c r="A94" s="3" t="s">
        <v>34</v>
      </c>
      <c r="B94" s="5" t="e">
        <f ca="1">IMAGE("https://acnhcdn.com/latest/FtrIcon/mjk_Ototoi.png")</f>
        <v>#NAME?</v>
      </c>
      <c r="C94" s="5" t="e">
        <f ca="1">IMAGE("https://acnhcdn.com/latest/Audio/mjk_Ototoi.png")</f>
        <v>#NAME?</v>
      </c>
      <c r="D94" s="2">
        <v>3200</v>
      </c>
      <c r="E94" s="2">
        <v>800</v>
      </c>
      <c r="F94" s="3" t="s">
        <v>20</v>
      </c>
      <c r="G94" s="3" t="s">
        <v>33</v>
      </c>
      <c r="H94" s="2" t="s">
        <v>11</v>
      </c>
      <c r="I94" s="3" t="s">
        <v>27</v>
      </c>
      <c r="J94" s="3" t="s">
        <v>32</v>
      </c>
      <c r="K94" s="2" t="s">
        <v>3</v>
      </c>
      <c r="L94" s="2" t="s">
        <v>3</v>
      </c>
      <c r="M94" s="3" t="s">
        <v>25</v>
      </c>
      <c r="N94" s="3" t="s">
        <v>31</v>
      </c>
      <c r="O94" s="2">
        <v>2459</v>
      </c>
      <c r="P94" s="1" t="s">
        <v>30</v>
      </c>
    </row>
    <row r="95" spans="1:16" ht="56.25" customHeight="1" x14ac:dyDescent="0.25">
      <c r="A95" s="3" t="s">
        <v>29</v>
      </c>
      <c r="B95" s="5" t="e">
        <f ca="1">IMAGE("https://acnhcdn.com/latest/FtrIcon/mjk_Horo.png")</f>
        <v>#NAME?</v>
      </c>
      <c r="C95" s="5" t="e">
        <f ca="1">IMAGE("https://acnhcdn.com/latest/Audio/mjk_Horo.png")</f>
        <v>#NAME?</v>
      </c>
      <c r="D95" s="2">
        <v>3200</v>
      </c>
      <c r="E95" s="2">
        <v>800</v>
      </c>
      <c r="F95" s="3" t="s">
        <v>20</v>
      </c>
      <c r="G95" s="3" t="s">
        <v>28</v>
      </c>
      <c r="H95" s="2" t="s">
        <v>11</v>
      </c>
      <c r="I95" s="3" t="s">
        <v>27</v>
      </c>
      <c r="J95" s="3" t="s">
        <v>26</v>
      </c>
      <c r="K95" s="2" t="s">
        <v>3</v>
      </c>
      <c r="L95" s="2" t="s">
        <v>3</v>
      </c>
      <c r="M95" s="3" t="s">
        <v>25</v>
      </c>
      <c r="N95" s="3" t="s">
        <v>24</v>
      </c>
      <c r="O95" s="2">
        <v>2477</v>
      </c>
      <c r="P95" s="1" t="s">
        <v>23</v>
      </c>
    </row>
    <row r="96" spans="1:16" ht="56.25" customHeight="1" x14ac:dyDescent="0.25">
      <c r="A96" s="3" t="s">
        <v>22</v>
      </c>
      <c r="B96" s="5" t="e">
        <f ca="1">IMAGE("https://acnhcdn.com/latest/FtrIcon/mjk_MainTheme.png")</f>
        <v>#NAME?</v>
      </c>
      <c r="C96" s="5" t="e">
        <f ca="1">IMAGE("https://acnhcdn.com/latest/Audio/mjk_MainTheme.png")</f>
        <v>#NAME?</v>
      </c>
      <c r="D96" s="2" t="s">
        <v>21</v>
      </c>
      <c r="E96" s="2">
        <v>800</v>
      </c>
      <c r="F96" s="3" t="s">
        <v>20</v>
      </c>
      <c r="G96" s="3" t="s">
        <v>7</v>
      </c>
      <c r="H96" s="2" t="s">
        <v>11</v>
      </c>
      <c r="I96" s="3" t="s">
        <v>5</v>
      </c>
      <c r="J96" s="3" t="s">
        <v>19</v>
      </c>
      <c r="K96" s="2" t="s">
        <v>3</v>
      </c>
      <c r="L96" s="2" t="s">
        <v>3</v>
      </c>
      <c r="M96" s="3" t="s">
        <v>18</v>
      </c>
      <c r="N96" s="3" t="s">
        <v>17</v>
      </c>
      <c r="O96" s="2">
        <v>4318</v>
      </c>
      <c r="P96" s="1" t="s">
        <v>16</v>
      </c>
    </row>
    <row r="97" spans="1:16" ht="56.25" customHeight="1" x14ac:dyDescent="0.25">
      <c r="A97" s="4" t="s">
        <v>15</v>
      </c>
      <c r="B97" s="2"/>
      <c r="C97" s="2"/>
      <c r="D97" s="2">
        <v>3200</v>
      </c>
      <c r="E97" s="2">
        <v>800</v>
      </c>
      <c r="F97" s="3" t="s">
        <v>7</v>
      </c>
      <c r="G97" s="3" t="s">
        <v>7</v>
      </c>
      <c r="H97" s="2" t="s">
        <v>11</v>
      </c>
      <c r="I97" s="3" t="s">
        <v>5</v>
      </c>
      <c r="J97" s="3" t="s">
        <v>4</v>
      </c>
      <c r="K97" s="2" t="s">
        <v>3</v>
      </c>
      <c r="L97" s="2" t="s">
        <v>3</v>
      </c>
      <c r="M97" s="3" t="s">
        <v>2</v>
      </c>
      <c r="N97" s="3" t="s">
        <v>14</v>
      </c>
      <c r="O97" s="2">
        <v>4315</v>
      </c>
      <c r="P97" s="1" t="s">
        <v>13</v>
      </c>
    </row>
    <row r="98" spans="1:16" ht="56.25" customHeight="1" x14ac:dyDescent="0.25">
      <c r="A98" s="4" t="s">
        <v>12</v>
      </c>
      <c r="B98" s="2"/>
      <c r="C98" s="2"/>
      <c r="D98" s="2">
        <v>3200</v>
      </c>
      <c r="E98" s="2">
        <v>800</v>
      </c>
      <c r="F98" s="3" t="s">
        <v>7</v>
      </c>
      <c r="G98" s="3" t="s">
        <v>7</v>
      </c>
      <c r="H98" s="2" t="s">
        <v>11</v>
      </c>
      <c r="I98" s="3" t="s">
        <v>5</v>
      </c>
      <c r="J98" s="3" t="s">
        <v>4</v>
      </c>
      <c r="K98" s="2" t="s">
        <v>3</v>
      </c>
      <c r="L98" s="2" t="s">
        <v>3</v>
      </c>
      <c r="M98" s="3" t="s">
        <v>2</v>
      </c>
      <c r="N98" s="3" t="s">
        <v>10</v>
      </c>
      <c r="O98" s="2">
        <v>4316</v>
      </c>
      <c r="P98" s="1" t="s">
        <v>9</v>
      </c>
    </row>
    <row r="99" spans="1:16" ht="56.25" customHeight="1" x14ac:dyDescent="0.25">
      <c r="A99" s="4" t="s">
        <v>8</v>
      </c>
      <c r="B99" s="2"/>
      <c r="C99" s="2"/>
      <c r="D99" s="2">
        <v>3200</v>
      </c>
      <c r="E99" s="2">
        <v>800</v>
      </c>
      <c r="F99" s="3" t="s">
        <v>7</v>
      </c>
      <c r="G99" s="3" t="s">
        <v>7</v>
      </c>
      <c r="H99" s="2" t="s">
        <v>6</v>
      </c>
      <c r="I99" s="3" t="s">
        <v>5</v>
      </c>
      <c r="J99" s="3" t="s">
        <v>4</v>
      </c>
      <c r="K99" s="2" t="s">
        <v>3</v>
      </c>
      <c r="L99" s="2" t="s">
        <v>3</v>
      </c>
      <c r="M99" s="3" t="s">
        <v>2</v>
      </c>
      <c r="N99" s="3" t="s">
        <v>1</v>
      </c>
      <c r="O99" s="2">
        <v>4317</v>
      </c>
      <c r="P99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2020-05-31T17:23:51Z</dcterms:created>
  <dcterms:modified xsi:type="dcterms:W3CDTF">2020-05-31T17:23:54Z</dcterms:modified>
</cp:coreProperties>
</file>