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rino\Desktop\ACNH Data\"/>
    </mc:Choice>
  </mc:AlternateContent>
  <xr:revisionPtr revIDLastSave="0" documentId="8_{C20709FC-994E-4384-8FE0-1C193C0BC2CE}" xr6:coauthVersionLast="45" xr6:coauthVersionMax="45" xr10:uidLastSave="{00000000-0000-0000-0000-000000000000}"/>
  <bookViews>
    <workbookView xWindow="-108" yWindow="-108" windowWidth="23256" windowHeight="12576" xr2:uid="{50F4C941-F64F-4896-8ED6-173DCC97CB03}"/>
  </bookViews>
  <sheets>
    <sheet name="A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alcChain>
</file>

<file path=xl/sharedStrings.xml><?xml version="1.0" encoding="utf-8"?>
<sst xmlns="http://schemas.openxmlformats.org/spreadsheetml/2006/main" count="1663" uniqueCount="361">
  <si>
    <t>8R3LhTWJzqHmPPPvK</t>
  </si>
  <si>
    <t>FtrArtLibertyLeading</t>
  </si>
  <si>
    <t>Not for sale</t>
  </si>
  <si>
    <t>No lighting</t>
  </si>
  <si>
    <t>Does not play music</t>
  </si>
  <si>
    <t>Picture</t>
  </si>
  <si>
    <t>No</t>
  </si>
  <si>
    <t>None</t>
  </si>
  <si>
    <t>facility</t>
  </si>
  <si>
    <t>expensive</t>
  </si>
  <si>
    <t>1.2.0</t>
  </si>
  <si>
    <t>Jolly Redd's Treasure Trawler</t>
  </si>
  <si>
    <t xml:space="preserve"> Painted by leading 19th century Romantic artist Delacroix in the same year as a French revolution. The woman in the center is often mistaken for Joan of Arc, but she is actually the fictional "Marianne."</t>
  </si>
  <si>
    <t>Eugène Delacroix, 1830, Oil on canvas</t>
  </si>
  <si>
    <t>Liberty Leading the People</t>
  </si>
  <si>
    <t>2x1.5</t>
  </si>
  <si>
    <t>Wall-mounted</t>
  </si>
  <si>
    <t>Yes</t>
  </si>
  <si>
    <t>worthy painting</t>
  </si>
  <si>
    <t>c7zw6f8Dbe5h9oJni</t>
  </si>
  <si>
    <t>FtrArtPearlEarringFake</t>
  </si>
  <si>
    <t>horror</t>
  </si>
  <si>
    <t>Also known as "Girl with a Turban," this piece uses ultramarine paint, which was expensive at the time. It seems the expense was worth it, as the vivid blue colors draw the eye and help make the piece a classic. The only question is... Is that a real pearl earring? Or something else...</t>
  </si>
  <si>
    <t>Johannes Vermeer, circa 1665, Oil on canvas</t>
  </si>
  <si>
    <t>Girl with a Pearl Earring</t>
  </si>
  <si>
    <t>1x1</t>
  </si>
  <si>
    <t>wistful painting</t>
  </si>
  <si>
    <t>Mupx2ny4sM3Kbfs3v</t>
  </si>
  <si>
    <t>FtrArtPearlEarring</t>
  </si>
  <si>
    <t>aKefsi2sySXJkzPLo</t>
  </si>
  <si>
    <t>FtrArtFuujinFake</t>
  </si>
  <si>
    <t>This folding screen shows dynamic brushwork of Fūjin and Raijin on a gold-leaf background. It is thought to be the masterpiece of Tawaraya Sōtatsu, an early-Edo- period artist. The simplification of the subjects is a style that was carried on by Ogata Kōrin. It's a style still in use today in the Rinpa school of Japanese painting.</t>
  </si>
  <si>
    <t>Tawaraya Sōtatsu, 17th century, Gold leaf and ink on paper</t>
  </si>
  <si>
    <t>Folding Screen of Fūjin and Raijin</t>
  </si>
  <si>
    <t>2x1</t>
  </si>
  <si>
    <t>Housewares</t>
  </si>
  <si>
    <t>wild painting right half</t>
  </si>
  <si>
    <t>rcXt6qMXZh9jj4ojN</t>
  </si>
  <si>
    <t>FtrArtFuujin</t>
  </si>
  <si>
    <t>E9szuomHevSfq8yY3</t>
  </si>
  <si>
    <t>FtrArtRaijinFake</t>
  </si>
  <si>
    <t>wild painting left half</t>
  </si>
  <si>
    <t>hMQkJiQG5cNGQxKCE</t>
  </si>
  <si>
    <t>FtrArtRaijin</t>
  </si>
  <si>
    <t>phB8tH4gdSYwq48Gs</t>
  </si>
  <si>
    <t>FtrSculptureHeibayoFake</t>
  </si>
  <si>
    <t>Sculpture</t>
  </si>
  <si>
    <t>These terracotta warriors were buried with the first Qin emperor to protect him in the afterlife. Nearly 2,000 years later, in 1974, about 8,000 of them were found. Each life-sized statue is said to have been handmade with different poses, expressions, and clothing.</t>
  </si>
  <si>
    <t>Artist Unknown, 210 BCE, Earthenware</t>
  </si>
  <si>
    <t>Terracotta Army</t>
  </si>
  <si>
    <t>NA</t>
  </si>
  <si>
    <t>warrior statue</t>
  </si>
  <si>
    <t>5ZWqwpgKjNRGgT44E</t>
  </si>
  <si>
    <t>FtrSculptureHeibayo</t>
  </si>
  <si>
    <t>folk art</t>
  </si>
  <si>
    <t>SD7NXc97t2b4f74xi</t>
  </si>
  <si>
    <t>FtrArtClothedMaja</t>
  </si>
  <si>
    <t>It is said that this painting is a more discreet version of an earlier work known as "The Nude Maja." It is also known that Francisco de Goya was quite popular in his own time. Could these facts be related? A third, unrelated fact-the word "maja" refers to a "stylish young lady of Madrid."</t>
  </si>
  <si>
    <t>Francisco de Goya, circa 1805, Oil on canvas</t>
  </si>
  <si>
    <t>The Clothed Maja</t>
  </si>
  <si>
    <t>warm painting</t>
  </si>
  <si>
    <t>FWFGsBRxrdnE4RSXa</t>
  </si>
  <si>
    <t>FtrSculptureSamothraceFake</t>
  </si>
  <si>
    <t>A statue of the goddess of victory, Nike, found on Samothrace. It shows Nike alighting on the prow of a ship. Originally found in separate pieces, it has largely been restored, but the arms and head are still missing.</t>
  </si>
  <si>
    <t>Artist Unknown, circa 190 BCE, Marble</t>
  </si>
  <si>
    <t>Nike of Samothrace</t>
  </si>
  <si>
    <t>2x2</t>
  </si>
  <si>
    <t>valiant statue</t>
  </si>
  <si>
    <t>stPbtNz5bpPCb3eRy</t>
  </si>
  <si>
    <t>FtrSculptureSamothrace</t>
  </si>
  <si>
    <t>vd2Naaf6TREFTQsdy</t>
  </si>
  <si>
    <t>FtrArtStarryNight</t>
  </si>
  <si>
    <t>Van Gogh's signature piece, painted while he was hospitalized at an asylum. This view from his room includes memories and imaginations. In letters to friends, the artist called it a failure.</t>
  </si>
  <si>
    <t>Vincent van Gogh, 1889, Oil on canvas</t>
  </si>
  <si>
    <t>The Starry Night</t>
  </si>
  <si>
    <t>twinkling painting</t>
  </si>
  <si>
    <t>JixcFeWLnkcAy7rnu</t>
  </si>
  <si>
    <t>FtrSculptureHoumuwuDingFake</t>
  </si>
  <si>
    <t>This bronze ding from ancient China is the largest and heaviest ever found. The script on the inside suggests it was created to honor the king's mother.</t>
  </si>
  <si>
    <t>Artist Unknown, 1200 BCE, Bronze</t>
  </si>
  <si>
    <t>Houmuwu Ding</t>
  </si>
  <si>
    <t>tremendous statue</t>
  </si>
  <si>
    <t>jNGr7gorm7HSW3saj</t>
  </si>
  <si>
    <t>FtrSculptureHoumuwuDing</t>
  </si>
  <si>
    <t>nk6zayAkJFzinuKDK</t>
  </si>
  <si>
    <t>FtrArtLasMeninasFake</t>
  </si>
  <si>
    <t>This famous piece by Velázquez, who served the Spanish court, shows us something about perspective. It depicts a young princess with her "ladies-in-waiting." The artist himself is seen to the left. The king and queen are reflected in the mirror to the artist's right, so the perspective is that of the king. The king...watching the artist...paint the king and the queen...</t>
  </si>
  <si>
    <t>Diego Velázquez, circa 1656, Oil on canvas</t>
  </si>
  <si>
    <t>Las Meninas</t>
  </si>
  <si>
    <t>solemn painting</t>
  </si>
  <si>
    <t>Rdxe9rejLcZB9FPPj</t>
  </si>
  <si>
    <t>FtrArtLasMeninas</t>
  </si>
  <si>
    <t>7ku7mD4CEkRPAfvgf</t>
  </si>
  <si>
    <t>FtrArtOphelia</t>
  </si>
  <si>
    <t>Ophelia is a tragic figure in the Shakespearean play "Hamlet." There is an otherworldly expression on her face as she lies unconscious in a river. She is surrounded by the beauty of nature as she floats between life and death.</t>
  </si>
  <si>
    <t>John Everett Millais, 1852, Oil on canvas</t>
  </si>
  <si>
    <t>Ophelia</t>
  </si>
  <si>
    <t>sinking painting</t>
  </si>
  <si>
    <t>DAFG5byhuAns7SeNJ</t>
  </si>
  <si>
    <t>FtrArtPortraitCeciliaFake</t>
  </si>
  <si>
    <t>One of only four portraits of women painted by da Vinci, one of which is the "Mona Lisa. "Some believe that the "ermine" is not actually an ermine, but rather a white ferret!</t>
  </si>
  <si>
    <t>Leonardo da Vinci, circa 1490, Oil on wood panel</t>
  </si>
  <si>
    <t>Lady with an Ermine</t>
  </si>
  <si>
    <t>serene painting</t>
  </si>
  <si>
    <t>xWDYCn59iCuXXFYCa</t>
  </si>
  <si>
    <t>FtrArtPortraitCecilia</t>
  </si>
  <si>
    <t>xXvgi6GY62Kiy7ZPc</t>
  </si>
  <si>
    <t>FtrArtHunterSnowFake</t>
  </si>
  <si>
    <t>A landscape artist from the late Renaissance period, Brueghel was known as the "Peasant Artist." He earned the title for depicting scenes from common peasant life, such as the moment captured here. Note the contrast between the weary hunters and the people frolicking below on icy ponds.</t>
  </si>
  <si>
    <t>Pieter Brueghel the Elder, 1565, Oil on wood panel</t>
  </si>
  <si>
    <t>The Hunters in The Snow</t>
  </si>
  <si>
    <t>scenic painting</t>
  </si>
  <si>
    <t>9zdd3tRyrgvHg7MHR</t>
  </si>
  <si>
    <t>FtrArtHunterSnow</t>
  </si>
  <si>
    <t>xfEX3LgBZxdy8cWnv</t>
  </si>
  <si>
    <t>FtrArtOotaniOnijiFake</t>
  </si>
  <si>
    <t>A print from the mid-Edo period by Tōshūsai Sharaku depicting a famous actor of the time. Sharaku made roughly 140 ukiyo-e prints in his career, even though it only spanned around 10 months!</t>
  </si>
  <si>
    <t>Tōshūsai Sharaku, 1794, Woodblock print</t>
  </si>
  <si>
    <t>Ōtani Oniji the 3rd as Yakko Edobei</t>
  </si>
  <si>
    <t>scary painting</t>
  </si>
  <si>
    <t>mPutXzCMyFowYqPHu</t>
  </si>
  <si>
    <t>FtrArtOotaniOniji</t>
  </si>
  <si>
    <t>vgYniErBETSwYurmo</t>
  </si>
  <si>
    <t>FtrSculptureOlmecaHeadFake</t>
  </si>
  <si>
    <t>Giant stone head thought to be from the ancient Mesoamerican Olmec civilization. The larger ones can reach three meters in height. Scholars think they only crafted heads, no bodies.</t>
  </si>
  <si>
    <t>Artist Unknown, circa 1000 BCE, Basalt, andesite</t>
  </si>
  <si>
    <t>Olmec Colossal Head</t>
  </si>
  <si>
    <t>rock-head statue</t>
  </si>
  <si>
    <t>yuq7wqkBtYpTh9cQs</t>
  </si>
  <si>
    <t>FtrSculptureOlmecaHead</t>
  </si>
  <si>
    <t>JxRWC7dP3bSnrYafb</t>
  </si>
  <si>
    <t>FtrSculptureDiskobolosFake</t>
  </si>
  <si>
    <t>This ancient Roman statue is based on the ancient Greek statue crafted by Myron. It's a piece that shows the grandeur of the human body, beautiful from any angle.</t>
  </si>
  <si>
    <t>Artist Unknown, 2nd century CE, Marble</t>
  </si>
  <si>
    <t>Discobolus</t>
  </si>
  <si>
    <t>robust statue</t>
  </si>
  <si>
    <t>BMJTrZQQLrzhgFQ6T</t>
  </si>
  <si>
    <t>FtrSculptureDiskobolos</t>
  </si>
  <si>
    <t>A8oEDJdRDYCWWvgqP</t>
  </si>
  <si>
    <t>FtrArtMilkmaidFake</t>
  </si>
  <si>
    <t>This piece earned Vermeer the nickname "Master of Light" thanks to its exquisite contrast and depth. Vermeer painted this masterpiece at only 25 years of age. Many note that it is surprisingly small in real life.</t>
  </si>
  <si>
    <t>Johannes Vermeer, circa 1658, Oil on canvas</t>
  </si>
  <si>
    <t>The Milkmaid</t>
  </si>
  <si>
    <t>quaint painting</t>
  </si>
  <si>
    <t>4eD8bxvcsNdFuJZy3</t>
  </si>
  <si>
    <t>FtrArtMilkmaid</t>
  </si>
  <si>
    <t>5MYg559uG6YjFrJLu</t>
  </si>
  <si>
    <t>FtrArtBarFB</t>
  </si>
  <si>
    <t>Close inspection of the mirror behind this painting's subject reveals many mysteries and paradoxes... In fact, the painting is based on multiple perspectives, which explains the unusual placement of some items. Sadly, this is Manet's last major work. He passed away a year after it was complete, at age 51.</t>
  </si>
  <si>
    <t>Édouard Manet, circa 1882, Oil on canvas</t>
  </si>
  <si>
    <t>A Bar at The Folies-Bergère</t>
  </si>
  <si>
    <t>proper painting</t>
  </si>
  <si>
    <t>GrTJQRodgefZ3ndPz</t>
  </si>
  <si>
    <t>FtrArtAppleOrange</t>
  </si>
  <si>
    <t>This still life is known to have inspired the work of many other artists, including Pablo Picasso. Rather than trying to recreate an image, Cézanne captured the beauty of shapes from many angles. With this work, Cézanne draws on both the atmosphere of his subjects and the spirit of its beholders.</t>
  </si>
  <si>
    <t>Paul Cézanne, circa 1899, Oil on canvas</t>
  </si>
  <si>
    <t>Apples and Oranges</t>
  </si>
  <si>
    <t>perfect painting</t>
  </si>
  <si>
    <t>bE9epxYeiupMZXZBY</t>
  </si>
  <si>
    <t>FtrArtFifePlayer</t>
  </si>
  <si>
    <t>One of Manet's earlier works, this painting depicts a young flautist dressed in military uniform. Manet's works are notable for their lack of linear perspective and strong color contrast. These attributes led some to call him "The Father of Impressionism" and make comparisons to Vélazquez. Fun fact-flautists can determine what note the boy is playing just by studying the painting closely.</t>
  </si>
  <si>
    <t>Édouard Manet, 1866, Oil on canvas</t>
  </si>
  <si>
    <t>The Fifer</t>
  </si>
  <si>
    <t>1x2</t>
  </si>
  <si>
    <t>nice painting</t>
  </si>
  <si>
    <t>DPZFgiykKg576TMns</t>
  </si>
  <si>
    <t>FtrSculptureNefertitiFake</t>
  </si>
  <si>
    <t>A bust of Nefertiti, whose name means "the beautiful one has come." A "royal wife," she was known as one of the three most beautiful women in ancient Egypt. It is not known whether the left eye is missing because it fell out, or because it was never completed.</t>
  </si>
  <si>
    <t>Thutmose, circa 1345 BCE</t>
  </si>
  <si>
    <t>Bust of Nefertiti</t>
  </si>
  <si>
    <t>Miscellaneous</t>
  </si>
  <si>
    <t>mystic statue</t>
  </si>
  <si>
    <t>m8rdQtfhuSxvLjbA7</t>
  </si>
  <si>
    <t>FtrSculptureNefertiti</t>
  </si>
  <si>
    <t>jyEqfpiQxoJr7dFim</t>
  </si>
  <si>
    <t>FtrArtIsleOfDead</t>
  </si>
  <si>
    <t xml:space="preserve"> A small boat carrying a corpse glides quietly over a still sea to an island of graves surrounded by cliffs. The air of this piece by symbolist painter Böcklin is chilling, but also somehow calm. Böcklin worked here to capture not what he could see, but some of humanity's inner contemplations.</t>
  </si>
  <si>
    <t>Arnold Böcklin, 1883, Oil on wood</t>
  </si>
  <si>
    <t>Isle of The Dead</t>
  </si>
  <si>
    <t>mysterious painting</t>
  </si>
  <si>
    <t>8ji8jMXCQbeXcBZ4G</t>
  </si>
  <si>
    <t>FtrArtBirthVenusFake</t>
  </si>
  <si>
    <t>A painting of the Roman goddess Venus riding a scallop shell after being born in the ocean. The name Botticelli is said to actually be a nickname given to the artist's brother, who was built like a barrel. Why this nickname was transferred between siblings is a mystery lost to the ages.</t>
  </si>
  <si>
    <t>Sandro Botticelli, circa 1485, Tempura on canvas</t>
  </si>
  <si>
    <t>The Birth of Venus</t>
  </si>
  <si>
    <t>moving painting</t>
  </si>
  <si>
    <t>CbpBJoxScgd7YkJ2a</t>
  </si>
  <si>
    <t>FtrArtBirthVenus</t>
  </si>
  <si>
    <t>FQnkD6Ecica9g8hn6</t>
  </si>
  <si>
    <t>FtrSculptureCapitoliniFake</t>
  </si>
  <si>
    <t>This wolf from Roman mythology raises a pair of twins, along with some controversy. The original bronze sculpture of the wolf is a masterpiece that dates back to 5th century BCE. The twins were added during the 15th century...or so it was thought.Recent research has given rise to speculation that the original piece may be from the 11th or 12th century. (We will, however, stick with the 5th century BCE estimate for now.)</t>
  </si>
  <si>
    <t>Artist Unknown, 5th century BCE, Bronze</t>
  </si>
  <si>
    <t>Capitoline Wolf</t>
  </si>
  <si>
    <t>motherly statue</t>
  </si>
  <si>
    <t>CzWpdw9fWH7CSqvD4</t>
  </si>
  <si>
    <t>FtrSculptureCapitolini</t>
  </si>
  <si>
    <t>BvTziFiDfmghDfn2f</t>
  </si>
  <si>
    <t>FtrArtSlower</t>
  </si>
  <si>
    <t>Millet painted this piece of a farmer sowing wheat seeds in a field after moving to the countryside from Paris. If the piece reminds you of Van Gogh, that's likely because Van Gogh himself was inspired by it!</t>
  </si>
  <si>
    <t>Jean-François Millet, circa 1850, Oil on canvas</t>
  </si>
  <si>
    <t>The Sower</t>
  </si>
  <si>
    <t>moody painting</t>
  </si>
  <si>
    <t>ndpzuYrx9RtgkuF4q</t>
  </si>
  <si>
    <t>FtrArtSummerFake</t>
  </si>
  <si>
    <t>A curious portrait by Giuseppe Arcimboldo, an Italian painter from the late 16th century. It doesn't take a particularly sharp eye to see that the entire portrait is composed of fresh produce.</t>
  </si>
  <si>
    <t>Giuseppe Arcimboldo, circa 1563, Oil on canvas</t>
  </si>
  <si>
    <t>Summer</t>
  </si>
  <si>
    <t>jolly painting</t>
  </si>
  <si>
    <t>JmuDLy5Gzy5L98TYi</t>
  </si>
  <si>
    <t>FtrArtSummer</t>
  </si>
  <si>
    <t>qsBfFStS8mFJWotF3</t>
  </si>
  <si>
    <t>FtrSculptureRosettaStoneFake</t>
  </si>
  <si>
    <t>A stone slab found in Rosetta, Egypt in 1799. Helped efforts to decipher ancient Egyptian hieroglyphs. Almost identical text is written in hieroglyphs at the top, then Demotic script, and lastly Greek script.</t>
  </si>
  <si>
    <t>Artist Unknown, 196 BCE, Granodiorite</t>
  </si>
  <si>
    <t>Rosetta Stone</t>
  </si>
  <si>
    <t>informative statue</t>
  </si>
  <si>
    <t>QW7tW8LLK5ReWvNeT</t>
  </si>
  <si>
    <t>FtrSculptureRosettaStone</t>
  </si>
  <si>
    <t>AAE89LXrdnv7yxs7p</t>
  </si>
  <si>
    <t>FtrSculptureKamehameha</t>
  </si>
  <si>
    <t>A bronze sculpture of King Kamehameha I, who founded the Kingdom of Hawaii in 1810. Traditionally, the sculpture is draped with many leis every year on June 11th.</t>
  </si>
  <si>
    <t>Thomas Ridgeway Gould, circa 1883, Bronze</t>
  </si>
  <si>
    <t>King Kamehameha I</t>
  </si>
  <si>
    <t>great statue</t>
  </si>
  <si>
    <t>PJCq2YjGNkP3rLYAs</t>
  </si>
  <si>
    <t>FtrArtMikaeriFake</t>
  </si>
  <si>
    <t>A hand-painted piece by Hishikawa Moronobu, an artist known for popularizing the ukiyo-e style. This stirring painting depicts a fashionable woman glancing back over her shoulder.</t>
  </si>
  <si>
    <t>Hishikawa Moronobu, 17th century, Color on silk</t>
  </si>
  <si>
    <t>Beauty Looking Back</t>
  </si>
  <si>
    <t>graceful painting</t>
  </si>
  <si>
    <t>8M8N84TgtyATYSaPK</t>
  </si>
  <si>
    <t>FtrArtMikaeri</t>
  </si>
  <si>
    <t>89wbjB4u9oKjrKiZB</t>
  </si>
  <si>
    <t>FtrArtFightingTemeraire</t>
  </si>
  <si>
    <t>A famous piece by Turner, a "master of light. "It shows an English Navy ship commanded by Admiral Nelson as it's being tugged toward its dismantling.</t>
  </si>
  <si>
    <t>Joseph Mallord William Turner, 1839, Oil on canvas</t>
  </si>
  <si>
    <t>The Fighting Temeraire</t>
  </si>
  <si>
    <t>glowing painting</t>
  </si>
  <si>
    <t>aoJwhWz4TTkNHrgg4</t>
  </si>
  <si>
    <t>FtrSculptureDavidFake</t>
  </si>
  <si>
    <t>Young David glares at his enemies, sling slung over his shoulder. It took Michelangelo more than three years to sculpt this piece. Close inspection shows heart- shaped eyes, but that's probably meant to depict light hitting them. Hearts didn't have the lovey-dovey symbolism back then that they do today.</t>
  </si>
  <si>
    <t>Michelangelo, circa 1504, Marble</t>
  </si>
  <si>
    <t>David</t>
  </si>
  <si>
    <t>gallant statue</t>
  </si>
  <si>
    <t>hNbaWeaJCdihGnHM9</t>
  </si>
  <si>
    <t>FtrSculptureDavid</t>
  </si>
  <si>
    <t>aDZWPQ79YhLCMRqAE</t>
  </si>
  <si>
    <t>FtrArtSunflower</t>
  </si>
  <si>
    <t>Van Gogh painted this piece when he moved to the south of France in search of more vibrant colors. Yellow was Van Gogh's favorite color, and he made seven paintings that featured sunflowers during this time.</t>
  </si>
  <si>
    <t>Vincent van Gogh, circa 1888, Oil on canvas</t>
  </si>
  <si>
    <t>Sunflowers</t>
  </si>
  <si>
    <t>flowery painting</t>
  </si>
  <si>
    <t>ppnz4rtJf2L6FK6YN</t>
  </si>
  <si>
    <t>FtrArtMonaLisaFake</t>
  </si>
  <si>
    <t>The world's most famous smile. It's said that da Vinci kept this painting for himself until the very end...Given its power to beguile visitors all these years later, it's easy to see why.</t>
  </si>
  <si>
    <t>Leonardo da Vinci, circa 1503, Oil on poplar</t>
  </si>
  <si>
    <t>Mona Lisa</t>
  </si>
  <si>
    <t>famous painting</t>
  </si>
  <si>
    <t>23b6Mtp42pbXaLiGj</t>
  </si>
  <si>
    <t>FtrArtMonaLisa</t>
  </si>
  <si>
    <t>e45RimLWaxcoBYLNq</t>
  </si>
  <si>
    <t>FtrSculptureThinker</t>
  </si>
  <si>
    <t>This bronze sculpture was crafted by the French sculptor Rodin, known as the father of modern sculpture. The incredibly famous original is located in France. The sculpture was casted over 20 times. As such, authentic pieces can be found all around the world.</t>
  </si>
  <si>
    <t>Auguste Rodin, 1902, Bronze</t>
  </si>
  <si>
    <t>The Thinker</t>
  </si>
  <si>
    <t>familiar statue</t>
  </si>
  <si>
    <t>BMBiEvuooPCwpzHj7</t>
  </si>
  <si>
    <t>FtrArtKanagawaOki</t>
  </si>
  <si>
    <t>The signature piece of ukiyo-e artist Katsushika Hokusai, painted as part of a series when he was in his 60s. Although it is dubbed "Thirty-Six Views," he eventually added 10 more to make 46 in total.</t>
  </si>
  <si>
    <t>Katsushika Hokusai, circa 1831, Woodblock print</t>
  </si>
  <si>
    <t>Thirty-Six Views of Mount Fuji The Great Wave off Kanagawa</t>
  </si>
  <si>
    <t>dynamic painting</t>
  </si>
  <si>
    <t>m9TkAsJFFkpQ9Hr4s</t>
  </si>
  <si>
    <t>FtrArtAjisaisoukeizuFake</t>
  </si>
  <si>
    <t xml:space="preserve"> A detailed, colorful, and dynamic piece by Itō Jakuchū, a successful Kyoto artist in the mid-Edo period. High-quality paints on silk help it maintain its brilliant color even now, 200 years after its creation.</t>
  </si>
  <si>
    <t>Itō Jakuchū, 18th century, Dyed silk</t>
  </si>
  <si>
    <t>Ajisai Sōkeizu</t>
  </si>
  <si>
    <t>detailed painting</t>
  </si>
  <si>
    <t>T2QA6mqARHfToTJpQ</t>
  </si>
  <si>
    <t>FtrArtAjisaisoukeizu</t>
  </si>
  <si>
    <t>GE6sppzKjqkG7sRoz</t>
  </si>
  <si>
    <t>FtrArtGleaners</t>
  </si>
  <si>
    <t>The signature piece from Millet, who was known for depicting the lives of commoners in the 19th century.Notice the abundant crops visible in the background relative to the meager wheat remaining for workers.This art served as social commentary in a time of great inequality.</t>
  </si>
  <si>
    <t>Jean-François Millet, 1857, Oil on canvas</t>
  </si>
  <si>
    <t>The Gleaners</t>
  </si>
  <si>
    <t>common painting</t>
  </si>
  <si>
    <t>7QgYY7KuhauCnS37H</t>
  </si>
  <si>
    <t>FtrArtSundayOn</t>
  </si>
  <si>
    <t xml:space="preserve"> Seurat, known as the founder of neo-impressionism, invented the use of brightly colored dots. His method, which does not involve mixing pigments, took time. This piece, for instance, took two years. It shows a crowd enjoying a day off at the river Seine in France.</t>
  </si>
  <si>
    <t>Georges Seurat, circa 1885, Oil on canvas</t>
  </si>
  <si>
    <t>A Sunday Afternoon on the Island of La Grande Jatte</t>
  </si>
  <si>
    <t>calm painting</t>
  </si>
  <si>
    <t>w9vrMbhJNj6JHkznu</t>
  </si>
  <si>
    <t>FtrSculptureMiloFake</t>
  </si>
  <si>
    <t>A statue of the Roman goddess of love and beauty, Venus was found on the island of Milos. This beautiful sculpture makes many wonder what her original pose might have been.</t>
  </si>
  <si>
    <t>Artist Unknown, circa 130 BCE, Marble</t>
  </si>
  <si>
    <t>Venus de Milo</t>
  </si>
  <si>
    <t>beautiful statue</t>
  </si>
  <si>
    <t>iscap6FsmDZdNP5dw</t>
  </si>
  <si>
    <t>FtrSculptureMilo</t>
  </si>
  <si>
    <t>o4px7Mx9g2Zk6NHvC</t>
  </si>
  <si>
    <t>FtrArtBlueBoyFake</t>
  </si>
  <si>
    <t>Gainsborough was known for his innovative use of colors in his traditional portraits, like this one. Although he preferred painting landscapes, his portraits would be the defining work of his career.</t>
  </si>
  <si>
    <t>Thomas Gainsborough, 1770, Oil on canvas</t>
  </si>
  <si>
    <t>The Blue Boy</t>
  </si>
  <si>
    <t>basic painting</t>
  </si>
  <si>
    <t>Xhn8ZjtbdZeET3NXR</t>
  </si>
  <si>
    <t>FtrArtBlueBoy</t>
  </si>
  <si>
    <t>fXbsrcXirg6miBoqT</t>
  </si>
  <si>
    <t>FtrSculptureDoguuFake</t>
  </si>
  <si>
    <t>A mysterious, riveting doll made from kneaded, unglazed dirt during the Jōmon period. Its large round eyes resemble goggles that intercept light, so its name should come as no surprise. "Shakōki" means "light-intercepting goggles," and a dogū is a small animal figurine.</t>
  </si>
  <si>
    <t>Artist Unknown, 1000-400 BCE, Fired pottery</t>
  </si>
  <si>
    <t xml:space="preserve">Jōmon Period "Dogū" Figurine Shakōki-dogū </t>
  </si>
  <si>
    <t>ancient statue</t>
  </si>
  <si>
    <t>zpAsguge9Yb29ksjS</t>
  </si>
  <si>
    <t>FtrSculptureDoguu</t>
  </si>
  <si>
    <t>vc2Ebu4Pkn443zYiN</t>
  </si>
  <si>
    <t>FtrArtNightWatchFake</t>
  </si>
  <si>
    <t>This masterpiece, painted by 17th century Dutch artist Rembrandt, depicts a military gathering. At the time, portraits usually showed their subjects standing still. So this was a leap forward in technique. For many years, art scholars thought the painting was set at night, but a restoration revealed a dark varnish. We can now see the dynamic poses and lighting as they were meant to be seen—in the daytime!</t>
  </si>
  <si>
    <t>Rembrandt van Rijn, 1642, Oil on canvas</t>
  </si>
  <si>
    <t>The Night Watch</t>
  </si>
  <si>
    <t>amazing painting</t>
  </si>
  <si>
    <t>Sg6MCSG3m9tvjGWoj</t>
  </si>
  <si>
    <t>FtrArtNightWatch</t>
  </si>
  <si>
    <t>5KNFAo3LkdTTJPQkd</t>
  </si>
  <si>
    <t>FtrArtVitruvianManFake</t>
  </si>
  <si>
    <t>This drawing is based on the "ideal" human-body ratio, as stated in "De architectura." "De architectura" was a treatise by Vitruvius, an architect from the early 1st century BCE.</t>
  </si>
  <si>
    <t>Leonardo da Vinci, circa 1487, Pen and ink on paper</t>
  </si>
  <si>
    <t>Vitruvian Man</t>
  </si>
  <si>
    <t>academic painting</t>
  </si>
  <si>
    <t>xfTf9sfyLkxHQEz4u</t>
  </si>
  <si>
    <t>FtrArtVitruvianMan</t>
  </si>
  <si>
    <t>Unique Entry ID</t>
  </si>
  <si>
    <t>Internal ID</t>
  </si>
  <si>
    <t>Filename</t>
  </si>
  <si>
    <t>Catalog</t>
  </si>
  <si>
    <t>Lighting Type</t>
  </si>
  <si>
    <t>Speaker Type</t>
  </si>
  <si>
    <t>Tag</t>
  </si>
  <si>
    <t>Interact</t>
  </si>
  <si>
    <t>HHA Set</t>
  </si>
  <si>
    <t>HHA Series</t>
  </si>
  <si>
    <t>HHA Concept 2</t>
  </si>
  <si>
    <t>HHA Concept 1</t>
  </si>
  <si>
    <t>Version Unlocked</t>
  </si>
  <si>
    <t>Version Added</t>
  </si>
  <si>
    <t>Source Notes</t>
  </si>
  <si>
    <t>Source</t>
  </si>
  <si>
    <t>Museum Description</t>
  </si>
  <si>
    <t>Artist</t>
  </si>
  <si>
    <t>Real Artwork Title</t>
  </si>
  <si>
    <t>Size</t>
  </si>
  <si>
    <t>Color 2</t>
  </si>
  <si>
    <t>Color 1</t>
  </si>
  <si>
    <t>Sell</t>
  </si>
  <si>
    <t>Buy</t>
  </si>
  <si>
    <t>Category</t>
  </si>
  <si>
    <t>Genuine</t>
  </si>
  <si>
    <t>High-Res Texture</t>
  </si>
  <si>
    <t>Image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</si>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</sst>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0"/>
      <color rgb="FF000000"/>
      <name val="Arial"/>
    </font>
    <font>
      <sz val="10"/>
      <color theme="1"/>
      <name val="Arial"/>
    </font>
    <font>
      <sz val="10"/>
      <color theme="1"/>
      <name val="Sans-serif"/>
    </font>
    <font>
      <b/>
      <sz val="10"/>
      <color rgb="FF000000"/>
      <name val="Arial"/>
    </font>
    <font>
      <b/>
      <sz val="10"/>
      <color theme="1"/>
      <name val="Arial"/>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B7B7B7"/>
        <bgColor rgb="FFB7B7B7"/>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wrapText="1"/>
    </xf>
    <xf numFmtId="11" fontId="2" fillId="0" borderId="0" xfId="0" applyNumberFormat="1" applyFont="1" applyAlignment="1">
      <alignment vertical="center" wrapText="1"/>
    </xf>
    <xf numFmtId="0" fontId="3" fillId="0" borderId="0" xfId="0" applyFont="1" applyAlignment="1">
      <alignment vertical="center" wrapText="1"/>
    </xf>
    <xf numFmtId="0" fontId="0" fillId="3" borderId="0" xfId="0" applyFill="1" applyAlignment="1">
      <alignment horizontal="center" vertical="center" wrapText="1"/>
    </xf>
    <xf numFmtId="49" fontId="4" fillId="4" borderId="0" xfId="0" applyNumberFormat="1" applyFont="1" applyFill="1" applyAlignment="1">
      <alignment horizontal="center" vertical="center" wrapText="1"/>
    </xf>
    <xf numFmtId="0" fontId="5" fillId="0" borderId="0" xfId="0" applyFont="1" applyAlignment="1">
      <alignment vertical="center"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0896-BDAC-461F-B0FD-90C6A77422EF}">
  <sheetPr>
    <outlinePr summaryBelow="0" summaryRight="0"/>
  </sheetPr>
  <dimension ref="A1:AC7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 customHeight="1"/>
  <cols>
    <col min="1" max="1" width="14.44140625" customWidth="1"/>
    <col min="2" max="3" width="10.88671875" customWidth="1"/>
    <col min="4" max="4" width="9.44140625" customWidth="1"/>
    <col min="5" max="5" width="9.33203125" customWidth="1"/>
    <col min="6" max="6" width="7" customWidth="1"/>
    <col min="7" max="7" width="5.6640625" customWidth="1"/>
    <col min="8" max="8" width="8" customWidth="1"/>
    <col min="9" max="9" width="8.44140625" customWidth="1"/>
    <col min="10" max="10" width="5.33203125" customWidth="1"/>
    <col min="11" max="11" width="22.109375" customWidth="1"/>
    <col min="13" max="13" width="57.33203125" customWidth="1"/>
    <col min="15" max="15" width="26" customWidth="1"/>
    <col min="16" max="17" width="8.33203125" customWidth="1"/>
    <col min="20" max="20" width="11.44140625" customWidth="1"/>
    <col min="21" max="21" width="8.88671875" customWidth="1"/>
    <col min="22" max="23" width="8.44140625" customWidth="1"/>
    <col min="29" max="29" width="21.6640625" customWidth="1"/>
  </cols>
  <sheetData>
    <row r="1" spans="1:29" ht="26.25" customHeight="1">
      <c r="A1" s="14" t="s">
        <v>360</v>
      </c>
      <c r="B1" s="13" t="s">
        <v>359</v>
      </c>
      <c r="C1" s="13" t="s">
        <v>358</v>
      </c>
      <c r="D1" s="13" t="s">
        <v>357</v>
      </c>
      <c r="E1" s="13" t="s">
        <v>356</v>
      </c>
      <c r="F1" s="14" t="s">
        <v>355</v>
      </c>
      <c r="G1" s="14" t="s">
        <v>354</v>
      </c>
      <c r="H1" s="13" t="s">
        <v>353</v>
      </c>
      <c r="I1" s="12" t="s">
        <v>352</v>
      </c>
      <c r="J1" s="11" t="s">
        <v>351</v>
      </c>
      <c r="K1" s="11" t="s">
        <v>350</v>
      </c>
      <c r="L1" s="11" t="s">
        <v>349</v>
      </c>
      <c r="M1" s="11" t="s">
        <v>348</v>
      </c>
      <c r="N1" s="11" t="s">
        <v>347</v>
      </c>
      <c r="O1" s="11" t="s">
        <v>346</v>
      </c>
      <c r="P1" s="11" t="s">
        <v>345</v>
      </c>
      <c r="Q1" s="11" t="s">
        <v>344</v>
      </c>
      <c r="R1" s="11" t="s">
        <v>343</v>
      </c>
      <c r="S1" s="11" t="s">
        <v>342</v>
      </c>
      <c r="T1" s="11" t="s">
        <v>341</v>
      </c>
      <c r="U1" s="11" t="s">
        <v>340</v>
      </c>
      <c r="V1" s="11" t="s">
        <v>339</v>
      </c>
      <c r="W1" s="11" t="s">
        <v>338</v>
      </c>
      <c r="X1" s="11" t="s">
        <v>337</v>
      </c>
      <c r="Y1" s="11" t="s">
        <v>336</v>
      </c>
      <c r="Z1" s="11" t="s">
        <v>335</v>
      </c>
      <c r="AA1" s="11" t="s">
        <v>334</v>
      </c>
      <c r="AB1" s="11" t="s">
        <v>333</v>
      </c>
      <c r="AC1" s="10" t="s">
        <v>332</v>
      </c>
    </row>
    <row r="2" spans="1:29" ht="56.25" customHeight="1">
      <c r="A2" s="3" t="s">
        <v>329</v>
      </c>
      <c r="B2" s="7" t="e">
        <f ca="1">IMAGE("https://acnhcdn.com/latest/FtrIcon/FtrArtVitruvianMan.png")</f>
        <v>#NAME?</v>
      </c>
      <c r="C2" s="3"/>
      <c r="D2" s="3" t="s">
        <v>17</v>
      </c>
      <c r="E2" s="3" t="s">
        <v>16</v>
      </c>
      <c r="F2" s="3">
        <v>4980</v>
      </c>
      <c r="G2" s="2">
        <v>1245</v>
      </c>
      <c r="H2" s="3" t="s">
        <v>7</v>
      </c>
      <c r="I2" s="3" t="s">
        <v>7</v>
      </c>
      <c r="J2" s="6" t="s">
        <v>25</v>
      </c>
      <c r="K2" s="3" t="s">
        <v>328</v>
      </c>
      <c r="L2" s="3" t="s">
        <v>327</v>
      </c>
      <c r="M2" s="9" t="s">
        <v>326</v>
      </c>
      <c r="N2" s="3" t="s">
        <v>11</v>
      </c>
      <c r="O2" s="3"/>
      <c r="P2" s="5" t="s">
        <v>10</v>
      </c>
      <c r="Q2" s="5" t="s">
        <v>10</v>
      </c>
      <c r="R2" s="3" t="s">
        <v>9</v>
      </c>
      <c r="S2" s="3" t="s">
        <v>8</v>
      </c>
      <c r="T2" s="3" t="s">
        <v>7</v>
      </c>
      <c r="U2" s="3" t="s">
        <v>7</v>
      </c>
      <c r="V2" s="4" t="s">
        <v>6</v>
      </c>
      <c r="W2" s="3" t="s">
        <v>5</v>
      </c>
      <c r="X2" s="4" t="s">
        <v>4</v>
      </c>
      <c r="Y2" s="4" t="s">
        <v>3</v>
      </c>
      <c r="Z2" s="4" t="s">
        <v>2</v>
      </c>
      <c r="AA2" s="3" t="s">
        <v>331</v>
      </c>
      <c r="AB2" s="2">
        <v>12619</v>
      </c>
      <c r="AC2" s="1" t="s">
        <v>330</v>
      </c>
    </row>
    <row r="3" spans="1:29" ht="56.25" customHeight="1">
      <c r="A3" s="3" t="s">
        <v>329</v>
      </c>
      <c r="B3" s="7" t="e">
        <f ca="1">IMAGE("https://acnhcdn.com/latest/FtrIcon/FtrArtVitruvianManFake.png")</f>
        <v>#NAME?</v>
      </c>
      <c r="C3" s="3"/>
      <c r="D3" s="3" t="s">
        <v>6</v>
      </c>
      <c r="E3" s="3" t="s">
        <v>16</v>
      </c>
      <c r="F3" s="3">
        <v>4980</v>
      </c>
      <c r="G3" s="2">
        <v>0</v>
      </c>
      <c r="H3" s="3" t="s">
        <v>7</v>
      </c>
      <c r="I3" s="3" t="s">
        <v>7</v>
      </c>
      <c r="J3" s="6" t="s">
        <v>25</v>
      </c>
      <c r="K3" s="3" t="s">
        <v>328</v>
      </c>
      <c r="L3" s="3" t="s">
        <v>327</v>
      </c>
      <c r="M3" s="9" t="s">
        <v>326</v>
      </c>
      <c r="N3" s="3" t="s">
        <v>11</v>
      </c>
      <c r="O3" s="3"/>
      <c r="P3" s="5" t="s">
        <v>10</v>
      </c>
      <c r="Q3" s="5" t="s">
        <v>10</v>
      </c>
      <c r="R3" s="3" t="s">
        <v>21</v>
      </c>
      <c r="S3" s="3" t="s">
        <v>7</v>
      </c>
      <c r="T3" s="3" t="s">
        <v>7</v>
      </c>
      <c r="U3" s="3" t="s">
        <v>7</v>
      </c>
      <c r="V3" s="4" t="s">
        <v>6</v>
      </c>
      <c r="W3" s="3" t="s">
        <v>5</v>
      </c>
      <c r="X3" s="4" t="s">
        <v>4</v>
      </c>
      <c r="Y3" s="4" t="s">
        <v>3</v>
      </c>
      <c r="Z3" s="4" t="s">
        <v>2</v>
      </c>
      <c r="AA3" s="3" t="s">
        <v>325</v>
      </c>
      <c r="AB3" s="2">
        <v>12620</v>
      </c>
      <c r="AC3" s="1" t="s">
        <v>324</v>
      </c>
    </row>
    <row r="4" spans="1:29" ht="56.25" customHeight="1">
      <c r="A4" s="3" t="s">
        <v>321</v>
      </c>
      <c r="B4" s="7" t="e">
        <f ca="1">IMAGE("https://acnhcdn.com/latest/FtrIcon/FtrArtNightWatch.png")</f>
        <v>#NAME?</v>
      </c>
      <c r="C4" s="3"/>
      <c r="D4" s="3" t="s">
        <v>17</v>
      </c>
      <c r="E4" s="3" t="s">
        <v>16</v>
      </c>
      <c r="F4" s="3">
        <v>4980</v>
      </c>
      <c r="G4" s="2">
        <v>1245</v>
      </c>
      <c r="H4" s="3" t="s">
        <v>7</v>
      </c>
      <c r="I4" s="3" t="s">
        <v>7</v>
      </c>
      <c r="J4" s="6" t="s">
        <v>66</v>
      </c>
      <c r="K4" s="3" t="s">
        <v>320</v>
      </c>
      <c r="L4" s="3" t="s">
        <v>319</v>
      </c>
      <c r="M4" s="3" t="s">
        <v>318</v>
      </c>
      <c r="N4" s="3" t="s">
        <v>11</v>
      </c>
      <c r="O4" s="3"/>
      <c r="P4" s="5" t="s">
        <v>10</v>
      </c>
      <c r="Q4" s="5" t="s">
        <v>10</v>
      </c>
      <c r="R4" s="3" t="s">
        <v>9</v>
      </c>
      <c r="S4" s="3" t="s">
        <v>8</v>
      </c>
      <c r="T4" s="3" t="s">
        <v>7</v>
      </c>
      <c r="U4" s="3" t="s">
        <v>7</v>
      </c>
      <c r="V4" s="4" t="s">
        <v>6</v>
      </c>
      <c r="W4" s="3" t="s">
        <v>5</v>
      </c>
      <c r="X4" s="4" t="s">
        <v>4</v>
      </c>
      <c r="Y4" s="4" t="s">
        <v>3</v>
      </c>
      <c r="Z4" s="4" t="s">
        <v>2</v>
      </c>
      <c r="AA4" s="3" t="s">
        <v>323</v>
      </c>
      <c r="AB4" s="2">
        <v>56</v>
      </c>
      <c r="AC4" s="1" t="s">
        <v>322</v>
      </c>
    </row>
    <row r="5" spans="1:29" ht="56.25" customHeight="1">
      <c r="A5" s="3" t="s">
        <v>321</v>
      </c>
      <c r="B5" s="7" t="e">
        <f ca="1">IMAGE("https://acnhcdn.com/latest/FtrIcon/FtrArtNightWatchFake.png")</f>
        <v>#NAME?</v>
      </c>
      <c r="C5" s="3"/>
      <c r="D5" s="3" t="s">
        <v>6</v>
      </c>
      <c r="E5" s="3" t="s">
        <v>16</v>
      </c>
      <c r="F5" s="3">
        <v>4980</v>
      </c>
      <c r="G5" s="2">
        <v>0</v>
      </c>
      <c r="H5" s="3" t="s">
        <v>7</v>
      </c>
      <c r="I5" s="3" t="s">
        <v>7</v>
      </c>
      <c r="J5" s="6" t="s">
        <v>66</v>
      </c>
      <c r="K5" s="3" t="s">
        <v>320</v>
      </c>
      <c r="L5" s="3" t="s">
        <v>319</v>
      </c>
      <c r="M5" s="3" t="s">
        <v>318</v>
      </c>
      <c r="N5" s="3" t="s">
        <v>11</v>
      </c>
      <c r="O5" s="3"/>
      <c r="P5" s="5" t="s">
        <v>10</v>
      </c>
      <c r="Q5" s="5" t="s">
        <v>10</v>
      </c>
      <c r="R5" s="3" t="s">
        <v>21</v>
      </c>
      <c r="S5" s="3" t="s">
        <v>7</v>
      </c>
      <c r="T5" s="3" t="s">
        <v>7</v>
      </c>
      <c r="U5" s="3" t="s">
        <v>7</v>
      </c>
      <c r="V5" s="4" t="s">
        <v>6</v>
      </c>
      <c r="W5" s="3" t="s">
        <v>5</v>
      </c>
      <c r="X5" s="4" t="s">
        <v>4</v>
      </c>
      <c r="Y5" s="4" t="s">
        <v>3</v>
      </c>
      <c r="Z5" s="4" t="s">
        <v>2</v>
      </c>
      <c r="AA5" s="3" t="s">
        <v>317</v>
      </c>
      <c r="AB5" s="2">
        <v>55</v>
      </c>
      <c r="AC5" s="1" t="s">
        <v>316</v>
      </c>
    </row>
    <row r="6" spans="1:29" ht="56.25" customHeight="1">
      <c r="A6" s="3" t="s">
        <v>313</v>
      </c>
      <c r="B6" s="7" t="e">
        <f ca="1">IMAGE("https://acnhcdn.com/latest/FtrIcon/FtrSculptureDoguu.png")</f>
        <v>#NAME?</v>
      </c>
      <c r="C6" s="3" t="s">
        <v>50</v>
      </c>
      <c r="D6" s="3" t="s">
        <v>17</v>
      </c>
      <c r="E6" s="3" t="s">
        <v>170</v>
      </c>
      <c r="F6" s="3">
        <v>4980</v>
      </c>
      <c r="G6" s="2">
        <v>1245</v>
      </c>
      <c r="H6" s="3" t="s">
        <v>7</v>
      </c>
      <c r="I6" s="3" t="s">
        <v>7</v>
      </c>
      <c r="J6" s="6" t="s">
        <v>25</v>
      </c>
      <c r="K6" s="3" t="s">
        <v>312</v>
      </c>
      <c r="L6" s="3" t="s">
        <v>311</v>
      </c>
      <c r="M6" s="3" t="s">
        <v>310</v>
      </c>
      <c r="N6" s="3" t="s">
        <v>11</v>
      </c>
      <c r="O6" s="3"/>
      <c r="P6" s="6" t="s">
        <v>10</v>
      </c>
      <c r="Q6" s="6" t="s">
        <v>10</v>
      </c>
      <c r="R6" s="3" t="s">
        <v>9</v>
      </c>
      <c r="S6" s="3" t="s">
        <v>54</v>
      </c>
      <c r="T6" s="3" t="s">
        <v>7</v>
      </c>
      <c r="U6" s="3" t="s">
        <v>7</v>
      </c>
      <c r="V6" s="4" t="s">
        <v>6</v>
      </c>
      <c r="W6" s="3" t="s">
        <v>46</v>
      </c>
      <c r="X6" s="4" t="s">
        <v>4</v>
      </c>
      <c r="Y6" s="3" t="s">
        <v>3</v>
      </c>
      <c r="Z6" s="4" t="s">
        <v>2</v>
      </c>
      <c r="AA6" s="3" t="s">
        <v>315</v>
      </c>
      <c r="AB6" s="2">
        <v>1337</v>
      </c>
      <c r="AC6" s="1" t="s">
        <v>314</v>
      </c>
    </row>
    <row r="7" spans="1:29" ht="56.25" customHeight="1">
      <c r="A7" s="3" t="s">
        <v>313</v>
      </c>
      <c r="B7" s="7" t="e">
        <f ca="1">IMAGE("https://acnhcdn.com/latest/FtrIcon/FtrSculptureDoguuFake.png")</f>
        <v>#NAME?</v>
      </c>
      <c r="C7" s="3" t="s">
        <v>50</v>
      </c>
      <c r="D7" s="3" t="s">
        <v>6</v>
      </c>
      <c r="E7" s="3" t="s">
        <v>170</v>
      </c>
      <c r="F7" s="3">
        <v>4980</v>
      </c>
      <c r="G7" s="2">
        <v>0</v>
      </c>
      <c r="H7" s="3" t="s">
        <v>7</v>
      </c>
      <c r="I7" s="3" t="s">
        <v>7</v>
      </c>
      <c r="J7" s="6" t="s">
        <v>25</v>
      </c>
      <c r="K7" s="3" t="s">
        <v>312</v>
      </c>
      <c r="L7" s="3" t="s">
        <v>311</v>
      </c>
      <c r="M7" s="3" t="s">
        <v>310</v>
      </c>
      <c r="N7" s="3" t="s">
        <v>11</v>
      </c>
      <c r="O7" s="3"/>
      <c r="P7" s="6" t="s">
        <v>10</v>
      </c>
      <c r="Q7" s="6" t="s">
        <v>10</v>
      </c>
      <c r="R7" s="3" t="s">
        <v>21</v>
      </c>
      <c r="S7" s="3" t="s">
        <v>7</v>
      </c>
      <c r="T7" s="3" t="s">
        <v>7</v>
      </c>
      <c r="U7" s="3" t="s">
        <v>7</v>
      </c>
      <c r="V7" s="4" t="s">
        <v>6</v>
      </c>
      <c r="W7" s="3" t="s">
        <v>46</v>
      </c>
      <c r="X7" s="4" t="s">
        <v>4</v>
      </c>
      <c r="Y7" s="3" t="s">
        <v>3</v>
      </c>
      <c r="Z7" s="4" t="s">
        <v>2</v>
      </c>
      <c r="AA7" s="3" t="s">
        <v>309</v>
      </c>
      <c r="AB7" s="2">
        <v>1338</v>
      </c>
      <c r="AC7" s="1" t="s">
        <v>308</v>
      </c>
    </row>
    <row r="8" spans="1:29" ht="56.25" customHeight="1">
      <c r="A8" s="3" t="s">
        <v>305</v>
      </c>
      <c r="B8" s="7" t="e">
        <f ca="1">IMAGE("https://acnhcdn.com/latest/FtrIcon/FtrArtBlueBoy.png")</f>
        <v>#NAME?</v>
      </c>
      <c r="C8" s="3"/>
      <c r="D8" s="3" t="s">
        <v>17</v>
      </c>
      <c r="E8" s="3" t="s">
        <v>16</v>
      </c>
      <c r="F8" s="3">
        <v>4980</v>
      </c>
      <c r="G8" s="2">
        <v>1245</v>
      </c>
      <c r="H8" s="3" t="s">
        <v>7</v>
      </c>
      <c r="I8" s="3" t="s">
        <v>7</v>
      </c>
      <c r="J8" s="6" t="s">
        <v>163</v>
      </c>
      <c r="K8" s="3" t="s">
        <v>304</v>
      </c>
      <c r="L8" s="3" t="s">
        <v>303</v>
      </c>
      <c r="M8" s="3" t="s">
        <v>302</v>
      </c>
      <c r="N8" s="3" t="s">
        <v>11</v>
      </c>
      <c r="O8" s="3"/>
      <c r="P8" s="5" t="s">
        <v>10</v>
      </c>
      <c r="Q8" s="5" t="s">
        <v>10</v>
      </c>
      <c r="R8" s="3" t="s">
        <v>9</v>
      </c>
      <c r="S8" s="3" t="s">
        <v>8</v>
      </c>
      <c r="T8" s="3" t="s">
        <v>7</v>
      </c>
      <c r="U8" s="3" t="s">
        <v>7</v>
      </c>
      <c r="V8" s="4" t="s">
        <v>6</v>
      </c>
      <c r="W8" s="3" t="s">
        <v>5</v>
      </c>
      <c r="X8" s="4" t="s">
        <v>4</v>
      </c>
      <c r="Y8" s="4" t="s">
        <v>3</v>
      </c>
      <c r="Z8" s="4" t="s">
        <v>2</v>
      </c>
      <c r="AA8" s="3" t="s">
        <v>307</v>
      </c>
      <c r="AB8" s="2">
        <v>14</v>
      </c>
      <c r="AC8" s="1" t="s">
        <v>306</v>
      </c>
    </row>
    <row r="9" spans="1:29" ht="56.25" customHeight="1">
      <c r="A9" s="3" t="s">
        <v>305</v>
      </c>
      <c r="B9" s="7" t="e">
        <f ca="1">IMAGE("https://acnhcdn.com/latest/FtrIcon/FtrArtBlueBoyFake.png")</f>
        <v>#NAME?</v>
      </c>
      <c r="C9" s="3"/>
      <c r="D9" s="3" t="s">
        <v>6</v>
      </c>
      <c r="E9" s="3" t="s">
        <v>16</v>
      </c>
      <c r="F9" s="3">
        <v>4980</v>
      </c>
      <c r="G9" s="2">
        <v>0</v>
      </c>
      <c r="H9" s="3" t="s">
        <v>7</v>
      </c>
      <c r="I9" s="3" t="s">
        <v>7</v>
      </c>
      <c r="J9" s="6" t="s">
        <v>163</v>
      </c>
      <c r="K9" s="3" t="s">
        <v>304</v>
      </c>
      <c r="L9" s="3" t="s">
        <v>303</v>
      </c>
      <c r="M9" s="3" t="s">
        <v>302</v>
      </c>
      <c r="N9" s="3" t="s">
        <v>11</v>
      </c>
      <c r="O9" s="3"/>
      <c r="P9" s="5" t="s">
        <v>10</v>
      </c>
      <c r="Q9" s="5" t="s">
        <v>10</v>
      </c>
      <c r="R9" s="3" t="s">
        <v>21</v>
      </c>
      <c r="S9" s="3" t="s">
        <v>7</v>
      </c>
      <c r="T9" s="3" t="s">
        <v>7</v>
      </c>
      <c r="U9" s="3" t="s">
        <v>7</v>
      </c>
      <c r="V9" s="4" t="s">
        <v>6</v>
      </c>
      <c r="W9" s="3" t="s">
        <v>5</v>
      </c>
      <c r="X9" s="4" t="s">
        <v>4</v>
      </c>
      <c r="Y9" s="4" t="s">
        <v>3</v>
      </c>
      <c r="Z9" s="4" t="s">
        <v>2</v>
      </c>
      <c r="AA9" s="3" t="s">
        <v>301</v>
      </c>
      <c r="AB9" s="2">
        <v>13</v>
      </c>
      <c r="AC9" s="1" t="s">
        <v>300</v>
      </c>
    </row>
    <row r="10" spans="1:29" ht="56.25" customHeight="1">
      <c r="A10" s="3" t="s">
        <v>297</v>
      </c>
      <c r="B10" s="3" t="e">
        <f ca="1">IMAGE("https://acnhcdn.com/latest/FtrIcon/FtrSculptureMilo.png")</f>
        <v>#NAME?</v>
      </c>
      <c r="C10" s="3" t="s">
        <v>50</v>
      </c>
      <c r="D10" s="3" t="s">
        <v>17</v>
      </c>
      <c r="E10" s="3" t="s">
        <v>35</v>
      </c>
      <c r="F10" s="3">
        <v>4980</v>
      </c>
      <c r="G10" s="3">
        <v>1245</v>
      </c>
      <c r="H10" s="3" t="s">
        <v>7</v>
      </c>
      <c r="I10" s="3" t="s">
        <v>7</v>
      </c>
      <c r="J10" s="6" t="s">
        <v>25</v>
      </c>
      <c r="K10" s="3" t="s">
        <v>296</v>
      </c>
      <c r="L10" s="3" t="s">
        <v>295</v>
      </c>
      <c r="M10" s="3" t="s">
        <v>294</v>
      </c>
      <c r="N10" s="3" t="s">
        <v>11</v>
      </c>
      <c r="O10" s="3"/>
      <c r="P10" s="6" t="s">
        <v>10</v>
      </c>
      <c r="Q10" s="6" t="s">
        <v>10</v>
      </c>
      <c r="R10" s="3" t="s">
        <v>9</v>
      </c>
      <c r="S10" s="3" t="s">
        <v>54</v>
      </c>
      <c r="T10" s="3" t="s">
        <v>7</v>
      </c>
      <c r="U10" s="3" t="s">
        <v>7</v>
      </c>
      <c r="V10" s="4" t="s">
        <v>6</v>
      </c>
      <c r="W10" s="3" t="s">
        <v>46</v>
      </c>
      <c r="X10" s="4" t="s">
        <v>4</v>
      </c>
      <c r="Y10" s="4" t="s">
        <v>3</v>
      </c>
      <c r="Z10" s="4" t="s">
        <v>2</v>
      </c>
      <c r="AA10" s="3" t="s">
        <v>299</v>
      </c>
      <c r="AB10" s="2">
        <v>1341</v>
      </c>
      <c r="AC10" s="1" t="s">
        <v>298</v>
      </c>
    </row>
    <row r="11" spans="1:29" ht="56.25" customHeight="1">
      <c r="A11" s="3" t="s">
        <v>297</v>
      </c>
      <c r="B11" s="3" t="e">
        <f ca="1">IMAGE("https://acnhcdn.com/latest/FtrIcon/FtrSculptureMiloFake.png")</f>
        <v>#NAME?</v>
      </c>
      <c r="C11" s="3" t="s">
        <v>50</v>
      </c>
      <c r="D11" s="3" t="s">
        <v>6</v>
      </c>
      <c r="E11" s="3" t="s">
        <v>35</v>
      </c>
      <c r="F11" s="3">
        <v>4980</v>
      </c>
      <c r="G11" s="3">
        <v>0</v>
      </c>
      <c r="H11" s="3" t="s">
        <v>7</v>
      </c>
      <c r="I11" s="3" t="s">
        <v>7</v>
      </c>
      <c r="J11" s="6" t="s">
        <v>25</v>
      </c>
      <c r="K11" s="3" t="s">
        <v>296</v>
      </c>
      <c r="L11" s="3" t="s">
        <v>295</v>
      </c>
      <c r="M11" s="3" t="s">
        <v>294</v>
      </c>
      <c r="N11" s="3" t="s">
        <v>11</v>
      </c>
      <c r="O11" s="3"/>
      <c r="P11" s="6" t="s">
        <v>10</v>
      </c>
      <c r="Q11" s="6" t="s">
        <v>10</v>
      </c>
      <c r="R11" s="3" t="s">
        <v>21</v>
      </c>
      <c r="S11" s="3" t="s">
        <v>7</v>
      </c>
      <c r="T11" s="3" t="s">
        <v>7</v>
      </c>
      <c r="U11" s="3" t="s">
        <v>7</v>
      </c>
      <c r="V11" s="4" t="s">
        <v>6</v>
      </c>
      <c r="W11" s="3" t="s">
        <v>46</v>
      </c>
      <c r="X11" s="4" t="s">
        <v>4</v>
      </c>
      <c r="Y11" s="4" t="s">
        <v>3</v>
      </c>
      <c r="Z11" s="4" t="s">
        <v>2</v>
      </c>
      <c r="AA11" s="3" t="s">
        <v>293</v>
      </c>
      <c r="AB11" s="2">
        <v>1342</v>
      </c>
      <c r="AC11" s="1" t="s">
        <v>292</v>
      </c>
    </row>
    <row r="12" spans="1:29" ht="56.25" customHeight="1">
      <c r="A12" s="3" t="s">
        <v>291</v>
      </c>
      <c r="B12" s="7" t="e">
        <f ca="1">IMAGE("https://acnhcdn.com/latest/FtrIcon/FtrArtSundayOn.png")</f>
        <v>#NAME?</v>
      </c>
      <c r="C12" s="3"/>
      <c r="D12" s="3" t="s">
        <v>17</v>
      </c>
      <c r="E12" s="3" t="s">
        <v>16</v>
      </c>
      <c r="F12" s="3">
        <v>4980</v>
      </c>
      <c r="G12" s="2">
        <v>1245</v>
      </c>
      <c r="H12" s="3" t="s">
        <v>7</v>
      </c>
      <c r="I12" s="3" t="s">
        <v>7</v>
      </c>
      <c r="J12" s="6" t="s">
        <v>15</v>
      </c>
      <c r="K12" s="3" t="s">
        <v>290</v>
      </c>
      <c r="L12" s="3" t="s">
        <v>289</v>
      </c>
      <c r="M12" s="3" t="s">
        <v>288</v>
      </c>
      <c r="N12" s="3" t="s">
        <v>11</v>
      </c>
      <c r="O12" s="3"/>
      <c r="P12" s="5" t="s">
        <v>10</v>
      </c>
      <c r="Q12" s="5" t="s">
        <v>10</v>
      </c>
      <c r="R12" s="3" t="s">
        <v>9</v>
      </c>
      <c r="S12" s="3" t="s">
        <v>8</v>
      </c>
      <c r="T12" s="3" t="s">
        <v>7</v>
      </c>
      <c r="U12" s="3" t="s">
        <v>7</v>
      </c>
      <c r="V12" s="4" t="s">
        <v>6</v>
      </c>
      <c r="W12" s="3" t="s">
        <v>5</v>
      </c>
      <c r="X12" s="4" t="s">
        <v>4</v>
      </c>
      <c r="Y12" s="4" t="s">
        <v>3</v>
      </c>
      <c r="Z12" s="4" t="s">
        <v>2</v>
      </c>
      <c r="AA12" s="3" t="s">
        <v>287</v>
      </c>
      <c r="AB12" s="2">
        <v>78</v>
      </c>
      <c r="AC12" s="1" t="s">
        <v>286</v>
      </c>
    </row>
    <row r="13" spans="1:29" ht="56.25" customHeight="1">
      <c r="A13" s="3" t="s">
        <v>285</v>
      </c>
      <c r="B13" s="7" t="e">
        <f ca="1">IMAGE("https://acnhcdn.com/latest/FtrIcon/FtrArtGleaners.png")</f>
        <v>#NAME?</v>
      </c>
      <c r="C13" s="3"/>
      <c r="D13" s="3" t="s">
        <v>17</v>
      </c>
      <c r="E13" s="3" t="s">
        <v>16</v>
      </c>
      <c r="F13" s="3">
        <v>4980</v>
      </c>
      <c r="G13" s="2">
        <v>1245</v>
      </c>
      <c r="H13" s="3" t="s">
        <v>7</v>
      </c>
      <c r="I13" s="3" t="s">
        <v>7</v>
      </c>
      <c r="J13" s="6" t="s">
        <v>25</v>
      </c>
      <c r="K13" s="3" t="s">
        <v>284</v>
      </c>
      <c r="L13" s="3" t="s">
        <v>283</v>
      </c>
      <c r="M13" s="3" t="s">
        <v>282</v>
      </c>
      <c r="N13" s="3" t="s">
        <v>11</v>
      </c>
      <c r="O13" s="3"/>
      <c r="P13" s="5" t="s">
        <v>10</v>
      </c>
      <c r="Q13" s="5" t="s">
        <v>10</v>
      </c>
      <c r="R13" s="3" t="s">
        <v>9</v>
      </c>
      <c r="S13" s="3" t="s">
        <v>8</v>
      </c>
      <c r="T13" s="3" t="s">
        <v>7</v>
      </c>
      <c r="U13" s="3" t="s">
        <v>7</v>
      </c>
      <c r="V13" s="4" t="s">
        <v>6</v>
      </c>
      <c r="W13" s="3" t="s">
        <v>5</v>
      </c>
      <c r="X13" s="4" t="s">
        <v>4</v>
      </c>
      <c r="Y13" s="4" t="s">
        <v>3</v>
      </c>
      <c r="Z13" s="4" t="s">
        <v>2</v>
      </c>
      <c r="AA13" s="3" t="s">
        <v>281</v>
      </c>
      <c r="AB13" s="2">
        <v>44</v>
      </c>
      <c r="AC13" s="1" t="s">
        <v>280</v>
      </c>
    </row>
    <row r="14" spans="1:29" ht="56.25" customHeight="1">
      <c r="A14" s="3" t="s">
        <v>277</v>
      </c>
      <c r="B14" s="7" t="e">
        <f ca="1">IMAGE("https://acnhcdn.com/latest/FtrIcon/FtrArtAjisaisoukeizu.png")</f>
        <v>#NAME?</v>
      </c>
      <c r="C14" s="3"/>
      <c r="D14" s="3" t="s">
        <v>17</v>
      </c>
      <c r="E14" s="3" t="s">
        <v>16</v>
      </c>
      <c r="F14" s="3">
        <v>4980</v>
      </c>
      <c r="G14" s="2">
        <v>1245</v>
      </c>
      <c r="H14" s="3" t="s">
        <v>7</v>
      </c>
      <c r="I14" s="3" t="s">
        <v>7</v>
      </c>
      <c r="J14" s="6" t="s">
        <v>163</v>
      </c>
      <c r="K14" s="3" t="s">
        <v>276</v>
      </c>
      <c r="L14" s="3" t="s">
        <v>275</v>
      </c>
      <c r="M14" s="3" t="s">
        <v>274</v>
      </c>
      <c r="N14" s="3" t="s">
        <v>11</v>
      </c>
      <c r="O14" s="3"/>
      <c r="P14" s="5" t="s">
        <v>10</v>
      </c>
      <c r="Q14" s="5" t="s">
        <v>10</v>
      </c>
      <c r="R14" s="3" t="s">
        <v>9</v>
      </c>
      <c r="S14" s="3" t="s">
        <v>8</v>
      </c>
      <c r="T14" s="3" t="s">
        <v>7</v>
      </c>
      <c r="U14" s="3" t="s">
        <v>7</v>
      </c>
      <c r="V14" s="4" t="s">
        <v>6</v>
      </c>
      <c r="W14" s="3" t="s">
        <v>5</v>
      </c>
      <c r="X14" s="4" t="s">
        <v>4</v>
      </c>
      <c r="Y14" s="4" t="s">
        <v>3</v>
      </c>
      <c r="Z14" s="4" t="s">
        <v>2</v>
      </c>
      <c r="AA14" s="3" t="s">
        <v>279</v>
      </c>
      <c r="AB14" s="2">
        <v>12622</v>
      </c>
      <c r="AC14" s="1" t="s">
        <v>278</v>
      </c>
    </row>
    <row r="15" spans="1:29" ht="56.25" customHeight="1">
      <c r="A15" s="3" t="s">
        <v>277</v>
      </c>
      <c r="B15" s="7" t="e">
        <f ca="1">IMAGE("https://acnhcdn.com/latest/FtrIcon/FtrArtAjisaisoukeizuFake.png")</f>
        <v>#NAME?</v>
      </c>
      <c r="C15" s="3"/>
      <c r="D15" s="3" t="s">
        <v>6</v>
      </c>
      <c r="E15" s="3" t="s">
        <v>16</v>
      </c>
      <c r="F15" s="3">
        <v>4980</v>
      </c>
      <c r="G15" s="2">
        <v>0</v>
      </c>
      <c r="H15" s="3" t="s">
        <v>7</v>
      </c>
      <c r="I15" s="3" t="s">
        <v>7</v>
      </c>
      <c r="J15" s="6" t="s">
        <v>163</v>
      </c>
      <c r="K15" s="3" t="s">
        <v>276</v>
      </c>
      <c r="L15" s="3" t="s">
        <v>275</v>
      </c>
      <c r="M15" s="3" t="s">
        <v>274</v>
      </c>
      <c r="N15" s="3" t="s">
        <v>11</v>
      </c>
      <c r="O15" s="3"/>
      <c r="P15" s="5" t="s">
        <v>10</v>
      </c>
      <c r="Q15" s="5" t="s">
        <v>10</v>
      </c>
      <c r="R15" s="3" t="s">
        <v>21</v>
      </c>
      <c r="S15" s="3" t="s">
        <v>7</v>
      </c>
      <c r="T15" s="3" t="s">
        <v>7</v>
      </c>
      <c r="U15" s="3" t="s">
        <v>7</v>
      </c>
      <c r="V15" s="4" t="s">
        <v>6</v>
      </c>
      <c r="W15" s="3" t="s">
        <v>5</v>
      </c>
      <c r="X15" s="4" t="s">
        <v>4</v>
      </c>
      <c r="Y15" s="4" t="s">
        <v>3</v>
      </c>
      <c r="Z15" s="4" t="s">
        <v>2</v>
      </c>
      <c r="AA15" s="3" t="s">
        <v>273</v>
      </c>
      <c r="AB15" s="2">
        <v>12623</v>
      </c>
      <c r="AC15" s="1" t="s">
        <v>272</v>
      </c>
    </row>
    <row r="16" spans="1:29" ht="56.25" customHeight="1">
      <c r="A16" s="3" t="s">
        <v>271</v>
      </c>
      <c r="B16" s="7" t="e">
        <f ca="1">IMAGE("https://acnhcdn.com/latest/FtrIcon/FtrArtKanagawaOki.png")</f>
        <v>#NAME?</v>
      </c>
      <c r="C16" s="3"/>
      <c r="D16" s="3" t="s">
        <v>17</v>
      </c>
      <c r="E16" s="3" t="s">
        <v>16</v>
      </c>
      <c r="F16" s="3">
        <v>4980</v>
      </c>
      <c r="G16" s="2">
        <v>1245</v>
      </c>
      <c r="H16" s="3" t="s">
        <v>7</v>
      </c>
      <c r="I16" s="3" t="s">
        <v>7</v>
      </c>
      <c r="J16" s="6" t="s">
        <v>25</v>
      </c>
      <c r="K16" s="3" t="s">
        <v>270</v>
      </c>
      <c r="L16" s="3" t="s">
        <v>269</v>
      </c>
      <c r="M16" s="3" t="s">
        <v>268</v>
      </c>
      <c r="N16" s="3" t="s">
        <v>11</v>
      </c>
      <c r="O16" s="3"/>
      <c r="P16" s="5" t="s">
        <v>10</v>
      </c>
      <c r="Q16" s="5" t="s">
        <v>10</v>
      </c>
      <c r="R16" s="3" t="s">
        <v>9</v>
      </c>
      <c r="S16" s="3" t="s">
        <v>8</v>
      </c>
      <c r="T16" s="3" t="s">
        <v>7</v>
      </c>
      <c r="U16" s="3" t="s">
        <v>7</v>
      </c>
      <c r="V16" s="4" t="s">
        <v>6</v>
      </c>
      <c r="W16" s="3" t="s">
        <v>5</v>
      </c>
      <c r="X16" s="4" t="s">
        <v>4</v>
      </c>
      <c r="Y16" s="4" t="s">
        <v>3</v>
      </c>
      <c r="Z16" s="4" t="s">
        <v>2</v>
      </c>
      <c r="AA16" s="3" t="s">
        <v>267</v>
      </c>
      <c r="AB16" s="2">
        <v>38</v>
      </c>
      <c r="AC16" s="1" t="s">
        <v>266</v>
      </c>
    </row>
    <row r="17" spans="1:29" ht="56.25" customHeight="1">
      <c r="A17" s="3" t="s">
        <v>265</v>
      </c>
      <c r="B17" s="3" t="e">
        <f ca="1">IMAGE("https://acnhcdn.com/latest/FtrIcon/FtrSculptureThinker.png")</f>
        <v>#NAME?</v>
      </c>
      <c r="C17" s="3" t="s">
        <v>50</v>
      </c>
      <c r="D17" s="3" t="s">
        <v>17</v>
      </c>
      <c r="E17" s="3" t="s">
        <v>35</v>
      </c>
      <c r="F17" s="3">
        <v>4980</v>
      </c>
      <c r="G17" s="3">
        <v>1245</v>
      </c>
      <c r="H17" s="3" t="s">
        <v>7</v>
      </c>
      <c r="I17" s="3" t="s">
        <v>7</v>
      </c>
      <c r="J17" s="6" t="s">
        <v>25</v>
      </c>
      <c r="K17" s="3" t="s">
        <v>264</v>
      </c>
      <c r="L17" s="3" t="s">
        <v>263</v>
      </c>
      <c r="M17" s="3" t="s">
        <v>262</v>
      </c>
      <c r="N17" s="3" t="s">
        <v>11</v>
      </c>
      <c r="O17" s="3"/>
      <c r="P17" s="6" t="s">
        <v>10</v>
      </c>
      <c r="Q17" s="6" t="s">
        <v>10</v>
      </c>
      <c r="R17" s="3" t="s">
        <v>9</v>
      </c>
      <c r="S17" s="3" t="s">
        <v>54</v>
      </c>
      <c r="T17" s="3" t="s">
        <v>7</v>
      </c>
      <c r="U17" s="3" t="s">
        <v>7</v>
      </c>
      <c r="V17" s="4" t="s">
        <v>6</v>
      </c>
      <c r="W17" s="3" t="s">
        <v>46</v>
      </c>
      <c r="X17" s="4" t="s">
        <v>4</v>
      </c>
      <c r="Y17" s="4" t="s">
        <v>3</v>
      </c>
      <c r="Z17" s="4" t="s">
        <v>2</v>
      </c>
      <c r="AA17" s="3" t="s">
        <v>261</v>
      </c>
      <c r="AB17" s="2">
        <v>12541</v>
      </c>
      <c r="AC17" s="1" t="s">
        <v>260</v>
      </c>
    </row>
    <row r="18" spans="1:29" ht="56.25" customHeight="1">
      <c r="A18" s="3" t="s">
        <v>257</v>
      </c>
      <c r="B18" s="7" t="e">
        <f ca="1">IMAGE("https://acnhcdn.com/latest/FtrIcon/FtrArtMonaLisa.png")</f>
        <v>#NAME?</v>
      </c>
      <c r="C18" s="3"/>
      <c r="D18" s="3" t="s">
        <v>17</v>
      </c>
      <c r="E18" s="3" t="s">
        <v>16</v>
      </c>
      <c r="F18" s="3">
        <v>4980</v>
      </c>
      <c r="G18" s="2">
        <v>1245</v>
      </c>
      <c r="H18" s="3" t="s">
        <v>7</v>
      </c>
      <c r="I18" s="3" t="s">
        <v>7</v>
      </c>
      <c r="J18" s="6" t="s">
        <v>25</v>
      </c>
      <c r="K18" s="3" t="s">
        <v>256</v>
      </c>
      <c r="L18" s="3" t="s">
        <v>255</v>
      </c>
      <c r="M18" s="3" t="s">
        <v>254</v>
      </c>
      <c r="N18" s="3" t="s">
        <v>11</v>
      </c>
      <c r="O18" s="3"/>
      <c r="P18" s="5" t="s">
        <v>10</v>
      </c>
      <c r="Q18" s="5" t="s">
        <v>10</v>
      </c>
      <c r="R18" s="3" t="s">
        <v>9</v>
      </c>
      <c r="S18" s="3" t="s">
        <v>8</v>
      </c>
      <c r="T18" s="3" t="s">
        <v>7</v>
      </c>
      <c r="U18" s="3" t="s">
        <v>7</v>
      </c>
      <c r="V18" s="4" t="s">
        <v>6</v>
      </c>
      <c r="W18" s="3" t="s">
        <v>5</v>
      </c>
      <c r="X18" s="4" t="s">
        <v>4</v>
      </c>
      <c r="Y18" s="4" t="s">
        <v>3</v>
      </c>
      <c r="Z18" s="4" t="s">
        <v>2</v>
      </c>
      <c r="AA18" s="3" t="s">
        <v>259</v>
      </c>
      <c r="AB18" s="2">
        <v>18</v>
      </c>
      <c r="AC18" s="1" t="s">
        <v>258</v>
      </c>
    </row>
    <row r="19" spans="1:29" ht="56.25" customHeight="1">
      <c r="A19" s="3" t="s">
        <v>257</v>
      </c>
      <c r="B19" s="7" t="e">
        <f ca="1">IMAGE("https://acnhcdn.com/latest/FtrIcon/FtrArtMonaLisaFake.png")</f>
        <v>#NAME?</v>
      </c>
      <c r="C19" s="3"/>
      <c r="D19" s="3" t="s">
        <v>6</v>
      </c>
      <c r="E19" s="3" t="s">
        <v>16</v>
      </c>
      <c r="F19" s="3">
        <v>4980</v>
      </c>
      <c r="G19" s="2">
        <v>0</v>
      </c>
      <c r="H19" s="3" t="s">
        <v>7</v>
      </c>
      <c r="I19" s="3" t="s">
        <v>7</v>
      </c>
      <c r="J19" s="6" t="s">
        <v>25</v>
      </c>
      <c r="K19" s="3" t="s">
        <v>256</v>
      </c>
      <c r="L19" s="3" t="s">
        <v>255</v>
      </c>
      <c r="M19" s="3" t="s">
        <v>254</v>
      </c>
      <c r="N19" s="3" t="s">
        <v>11</v>
      </c>
      <c r="O19" s="3"/>
      <c r="P19" s="5" t="s">
        <v>10</v>
      </c>
      <c r="Q19" s="5" t="s">
        <v>10</v>
      </c>
      <c r="R19" s="3" t="s">
        <v>21</v>
      </c>
      <c r="S19" s="3" t="s">
        <v>7</v>
      </c>
      <c r="T19" s="3" t="s">
        <v>7</v>
      </c>
      <c r="U19" s="3" t="s">
        <v>7</v>
      </c>
      <c r="V19" s="4" t="s">
        <v>6</v>
      </c>
      <c r="W19" s="3" t="s">
        <v>5</v>
      </c>
      <c r="X19" s="4" t="s">
        <v>4</v>
      </c>
      <c r="Y19" s="4" t="s">
        <v>3</v>
      </c>
      <c r="Z19" s="4" t="s">
        <v>2</v>
      </c>
      <c r="AA19" s="3" t="s">
        <v>253</v>
      </c>
      <c r="AB19" s="2">
        <v>17</v>
      </c>
      <c r="AC19" s="1" t="s">
        <v>252</v>
      </c>
    </row>
    <row r="20" spans="1:29" ht="56.25" customHeight="1">
      <c r="A20" s="3" t="s">
        <v>251</v>
      </c>
      <c r="B20" s="7" t="e">
        <f ca="1">IMAGE("https://acnhcdn.com/latest/FtrIcon/FtrArtSunflower.png")</f>
        <v>#NAME?</v>
      </c>
      <c r="C20" s="3"/>
      <c r="D20" s="3" t="s">
        <v>17</v>
      </c>
      <c r="E20" s="3" t="s">
        <v>16</v>
      </c>
      <c r="F20" s="3">
        <v>4980</v>
      </c>
      <c r="G20" s="2">
        <v>1245</v>
      </c>
      <c r="H20" s="3" t="s">
        <v>7</v>
      </c>
      <c r="I20" s="3" t="s">
        <v>7</v>
      </c>
      <c r="J20" s="6" t="s">
        <v>25</v>
      </c>
      <c r="K20" s="3" t="s">
        <v>250</v>
      </c>
      <c r="L20" s="3" t="s">
        <v>249</v>
      </c>
      <c r="M20" s="3" t="s">
        <v>248</v>
      </c>
      <c r="N20" s="3" t="s">
        <v>11</v>
      </c>
      <c r="O20" s="3"/>
      <c r="P20" s="5" t="s">
        <v>10</v>
      </c>
      <c r="Q20" s="5" t="s">
        <v>10</v>
      </c>
      <c r="R20" s="3" t="s">
        <v>9</v>
      </c>
      <c r="S20" s="3" t="s">
        <v>8</v>
      </c>
      <c r="T20" s="3" t="s">
        <v>7</v>
      </c>
      <c r="U20" s="3" t="s">
        <v>7</v>
      </c>
      <c r="V20" s="4" t="s">
        <v>6</v>
      </c>
      <c r="W20" s="3" t="s">
        <v>5</v>
      </c>
      <c r="X20" s="4" t="s">
        <v>4</v>
      </c>
      <c r="Y20" s="4" t="s">
        <v>3</v>
      </c>
      <c r="Z20" s="4" t="s">
        <v>2</v>
      </c>
      <c r="AA20" s="3" t="s">
        <v>247</v>
      </c>
      <c r="AB20" s="2">
        <v>50</v>
      </c>
      <c r="AC20" s="1" t="s">
        <v>246</v>
      </c>
    </row>
    <row r="21" spans="1:29" ht="56.25" customHeight="1">
      <c r="A21" s="3" t="s">
        <v>243</v>
      </c>
      <c r="B21" s="3" t="e">
        <f ca="1">IMAGE("https://acnhcdn.com/latest/FtrIcon/FtrSculptureDavid.png")</f>
        <v>#NAME?</v>
      </c>
      <c r="C21" s="3" t="s">
        <v>50</v>
      </c>
      <c r="D21" s="3" t="s">
        <v>17</v>
      </c>
      <c r="E21" s="3" t="s">
        <v>35</v>
      </c>
      <c r="F21" s="3">
        <v>4980</v>
      </c>
      <c r="G21" s="3">
        <v>1245</v>
      </c>
      <c r="H21" s="3" t="s">
        <v>7</v>
      </c>
      <c r="I21" s="3" t="s">
        <v>7</v>
      </c>
      <c r="J21" s="6" t="s">
        <v>66</v>
      </c>
      <c r="K21" s="3" t="s">
        <v>242</v>
      </c>
      <c r="L21" s="3" t="s">
        <v>241</v>
      </c>
      <c r="M21" s="3" t="s">
        <v>240</v>
      </c>
      <c r="N21" s="3" t="s">
        <v>11</v>
      </c>
      <c r="O21" s="3"/>
      <c r="P21" s="6" t="s">
        <v>10</v>
      </c>
      <c r="Q21" s="6" t="s">
        <v>10</v>
      </c>
      <c r="R21" s="3" t="s">
        <v>9</v>
      </c>
      <c r="S21" s="3" t="s">
        <v>54</v>
      </c>
      <c r="T21" s="3" t="s">
        <v>7</v>
      </c>
      <c r="U21" s="3" t="s">
        <v>7</v>
      </c>
      <c r="V21" s="4" t="s">
        <v>6</v>
      </c>
      <c r="W21" s="3" t="s">
        <v>46</v>
      </c>
      <c r="X21" s="4" t="s">
        <v>4</v>
      </c>
      <c r="Y21" s="4" t="s">
        <v>3</v>
      </c>
      <c r="Z21" s="4" t="s">
        <v>2</v>
      </c>
      <c r="AA21" s="3" t="s">
        <v>245</v>
      </c>
      <c r="AB21" s="2">
        <v>1333</v>
      </c>
      <c r="AC21" s="1" t="s">
        <v>244</v>
      </c>
    </row>
    <row r="22" spans="1:29" ht="56.25" customHeight="1">
      <c r="A22" s="3" t="s">
        <v>243</v>
      </c>
      <c r="B22" s="3" t="e">
        <f ca="1">IMAGE("https://acnhcdn.com/latest/FtrIcon/FtrSculptureDavidFake.png")</f>
        <v>#NAME?</v>
      </c>
      <c r="C22" s="3" t="s">
        <v>50</v>
      </c>
      <c r="D22" s="3" t="s">
        <v>6</v>
      </c>
      <c r="E22" s="3" t="s">
        <v>35</v>
      </c>
      <c r="F22" s="3">
        <v>4980</v>
      </c>
      <c r="G22" s="3">
        <v>0</v>
      </c>
      <c r="H22" s="3" t="s">
        <v>7</v>
      </c>
      <c r="I22" s="3" t="s">
        <v>7</v>
      </c>
      <c r="J22" s="6" t="s">
        <v>66</v>
      </c>
      <c r="K22" s="3" t="s">
        <v>242</v>
      </c>
      <c r="L22" s="3" t="s">
        <v>241</v>
      </c>
      <c r="M22" s="3" t="s">
        <v>240</v>
      </c>
      <c r="N22" s="3" t="s">
        <v>11</v>
      </c>
      <c r="O22" s="3"/>
      <c r="P22" s="6" t="s">
        <v>10</v>
      </c>
      <c r="Q22" s="6" t="s">
        <v>10</v>
      </c>
      <c r="R22" s="3" t="s">
        <v>21</v>
      </c>
      <c r="S22" s="3" t="s">
        <v>7</v>
      </c>
      <c r="T22" s="3" t="s">
        <v>7</v>
      </c>
      <c r="U22" s="3" t="s">
        <v>7</v>
      </c>
      <c r="V22" s="4" t="s">
        <v>6</v>
      </c>
      <c r="W22" s="3" t="s">
        <v>46</v>
      </c>
      <c r="X22" s="4" t="s">
        <v>4</v>
      </c>
      <c r="Y22" s="4" t="s">
        <v>3</v>
      </c>
      <c r="Z22" s="4" t="s">
        <v>2</v>
      </c>
      <c r="AA22" s="3" t="s">
        <v>239</v>
      </c>
      <c r="AB22" s="2">
        <v>1334</v>
      </c>
      <c r="AC22" s="1" t="s">
        <v>238</v>
      </c>
    </row>
    <row r="23" spans="1:29" ht="56.25" customHeight="1">
      <c r="A23" s="3" t="s">
        <v>237</v>
      </c>
      <c r="B23" s="7" t="e">
        <f ca="1">IMAGE("https://acnhcdn.com/latest/FtrIcon/FtrArtFightingTemeraire.png")</f>
        <v>#NAME?</v>
      </c>
      <c r="C23" s="3"/>
      <c r="D23" s="3" t="s">
        <v>17</v>
      </c>
      <c r="E23" s="3" t="s">
        <v>16</v>
      </c>
      <c r="F23" s="3">
        <v>4980</v>
      </c>
      <c r="G23" s="2">
        <v>1245</v>
      </c>
      <c r="H23" s="3" t="s">
        <v>7</v>
      </c>
      <c r="I23" s="3" t="s">
        <v>7</v>
      </c>
      <c r="J23" s="6" t="s">
        <v>25</v>
      </c>
      <c r="K23" s="3" t="s">
        <v>236</v>
      </c>
      <c r="L23" s="3" t="s">
        <v>235</v>
      </c>
      <c r="M23" s="3" t="s">
        <v>234</v>
      </c>
      <c r="N23" s="3" t="s">
        <v>11</v>
      </c>
      <c r="O23" s="3"/>
      <c r="P23" s="5" t="s">
        <v>10</v>
      </c>
      <c r="Q23" s="5" t="s">
        <v>10</v>
      </c>
      <c r="R23" s="3" t="s">
        <v>9</v>
      </c>
      <c r="S23" s="3" t="s">
        <v>8</v>
      </c>
      <c r="T23" s="3" t="s">
        <v>7</v>
      </c>
      <c r="U23" s="3" t="s">
        <v>7</v>
      </c>
      <c r="V23" s="4" t="s">
        <v>6</v>
      </c>
      <c r="W23" s="3" t="s">
        <v>5</v>
      </c>
      <c r="X23" s="4" t="s">
        <v>4</v>
      </c>
      <c r="Y23" s="4" t="s">
        <v>3</v>
      </c>
      <c r="Z23" s="4" t="s">
        <v>2</v>
      </c>
      <c r="AA23" s="3" t="s">
        <v>233</v>
      </c>
      <c r="AB23" s="2">
        <v>12624</v>
      </c>
      <c r="AC23" s="1" t="s">
        <v>232</v>
      </c>
    </row>
    <row r="24" spans="1:29" ht="56.25" customHeight="1">
      <c r="A24" s="3" t="s">
        <v>229</v>
      </c>
      <c r="B24" s="7" t="e">
        <f ca="1">IMAGE("https://acnhcdn.com/latest/FtrIcon/FtrArtMikaeri.png")</f>
        <v>#NAME?</v>
      </c>
      <c r="C24" s="3"/>
      <c r="D24" s="3" t="s">
        <v>17</v>
      </c>
      <c r="E24" s="3" t="s">
        <v>16</v>
      </c>
      <c r="F24" s="3">
        <v>4980</v>
      </c>
      <c r="G24" s="2">
        <v>1245</v>
      </c>
      <c r="H24" s="3" t="s">
        <v>7</v>
      </c>
      <c r="I24" s="3" t="s">
        <v>7</v>
      </c>
      <c r="J24" s="6" t="s">
        <v>163</v>
      </c>
      <c r="K24" s="3" t="s">
        <v>228</v>
      </c>
      <c r="L24" s="3" t="s">
        <v>227</v>
      </c>
      <c r="M24" s="3" t="s">
        <v>226</v>
      </c>
      <c r="N24" s="3" t="s">
        <v>11</v>
      </c>
      <c r="O24" s="3"/>
      <c r="P24" s="5" t="s">
        <v>10</v>
      </c>
      <c r="Q24" s="5" t="s">
        <v>10</v>
      </c>
      <c r="R24" s="3" t="s">
        <v>9</v>
      </c>
      <c r="S24" s="3" t="s">
        <v>8</v>
      </c>
      <c r="T24" s="3" t="s">
        <v>7</v>
      </c>
      <c r="U24" s="3" t="s">
        <v>7</v>
      </c>
      <c r="V24" s="4" t="s">
        <v>6</v>
      </c>
      <c r="W24" s="3" t="s">
        <v>5</v>
      </c>
      <c r="X24" s="4" t="s">
        <v>4</v>
      </c>
      <c r="Y24" s="4" t="s">
        <v>3</v>
      </c>
      <c r="Z24" s="4" t="s">
        <v>2</v>
      </c>
      <c r="AA24" s="3" t="s">
        <v>231</v>
      </c>
      <c r="AB24" s="2">
        <v>6</v>
      </c>
      <c r="AC24" s="1" t="s">
        <v>230</v>
      </c>
    </row>
    <row r="25" spans="1:29" ht="56.25" customHeight="1">
      <c r="A25" s="3" t="s">
        <v>229</v>
      </c>
      <c r="B25" s="7" t="e">
        <f ca="1">IMAGE("https://acnhcdn.com/latest/FtrIcon/FtrArtMikaeriFake.png")</f>
        <v>#NAME?</v>
      </c>
      <c r="C25" s="3"/>
      <c r="D25" s="3" t="s">
        <v>6</v>
      </c>
      <c r="E25" s="3" t="s">
        <v>16</v>
      </c>
      <c r="F25" s="3">
        <v>4980</v>
      </c>
      <c r="G25" s="2">
        <v>0</v>
      </c>
      <c r="H25" s="3" t="s">
        <v>7</v>
      </c>
      <c r="I25" s="3" t="s">
        <v>7</v>
      </c>
      <c r="J25" s="6" t="s">
        <v>163</v>
      </c>
      <c r="K25" s="3" t="s">
        <v>228</v>
      </c>
      <c r="L25" s="3" t="s">
        <v>227</v>
      </c>
      <c r="M25" s="3" t="s">
        <v>226</v>
      </c>
      <c r="N25" s="3" t="s">
        <v>11</v>
      </c>
      <c r="O25" s="3"/>
      <c r="P25" s="5" t="s">
        <v>10</v>
      </c>
      <c r="Q25" s="5" t="s">
        <v>10</v>
      </c>
      <c r="R25" s="3" t="s">
        <v>21</v>
      </c>
      <c r="S25" s="3" t="s">
        <v>7</v>
      </c>
      <c r="T25" s="3" t="s">
        <v>7</v>
      </c>
      <c r="U25" s="3" t="s">
        <v>7</v>
      </c>
      <c r="V25" s="4" t="s">
        <v>6</v>
      </c>
      <c r="W25" s="3" t="s">
        <v>5</v>
      </c>
      <c r="X25" s="4" t="s">
        <v>4</v>
      </c>
      <c r="Y25" s="4" t="s">
        <v>3</v>
      </c>
      <c r="Z25" s="4" t="s">
        <v>2</v>
      </c>
      <c r="AA25" s="3" t="s">
        <v>225</v>
      </c>
      <c r="AB25" s="2">
        <v>5</v>
      </c>
      <c r="AC25" s="1" t="s">
        <v>224</v>
      </c>
    </row>
    <row r="26" spans="1:29" ht="56.25" customHeight="1">
      <c r="A26" s="3" t="s">
        <v>223</v>
      </c>
      <c r="B26" s="3" t="e">
        <f ca="1">IMAGE("https://acnhcdn.com/latest/FtrIcon/FtrSculptureKamehameha.png")</f>
        <v>#NAME?</v>
      </c>
      <c r="C26" s="3" t="s">
        <v>50</v>
      </c>
      <c r="D26" s="3" t="s">
        <v>17</v>
      </c>
      <c r="E26" s="3" t="s">
        <v>35</v>
      </c>
      <c r="F26" s="3">
        <v>4980</v>
      </c>
      <c r="G26" s="3">
        <v>1245</v>
      </c>
      <c r="H26" s="3" t="s">
        <v>7</v>
      </c>
      <c r="I26" s="3" t="s">
        <v>7</v>
      </c>
      <c r="J26" s="6" t="s">
        <v>66</v>
      </c>
      <c r="K26" s="3" t="s">
        <v>222</v>
      </c>
      <c r="L26" s="3" t="s">
        <v>221</v>
      </c>
      <c r="M26" s="3" t="s">
        <v>220</v>
      </c>
      <c r="N26" s="3" t="s">
        <v>11</v>
      </c>
      <c r="O26" s="3"/>
      <c r="P26" s="6" t="s">
        <v>10</v>
      </c>
      <c r="Q26" s="6" t="s">
        <v>10</v>
      </c>
      <c r="R26" s="3" t="s">
        <v>9</v>
      </c>
      <c r="S26" s="3" t="s">
        <v>54</v>
      </c>
      <c r="T26" s="3" t="s">
        <v>7</v>
      </c>
      <c r="U26" s="3" t="s">
        <v>7</v>
      </c>
      <c r="V26" s="4" t="s">
        <v>6</v>
      </c>
      <c r="W26" s="3" t="s">
        <v>46</v>
      </c>
      <c r="X26" s="4" t="s">
        <v>4</v>
      </c>
      <c r="Y26" s="4" t="s">
        <v>3</v>
      </c>
      <c r="Z26" s="4" t="s">
        <v>2</v>
      </c>
      <c r="AA26" s="3" t="s">
        <v>219</v>
      </c>
      <c r="AB26" s="2">
        <v>1339</v>
      </c>
      <c r="AC26" s="1" t="s">
        <v>218</v>
      </c>
    </row>
    <row r="27" spans="1:29" ht="56.25" customHeight="1">
      <c r="A27" s="3" t="s">
        <v>215</v>
      </c>
      <c r="B27" s="3" t="e">
        <f ca="1">IMAGE("https://acnhcdn.com/latest/FtrIcon/FtrSculptureRosettaStone.png")</f>
        <v>#NAME?</v>
      </c>
      <c r="C27" s="3" t="s">
        <v>50</v>
      </c>
      <c r="D27" s="3" t="s">
        <v>17</v>
      </c>
      <c r="E27" s="3" t="s">
        <v>35</v>
      </c>
      <c r="F27" s="3">
        <v>4980</v>
      </c>
      <c r="G27" s="3">
        <v>1245</v>
      </c>
      <c r="H27" s="3" t="s">
        <v>7</v>
      </c>
      <c r="I27" s="3" t="s">
        <v>7</v>
      </c>
      <c r="J27" s="6" t="s">
        <v>25</v>
      </c>
      <c r="K27" s="3" t="s">
        <v>214</v>
      </c>
      <c r="L27" s="3" t="s">
        <v>213</v>
      </c>
      <c r="M27" s="3" t="s">
        <v>212</v>
      </c>
      <c r="N27" s="3" t="s">
        <v>11</v>
      </c>
      <c r="O27" s="3"/>
      <c r="P27" s="6" t="s">
        <v>10</v>
      </c>
      <c r="Q27" s="6" t="s">
        <v>10</v>
      </c>
      <c r="R27" s="3" t="s">
        <v>9</v>
      </c>
      <c r="S27" s="3" t="s">
        <v>54</v>
      </c>
      <c r="T27" s="3" t="s">
        <v>7</v>
      </c>
      <c r="U27" s="3" t="s">
        <v>7</v>
      </c>
      <c r="V27" s="4" t="s">
        <v>6</v>
      </c>
      <c r="W27" s="3" t="s">
        <v>46</v>
      </c>
      <c r="X27" s="4" t="s">
        <v>4</v>
      </c>
      <c r="Y27" s="4" t="s">
        <v>3</v>
      </c>
      <c r="Z27" s="4" t="s">
        <v>2</v>
      </c>
      <c r="AA27" s="3" t="s">
        <v>217</v>
      </c>
      <c r="AB27" s="2">
        <v>12535</v>
      </c>
      <c r="AC27" s="1" t="s">
        <v>216</v>
      </c>
    </row>
    <row r="28" spans="1:29" ht="56.25" customHeight="1">
      <c r="A28" s="3" t="s">
        <v>215</v>
      </c>
      <c r="B28" s="3" t="e">
        <f ca="1">IMAGE("https://acnhcdn.com/latest/FtrIcon/FtrSculptureRosettaStoneFake.png")</f>
        <v>#NAME?</v>
      </c>
      <c r="C28" s="3" t="s">
        <v>50</v>
      </c>
      <c r="D28" s="3" t="s">
        <v>6</v>
      </c>
      <c r="E28" s="3" t="s">
        <v>35</v>
      </c>
      <c r="F28" s="3">
        <v>4980</v>
      </c>
      <c r="G28" s="3">
        <v>0</v>
      </c>
      <c r="H28" s="3" t="s">
        <v>7</v>
      </c>
      <c r="I28" s="3" t="s">
        <v>7</v>
      </c>
      <c r="J28" s="6" t="s">
        <v>25</v>
      </c>
      <c r="K28" s="3" t="s">
        <v>214</v>
      </c>
      <c r="L28" s="3" t="s">
        <v>213</v>
      </c>
      <c r="M28" s="3" t="s">
        <v>212</v>
      </c>
      <c r="N28" s="3" t="s">
        <v>11</v>
      </c>
      <c r="O28" s="3"/>
      <c r="P28" s="6" t="s">
        <v>10</v>
      </c>
      <c r="Q28" s="6" t="s">
        <v>10</v>
      </c>
      <c r="R28" s="3" t="s">
        <v>21</v>
      </c>
      <c r="S28" s="3" t="s">
        <v>7</v>
      </c>
      <c r="T28" s="3" t="s">
        <v>7</v>
      </c>
      <c r="U28" s="3" t="s">
        <v>7</v>
      </c>
      <c r="V28" s="4" t="s">
        <v>6</v>
      </c>
      <c r="W28" s="3" t="s">
        <v>46</v>
      </c>
      <c r="X28" s="4" t="s">
        <v>4</v>
      </c>
      <c r="Y28" s="4" t="s">
        <v>3</v>
      </c>
      <c r="Z28" s="4" t="s">
        <v>2</v>
      </c>
      <c r="AA28" s="3" t="s">
        <v>211</v>
      </c>
      <c r="AB28" s="2">
        <v>12536</v>
      </c>
      <c r="AC28" s="1" t="s">
        <v>210</v>
      </c>
    </row>
    <row r="29" spans="1:29" ht="56.25" customHeight="1">
      <c r="A29" s="3" t="s">
        <v>207</v>
      </c>
      <c r="B29" s="7" t="e">
        <f ca="1">IMAGE("https://acnhcdn.com/latest/FtrIcon/FtrArtSummer.png")</f>
        <v>#NAME?</v>
      </c>
      <c r="C29" s="3"/>
      <c r="D29" s="3" t="s">
        <v>17</v>
      </c>
      <c r="E29" s="3" t="s">
        <v>16</v>
      </c>
      <c r="F29" s="3">
        <v>4980</v>
      </c>
      <c r="G29" s="2">
        <v>1245</v>
      </c>
      <c r="H29" s="3" t="s">
        <v>7</v>
      </c>
      <c r="I29" s="3" t="s">
        <v>7</v>
      </c>
      <c r="J29" s="6" t="s">
        <v>25</v>
      </c>
      <c r="K29" s="3" t="s">
        <v>206</v>
      </c>
      <c r="L29" s="3" t="s">
        <v>205</v>
      </c>
      <c r="M29" s="3" t="s">
        <v>204</v>
      </c>
      <c r="N29" s="3" t="s">
        <v>11</v>
      </c>
      <c r="O29" s="3"/>
      <c r="P29" s="5" t="s">
        <v>10</v>
      </c>
      <c r="Q29" s="5" t="s">
        <v>10</v>
      </c>
      <c r="R29" s="3" t="s">
        <v>9</v>
      </c>
      <c r="S29" s="3" t="s">
        <v>8</v>
      </c>
      <c r="T29" s="3" t="s">
        <v>7</v>
      </c>
      <c r="U29" s="3" t="s">
        <v>7</v>
      </c>
      <c r="V29" s="4" t="s">
        <v>6</v>
      </c>
      <c r="W29" s="3" t="s">
        <v>5</v>
      </c>
      <c r="X29" s="4" t="s">
        <v>4</v>
      </c>
      <c r="Y29" s="4" t="s">
        <v>3</v>
      </c>
      <c r="Z29" s="4" t="s">
        <v>2</v>
      </c>
      <c r="AA29" s="3" t="s">
        <v>209</v>
      </c>
      <c r="AB29" s="2">
        <v>42</v>
      </c>
      <c r="AC29" s="1" t="s">
        <v>208</v>
      </c>
    </row>
    <row r="30" spans="1:29" ht="56.25" customHeight="1">
      <c r="A30" s="3" t="s">
        <v>207</v>
      </c>
      <c r="B30" s="7" t="e">
        <f ca="1">IMAGE("https://acnhcdn.com/latest/FtrIcon/FtrArtSummerFake.png")</f>
        <v>#NAME?</v>
      </c>
      <c r="C30" s="3"/>
      <c r="D30" s="3" t="s">
        <v>6</v>
      </c>
      <c r="E30" s="3" t="s">
        <v>16</v>
      </c>
      <c r="F30" s="3">
        <v>4980</v>
      </c>
      <c r="G30" s="2">
        <v>0</v>
      </c>
      <c r="H30" s="3" t="s">
        <v>7</v>
      </c>
      <c r="I30" s="3" t="s">
        <v>7</v>
      </c>
      <c r="J30" s="6" t="s">
        <v>25</v>
      </c>
      <c r="K30" s="3" t="s">
        <v>206</v>
      </c>
      <c r="L30" s="3" t="s">
        <v>205</v>
      </c>
      <c r="M30" s="3" t="s">
        <v>204</v>
      </c>
      <c r="N30" s="3" t="s">
        <v>11</v>
      </c>
      <c r="O30" s="3"/>
      <c r="P30" s="5" t="s">
        <v>10</v>
      </c>
      <c r="Q30" s="5" t="s">
        <v>10</v>
      </c>
      <c r="R30" s="3" t="s">
        <v>21</v>
      </c>
      <c r="S30" s="3" t="s">
        <v>7</v>
      </c>
      <c r="T30" s="3" t="s">
        <v>7</v>
      </c>
      <c r="U30" s="3" t="s">
        <v>7</v>
      </c>
      <c r="V30" s="4" t="s">
        <v>6</v>
      </c>
      <c r="W30" s="3" t="s">
        <v>5</v>
      </c>
      <c r="X30" s="4" t="s">
        <v>4</v>
      </c>
      <c r="Y30" s="4" t="s">
        <v>3</v>
      </c>
      <c r="Z30" s="4" t="s">
        <v>2</v>
      </c>
      <c r="AA30" s="3" t="s">
        <v>203</v>
      </c>
      <c r="AB30" s="2">
        <v>41</v>
      </c>
      <c r="AC30" s="1" t="s">
        <v>202</v>
      </c>
    </row>
    <row r="31" spans="1:29" ht="56.25" customHeight="1">
      <c r="A31" s="3" t="s">
        <v>201</v>
      </c>
      <c r="B31" s="7" t="e">
        <f ca="1">IMAGE("https://acnhcdn.com/latest/FtrIcon/FtrArtSlower.png")</f>
        <v>#NAME?</v>
      </c>
      <c r="C31" s="3"/>
      <c r="D31" s="3" t="s">
        <v>17</v>
      </c>
      <c r="E31" s="3" t="s">
        <v>16</v>
      </c>
      <c r="F31" s="3">
        <v>4980</v>
      </c>
      <c r="G31" s="2">
        <v>1245</v>
      </c>
      <c r="H31" s="3" t="s">
        <v>7</v>
      </c>
      <c r="I31" s="3" t="s">
        <v>7</v>
      </c>
      <c r="J31" s="6" t="s">
        <v>25</v>
      </c>
      <c r="K31" s="3" t="s">
        <v>200</v>
      </c>
      <c r="L31" s="3" t="s">
        <v>199</v>
      </c>
      <c r="M31" s="3" t="s">
        <v>198</v>
      </c>
      <c r="N31" s="3" t="s">
        <v>11</v>
      </c>
      <c r="O31" s="3"/>
      <c r="P31" s="5" t="s">
        <v>10</v>
      </c>
      <c r="Q31" s="5" t="s">
        <v>10</v>
      </c>
      <c r="R31" s="3" t="s">
        <v>9</v>
      </c>
      <c r="S31" s="3" t="s">
        <v>8</v>
      </c>
      <c r="T31" s="3" t="s">
        <v>7</v>
      </c>
      <c r="U31" s="3" t="s">
        <v>7</v>
      </c>
      <c r="V31" s="4" t="s">
        <v>6</v>
      </c>
      <c r="W31" s="3" t="s">
        <v>5</v>
      </c>
      <c r="X31" s="4" t="s">
        <v>4</v>
      </c>
      <c r="Y31" s="4" t="s">
        <v>3</v>
      </c>
      <c r="Z31" s="4" t="s">
        <v>2</v>
      </c>
      <c r="AA31" s="3" t="s">
        <v>197</v>
      </c>
      <c r="AB31" s="2">
        <v>52</v>
      </c>
      <c r="AC31" s="1" t="s">
        <v>196</v>
      </c>
    </row>
    <row r="32" spans="1:29" ht="56.25" customHeight="1">
      <c r="A32" s="3" t="s">
        <v>193</v>
      </c>
      <c r="B32" s="3" t="e">
        <f ca="1">IMAGE("https://acnhcdn.com/latest/FtrIcon/FtrSculptureCapitolini.png")</f>
        <v>#NAME?</v>
      </c>
      <c r="C32" s="3" t="s">
        <v>50</v>
      </c>
      <c r="D32" s="3" t="s">
        <v>17</v>
      </c>
      <c r="E32" s="3" t="s">
        <v>35</v>
      </c>
      <c r="F32" s="3">
        <v>4980</v>
      </c>
      <c r="G32" s="3">
        <v>1245</v>
      </c>
      <c r="H32" s="3" t="s">
        <v>7</v>
      </c>
      <c r="I32" s="3" t="s">
        <v>7</v>
      </c>
      <c r="J32" s="6" t="s">
        <v>34</v>
      </c>
      <c r="K32" s="3" t="s">
        <v>192</v>
      </c>
      <c r="L32" s="3" t="s">
        <v>191</v>
      </c>
      <c r="M32" s="3" t="s">
        <v>190</v>
      </c>
      <c r="N32" s="3" t="s">
        <v>11</v>
      </c>
      <c r="O32" s="3"/>
      <c r="P32" s="6" t="s">
        <v>10</v>
      </c>
      <c r="Q32" s="6" t="s">
        <v>10</v>
      </c>
      <c r="R32" s="3" t="s">
        <v>9</v>
      </c>
      <c r="S32" s="3" t="s">
        <v>54</v>
      </c>
      <c r="T32" s="3" t="s">
        <v>7</v>
      </c>
      <c r="U32" s="3" t="s">
        <v>7</v>
      </c>
      <c r="V32" s="4" t="s">
        <v>6</v>
      </c>
      <c r="W32" s="3" t="s">
        <v>46</v>
      </c>
      <c r="X32" s="4" t="s">
        <v>4</v>
      </c>
      <c r="Y32" s="4" t="s">
        <v>3</v>
      </c>
      <c r="Z32" s="4" t="s">
        <v>2</v>
      </c>
      <c r="AA32" s="3" t="s">
        <v>195</v>
      </c>
      <c r="AB32" s="2">
        <v>1331</v>
      </c>
      <c r="AC32" s="1" t="s">
        <v>194</v>
      </c>
    </row>
    <row r="33" spans="1:29" ht="56.25" customHeight="1">
      <c r="A33" s="3" t="s">
        <v>193</v>
      </c>
      <c r="B33" s="3" t="e">
        <f ca="1">IMAGE("https://acnhcdn.com/latest/FtrIcon/FtrSculptureCapitoliniFake.png")</f>
        <v>#NAME?</v>
      </c>
      <c r="C33" s="3" t="s">
        <v>50</v>
      </c>
      <c r="D33" s="3" t="s">
        <v>6</v>
      </c>
      <c r="E33" s="3" t="s">
        <v>35</v>
      </c>
      <c r="F33" s="3">
        <v>4980</v>
      </c>
      <c r="G33" s="3">
        <v>0</v>
      </c>
      <c r="H33" s="3" t="s">
        <v>7</v>
      </c>
      <c r="I33" s="3" t="s">
        <v>7</v>
      </c>
      <c r="J33" s="6" t="s">
        <v>34</v>
      </c>
      <c r="K33" s="3" t="s">
        <v>192</v>
      </c>
      <c r="L33" s="3" t="s">
        <v>191</v>
      </c>
      <c r="M33" s="3" t="s">
        <v>190</v>
      </c>
      <c r="N33" s="3" t="s">
        <v>11</v>
      </c>
      <c r="O33" s="3"/>
      <c r="P33" s="6" t="s">
        <v>10</v>
      </c>
      <c r="Q33" s="6" t="s">
        <v>10</v>
      </c>
      <c r="R33" s="3" t="s">
        <v>21</v>
      </c>
      <c r="S33" s="3" t="s">
        <v>7</v>
      </c>
      <c r="T33" s="3" t="s">
        <v>7</v>
      </c>
      <c r="U33" s="3" t="s">
        <v>7</v>
      </c>
      <c r="V33" s="4" t="s">
        <v>6</v>
      </c>
      <c r="W33" s="3" t="s">
        <v>46</v>
      </c>
      <c r="X33" s="4" t="s">
        <v>4</v>
      </c>
      <c r="Y33" s="4" t="s">
        <v>3</v>
      </c>
      <c r="Z33" s="4" t="s">
        <v>2</v>
      </c>
      <c r="AA33" s="3" t="s">
        <v>189</v>
      </c>
      <c r="AB33" s="2">
        <v>1332</v>
      </c>
      <c r="AC33" s="1" t="s">
        <v>188</v>
      </c>
    </row>
    <row r="34" spans="1:29" ht="56.25" customHeight="1">
      <c r="A34" s="3" t="s">
        <v>185</v>
      </c>
      <c r="B34" s="7" t="e">
        <f ca="1">IMAGE("https://acnhcdn.com/latest/FtrIcon/FtrArtBirthVenus.png")</f>
        <v>#NAME?</v>
      </c>
      <c r="C34" s="3"/>
      <c r="D34" s="3" t="s">
        <v>17</v>
      </c>
      <c r="E34" s="3" t="s">
        <v>16</v>
      </c>
      <c r="F34" s="3">
        <v>4980</v>
      </c>
      <c r="G34" s="2">
        <v>1245</v>
      </c>
      <c r="H34" s="3" t="s">
        <v>7</v>
      </c>
      <c r="I34" s="3" t="s">
        <v>7</v>
      </c>
      <c r="J34" s="6" t="s">
        <v>15</v>
      </c>
      <c r="K34" s="3" t="s">
        <v>184</v>
      </c>
      <c r="L34" s="3" t="s">
        <v>183</v>
      </c>
      <c r="M34" s="3" t="s">
        <v>182</v>
      </c>
      <c r="N34" s="3" t="s">
        <v>11</v>
      </c>
      <c r="O34" s="3"/>
      <c r="P34" s="5" t="s">
        <v>10</v>
      </c>
      <c r="Q34" s="5" t="s">
        <v>10</v>
      </c>
      <c r="R34" s="3" t="s">
        <v>9</v>
      </c>
      <c r="S34" s="3" t="s">
        <v>8</v>
      </c>
      <c r="T34" s="3" t="s">
        <v>7</v>
      </c>
      <c r="U34" s="3" t="s">
        <v>7</v>
      </c>
      <c r="V34" s="4" t="s">
        <v>6</v>
      </c>
      <c r="W34" s="3" t="s">
        <v>5</v>
      </c>
      <c r="X34" s="4" t="s">
        <v>4</v>
      </c>
      <c r="Y34" s="4" t="s">
        <v>3</v>
      </c>
      <c r="Z34" s="4" t="s">
        <v>2</v>
      </c>
      <c r="AA34" s="3" t="s">
        <v>187</v>
      </c>
      <c r="AB34" s="2">
        <v>32</v>
      </c>
      <c r="AC34" s="1" t="s">
        <v>186</v>
      </c>
    </row>
    <row r="35" spans="1:29" ht="56.25" customHeight="1">
      <c r="A35" s="3" t="s">
        <v>185</v>
      </c>
      <c r="B35" s="7" t="e">
        <f ca="1">IMAGE("https://acnhcdn.com/latest/FtrIcon/FtrArtBirthVenusFake.png")</f>
        <v>#NAME?</v>
      </c>
      <c r="C35" s="3"/>
      <c r="D35" s="3" t="s">
        <v>6</v>
      </c>
      <c r="E35" s="3" t="s">
        <v>16</v>
      </c>
      <c r="F35" s="3">
        <v>4980</v>
      </c>
      <c r="G35" s="2">
        <v>0</v>
      </c>
      <c r="H35" s="3" t="s">
        <v>7</v>
      </c>
      <c r="I35" s="3" t="s">
        <v>7</v>
      </c>
      <c r="J35" s="6" t="s">
        <v>15</v>
      </c>
      <c r="K35" s="3" t="s">
        <v>184</v>
      </c>
      <c r="L35" s="3" t="s">
        <v>183</v>
      </c>
      <c r="M35" s="3" t="s">
        <v>182</v>
      </c>
      <c r="N35" s="3" t="s">
        <v>11</v>
      </c>
      <c r="O35" s="3"/>
      <c r="P35" s="5" t="s">
        <v>10</v>
      </c>
      <c r="Q35" s="5" t="s">
        <v>10</v>
      </c>
      <c r="R35" s="3" t="s">
        <v>21</v>
      </c>
      <c r="S35" s="3" t="s">
        <v>7</v>
      </c>
      <c r="T35" s="3" t="s">
        <v>7</v>
      </c>
      <c r="U35" s="3" t="s">
        <v>7</v>
      </c>
      <c r="V35" s="4" t="s">
        <v>6</v>
      </c>
      <c r="W35" s="3" t="s">
        <v>5</v>
      </c>
      <c r="X35" s="4" t="s">
        <v>4</v>
      </c>
      <c r="Y35" s="4" t="s">
        <v>3</v>
      </c>
      <c r="Z35" s="4" t="s">
        <v>2</v>
      </c>
      <c r="AA35" s="3" t="s">
        <v>181</v>
      </c>
      <c r="AB35" s="2">
        <v>31</v>
      </c>
      <c r="AC35" s="1" t="s">
        <v>180</v>
      </c>
    </row>
    <row r="36" spans="1:29" ht="56.25" customHeight="1">
      <c r="A36" s="3" t="s">
        <v>179</v>
      </c>
      <c r="B36" s="7" t="e">
        <f ca="1">IMAGE("https://acnhcdn.com/latest/FtrIcon/FtrArtIsleOfDead.png")</f>
        <v>#NAME?</v>
      </c>
      <c r="C36" s="3"/>
      <c r="D36" s="3" t="s">
        <v>17</v>
      </c>
      <c r="E36" s="3" t="s">
        <v>16</v>
      </c>
      <c r="F36" s="3">
        <v>4980</v>
      </c>
      <c r="G36" s="2">
        <v>1245</v>
      </c>
      <c r="H36" s="3" t="s">
        <v>7</v>
      </c>
      <c r="I36" s="3" t="s">
        <v>7</v>
      </c>
      <c r="J36" s="6" t="s">
        <v>34</v>
      </c>
      <c r="K36" s="3" t="s">
        <v>178</v>
      </c>
      <c r="L36" s="3" t="s">
        <v>177</v>
      </c>
      <c r="M36" s="3" t="s">
        <v>176</v>
      </c>
      <c r="N36" s="3" t="s">
        <v>11</v>
      </c>
      <c r="O36" s="3"/>
      <c r="P36" s="5" t="s">
        <v>10</v>
      </c>
      <c r="Q36" s="5" t="s">
        <v>10</v>
      </c>
      <c r="R36" s="3" t="s">
        <v>9</v>
      </c>
      <c r="S36" s="3" t="s">
        <v>8</v>
      </c>
      <c r="T36" s="3" t="s">
        <v>7</v>
      </c>
      <c r="U36" s="3" t="s">
        <v>7</v>
      </c>
      <c r="V36" s="4" t="s">
        <v>6</v>
      </c>
      <c r="W36" s="3" t="s">
        <v>5</v>
      </c>
      <c r="X36" s="4" t="s">
        <v>4</v>
      </c>
      <c r="Y36" s="4" t="s">
        <v>3</v>
      </c>
      <c r="Z36" s="4" t="s">
        <v>2</v>
      </c>
      <c r="AA36" s="3" t="s">
        <v>175</v>
      </c>
      <c r="AB36" s="2">
        <v>12625</v>
      </c>
      <c r="AC36" s="1" t="s">
        <v>174</v>
      </c>
    </row>
    <row r="37" spans="1:29" ht="56.25" customHeight="1">
      <c r="A37" s="3" t="s">
        <v>171</v>
      </c>
      <c r="B37" s="7" t="e">
        <f ca="1">IMAGE("https://acnhcdn.com/latest/FtrIcon/FtrSculptureNefertiti.png")</f>
        <v>#NAME?</v>
      </c>
      <c r="C37" s="3" t="s">
        <v>50</v>
      </c>
      <c r="D37" s="3" t="s">
        <v>17</v>
      </c>
      <c r="E37" s="3" t="s">
        <v>170</v>
      </c>
      <c r="F37" s="3">
        <v>4980</v>
      </c>
      <c r="G37" s="2">
        <v>1245</v>
      </c>
      <c r="H37" s="3" t="s">
        <v>7</v>
      </c>
      <c r="I37" s="3" t="s">
        <v>7</v>
      </c>
      <c r="J37" s="6" t="s">
        <v>25</v>
      </c>
      <c r="K37" s="3" t="s">
        <v>169</v>
      </c>
      <c r="L37" s="3" t="s">
        <v>168</v>
      </c>
      <c r="M37" s="3" t="s">
        <v>167</v>
      </c>
      <c r="N37" s="3" t="s">
        <v>11</v>
      </c>
      <c r="O37" s="3"/>
      <c r="P37" s="6" t="s">
        <v>10</v>
      </c>
      <c r="Q37" s="6" t="s">
        <v>10</v>
      </c>
      <c r="R37" s="3" t="s">
        <v>9</v>
      </c>
      <c r="S37" s="3" t="s">
        <v>54</v>
      </c>
      <c r="T37" s="3" t="s">
        <v>7</v>
      </c>
      <c r="U37" s="3" t="s">
        <v>7</v>
      </c>
      <c r="V37" s="4" t="s">
        <v>6</v>
      </c>
      <c r="W37" s="3" t="s">
        <v>46</v>
      </c>
      <c r="X37" s="4" t="s">
        <v>4</v>
      </c>
      <c r="Y37" s="4" t="s">
        <v>3</v>
      </c>
      <c r="Z37" s="4" t="s">
        <v>2</v>
      </c>
      <c r="AA37" s="3" t="s">
        <v>173</v>
      </c>
      <c r="AB37" s="2">
        <v>1343</v>
      </c>
      <c r="AC37" s="1" t="s">
        <v>172</v>
      </c>
    </row>
    <row r="38" spans="1:29" ht="56.25" customHeight="1">
      <c r="A38" s="3" t="s">
        <v>171</v>
      </c>
      <c r="B38" s="7" t="e">
        <f ca="1">IMAGE("https://acnhcdn.com/latest/FtrIcon/FtrSculptureNefertitiFake.png")</f>
        <v>#NAME?</v>
      </c>
      <c r="C38" s="3" t="s">
        <v>50</v>
      </c>
      <c r="D38" s="3" t="s">
        <v>6</v>
      </c>
      <c r="E38" s="3" t="s">
        <v>170</v>
      </c>
      <c r="F38" s="3">
        <v>4980</v>
      </c>
      <c r="G38" s="2">
        <v>0</v>
      </c>
      <c r="H38" s="3" t="s">
        <v>7</v>
      </c>
      <c r="I38" s="3" t="s">
        <v>7</v>
      </c>
      <c r="J38" s="6" t="s">
        <v>25</v>
      </c>
      <c r="K38" s="3" t="s">
        <v>169</v>
      </c>
      <c r="L38" s="3" t="s">
        <v>168</v>
      </c>
      <c r="M38" s="3" t="s">
        <v>167</v>
      </c>
      <c r="N38" s="3" t="s">
        <v>11</v>
      </c>
      <c r="O38" s="3"/>
      <c r="P38" s="6" t="s">
        <v>10</v>
      </c>
      <c r="Q38" s="6" t="s">
        <v>10</v>
      </c>
      <c r="R38" s="3" t="s">
        <v>21</v>
      </c>
      <c r="S38" s="3" t="s">
        <v>7</v>
      </c>
      <c r="T38" s="3" t="s">
        <v>7</v>
      </c>
      <c r="U38" s="3" t="s">
        <v>7</v>
      </c>
      <c r="V38" s="4" t="s">
        <v>6</v>
      </c>
      <c r="W38" s="3" t="s">
        <v>46</v>
      </c>
      <c r="X38" s="4" t="s">
        <v>4</v>
      </c>
      <c r="Y38" s="4" t="s">
        <v>3</v>
      </c>
      <c r="Z38" s="4" t="s">
        <v>2</v>
      </c>
      <c r="AA38" s="3" t="s">
        <v>166</v>
      </c>
      <c r="AB38" s="2">
        <v>1344</v>
      </c>
      <c r="AC38" s="1" t="s">
        <v>165</v>
      </c>
    </row>
    <row r="39" spans="1:29" ht="56.25" customHeight="1">
      <c r="A39" s="3" t="s">
        <v>164</v>
      </c>
      <c r="B39" s="7" t="e">
        <f ca="1">IMAGE("https://acnhcdn.com/latest/FtrIcon/FtrArtFifePlayer.png")</f>
        <v>#NAME?</v>
      </c>
      <c r="C39" s="3"/>
      <c r="D39" s="3" t="s">
        <v>17</v>
      </c>
      <c r="E39" s="3" t="s">
        <v>16</v>
      </c>
      <c r="F39" s="3">
        <v>4980</v>
      </c>
      <c r="G39" s="2">
        <v>1245</v>
      </c>
      <c r="H39" s="3" t="s">
        <v>7</v>
      </c>
      <c r="I39" s="3" t="s">
        <v>7</v>
      </c>
      <c r="J39" s="6" t="s">
        <v>163</v>
      </c>
      <c r="K39" s="3" t="s">
        <v>162</v>
      </c>
      <c r="L39" s="3" t="s">
        <v>161</v>
      </c>
      <c r="M39" s="3" t="s">
        <v>160</v>
      </c>
      <c r="N39" s="3" t="s">
        <v>11</v>
      </c>
      <c r="O39" s="3"/>
      <c r="P39" s="5" t="s">
        <v>10</v>
      </c>
      <c r="Q39" s="5" t="s">
        <v>10</v>
      </c>
      <c r="R39" s="3" t="s">
        <v>9</v>
      </c>
      <c r="S39" s="3" t="s">
        <v>8</v>
      </c>
      <c r="T39" s="3" t="s">
        <v>7</v>
      </c>
      <c r="U39" s="3" t="s">
        <v>7</v>
      </c>
      <c r="V39" s="4" t="s">
        <v>6</v>
      </c>
      <c r="W39" s="3" t="s">
        <v>5</v>
      </c>
      <c r="X39" s="4" t="s">
        <v>4</v>
      </c>
      <c r="Y39" s="4" t="s">
        <v>3</v>
      </c>
      <c r="Z39" s="4" t="s">
        <v>2</v>
      </c>
      <c r="AA39" s="3" t="s">
        <v>159</v>
      </c>
      <c r="AB39" s="2">
        <v>48</v>
      </c>
      <c r="AC39" s="1" t="s">
        <v>158</v>
      </c>
    </row>
    <row r="40" spans="1:29" ht="56.25" customHeight="1">
      <c r="A40" s="3" t="s">
        <v>157</v>
      </c>
      <c r="B40" s="7" t="e">
        <f ca="1">IMAGE("https://acnhcdn.com/latest/FtrIcon/FtrArtAppleOrange.png")</f>
        <v>#NAME?</v>
      </c>
      <c r="C40" s="3"/>
      <c r="D40" s="3" t="s">
        <v>17</v>
      </c>
      <c r="E40" s="3" t="s">
        <v>16</v>
      </c>
      <c r="F40" s="3">
        <v>4980</v>
      </c>
      <c r="G40" s="2">
        <v>1245</v>
      </c>
      <c r="H40" s="3" t="s">
        <v>7</v>
      </c>
      <c r="I40" s="3" t="s">
        <v>7</v>
      </c>
      <c r="J40" s="6" t="s">
        <v>25</v>
      </c>
      <c r="K40" s="3" t="s">
        <v>156</v>
      </c>
      <c r="L40" s="3" t="s">
        <v>155</v>
      </c>
      <c r="M40" s="3" t="s">
        <v>154</v>
      </c>
      <c r="N40" s="3" t="s">
        <v>11</v>
      </c>
      <c r="O40" s="3"/>
      <c r="P40" s="5" t="s">
        <v>10</v>
      </c>
      <c r="Q40" s="5" t="s">
        <v>10</v>
      </c>
      <c r="R40" s="3" t="s">
        <v>9</v>
      </c>
      <c r="S40" s="3" t="s">
        <v>8</v>
      </c>
      <c r="T40" s="3" t="s">
        <v>7</v>
      </c>
      <c r="U40" s="3" t="s">
        <v>7</v>
      </c>
      <c r="V40" s="4" t="s">
        <v>6</v>
      </c>
      <c r="W40" s="3" t="s">
        <v>5</v>
      </c>
      <c r="X40" s="4" t="s">
        <v>4</v>
      </c>
      <c r="Y40" s="4" t="s">
        <v>3</v>
      </c>
      <c r="Z40" s="4" t="s">
        <v>2</v>
      </c>
      <c r="AA40" s="3" t="s">
        <v>153</v>
      </c>
      <c r="AB40" s="2">
        <v>20</v>
      </c>
      <c r="AC40" s="1" t="s">
        <v>152</v>
      </c>
    </row>
    <row r="41" spans="1:29" ht="56.25" customHeight="1">
      <c r="A41" s="3" t="s">
        <v>151</v>
      </c>
      <c r="B41" s="7" t="e">
        <f ca="1">IMAGE("https://acnhcdn.com/latest/FtrIcon/FtrArtBarFB.png")</f>
        <v>#NAME?</v>
      </c>
      <c r="C41" s="3"/>
      <c r="D41" s="3" t="s">
        <v>17</v>
      </c>
      <c r="E41" s="3" t="s">
        <v>16</v>
      </c>
      <c r="F41" s="3">
        <v>4980</v>
      </c>
      <c r="G41" s="2">
        <v>1245</v>
      </c>
      <c r="H41" s="3" t="s">
        <v>7</v>
      </c>
      <c r="I41" s="3" t="s">
        <v>7</v>
      </c>
      <c r="J41" s="6" t="s">
        <v>34</v>
      </c>
      <c r="K41" s="3" t="s">
        <v>150</v>
      </c>
      <c r="L41" s="3" t="s">
        <v>149</v>
      </c>
      <c r="M41" s="3" t="s">
        <v>148</v>
      </c>
      <c r="N41" s="3" t="s">
        <v>11</v>
      </c>
      <c r="O41" s="3"/>
      <c r="P41" s="5" t="s">
        <v>10</v>
      </c>
      <c r="Q41" s="5" t="s">
        <v>10</v>
      </c>
      <c r="R41" s="3" t="s">
        <v>9</v>
      </c>
      <c r="S41" s="3" t="s">
        <v>8</v>
      </c>
      <c r="T41" s="3" t="s">
        <v>7</v>
      </c>
      <c r="U41" s="3" t="s">
        <v>7</v>
      </c>
      <c r="V41" s="4" t="s">
        <v>6</v>
      </c>
      <c r="W41" s="3" t="s">
        <v>5</v>
      </c>
      <c r="X41" s="4" t="s">
        <v>4</v>
      </c>
      <c r="Y41" s="4" t="s">
        <v>3</v>
      </c>
      <c r="Z41" s="4" t="s">
        <v>2</v>
      </c>
      <c r="AA41" s="3" t="s">
        <v>147</v>
      </c>
      <c r="AB41" s="2">
        <v>46</v>
      </c>
      <c r="AC41" s="1" t="s">
        <v>146</v>
      </c>
    </row>
    <row r="42" spans="1:29" ht="56.25" customHeight="1">
      <c r="A42" s="3" t="s">
        <v>143</v>
      </c>
      <c r="B42" s="7" t="e">
        <f ca="1">IMAGE("https://acnhcdn.com/latest/FtrIcon/FtrArtMilkmaid.png")</f>
        <v>#NAME?</v>
      </c>
      <c r="C42" s="3"/>
      <c r="D42" s="3" t="s">
        <v>17</v>
      </c>
      <c r="E42" s="3" t="s">
        <v>16</v>
      </c>
      <c r="F42" s="3">
        <v>4980</v>
      </c>
      <c r="G42" s="2">
        <v>1245</v>
      </c>
      <c r="H42" s="3" t="s">
        <v>7</v>
      </c>
      <c r="I42" s="3" t="s">
        <v>7</v>
      </c>
      <c r="J42" s="6" t="s">
        <v>25</v>
      </c>
      <c r="K42" s="3" t="s">
        <v>142</v>
      </c>
      <c r="L42" s="3" t="s">
        <v>141</v>
      </c>
      <c r="M42" s="3" t="s">
        <v>140</v>
      </c>
      <c r="N42" s="3" t="s">
        <v>11</v>
      </c>
      <c r="O42" s="3"/>
      <c r="P42" s="5" t="s">
        <v>10</v>
      </c>
      <c r="Q42" s="5" t="s">
        <v>10</v>
      </c>
      <c r="R42" s="3" t="s">
        <v>9</v>
      </c>
      <c r="S42" s="3" t="s">
        <v>8</v>
      </c>
      <c r="T42" s="3" t="s">
        <v>7</v>
      </c>
      <c r="U42" s="3" t="s">
        <v>7</v>
      </c>
      <c r="V42" s="4" t="s">
        <v>6</v>
      </c>
      <c r="W42" s="3" t="s">
        <v>5</v>
      </c>
      <c r="X42" s="4" t="s">
        <v>4</v>
      </c>
      <c r="Y42" s="4" t="s">
        <v>3</v>
      </c>
      <c r="Z42" s="4" t="s">
        <v>2</v>
      </c>
      <c r="AA42" s="3" t="s">
        <v>145</v>
      </c>
      <c r="AB42" s="2">
        <v>10</v>
      </c>
      <c r="AC42" s="1" t="s">
        <v>144</v>
      </c>
    </row>
    <row r="43" spans="1:29" ht="56.25" customHeight="1">
      <c r="A43" s="3" t="s">
        <v>143</v>
      </c>
      <c r="B43" s="7" t="e">
        <f ca="1">IMAGE("https://acnhcdn.com/latest/FtrIcon/FtrArtMilkmaidFake.png")</f>
        <v>#NAME?</v>
      </c>
      <c r="C43" s="3"/>
      <c r="D43" s="3" t="s">
        <v>6</v>
      </c>
      <c r="E43" s="3" t="s">
        <v>16</v>
      </c>
      <c r="F43" s="3">
        <v>4980</v>
      </c>
      <c r="G43" s="2">
        <v>0</v>
      </c>
      <c r="H43" s="3" t="s">
        <v>7</v>
      </c>
      <c r="I43" s="3" t="s">
        <v>7</v>
      </c>
      <c r="J43" s="6" t="s">
        <v>25</v>
      </c>
      <c r="K43" s="3" t="s">
        <v>142</v>
      </c>
      <c r="L43" s="3" t="s">
        <v>141</v>
      </c>
      <c r="M43" s="3" t="s">
        <v>140</v>
      </c>
      <c r="N43" s="3" t="s">
        <v>11</v>
      </c>
      <c r="O43" s="3"/>
      <c r="P43" s="5" t="s">
        <v>10</v>
      </c>
      <c r="Q43" s="5" t="s">
        <v>10</v>
      </c>
      <c r="R43" s="3" t="s">
        <v>21</v>
      </c>
      <c r="S43" s="3" t="s">
        <v>7</v>
      </c>
      <c r="T43" s="3" t="s">
        <v>7</v>
      </c>
      <c r="U43" s="3" t="s">
        <v>7</v>
      </c>
      <c r="V43" s="4" t="s">
        <v>6</v>
      </c>
      <c r="W43" s="3" t="s">
        <v>5</v>
      </c>
      <c r="X43" s="4" t="s">
        <v>4</v>
      </c>
      <c r="Y43" s="4" t="s">
        <v>3</v>
      </c>
      <c r="Z43" s="4" t="s">
        <v>2</v>
      </c>
      <c r="AA43" s="3" t="s">
        <v>139</v>
      </c>
      <c r="AB43" s="2">
        <v>9</v>
      </c>
      <c r="AC43" s="1" t="s">
        <v>138</v>
      </c>
    </row>
    <row r="44" spans="1:29" ht="56.25" customHeight="1">
      <c r="A44" s="3" t="s">
        <v>135</v>
      </c>
      <c r="B44" s="3" t="e">
        <f ca="1">IMAGE("https://acnhcdn.com/latest/FtrIcon/FtrSculptureDiskobolos.png")</f>
        <v>#NAME?</v>
      </c>
      <c r="C44" s="3" t="s">
        <v>50</v>
      </c>
      <c r="D44" s="3" t="s">
        <v>17</v>
      </c>
      <c r="E44" s="3" t="s">
        <v>35</v>
      </c>
      <c r="F44" s="3">
        <v>4980</v>
      </c>
      <c r="G44" s="3">
        <v>1245</v>
      </c>
      <c r="H44" s="3" t="s">
        <v>7</v>
      </c>
      <c r="I44" s="3" t="s">
        <v>7</v>
      </c>
      <c r="J44" s="6" t="s">
        <v>34</v>
      </c>
      <c r="K44" s="3" t="s">
        <v>134</v>
      </c>
      <c r="L44" s="3" t="s">
        <v>133</v>
      </c>
      <c r="M44" s="3" t="s">
        <v>132</v>
      </c>
      <c r="N44" s="3" t="s">
        <v>11</v>
      </c>
      <c r="O44" s="3"/>
      <c r="P44" s="6" t="s">
        <v>10</v>
      </c>
      <c r="Q44" s="6" t="s">
        <v>10</v>
      </c>
      <c r="R44" s="3" t="s">
        <v>9</v>
      </c>
      <c r="S44" s="3" t="s">
        <v>54</v>
      </c>
      <c r="T44" s="3" t="s">
        <v>7</v>
      </c>
      <c r="U44" s="3" t="s">
        <v>7</v>
      </c>
      <c r="V44" s="4" t="s">
        <v>6</v>
      </c>
      <c r="W44" s="3" t="s">
        <v>46</v>
      </c>
      <c r="X44" s="4" t="s">
        <v>4</v>
      </c>
      <c r="Y44" s="4" t="s">
        <v>3</v>
      </c>
      <c r="Z44" s="4" t="s">
        <v>2</v>
      </c>
      <c r="AA44" s="3" t="s">
        <v>137</v>
      </c>
      <c r="AB44" s="2">
        <v>1335</v>
      </c>
      <c r="AC44" s="1" t="s">
        <v>136</v>
      </c>
    </row>
    <row r="45" spans="1:29" ht="56.25" customHeight="1">
      <c r="A45" s="3" t="s">
        <v>135</v>
      </c>
      <c r="B45" s="3" t="e">
        <f ca="1">IMAGE("https://acnhcdn.com/latest/FtrIcon/FtrSculptureDiskobolosFake.png")</f>
        <v>#NAME?</v>
      </c>
      <c r="C45" s="3" t="s">
        <v>50</v>
      </c>
      <c r="D45" s="3" t="s">
        <v>6</v>
      </c>
      <c r="E45" s="3" t="s">
        <v>35</v>
      </c>
      <c r="F45" s="3">
        <v>4980</v>
      </c>
      <c r="G45" s="3">
        <v>0</v>
      </c>
      <c r="H45" s="3" t="s">
        <v>7</v>
      </c>
      <c r="I45" s="3" t="s">
        <v>7</v>
      </c>
      <c r="J45" s="6" t="s">
        <v>34</v>
      </c>
      <c r="K45" s="3" t="s">
        <v>134</v>
      </c>
      <c r="L45" s="3" t="s">
        <v>133</v>
      </c>
      <c r="M45" s="3" t="s">
        <v>132</v>
      </c>
      <c r="N45" s="3" t="s">
        <v>11</v>
      </c>
      <c r="O45" s="3"/>
      <c r="P45" s="6" t="s">
        <v>10</v>
      </c>
      <c r="Q45" s="6" t="s">
        <v>10</v>
      </c>
      <c r="R45" s="3" t="s">
        <v>21</v>
      </c>
      <c r="S45" s="3" t="s">
        <v>7</v>
      </c>
      <c r="T45" s="3" t="s">
        <v>7</v>
      </c>
      <c r="U45" s="3" t="s">
        <v>7</v>
      </c>
      <c r="V45" s="4" t="s">
        <v>6</v>
      </c>
      <c r="W45" s="3" t="s">
        <v>46</v>
      </c>
      <c r="X45" s="4" t="s">
        <v>4</v>
      </c>
      <c r="Y45" s="4" t="s">
        <v>3</v>
      </c>
      <c r="Z45" s="4" t="s">
        <v>2</v>
      </c>
      <c r="AA45" s="3" t="s">
        <v>131</v>
      </c>
      <c r="AB45" s="2">
        <v>1336</v>
      </c>
      <c r="AC45" s="1" t="s">
        <v>130</v>
      </c>
    </row>
    <row r="46" spans="1:29" ht="56.25" customHeight="1">
      <c r="A46" s="3" t="s">
        <v>127</v>
      </c>
      <c r="B46" s="3" t="e">
        <f ca="1">IMAGE("https://acnhcdn.com/latest/FtrIcon/FtrSculptureOlmecaHead.png")</f>
        <v>#NAME?</v>
      </c>
      <c r="C46" s="3" t="s">
        <v>50</v>
      </c>
      <c r="D46" s="3" t="s">
        <v>17</v>
      </c>
      <c r="E46" s="3" t="s">
        <v>35</v>
      </c>
      <c r="F46" s="3">
        <v>4980</v>
      </c>
      <c r="G46" s="3">
        <v>1245</v>
      </c>
      <c r="H46" s="3" t="s">
        <v>7</v>
      </c>
      <c r="I46" s="3" t="s">
        <v>7</v>
      </c>
      <c r="J46" s="6" t="s">
        <v>66</v>
      </c>
      <c r="K46" s="8" t="s">
        <v>126</v>
      </c>
      <c r="L46" s="3" t="s">
        <v>125</v>
      </c>
      <c r="M46" s="3" t="s">
        <v>124</v>
      </c>
      <c r="N46" s="3" t="s">
        <v>11</v>
      </c>
      <c r="O46" s="3"/>
      <c r="P46" s="6" t="s">
        <v>10</v>
      </c>
      <c r="Q46" s="6" t="s">
        <v>10</v>
      </c>
      <c r="R46" s="3" t="s">
        <v>9</v>
      </c>
      <c r="S46" s="3" t="s">
        <v>54</v>
      </c>
      <c r="T46" s="3" t="s">
        <v>7</v>
      </c>
      <c r="U46" s="3" t="s">
        <v>7</v>
      </c>
      <c r="V46" s="4" t="s">
        <v>6</v>
      </c>
      <c r="W46" s="3" t="s">
        <v>46</v>
      </c>
      <c r="X46" s="4" t="s">
        <v>4</v>
      </c>
      <c r="Y46" s="4" t="s">
        <v>3</v>
      </c>
      <c r="Z46" s="4" t="s">
        <v>2</v>
      </c>
      <c r="AA46" s="3" t="s">
        <v>129</v>
      </c>
      <c r="AB46" s="2">
        <v>12533</v>
      </c>
      <c r="AC46" s="1" t="s">
        <v>128</v>
      </c>
    </row>
    <row r="47" spans="1:29" ht="56.25" customHeight="1">
      <c r="A47" s="3" t="s">
        <v>127</v>
      </c>
      <c r="B47" s="3" t="e">
        <f ca="1">IMAGE("https://acnhcdn.com/latest/FtrIcon/FtrSculptureOlmecaHeadFake.png")</f>
        <v>#NAME?</v>
      </c>
      <c r="C47" s="3" t="s">
        <v>50</v>
      </c>
      <c r="D47" s="3" t="s">
        <v>6</v>
      </c>
      <c r="E47" s="3" t="s">
        <v>35</v>
      </c>
      <c r="F47" s="3">
        <v>4980</v>
      </c>
      <c r="G47" s="3">
        <v>0</v>
      </c>
      <c r="H47" s="3" t="s">
        <v>7</v>
      </c>
      <c r="I47" s="3" t="s">
        <v>7</v>
      </c>
      <c r="J47" s="6" t="s">
        <v>66</v>
      </c>
      <c r="K47" s="8" t="s">
        <v>126</v>
      </c>
      <c r="L47" s="3" t="s">
        <v>125</v>
      </c>
      <c r="M47" s="3" t="s">
        <v>124</v>
      </c>
      <c r="N47" s="3" t="s">
        <v>11</v>
      </c>
      <c r="O47" s="3"/>
      <c r="P47" s="6" t="s">
        <v>10</v>
      </c>
      <c r="Q47" s="6" t="s">
        <v>10</v>
      </c>
      <c r="R47" s="3" t="s">
        <v>21</v>
      </c>
      <c r="S47" s="3" t="s">
        <v>7</v>
      </c>
      <c r="T47" s="3" t="s">
        <v>7</v>
      </c>
      <c r="U47" s="3" t="s">
        <v>7</v>
      </c>
      <c r="V47" s="4" t="s">
        <v>6</v>
      </c>
      <c r="W47" s="3" t="s">
        <v>46</v>
      </c>
      <c r="X47" s="4" t="s">
        <v>4</v>
      </c>
      <c r="Y47" s="4" t="s">
        <v>3</v>
      </c>
      <c r="Z47" s="4" t="s">
        <v>2</v>
      </c>
      <c r="AA47" s="3" t="s">
        <v>123</v>
      </c>
      <c r="AB47" s="2">
        <v>12534</v>
      </c>
      <c r="AC47" s="1" t="s">
        <v>122</v>
      </c>
    </row>
    <row r="48" spans="1:29" ht="56.25" customHeight="1">
      <c r="A48" s="3" t="s">
        <v>119</v>
      </c>
      <c r="B48" s="7" t="e">
        <f ca="1">IMAGE("https://acnhcdn.com/latest/FtrIcon/FtrArtOotaniOniji.png")</f>
        <v>#NAME?</v>
      </c>
      <c r="C48" s="3"/>
      <c r="D48" s="3" t="s">
        <v>17</v>
      </c>
      <c r="E48" s="3" t="s">
        <v>16</v>
      </c>
      <c r="F48" s="3">
        <v>4980</v>
      </c>
      <c r="G48" s="2">
        <v>1245</v>
      </c>
      <c r="H48" s="3" t="s">
        <v>7</v>
      </c>
      <c r="I48" s="3" t="s">
        <v>7</v>
      </c>
      <c r="J48" s="6" t="s">
        <v>25</v>
      </c>
      <c r="K48" s="3" t="s">
        <v>118</v>
      </c>
      <c r="L48" s="3" t="s">
        <v>117</v>
      </c>
      <c r="M48" s="3" t="s">
        <v>116</v>
      </c>
      <c r="N48" s="3" t="s">
        <v>11</v>
      </c>
      <c r="O48" s="3"/>
      <c r="P48" s="5" t="s">
        <v>10</v>
      </c>
      <c r="Q48" s="5" t="s">
        <v>10</v>
      </c>
      <c r="R48" s="3" t="s">
        <v>9</v>
      </c>
      <c r="S48" s="3" t="s">
        <v>8</v>
      </c>
      <c r="T48" s="3" t="s">
        <v>7</v>
      </c>
      <c r="U48" s="3" t="s">
        <v>7</v>
      </c>
      <c r="V48" s="4" t="s">
        <v>6</v>
      </c>
      <c r="W48" s="3" t="s">
        <v>5</v>
      </c>
      <c r="X48" s="4" t="s">
        <v>4</v>
      </c>
      <c r="Y48" s="4" t="s">
        <v>3</v>
      </c>
      <c r="Z48" s="4" t="s">
        <v>2</v>
      </c>
      <c r="AA48" s="3" t="s">
        <v>121</v>
      </c>
      <c r="AB48" s="2">
        <v>66</v>
      </c>
      <c r="AC48" s="1" t="s">
        <v>120</v>
      </c>
    </row>
    <row r="49" spans="1:29" ht="56.25" customHeight="1">
      <c r="A49" s="3" t="s">
        <v>119</v>
      </c>
      <c r="B49" s="7" t="e">
        <f ca="1">IMAGE("https://acnhcdn.com/latest/FtrIcon/FtrArtOotaniOnijiFake.png")</f>
        <v>#NAME?</v>
      </c>
      <c r="C49" s="3"/>
      <c r="D49" s="3" t="s">
        <v>6</v>
      </c>
      <c r="E49" s="3" t="s">
        <v>16</v>
      </c>
      <c r="F49" s="3">
        <v>4980</v>
      </c>
      <c r="G49" s="2">
        <v>0</v>
      </c>
      <c r="H49" s="3" t="s">
        <v>7</v>
      </c>
      <c r="I49" s="3" t="s">
        <v>7</v>
      </c>
      <c r="J49" s="6" t="s">
        <v>25</v>
      </c>
      <c r="K49" s="3" t="s">
        <v>118</v>
      </c>
      <c r="L49" s="3" t="s">
        <v>117</v>
      </c>
      <c r="M49" s="3" t="s">
        <v>116</v>
      </c>
      <c r="N49" s="3" t="s">
        <v>11</v>
      </c>
      <c r="O49" s="3"/>
      <c r="P49" s="5" t="s">
        <v>10</v>
      </c>
      <c r="Q49" s="5" t="s">
        <v>10</v>
      </c>
      <c r="R49" s="3" t="s">
        <v>21</v>
      </c>
      <c r="S49" s="3" t="s">
        <v>7</v>
      </c>
      <c r="T49" s="3" t="s">
        <v>7</v>
      </c>
      <c r="U49" s="3" t="s">
        <v>7</v>
      </c>
      <c r="V49" s="4" t="s">
        <v>6</v>
      </c>
      <c r="W49" s="3" t="s">
        <v>5</v>
      </c>
      <c r="X49" s="4" t="s">
        <v>4</v>
      </c>
      <c r="Y49" s="4" t="s">
        <v>3</v>
      </c>
      <c r="Z49" s="4" t="s">
        <v>2</v>
      </c>
      <c r="AA49" s="3" t="s">
        <v>115</v>
      </c>
      <c r="AB49" s="2">
        <v>65</v>
      </c>
      <c r="AC49" s="1" t="s">
        <v>114</v>
      </c>
    </row>
    <row r="50" spans="1:29" ht="56.25" customHeight="1">
      <c r="A50" s="3" t="s">
        <v>111</v>
      </c>
      <c r="B50" s="7" t="e">
        <f ca="1">IMAGE("https://acnhcdn.com/latest/FtrIcon/FtrArtHunterSnow.png")</f>
        <v>#NAME?</v>
      </c>
      <c r="C50" s="3"/>
      <c r="D50" s="3" t="s">
        <v>17</v>
      </c>
      <c r="E50" s="3" t="s">
        <v>16</v>
      </c>
      <c r="F50" s="3">
        <v>4980</v>
      </c>
      <c r="G50" s="2">
        <v>1245</v>
      </c>
      <c r="H50" s="3" t="s">
        <v>7</v>
      </c>
      <c r="I50" s="3" t="s">
        <v>7</v>
      </c>
      <c r="J50" s="6" t="s">
        <v>15</v>
      </c>
      <c r="K50" s="3" t="s">
        <v>110</v>
      </c>
      <c r="L50" s="3" t="s">
        <v>109</v>
      </c>
      <c r="M50" s="3" t="s">
        <v>108</v>
      </c>
      <c r="N50" s="3" t="s">
        <v>11</v>
      </c>
      <c r="O50" s="3"/>
      <c r="P50" s="5" t="s">
        <v>10</v>
      </c>
      <c r="Q50" s="5" t="s">
        <v>10</v>
      </c>
      <c r="R50" s="3" t="s">
        <v>9</v>
      </c>
      <c r="S50" s="3" t="s">
        <v>8</v>
      </c>
      <c r="T50" s="3" t="s">
        <v>7</v>
      </c>
      <c r="U50" s="3" t="s">
        <v>7</v>
      </c>
      <c r="V50" s="4" t="s">
        <v>6</v>
      </c>
      <c r="W50" s="3" t="s">
        <v>5</v>
      </c>
      <c r="X50" s="4" t="s">
        <v>4</v>
      </c>
      <c r="Y50" s="4" t="s">
        <v>3</v>
      </c>
      <c r="Z50" s="4" t="s">
        <v>2</v>
      </c>
      <c r="AA50" s="3" t="s">
        <v>113</v>
      </c>
      <c r="AB50" s="2">
        <v>2</v>
      </c>
      <c r="AC50" s="1" t="s">
        <v>112</v>
      </c>
    </row>
    <row r="51" spans="1:29" ht="56.25" customHeight="1">
      <c r="A51" s="3" t="s">
        <v>111</v>
      </c>
      <c r="B51" s="7" t="e">
        <f ca="1">IMAGE("https://acnhcdn.com/latest/FtrIcon/FtrArtHunterSnowFake.png")</f>
        <v>#NAME?</v>
      </c>
      <c r="C51" s="3"/>
      <c r="D51" s="3" t="s">
        <v>6</v>
      </c>
      <c r="E51" s="3" t="s">
        <v>16</v>
      </c>
      <c r="F51" s="3">
        <v>4980</v>
      </c>
      <c r="G51" s="2">
        <v>0</v>
      </c>
      <c r="H51" s="3" t="s">
        <v>7</v>
      </c>
      <c r="I51" s="3" t="s">
        <v>7</v>
      </c>
      <c r="J51" s="6" t="s">
        <v>15</v>
      </c>
      <c r="K51" s="3" t="s">
        <v>110</v>
      </c>
      <c r="L51" s="3" t="s">
        <v>109</v>
      </c>
      <c r="M51" s="3" t="s">
        <v>108</v>
      </c>
      <c r="N51" s="3" t="s">
        <v>11</v>
      </c>
      <c r="O51" s="3"/>
      <c r="P51" s="5" t="s">
        <v>10</v>
      </c>
      <c r="Q51" s="5" t="s">
        <v>10</v>
      </c>
      <c r="R51" s="3" t="s">
        <v>21</v>
      </c>
      <c r="S51" s="3" t="s">
        <v>7</v>
      </c>
      <c r="T51" s="3" t="s">
        <v>7</v>
      </c>
      <c r="U51" s="3" t="s">
        <v>7</v>
      </c>
      <c r="V51" s="4" t="s">
        <v>6</v>
      </c>
      <c r="W51" s="3" t="s">
        <v>5</v>
      </c>
      <c r="X51" s="4" t="s">
        <v>4</v>
      </c>
      <c r="Y51" s="4" t="s">
        <v>3</v>
      </c>
      <c r="Z51" s="4" t="s">
        <v>2</v>
      </c>
      <c r="AA51" s="3" t="s">
        <v>107</v>
      </c>
      <c r="AB51" s="2">
        <v>12629</v>
      </c>
      <c r="AC51" s="1" t="s">
        <v>106</v>
      </c>
    </row>
    <row r="52" spans="1:29" ht="56.25" customHeight="1">
      <c r="A52" s="3" t="s">
        <v>103</v>
      </c>
      <c r="B52" s="7" t="e">
        <f ca="1">IMAGE("https://acnhcdn.com/latest/FtrIcon/FtrArtPortraitCecilia.png")</f>
        <v>#NAME?</v>
      </c>
      <c r="C52" s="3"/>
      <c r="D52" s="3" t="s">
        <v>17</v>
      </c>
      <c r="E52" s="3" t="s">
        <v>16</v>
      </c>
      <c r="F52" s="3">
        <v>4980</v>
      </c>
      <c r="G52" s="2">
        <v>1245</v>
      </c>
      <c r="H52" s="3" t="s">
        <v>7</v>
      </c>
      <c r="I52" s="3" t="s">
        <v>7</v>
      </c>
      <c r="J52" s="6" t="s">
        <v>25</v>
      </c>
      <c r="K52" s="3" t="s">
        <v>102</v>
      </c>
      <c r="L52" s="3" t="s">
        <v>101</v>
      </c>
      <c r="M52" s="3" t="s">
        <v>100</v>
      </c>
      <c r="N52" s="3" t="s">
        <v>11</v>
      </c>
      <c r="O52" s="3"/>
      <c r="P52" s="5" t="s">
        <v>10</v>
      </c>
      <c r="Q52" s="5" t="s">
        <v>10</v>
      </c>
      <c r="R52" s="3" t="s">
        <v>9</v>
      </c>
      <c r="S52" s="3" t="s">
        <v>8</v>
      </c>
      <c r="T52" s="3" t="s">
        <v>7</v>
      </c>
      <c r="U52" s="3" t="s">
        <v>7</v>
      </c>
      <c r="V52" s="4" t="s">
        <v>6</v>
      </c>
      <c r="W52" s="3" t="s">
        <v>5</v>
      </c>
      <c r="X52" s="4" t="s">
        <v>4</v>
      </c>
      <c r="Y52" s="4" t="s">
        <v>3</v>
      </c>
      <c r="Z52" s="4" t="s">
        <v>2</v>
      </c>
      <c r="AA52" s="3" t="s">
        <v>105</v>
      </c>
      <c r="AB52" s="2">
        <v>24</v>
      </c>
      <c r="AC52" s="1" t="s">
        <v>104</v>
      </c>
    </row>
    <row r="53" spans="1:29" ht="56.25" customHeight="1">
      <c r="A53" s="3" t="s">
        <v>103</v>
      </c>
      <c r="B53" s="7" t="e">
        <f ca="1">IMAGE("https://acnhcdn.com/latest/FtrIcon/FtrArtPortraitCeciliaFake.png")</f>
        <v>#NAME?</v>
      </c>
      <c r="C53" s="3"/>
      <c r="D53" s="3" t="s">
        <v>6</v>
      </c>
      <c r="E53" s="3" t="s">
        <v>16</v>
      </c>
      <c r="F53" s="3">
        <v>4980</v>
      </c>
      <c r="G53" s="2">
        <v>0</v>
      </c>
      <c r="H53" s="3" t="s">
        <v>7</v>
      </c>
      <c r="I53" s="3" t="s">
        <v>7</v>
      </c>
      <c r="J53" s="6" t="s">
        <v>25</v>
      </c>
      <c r="K53" s="3" t="s">
        <v>102</v>
      </c>
      <c r="L53" s="3" t="s">
        <v>101</v>
      </c>
      <c r="M53" s="3" t="s">
        <v>100</v>
      </c>
      <c r="N53" s="3" t="s">
        <v>11</v>
      </c>
      <c r="O53" s="3"/>
      <c r="P53" s="5" t="s">
        <v>10</v>
      </c>
      <c r="Q53" s="5" t="s">
        <v>10</v>
      </c>
      <c r="R53" s="3" t="s">
        <v>21</v>
      </c>
      <c r="S53" s="3" t="s">
        <v>7</v>
      </c>
      <c r="T53" s="3" t="s">
        <v>7</v>
      </c>
      <c r="U53" s="3" t="s">
        <v>7</v>
      </c>
      <c r="V53" s="4" t="s">
        <v>6</v>
      </c>
      <c r="W53" s="3" t="s">
        <v>5</v>
      </c>
      <c r="X53" s="4" t="s">
        <v>4</v>
      </c>
      <c r="Y53" s="4" t="s">
        <v>3</v>
      </c>
      <c r="Z53" s="4" t="s">
        <v>2</v>
      </c>
      <c r="AA53" s="3" t="s">
        <v>99</v>
      </c>
      <c r="AB53" s="2">
        <v>23</v>
      </c>
      <c r="AC53" s="1" t="s">
        <v>98</v>
      </c>
    </row>
    <row r="54" spans="1:29" ht="56.25" customHeight="1">
      <c r="A54" s="3" t="s">
        <v>97</v>
      </c>
      <c r="B54" s="7" t="e">
        <f ca="1">IMAGE("https://acnhcdn.com/latest/FtrIcon/FtrArtOphelia.png")</f>
        <v>#NAME?</v>
      </c>
      <c r="C54" s="3"/>
      <c r="D54" s="3" t="s">
        <v>17</v>
      </c>
      <c r="E54" s="3" t="s">
        <v>16</v>
      </c>
      <c r="F54" s="3">
        <v>4980</v>
      </c>
      <c r="G54" s="2">
        <v>1245</v>
      </c>
      <c r="H54" s="3" t="s">
        <v>7</v>
      </c>
      <c r="I54" s="3" t="s">
        <v>7</v>
      </c>
      <c r="J54" s="6" t="s">
        <v>25</v>
      </c>
      <c r="K54" s="3" t="s">
        <v>96</v>
      </c>
      <c r="L54" s="3" t="s">
        <v>95</v>
      </c>
      <c r="M54" s="3" t="s">
        <v>94</v>
      </c>
      <c r="N54" s="3" t="s">
        <v>11</v>
      </c>
      <c r="O54" s="3"/>
      <c r="P54" s="5" t="s">
        <v>10</v>
      </c>
      <c r="Q54" s="5" t="s">
        <v>10</v>
      </c>
      <c r="R54" s="3" t="s">
        <v>9</v>
      </c>
      <c r="S54" s="3" t="s">
        <v>8</v>
      </c>
      <c r="T54" s="3" t="s">
        <v>7</v>
      </c>
      <c r="U54" s="3" t="s">
        <v>7</v>
      </c>
      <c r="V54" s="4" t="s">
        <v>6</v>
      </c>
      <c r="W54" s="3" t="s">
        <v>5</v>
      </c>
      <c r="X54" s="4" t="s">
        <v>4</v>
      </c>
      <c r="Y54" s="4" t="s">
        <v>3</v>
      </c>
      <c r="Z54" s="4" t="s">
        <v>2</v>
      </c>
      <c r="AA54" s="3" t="s">
        <v>93</v>
      </c>
      <c r="AB54" s="2">
        <v>12621</v>
      </c>
      <c r="AC54" s="1" t="s">
        <v>92</v>
      </c>
    </row>
    <row r="55" spans="1:29" ht="56.25" customHeight="1">
      <c r="A55" s="3" t="s">
        <v>89</v>
      </c>
      <c r="B55" s="7" t="e">
        <f ca="1">IMAGE("https://acnhcdn.com/latest/FtrIcon/FtrArtLasMeninas.png")</f>
        <v>#NAME?</v>
      </c>
      <c r="C55" s="3"/>
      <c r="D55" s="3" t="s">
        <v>17</v>
      </c>
      <c r="E55" s="3" t="s">
        <v>16</v>
      </c>
      <c r="F55" s="3">
        <v>4980</v>
      </c>
      <c r="G55" s="2">
        <v>1245</v>
      </c>
      <c r="H55" s="3" t="s">
        <v>7</v>
      </c>
      <c r="I55" s="3" t="s">
        <v>7</v>
      </c>
      <c r="J55" s="6" t="s">
        <v>66</v>
      </c>
      <c r="K55" s="3" t="s">
        <v>88</v>
      </c>
      <c r="L55" s="3" t="s">
        <v>87</v>
      </c>
      <c r="M55" s="3" t="s">
        <v>86</v>
      </c>
      <c r="N55" s="3" t="s">
        <v>11</v>
      </c>
      <c r="O55" s="3"/>
      <c r="P55" s="5" t="s">
        <v>10</v>
      </c>
      <c r="Q55" s="5" t="s">
        <v>10</v>
      </c>
      <c r="R55" s="3" t="s">
        <v>9</v>
      </c>
      <c r="S55" s="3" t="s">
        <v>8</v>
      </c>
      <c r="T55" s="3" t="s">
        <v>7</v>
      </c>
      <c r="U55" s="3" t="s">
        <v>7</v>
      </c>
      <c r="V55" s="4" t="s">
        <v>6</v>
      </c>
      <c r="W55" s="3" t="s">
        <v>5</v>
      </c>
      <c r="X55" s="4" t="s">
        <v>4</v>
      </c>
      <c r="Y55" s="4" t="s">
        <v>3</v>
      </c>
      <c r="Z55" s="4" t="s">
        <v>2</v>
      </c>
      <c r="AA55" s="3" t="s">
        <v>91</v>
      </c>
      <c r="AB55" s="2">
        <v>72</v>
      </c>
      <c r="AC55" s="1" t="s">
        <v>90</v>
      </c>
    </row>
    <row r="56" spans="1:29" ht="56.25" customHeight="1">
      <c r="A56" s="3" t="s">
        <v>89</v>
      </c>
      <c r="B56" s="7" t="e">
        <f ca="1">IMAGE("https://acnhcdn.com/latest/FtrIcon/FtrArtLasMeninasFake.png")</f>
        <v>#NAME?</v>
      </c>
      <c r="C56" s="3"/>
      <c r="D56" s="3" t="s">
        <v>6</v>
      </c>
      <c r="E56" s="3" t="s">
        <v>16</v>
      </c>
      <c r="F56" s="3">
        <v>4980</v>
      </c>
      <c r="G56" s="2">
        <v>0</v>
      </c>
      <c r="H56" s="3" t="s">
        <v>7</v>
      </c>
      <c r="I56" s="3" t="s">
        <v>7</v>
      </c>
      <c r="J56" s="6" t="s">
        <v>66</v>
      </c>
      <c r="K56" s="3" t="s">
        <v>88</v>
      </c>
      <c r="L56" s="3" t="s">
        <v>87</v>
      </c>
      <c r="M56" s="3" t="s">
        <v>86</v>
      </c>
      <c r="N56" s="3" t="s">
        <v>11</v>
      </c>
      <c r="O56" s="3"/>
      <c r="P56" s="5" t="s">
        <v>10</v>
      </c>
      <c r="Q56" s="5" t="s">
        <v>10</v>
      </c>
      <c r="R56" s="3" t="s">
        <v>21</v>
      </c>
      <c r="S56" s="3" t="s">
        <v>7</v>
      </c>
      <c r="T56" s="3" t="s">
        <v>7</v>
      </c>
      <c r="U56" s="3" t="s">
        <v>7</v>
      </c>
      <c r="V56" s="4" t="s">
        <v>6</v>
      </c>
      <c r="W56" s="3" t="s">
        <v>5</v>
      </c>
      <c r="X56" s="4" t="s">
        <v>4</v>
      </c>
      <c r="Y56" s="4" t="s">
        <v>3</v>
      </c>
      <c r="Z56" s="4" t="s">
        <v>2</v>
      </c>
      <c r="AA56" s="3" t="s">
        <v>85</v>
      </c>
      <c r="AB56" s="2">
        <v>71</v>
      </c>
      <c r="AC56" s="1" t="s">
        <v>84</v>
      </c>
    </row>
    <row r="57" spans="1:29" ht="56.25" customHeight="1">
      <c r="A57" s="3" t="s">
        <v>81</v>
      </c>
      <c r="B57" s="3" t="e">
        <f ca="1">IMAGE("https://acnhcdn.com/latest/FtrIcon/FtrSculptureHoumuwuDing.png")</f>
        <v>#NAME?</v>
      </c>
      <c r="C57" s="3" t="s">
        <v>50</v>
      </c>
      <c r="D57" s="3" t="s">
        <v>17</v>
      </c>
      <c r="E57" s="3" t="s">
        <v>35</v>
      </c>
      <c r="F57" s="3">
        <v>4980</v>
      </c>
      <c r="G57" s="3">
        <v>1245</v>
      </c>
      <c r="H57" s="3" t="s">
        <v>7</v>
      </c>
      <c r="I57" s="3" t="s">
        <v>7</v>
      </c>
      <c r="J57" s="6" t="s">
        <v>34</v>
      </c>
      <c r="K57" s="3" t="s">
        <v>80</v>
      </c>
      <c r="L57" s="3" t="s">
        <v>79</v>
      </c>
      <c r="M57" s="3" t="s">
        <v>78</v>
      </c>
      <c r="N57" s="3" t="s">
        <v>11</v>
      </c>
      <c r="O57" s="3"/>
      <c r="P57" s="6" t="s">
        <v>10</v>
      </c>
      <c r="Q57" s="6" t="s">
        <v>10</v>
      </c>
      <c r="R57" s="3" t="s">
        <v>9</v>
      </c>
      <c r="S57" s="3" t="s">
        <v>54</v>
      </c>
      <c r="T57" s="3" t="s">
        <v>7</v>
      </c>
      <c r="U57" s="3" t="s">
        <v>7</v>
      </c>
      <c r="V57" s="4" t="s">
        <v>6</v>
      </c>
      <c r="W57" s="3" t="s">
        <v>46</v>
      </c>
      <c r="X57" s="4" t="s">
        <v>4</v>
      </c>
      <c r="Y57" s="4" t="s">
        <v>3</v>
      </c>
      <c r="Z57" s="4" t="s">
        <v>2</v>
      </c>
      <c r="AA57" s="3" t="s">
        <v>83</v>
      </c>
      <c r="AB57" s="2">
        <v>12537</v>
      </c>
      <c r="AC57" s="1" t="s">
        <v>82</v>
      </c>
    </row>
    <row r="58" spans="1:29" ht="56.25" customHeight="1">
      <c r="A58" s="3" t="s">
        <v>81</v>
      </c>
      <c r="B58" s="3" t="e">
        <f ca="1">IMAGE("https://acnhcdn.com/latest/FtrIcon/FtrSculptureHoumuwuDingFake.png")</f>
        <v>#NAME?</v>
      </c>
      <c r="C58" s="3" t="s">
        <v>50</v>
      </c>
      <c r="D58" s="3" t="s">
        <v>6</v>
      </c>
      <c r="E58" s="3" t="s">
        <v>35</v>
      </c>
      <c r="F58" s="3">
        <v>4980</v>
      </c>
      <c r="G58" s="3">
        <v>0</v>
      </c>
      <c r="H58" s="3" t="s">
        <v>7</v>
      </c>
      <c r="I58" s="3" t="s">
        <v>7</v>
      </c>
      <c r="J58" s="6" t="s">
        <v>34</v>
      </c>
      <c r="K58" s="3" t="s">
        <v>80</v>
      </c>
      <c r="L58" s="3" t="s">
        <v>79</v>
      </c>
      <c r="M58" s="3" t="s">
        <v>78</v>
      </c>
      <c r="N58" s="3" t="s">
        <v>11</v>
      </c>
      <c r="O58" s="3"/>
      <c r="P58" s="6" t="s">
        <v>10</v>
      </c>
      <c r="Q58" s="6" t="s">
        <v>10</v>
      </c>
      <c r="R58" s="3" t="s">
        <v>21</v>
      </c>
      <c r="S58" s="3" t="s">
        <v>7</v>
      </c>
      <c r="T58" s="3" t="s">
        <v>7</v>
      </c>
      <c r="U58" s="3" t="s">
        <v>7</v>
      </c>
      <c r="V58" s="4" t="s">
        <v>6</v>
      </c>
      <c r="W58" s="3" t="s">
        <v>46</v>
      </c>
      <c r="X58" s="4" t="s">
        <v>4</v>
      </c>
      <c r="Y58" s="4" t="s">
        <v>3</v>
      </c>
      <c r="Z58" s="4" t="s">
        <v>2</v>
      </c>
      <c r="AA58" s="3" t="s">
        <v>77</v>
      </c>
      <c r="AB58" s="2">
        <v>12538</v>
      </c>
      <c r="AC58" s="1" t="s">
        <v>76</v>
      </c>
    </row>
    <row r="59" spans="1:29" ht="56.25" customHeight="1">
      <c r="A59" s="3" t="s">
        <v>75</v>
      </c>
      <c r="B59" s="7" t="e">
        <f ca="1">IMAGE("https://acnhcdn.com/latest/FtrIcon/FtrArtStarryNight.png")</f>
        <v>#NAME?</v>
      </c>
      <c r="C59" s="3"/>
      <c r="D59" s="3" t="s">
        <v>17</v>
      </c>
      <c r="E59" s="3" t="s">
        <v>16</v>
      </c>
      <c r="F59" s="3">
        <v>4980</v>
      </c>
      <c r="G59" s="2">
        <v>1245</v>
      </c>
      <c r="H59" s="3" t="s">
        <v>7</v>
      </c>
      <c r="I59" s="3" t="s">
        <v>7</v>
      </c>
      <c r="J59" s="6" t="s">
        <v>25</v>
      </c>
      <c r="K59" s="3" t="s">
        <v>74</v>
      </c>
      <c r="L59" s="3" t="s">
        <v>73</v>
      </c>
      <c r="M59" s="3" t="s">
        <v>72</v>
      </c>
      <c r="N59" s="3" t="s">
        <v>11</v>
      </c>
      <c r="O59" s="3"/>
      <c r="P59" s="5" t="s">
        <v>10</v>
      </c>
      <c r="Q59" s="5" t="s">
        <v>10</v>
      </c>
      <c r="R59" s="3" t="s">
        <v>9</v>
      </c>
      <c r="S59" s="3" t="s">
        <v>8</v>
      </c>
      <c r="T59" s="3" t="s">
        <v>7</v>
      </c>
      <c r="U59" s="3" t="s">
        <v>7</v>
      </c>
      <c r="V59" s="4" t="s">
        <v>6</v>
      </c>
      <c r="W59" s="3" t="s">
        <v>5</v>
      </c>
      <c r="X59" s="4" t="s">
        <v>4</v>
      </c>
      <c r="Y59" s="4" t="s">
        <v>3</v>
      </c>
      <c r="Z59" s="4" t="s">
        <v>2</v>
      </c>
      <c r="AA59" s="3" t="s">
        <v>71</v>
      </c>
      <c r="AB59" s="2">
        <v>12618</v>
      </c>
      <c r="AC59" s="1" t="s">
        <v>70</v>
      </c>
    </row>
    <row r="60" spans="1:29" ht="56.25" customHeight="1">
      <c r="A60" s="3" t="s">
        <v>67</v>
      </c>
      <c r="B60" s="3" t="e">
        <f ca="1">IMAGE("https://acnhcdn.com/latest/FtrIcon/FtrSculptureSamothrace.png")</f>
        <v>#NAME?</v>
      </c>
      <c r="C60" s="3" t="s">
        <v>50</v>
      </c>
      <c r="D60" s="3" t="s">
        <v>17</v>
      </c>
      <c r="E60" s="3" t="s">
        <v>35</v>
      </c>
      <c r="F60" s="3">
        <v>4980</v>
      </c>
      <c r="G60" s="3">
        <v>1245</v>
      </c>
      <c r="H60" s="3" t="s">
        <v>7</v>
      </c>
      <c r="I60" s="3" t="s">
        <v>7</v>
      </c>
      <c r="J60" s="6" t="s">
        <v>66</v>
      </c>
      <c r="K60" s="3" t="s">
        <v>65</v>
      </c>
      <c r="L60" s="3" t="s">
        <v>64</v>
      </c>
      <c r="M60" s="3" t="s">
        <v>63</v>
      </c>
      <c r="N60" s="3" t="s">
        <v>11</v>
      </c>
      <c r="O60" s="3"/>
      <c r="P60" s="6" t="s">
        <v>10</v>
      </c>
      <c r="Q60" s="6" t="s">
        <v>10</v>
      </c>
      <c r="R60" s="3" t="s">
        <v>9</v>
      </c>
      <c r="S60" s="3" t="s">
        <v>54</v>
      </c>
      <c r="T60" s="3" t="s">
        <v>7</v>
      </c>
      <c r="U60" s="3" t="s">
        <v>7</v>
      </c>
      <c r="V60" s="4" t="s">
        <v>6</v>
      </c>
      <c r="W60" s="3" t="s">
        <v>46</v>
      </c>
      <c r="X60" s="4" t="s">
        <v>4</v>
      </c>
      <c r="Y60" s="4" t="s">
        <v>3</v>
      </c>
      <c r="Z60" s="4" t="s">
        <v>2</v>
      </c>
      <c r="AA60" s="3" t="s">
        <v>69</v>
      </c>
      <c r="AB60" s="2">
        <v>1345</v>
      </c>
      <c r="AC60" s="1" t="s">
        <v>68</v>
      </c>
    </row>
    <row r="61" spans="1:29" ht="56.25" customHeight="1">
      <c r="A61" s="3" t="s">
        <v>67</v>
      </c>
      <c r="B61" s="3" t="e">
        <f ca="1">IMAGE("https://acnhcdn.com/latest/FtrIcon/FtrSculptureSamothraceFake.png")</f>
        <v>#NAME?</v>
      </c>
      <c r="C61" s="3" t="s">
        <v>50</v>
      </c>
      <c r="D61" s="3" t="s">
        <v>6</v>
      </c>
      <c r="E61" s="3" t="s">
        <v>35</v>
      </c>
      <c r="F61" s="3">
        <v>4980</v>
      </c>
      <c r="G61" s="3">
        <v>0</v>
      </c>
      <c r="H61" s="3" t="s">
        <v>7</v>
      </c>
      <c r="I61" s="3" t="s">
        <v>7</v>
      </c>
      <c r="J61" s="6" t="s">
        <v>66</v>
      </c>
      <c r="K61" s="3" t="s">
        <v>65</v>
      </c>
      <c r="L61" s="3" t="s">
        <v>64</v>
      </c>
      <c r="M61" s="3" t="s">
        <v>63</v>
      </c>
      <c r="N61" s="3" t="s">
        <v>11</v>
      </c>
      <c r="O61" s="3"/>
      <c r="P61" s="6" t="s">
        <v>10</v>
      </c>
      <c r="Q61" s="6" t="s">
        <v>10</v>
      </c>
      <c r="R61" s="3" t="s">
        <v>21</v>
      </c>
      <c r="S61" s="3" t="s">
        <v>7</v>
      </c>
      <c r="T61" s="3" t="s">
        <v>7</v>
      </c>
      <c r="U61" s="3" t="s">
        <v>7</v>
      </c>
      <c r="V61" s="4" t="s">
        <v>6</v>
      </c>
      <c r="W61" s="3" t="s">
        <v>46</v>
      </c>
      <c r="X61" s="4" t="s">
        <v>4</v>
      </c>
      <c r="Y61" s="4" t="s">
        <v>3</v>
      </c>
      <c r="Z61" s="4" t="s">
        <v>2</v>
      </c>
      <c r="AA61" s="3" t="s">
        <v>62</v>
      </c>
      <c r="AB61" s="2">
        <v>1346</v>
      </c>
      <c r="AC61" s="1" t="s">
        <v>61</v>
      </c>
    </row>
    <row r="62" spans="1:29" ht="56.25" customHeight="1">
      <c r="A62" s="3" t="s">
        <v>60</v>
      </c>
      <c r="B62" s="7" t="e">
        <f ca="1">IMAGE("https://acnhcdn.com/latest/FtrIcon/FtrArtClothedMaja.png")</f>
        <v>#NAME?</v>
      </c>
      <c r="C62" s="3"/>
      <c r="D62" s="3" t="s">
        <v>17</v>
      </c>
      <c r="E62" s="3" t="s">
        <v>16</v>
      </c>
      <c r="F62" s="3">
        <v>4980</v>
      </c>
      <c r="G62" s="2">
        <v>1245</v>
      </c>
      <c r="H62" s="3" t="s">
        <v>7</v>
      </c>
      <c r="I62" s="3" t="s">
        <v>7</v>
      </c>
      <c r="J62" s="6" t="s">
        <v>34</v>
      </c>
      <c r="K62" s="3" t="s">
        <v>59</v>
      </c>
      <c r="L62" s="3" t="s">
        <v>58</v>
      </c>
      <c r="M62" s="3" t="s">
        <v>57</v>
      </c>
      <c r="N62" s="3" t="s">
        <v>11</v>
      </c>
      <c r="O62" s="3"/>
      <c r="P62" s="5" t="s">
        <v>10</v>
      </c>
      <c r="Q62" s="5" t="s">
        <v>10</v>
      </c>
      <c r="R62" s="3" t="s">
        <v>9</v>
      </c>
      <c r="S62" s="3" t="s">
        <v>8</v>
      </c>
      <c r="T62" s="3" t="s">
        <v>7</v>
      </c>
      <c r="U62" s="3" t="s">
        <v>7</v>
      </c>
      <c r="V62" s="4" t="s">
        <v>6</v>
      </c>
      <c r="W62" s="3" t="s">
        <v>5</v>
      </c>
      <c r="X62" s="4" t="s">
        <v>4</v>
      </c>
      <c r="Y62" s="4" t="s">
        <v>3</v>
      </c>
      <c r="Z62" s="4" t="s">
        <v>2</v>
      </c>
      <c r="AA62" s="3" t="s">
        <v>56</v>
      </c>
      <c r="AB62" s="2">
        <v>34</v>
      </c>
      <c r="AC62" s="1" t="s">
        <v>55</v>
      </c>
    </row>
    <row r="63" spans="1:29" ht="56.25" customHeight="1">
      <c r="A63" s="3" t="s">
        <v>51</v>
      </c>
      <c r="B63" s="3" t="e">
        <f ca="1">IMAGE("https://acnhcdn.com/latest/FtrIcon/FtrSculptureHeibayo.png")</f>
        <v>#NAME?</v>
      </c>
      <c r="C63" s="3" t="s">
        <v>50</v>
      </c>
      <c r="D63" s="3" t="s">
        <v>17</v>
      </c>
      <c r="E63" s="3" t="s">
        <v>35</v>
      </c>
      <c r="F63" s="3">
        <v>4980</v>
      </c>
      <c r="G63" s="3">
        <v>1245</v>
      </c>
      <c r="H63" s="3" t="s">
        <v>7</v>
      </c>
      <c r="I63" s="3" t="s">
        <v>7</v>
      </c>
      <c r="J63" s="6" t="s">
        <v>25</v>
      </c>
      <c r="K63" s="3" t="s">
        <v>49</v>
      </c>
      <c r="L63" s="3" t="s">
        <v>48</v>
      </c>
      <c r="M63" s="3" t="s">
        <v>47</v>
      </c>
      <c r="N63" s="3" t="s">
        <v>11</v>
      </c>
      <c r="O63" s="3"/>
      <c r="P63" s="6" t="s">
        <v>10</v>
      </c>
      <c r="Q63" s="6" t="s">
        <v>10</v>
      </c>
      <c r="R63" s="3" t="s">
        <v>9</v>
      </c>
      <c r="S63" s="3" t="s">
        <v>54</v>
      </c>
      <c r="T63" s="3" t="s">
        <v>7</v>
      </c>
      <c r="U63" s="3" t="s">
        <v>7</v>
      </c>
      <c r="V63" s="4" t="s">
        <v>6</v>
      </c>
      <c r="W63" s="3" t="s">
        <v>46</v>
      </c>
      <c r="X63" s="4" t="s">
        <v>4</v>
      </c>
      <c r="Y63" s="4" t="s">
        <v>3</v>
      </c>
      <c r="Z63" s="4" t="s">
        <v>2</v>
      </c>
      <c r="AA63" s="3" t="s">
        <v>53</v>
      </c>
      <c r="AB63" s="2">
        <v>12539</v>
      </c>
      <c r="AC63" s="1" t="s">
        <v>52</v>
      </c>
    </row>
    <row r="64" spans="1:29" ht="56.25" customHeight="1">
      <c r="A64" s="3" t="s">
        <v>51</v>
      </c>
      <c r="B64" s="3" t="e">
        <f ca="1">IMAGE("https://acnhcdn.com/latest/FtrIcon/FtrSculptureHeibayoFake.png")</f>
        <v>#NAME?</v>
      </c>
      <c r="C64" s="3" t="s">
        <v>50</v>
      </c>
      <c r="D64" s="3" t="s">
        <v>6</v>
      </c>
      <c r="E64" s="3" t="s">
        <v>35</v>
      </c>
      <c r="F64" s="3">
        <v>4980</v>
      </c>
      <c r="G64" s="3">
        <v>0</v>
      </c>
      <c r="H64" s="3" t="s">
        <v>7</v>
      </c>
      <c r="I64" s="3" t="s">
        <v>7</v>
      </c>
      <c r="J64" s="6" t="s">
        <v>25</v>
      </c>
      <c r="K64" s="3" t="s">
        <v>49</v>
      </c>
      <c r="L64" s="3" t="s">
        <v>48</v>
      </c>
      <c r="M64" s="3" t="s">
        <v>47</v>
      </c>
      <c r="N64" s="3" t="s">
        <v>11</v>
      </c>
      <c r="O64" s="3"/>
      <c r="P64" s="6" t="s">
        <v>10</v>
      </c>
      <c r="Q64" s="6" t="s">
        <v>10</v>
      </c>
      <c r="R64" s="3" t="s">
        <v>21</v>
      </c>
      <c r="S64" s="3" t="s">
        <v>7</v>
      </c>
      <c r="T64" s="3" t="s">
        <v>7</v>
      </c>
      <c r="U64" s="3" t="s">
        <v>7</v>
      </c>
      <c r="V64" s="4" t="s">
        <v>6</v>
      </c>
      <c r="W64" s="3" t="s">
        <v>46</v>
      </c>
      <c r="X64" s="4" t="s">
        <v>4</v>
      </c>
      <c r="Y64" s="4" t="s">
        <v>3</v>
      </c>
      <c r="Z64" s="4" t="s">
        <v>2</v>
      </c>
      <c r="AA64" s="3" t="s">
        <v>45</v>
      </c>
      <c r="AB64" s="2">
        <v>12540</v>
      </c>
      <c r="AC64" s="1" t="s">
        <v>44</v>
      </c>
    </row>
    <row r="65" spans="1:29" ht="56.25" customHeight="1">
      <c r="A65" s="3" t="s">
        <v>41</v>
      </c>
      <c r="B65" s="3" t="e">
        <f ca="1">IMAGE("https://acnhcdn.com/latest/FtrIcon/FtrArtRaijin.png")</f>
        <v>#NAME?</v>
      </c>
      <c r="C65" s="3"/>
      <c r="D65" s="3" t="s">
        <v>17</v>
      </c>
      <c r="E65" s="3" t="s">
        <v>35</v>
      </c>
      <c r="F65" s="3">
        <v>4980</v>
      </c>
      <c r="G65" s="3">
        <v>1245</v>
      </c>
      <c r="H65" s="3" t="s">
        <v>7</v>
      </c>
      <c r="I65" s="3" t="s">
        <v>7</v>
      </c>
      <c r="J65" s="6" t="s">
        <v>34</v>
      </c>
      <c r="K65" s="8" t="s">
        <v>33</v>
      </c>
      <c r="L65" s="3" t="s">
        <v>32</v>
      </c>
      <c r="M65" s="3" t="s">
        <v>31</v>
      </c>
      <c r="N65" s="3" t="s">
        <v>11</v>
      </c>
      <c r="O65" s="3"/>
      <c r="P65" s="6" t="s">
        <v>10</v>
      </c>
      <c r="Q65" s="6" t="s">
        <v>10</v>
      </c>
      <c r="R65" s="3" t="s">
        <v>9</v>
      </c>
      <c r="S65" s="3" t="s">
        <v>8</v>
      </c>
      <c r="T65" s="3" t="s">
        <v>7</v>
      </c>
      <c r="U65" s="3" t="s">
        <v>7</v>
      </c>
      <c r="V65" s="4" t="s">
        <v>6</v>
      </c>
      <c r="W65" s="3" t="s">
        <v>5</v>
      </c>
      <c r="X65" s="4" t="s">
        <v>4</v>
      </c>
      <c r="Y65" s="4" t="s">
        <v>3</v>
      </c>
      <c r="Z65" s="4" t="s">
        <v>2</v>
      </c>
      <c r="AA65" s="3" t="s">
        <v>43</v>
      </c>
      <c r="AB65" s="2">
        <v>12570</v>
      </c>
      <c r="AC65" s="1" t="s">
        <v>42</v>
      </c>
    </row>
    <row r="66" spans="1:29" ht="56.25" customHeight="1">
      <c r="A66" s="3" t="s">
        <v>41</v>
      </c>
      <c r="B66" s="3" t="e">
        <f ca="1">IMAGE("https://acnhcdn.com/latest/FtrIcon/FtrArtRaijinFake.png")</f>
        <v>#NAME?</v>
      </c>
      <c r="C66" s="3"/>
      <c r="D66" s="3" t="s">
        <v>6</v>
      </c>
      <c r="E66" s="3" t="s">
        <v>35</v>
      </c>
      <c r="F66" s="3">
        <v>4980</v>
      </c>
      <c r="G66" s="3">
        <v>0</v>
      </c>
      <c r="H66" s="3" t="s">
        <v>7</v>
      </c>
      <c r="I66" s="3" t="s">
        <v>7</v>
      </c>
      <c r="J66" s="6" t="s">
        <v>34</v>
      </c>
      <c r="K66" s="8" t="s">
        <v>33</v>
      </c>
      <c r="L66" s="3" t="s">
        <v>32</v>
      </c>
      <c r="M66" s="3" t="s">
        <v>31</v>
      </c>
      <c r="N66" s="3" t="s">
        <v>11</v>
      </c>
      <c r="O66" s="3"/>
      <c r="P66" s="6" t="s">
        <v>10</v>
      </c>
      <c r="Q66" s="6" t="s">
        <v>10</v>
      </c>
      <c r="R66" s="3" t="s">
        <v>21</v>
      </c>
      <c r="S66" s="3" t="s">
        <v>7</v>
      </c>
      <c r="T66" s="3" t="s">
        <v>7</v>
      </c>
      <c r="U66" s="3" t="s">
        <v>7</v>
      </c>
      <c r="V66" s="4" t="s">
        <v>6</v>
      </c>
      <c r="W66" s="3" t="s">
        <v>5</v>
      </c>
      <c r="X66" s="4" t="s">
        <v>4</v>
      </c>
      <c r="Y66" s="4" t="s">
        <v>3</v>
      </c>
      <c r="Z66" s="4" t="s">
        <v>2</v>
      </c>
      <c r="AA66" s="3" t="s">
        <v>40</v>
      </c>
      <c r="AB66" s="2">
        <v>12571</v>
      </c>
      <c r="AC66" s="1" t="s">
        <v>39</v>
      </c>
    </row>
    <row r="67" spans="1:29" ht="56.25" customHeight="1">
      <c r="A67" s="3" t="s">
        <v>36</v>
      </c>
      <c r="B67" s="3" t="e">
        <f ca="1">IMAGE("https://acnhcdn.com/latest/FtrIcon/FtrArtFuujin.png")</f>
        <v>#NAME?</v>
      </c>
      <c r="C67" s="3"/>
      <c r="D67" s="3" t="s">
        <v>17</v>
      </c>
      <c r="E67" s="3" t="s">
        <v>35</v>
      </c>
      <c r="F67" s="3">
        <v>4980</v>
      </c>
      <c r="G67" s="3">
        <v>1245</v>
      </c>
      <c r="H67" s="3" t="s">
        <v>7</v>
      </c>
      <c r="I67" s="3" t="s">
        <v>7</v>
      </c>
      <c r="J67" s="6" t="s">
        <v>34</v>
      </c>
      <c r="K67" s="8" t="s">
        <v>33</v>
      </c>
      <c r="L67" s="3" t="s">
        <v>32</v>
      </c>
      <c r="M67" s="3" t="s">
        <v>31</v>
      </c>
      <c r="N67" s="3" t="s">
        <v>11</v>
      </c>
      <c r="O67" s="3"/>
      <c r="P67" s="6" t="s">
        <v>10</v>
      </c>
      <c r="Q67" s="6" t="s">
        <v>10</v>
      </c>
      <c r="R67" s="3" t="s">
        <v>9</v>
      </c>
      <c r="S67" s="3" t="s">
        <v>8</v>
      </c>
      <c r="T67" s="3" t="s">
        <v>7</v>
      </c>
      <c r="U67" s="3" t="s">
        <v>7</v>
      </c>
      <c r="V67" s="4" t="s">
        <v>6</v>
      </c>
      <c r="W67" s="3" t="s">
        <v>5</v>
      </c>
      <c r="X67" s="4" t="s">
        <v>4</v>
      </c>
      <c r="Y67" s="4" t="s">
        <v>3</v>
      </c>
      <c r="Z67" s="4" t="s">
        <v>2</v>
      </c>
      <c r="AA67" s="3" t="s">
        <v>38</v>
      </c>
      <c r="AB67" s="2">
        <v>76</v>
      </c>
      <c r="AC67" s="1" t="s">
        <v>37</v>
      </c>
    </row>
    <row r="68" spans="1:29" ht="56.25" customHeight="1">
      <c r="A68" s="3" t="s">
        <v>36</v>
      </c>
      <c r="B68" s="3" t="e">
        <f ca="1">IMAGE("https://acnhcdn.com/latest/FtrIcon/FtrArtFuujinFake.png")</f>
        <v>#NAME?</v>
      </c>
      <c r="C68" s="3"/>
      <c r="D68" s="3" t="s">
        <v>6</v>
      </c>
      <c r="E68" s="3" t="s">
        <v>35</v>
      </c>
      <c r="F68" s="3">
        <v>4980</v>
      </c>
      <c r="G68" s="3">
        <v>0</v>
      </c>
      <c r="H68" s="3" t="s">
        <v>7</v>
      </c>
      <c r="I68" s="3" t="s">
        <v>7</v>
      </c>
      <c r="J68" s="6" t="s">
        <v>34</v>
      </c>
      <c r="K68" s="8" t="s">
        <v>33</v>
      </c>
      <c r="L68" s="3" t="s">
        <v>32</v>
      </c>
      <c r="M68" s="3" t="s">
        <v>31</v>
      </c>
      <c r="N68" s="3" t="s">
        <v>11</v>
      </c>
      <c r="O68" s="3"/>
      <c r="P68" s="6" t="s">
        <v>10</v>
      </c>
      <c r="Q68" s="6" t="s">
        <v>10</v>
      </c>
      <c r="R68" s="3" t="s">
        <v>21</v>
      </c>
      <c r="S68" s="3" t="s">
        <v>7</v>
      </c>
      <c r="T68" s="3" t="s">
        <v>7</v>
      </c>
      <c r="U68" s="3" t="s">
        <v>7</v>
      </c>
      <c r="V68" s="4" t="s">
        <v>6</v>
      </c>
      <c r="W68" s="3" t="s">
        <v>5</v>
      </c>
      <c r="X68" s="4" t="s">
        <v>4</v>
      </c>
      <c r="Y68" s="4" t="s">
        <v>3</v>
      </c>
      <c r="Z68" s="4" t="s">
        <v>2</v>
      </c>
      <c r="AA68" s="3" t="s">
        <v>30</v>
      </c>
      <c r="AB68" s="2">
        <v>75</v>
      </c>
      <c r="AC68" s="1" t="s">
        <v>29</v>
      </c>
    </row>
    <row r="69" spans="1:29" ht="56.25" customHeight="1">
      <c r="A69" s="3" t="s">
        <v>26</v>
      </c>
      <c r="B69" s="7" t="e">
        <f ca="1">IMAGE("https://acnhcdn.com/latest/FtrIcon/FtrArtPearlEarring.png")</f>
        <v>#NAME?</v>
      </c>
      <c r="C69" s="3"/>
      <c r="D69" s="3" t="s">
        <v>17</v>
      </c>
      <c r="E69" s="3" t="s">
        <v>16</v>
      </c>
      <c r="F69" s="3">
        <v>4980</v>
      </c>
      <c r="G69" s="2">
        <v>1245</v>
      </c>
      <c r="H69" s="3" t="s">
        <v>7</v>
      </c>
      <c r="I69" s="3" t="s">
        <v>7</v>
      </c>
      <c r="J69" s="6" t="s">
        <v>25</v>
      </c>
      <c r="K69" s="3" t="s">
        <v>24</v>
      </c>
      <c r="L69" s="3" t="s">
        <v>23</v>
      </c>
      <c r="M69" s="3" t="s">
        <v>22</v>
      </c>
      <c r="N69" s="3" t="s">
        <v>11</v>
      </c>
      <c r="O69" s="3"/>
      <c r="P69" s="5" t="s">
        <v>10</v>
      </c>
      <c r="Q69" s="5" t="s">
        <v>10</v>
      </c>
      <c r="R69" s="3" t="s">
        <v>9</v>
      </c>
      <c r="S69" s="3" t="s">
        <v>8</v>
      </c>
      <c r="T69" s="3" t="s">
        <v>7</v>
      </c>
      <c r="U69" s="3" t="s">
        <v>7</v>
      </c>
      <c r="V69" s="4" t="s">
        <v>6</v>
      </c>
      <c r="W69" s="3" t="s">
        <v>5</v>
      </c>
      <c r="X69" s="4" t="s">
        <v>4</v>
      </c>
      <c r="Y69" s="4" t="s">
        <v>3</v>
      </c>
      <c r="Z69" s="4" t="s">
        <v>2</v>
      </c>
      <c r="AA69" s="3" t="s">
        <v>28</v>
      </c>
      <c r="AB69" s="2">
        <v>28</v>
      </c>
      <c r="AC69" s="1" t="s">
        <v>27</v>
      </c>
    </row>
    <row r="70" spans="1:29" ht="56.25" customHeight="1">
      <c r="A70" s="3" t="s">
        <v>26</v>
      </c>
      <c r="B70" s="7" t="e">
        <f ca="1">IMAGE("https://acnhcdn.com/latest/FtrIcon/FtrArtPearlEarringFake.png")</f>
        <v>#NAME?</v>
      </c>
      <c r="C70" s="3"/>
      <c r="D70" s="3" t="s">
        <v>6</v>
      </c>
      <c r="E70" s="3" t="s">
        <v>16</v>
      </c>
      <c r="F70" s="3">
        <v>4980</v>
      </c>
      <c r="G70" s="6">
        <v>0</v>
      </c>
      <c r="H70" s="3" t="s">
        <v>7</v>
      </c>
      <c r="I70" s="3" t="s">
        <v>7</v>
      </c>
      <c r="J70" s="6" t="s">
        <v>25</v>
      </c>
      <c r="K70" s="3" t="s">
        <v>24</v>
      </c>
      <c r="L70" s="3" t="s">
        <v>23</v>
      </c>
      <c r="M70" s="3" t="s">
        <v>22</v>
      </c>
      <c r="N70" s="3" t="s">
        <v>11</v>
      </c>
      <c r="O70" s="3"/>
      <c r="P70" s="5" t="s">
        <v>10</v>
      </c>
      <c r="Q70" s="5" t="s">
        <v>10</v>
      </c>
      <c r="R70" s="3" t="s">
        <v>21</v>
      </c>
      <c r="S70" s="3" t="s">
        <v>7</v>
      </c>
      <c r="T70" s="3" t="s">
        <v>7</v>
      </c>
      <c r="U70" s="3" t="s">
        <v>7</v>
      </c>
      <c r="V70" s="4" t="s">
        <v>6</v>
      </c>
      <c r="W70" s="3" t="s">
        <v>5</v>
      </c>
      <c r="X70" s="4" t="s">
        <v>4</v>
      </c>
      <c r="Y70" s="4" t="s">
        <v>3</v>
      </c>
      <c r="Z70" s="4" t="s">
        <v>2</v>
      </c>
      <c r="AA70" s="3" t="s">
        <v>20</v>
      </c>
      <c r="AB70" s="2">
        <v>27</v>
      </c>
      <c r="AC70" s="1" t="s">
        <v>19</v>
      </c>
    </row>
    <row r="71" spans="1:29" ht="56.25" customHeight="1">
      <c r="A71" s="3" t="s">
        <v>18</v>
      </c>
      <c r="B71" s="7" t="e">
        <f ca="1">IMAGE("https://acnhcdn.com/latest/FtrIcon/FtrArtLibertyLeading.png")</f>
        <v>#NAME?</v>
      </c>
      <c r="C71" s="3"/>
      <c r="D71" s="3" t="s">
        <v>17</v>
      </c>
      <c r="E71" s="3" t="s">
        <v>16</v>
      </c>
      <c r="F71" s="3">
        <v>4980</v>
      </c>
      <c r="G71" s="2">
        <v>1245</v>
      </c>
      <c r="H71" s="3" t="s">
        <v>7</v>
      </c>
      <c r="I71" s="3" t="s">
        <v>7</v>
      </c>
      <c r="J71" s="6" t="s">
        <v>15</v>
      </c>
      <c r="K71" s="3" t="s">
        <v>14</v>
      </c>
      <c r="L71" s="3" t="s">
        <v>13</v>
      </c>
      <c r="M71" s="3" t="s">
        <v>12</v>
      </c>
      <c r="N71" s="3" t="s">
        <v>11</v>
      </c>
      <c r="O71" s="3"/>
      <c r="P71" s="5" t="s">
        <v>10</v>
      </c>
      <c r="Q71" s="5" t="s">
        <v>10</v>
      </c>
      <c r="R71" s="3" t="s">
        <v>9</v>
      </c>
      <c r="S71" s="3" t="s">
        <v>8</v>
      </c>
      <c r="T71" s="3" t="s">
        <v>7</v>
      </c>
      <c r="U71" s="3" t="s">
        <v>7</v>
      </c>
      <c r="V71" s="4" t="s">
        <v>6</v>
      </c>
      <c r="W71" s="3" t="s">
        <v>5</v>
      </c>
      <c r="X71" s="4" t="s">
        <v>4</v>
      </c>
      <c r="Y71" s="4" t="s">
        <v>3</v>
      </c>
      <c r="Z71" s="4" t="s">
        <v>2</v>
      </c>
      <c r="AA71" s="3" t="s">
        <v>1</v>
      </c>
      <c r="AB71" s="2">
        <v>68</v>
      </c>
      <c r="AC7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Trino Alvarez</dc:creator>
  <cp:lastModifiedBy>Trino Alvarez</cp:lastModifiedBy>
  <dcterms:created xsi:type="dcterms:W3CDTF">2020-05-31T17:25:20Z</dcterms:created>
  <dcterms:modified xsi:type="dcterms:W3CDTF">2020-05-31T17:25:23Z</dcterms:modified>
</cp:coreProperties>
</file>