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emp\GenIns\"/>
    </mc:Choice>
  </mc:AlternateContent>
  <bookViews>
    <workbookView xWindow="0" yWindow="0" windowWidth="26295" windowHeight="8715" activeTab="1"/>
  </bookViews>
  <sheets>
    <sheet name="Mack Compare" sheetId="1" r:id="rId1"/>
    <sheet name="MackVSTrut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T11" i="2"/>
  <c r="T10" i="2"/>
  <c r="T9" i="2"/>
  <c r="T8" i="2"/>
  <c r="T7" i="2"/>
  <c r="T6" i="2"/>
  <c r="T5" i="2"/>
  <c r="T4" i="2"/>
  <c r="T3" i="2"/>
  <c r="S13" i="2"/>
  <c r="P3" i="2" l="1"/>
  <c r="P12" i="2"/>
  <c r="P11" i="2"/>
  <c r="P10" i="2"/>
  <c r="P9" i="2"/>
  <c r="P8" i="2"/>
  <c r="P7" i="2"/>
  <c r="P6" i="2"/>
  <c r="P5" i="2"/>
  <c r="P4" i="2"/>
  <c r="O13" i="2"/>
  <c r="O56" i="1" l="1"/>
  <c r="O55" i="1"/>
  <c r="O54" i="1"/>
  <c r="O53" i="1"/>
  <c r="O52" i="1"/>
  <c r="O51" i="1"/>
  <c r="O50" i="1"/>
  <c r="O49" i="1"/>
  <c r="V49" i="1"/>
  <c r="U50" i="1"/>
  <c r="U49" i="1"/>
  <c r="T51" i="1"/>
  <c r="T50" i="1"/>
  <c r="T49" i="1"/>
  <c r="S52" i="1"/>
  <c r="S51" i="1"/>
  <c r="S50" i="1"/>
  <c r="S49" i="1"/>
  <c r="R53" i="1"/>
  <c r="R52" i="1"/>
  <c r="R51" i="1"/>
  <c r="R50" i="1"/>
  <c r="R49" i="1"/>
  <c r="Q54" i="1"/>
  <c r="Q53" i="1"/>
  <c r="Q52" i="1"/>
  <c r="Q51" i="1"/>
  <c r="Q50" i="1"/>
  <c r="Q49" i="1"/>
  <c r="N57" i="1"/>
  <c r="N56" i="1"/>
  <c r="M58" i="1"/>
  <c r="M57" i="1"/>
  <c r="M56" i="1"/>
  <c r="M55" i="1"/>
  <c r="M54" i="1"/>
  <c r="M53" i="1"/>
  <c r="M52" i="1"/>
  <c r="M51" i="1"/>
  <c r="M50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M49" i="1"/>
  <c r="AG17" i="1" l="1"/>
  <c r="AG18" i="1" s="1"/>
  <c r="AF17" i="1"/>
  <c r="AE17" i="1"/>
  <c r="AD17" i="1"/>
  <c r="AC17" i="1"/>
  <c r="AB17" i="1"/>
  <c r="AA17" i="1"/>
  <c r="Z17" i="1"/>
  <c r="Y17" i="1"/>
  <c r="Y40" i="1"/>
  <c r="Z40" i="1"/>
  <c r="AA40" i="1"/>
  <c r="AA46" i="1" s="1"/>
  <c r="AB40" i="1"/>
  <c r="AC40" i="1"/>
  <c r="AD40" i="1"/>
  <c r="AE40" i="1"/>
  <c r="AE46" i="1" s="1"/>
  <c r="AG40" i="1"/>
  <c r="AG46" i="1" s="1"/>
  <c r="AF40" i="1"/>
  <c r="AF46" i="1" s="1"/>
  <c r="Y33" i="1"/>
  <c r="Z32" i="1"/>
  <c r="Y32" i="1"/>
  <c r="AA31" i="1"/>
  <c r="Z31" i="1"/>
  <c r="Y31" i="1"/>
  <c r="AB30" i="1"/>
  <c r="AA30" i="1"/>
  <c r="Z30" i="1"/>
  <c r="Y30" i="1"/>
  <c r="AC29" i="1"/>
  <c r="AB29" i="1"/>
  <c r="AA29" i="1"/>
  <c r="Z29" i="1"/>
  <c r="Y29" i="1"/>
  <c r="AD28" i="1"/>
  <c r="AC28" i="1"/>
  <c r="AB28" i="1"/>
  <c r="AA28" i="1"/>
  <c r="Z28" i="1"/>
  <c r="Y28" i="1"/>
  <c r="AE27" i="1"/>
  <c r="AD27" i="1"/>
  <c r="AC27" i="1"/>
  <c r="AB27" i="1"/>
  <c r="AA27" i="1"/>
  <c r="Z27" i="1"/>
  <c r="Y27" i="1"/>
  <c r="AF26" i="1"/>
  <c r="AE26" i="1"/>
  <c r="AD26" i="1"/>
  <c r="AC26" i="1"/>
  <c r="AB26" i="1"/>
  <c r="AA26" i="1"/>
  <c r="Z26" i="1"/>
  <c r="Y26" i="1"/>
  <c r="AG25" i="1"/>
  <c r="AG35" i="1" s="1"/>
  <c r="AG36" i="1" s="1"/>
  <c r="AG37" i="1" s="1"/>
  <c r="AF25" i="1"/>
  <c r="AE25" i="1"/>
  <c r="AD25" i="1"/>
  <c r="AC25" i="1"/>
  <c r="AB25" i="1"/>
  <c r="AA25" i="1"/>
  <c r="Z25" i="1"/>
  <c r="Y25" i="1"/>
  <c r="AG24" i="1"/>
  <c r="AF24" i="1"/>
  <c r="AE24" i="1"/>
  <c r="AD24" i="1"/>
  <c r="AC24" i="1"/>
  <c r="AB24" i="1"/>
  <c r="AA24" i="1"/>
  <c r="Z24" i="1"/>
  <c r="Y24" i="1"/>
  <c r="AG2" i="1"/>
  <c r="AG12" i="1" s="1"/>
  <c r="AF3" i="1"/>
  <c r="AF2" i="1"/>
  <c r="AE4" i="1"/>
  <c r="AE3" i="1"/>
  <c r="AE2" i="1"/>
  <c r="AD5" i="1"/>
  <c r="AD4" i="1"/>
  <c r="AD3" i="1"/>
  <c r="AD2" i="1"/>
  <c r="AC6" i="1"/>
  <c r="AC5" i="1"/>
  <c r="AC4" i="1"/>
  <c r="AC3" i="1"/>
  <c r="AC2" i="1"/>
  <c r="AB7" i="1"/>
  <c r="AB6" i="1"/>
  <c r="AB5" i="1"/>
  <c r="AB4" i="1"/>
  <c r="AB3" i="1"/>
  <c r="AB2" i="1"/>
  <c r="AA8" i="1"/>
  <c r="AA7" i="1"/>
  <c r="AA6" i="1"/>
  <c r="AA5" i="1"/>
  <c r="AA4" i="1"/>
  <c r="AA3" i="1"/>
  <c r="AA2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Y3" i="1"/>
  <c r="Y2" i="1"/>
  <c r="AG1" i="1"/>
  <c r="AF1" i="1"/>
  <c r="AE1" i="1"/>
  <c r="AD1" i="1"/>
  <c r="AC1" i="1"/>
  <c r="AB1" i="1"/>
  <c r="AA1" i="1"/>
  <c r="Z1" i="1"/>
  <c r="Y1" i="1"/>
  <c r="AB46" i="1" l="1"/>
  <c r="AD35" i="1"/>
  <c r="AC46" i="1"/>
  <c r="AD46" i="1"/>
  <c r="Z46" i="1"/>
  <c r="AD12" i="1"/>
  <c r="AE12" i="1"/>
  <c r="Y46" i="1"/>
  <c r="Z35" i="1"/>
  <c r="Y35" i="1"/>
  <c r="AC35" i="1"/>
  <c r="AE35" i="1"/>
  <c r="AG41" i="1"/>
  <c r="AA35" i="1"/>
  <c r="AB35" i="1"/>
  <c r="AF35" i="1"/>
  <c r="AF36" i="1" s="1"/>
  <c r="AF37" i="1" s="1"/>
  <c r="AG19" i="1"/>
  <c r="AF18" i="1"/>
  <c r="AB12" i="1"/>
  <c r="Y12" i="1"/>
  <c r="Z12" i="1"/>
  <c r="AA12" i="1"/>
  <c r="AC12" i="1"/>
  <c r="AF12" i="1"/>
  <c r="E35" i="1"/>
  <c r="G35" i="1" s="1"/>
  <c r="D35" i="1"/>
  <c r="B35" i="1"/>
  <c r="E12" i="1"/>
  <c r="G12" i="1" s="1"/>
  <c r="B12" i="1"/>
  <c r="D12" i="1"/>
  <c r="AG44" i="1" l="1"/>
  <c r="AG42" i="1"/>
  <c r="AF41" i="1"/>
  <c r="AF19" i="1"/>
  <c r="AE18" i="1"/>
  <c r="AE41" i="1" l="1"/>
  <c r="AF44" i="1"/>
  <c r="AF42" i="1"/>
  <c r="AD18" i="1"/>
  <c r="AE19" i="1"/>
  <c r="AE42" i="1" l="1"/>
  <c r="AE44" i="1"/>
  <c r="AD41" i="1"/>
  <c r="AC18" i="1"/>
  <c r="AD19" i="1"/>
  <c r="AD44" i="1" l="1"/>
  <c r="AD42" i="1"/>
  <c r="AC41" i="1"/>
  <c r="AC19" i="1"/>
  <c r="AB18" i="1"/>
  <c r="AC44" i="1" l="1"/>
  <c r="AC42" i="1"/>
  <c r="AB41" i="1"/>
  <c r="AB19" i="1"/>
  <c r="AA18" i="1"/>
  <c r="AB44" i="1" l="1"/>
  <c r="AB42" i="1"/>
  <c r="AA41" i="1"/>
  <c r="AA44" i="1" s="1"/>
  <c r="Z18" i="1"/>
  <c r="AA19" i="1"/>
  <c r="AA42" i="1" l="1"/>
  <c r="Z41" i="1"/>
  <c r="Z44" i="1" s="1"/>
  <c r="Y18" i="1"/>
  <c r="Z19" i="1"/>
  <c r="Z42" i="1" l="1"/>
  <c r="Y41" i="1"/>
  <c r="Y19" i="1"/>
  <c r="Y42" i="1" l="1"/>
  <c r="Y44" i="1"/>
</calcChain>
</file>

<file path=xl/sharedStrings.xml><?xml version="1.0" encoding="utf-8"?>
<sst xmlns="http://schemas.openxmlformats.org/spreadsheetml/2006/main" count="38" uniqueCount="22">
  <si>
    <t>Latest</t>
  </si>
  <si>
    <t>Dev.To.Date</t>
  </si>
  <si>
    <t>Ultimate</t>
  </si>
  <si>
    <t>IBNR</t>
  </si>
  <si>
    <t>Mack.S.E</t>
  </si>
  <si>
    <t>CV(IBNR)</t>
  </si>
  <si>
    <t>NaN</t>
  </si>
  <si>
    <t>GenIns Triangle</t>
  </si>
  <si>
    <t>Mack On GenIns</t>
  </si>
  <si>
    <t>Simulated Triangle</t>
  </si>
  <si>
    <t>Total</t>
  </si>
  <si>
    <t>vwtd avg</t>
  </si>
  <si>
    <t>to ult</t>
  </si>
  <si>
    <t>% of ult</t>
  </si>
  <si>
    <t>to ult: GenIns / simulated</t>
  </si>
  <si>
    <t>vwtd avg: simulated / GenIns</t>
  </si>
  <si>
    <t>Compare Accumulated: (simulated/ GenIns)/GenIns</t>
  </si>
  <si>
    <t>Difference</t>
  </si>
  <si>
    <t>Mack On Simulated Triangle</t>
  </si>
  <si>
    <t>Mack On GenIns Triangle</t>
  </si>
  <si>
    <t>Mack On Simulated</t>
  </si>
  <si>
    <t>Rectangle from Simulated (treat as future truth)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</si>
</sst>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/>
    <xf numFmtId="0" fontId="0" fillId="4" borderId="0" xfId="0" applyFill="1"/>
    <xf numFmtId="0" fontId="0" fillId="0" borderId="0" xfId="0" applyAlignment="1">
      <alignment horizontal="right"/>
    </xf>
    <xf numFmtId="9" fontId="0" fillId="4" borderId="0" xfId="1" applyFont="1" applyFill="1"/>
    <xf numFmtId="1" fontId="4" fillId="0" borderId="0" xfId="0" applyNumberFormat="1" applyFont="1"/>
    <xf numFmtId="1" fontId="5" fillId="2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164" fontId="6" fillId="2" borderId="0" xfId="0" applyNumberFormat="1" applyFont="1" applyFill="1"/>
    <xf numFmtId="165" fontId="0" fillId="0" borderId="0" xfId="0" applyNumberFormat="1"/>
    <xf numFmtId="0" fontId="7" fillId="2" borderId="0" xfId="0" applyFont="1" applyFill="1"/>
    <xf numFmtId="0" fontId="0" fillId="5" borderId="0" xfId="0" applyFill="1"/>
    <xf numFmtId="1" fontId="1" fillId="5" borderId="0" xfId="0" applyNumberFormat="1" applyFont="1" applyFill="1"/>
    <xf numFmtId="1" fontId="4" fillId="5" borderId="0" xfId="0" applyNumberFormat="1" applyFont="1" applyFill="1"/>
    <xf numFmtId="0" fontId="6" fillId="5" borderId="0" xfId="0" applyFont="1" applyFill="1"/>
    <xf numFmtId="1" fontId="6" fillId="5" borderId="0" xfId="0" applyNumberFormat="1" applyFont="1" applyFill="1"/>
    <xf numFmtId="0" fontId="0" fillId="6" borderId="0" xfId="0" applyFill="1"/>
    <xf numFmtId="1" fontId="0" fillId="2" borderId="0" xfId="0" applyNumberFormat="1" applyFill="1"/>
    <xf numFmtId="0" fontId="0" fillId="2" borderId="0" xfId="0" applyFill="1"/>
    <xf numFmtId="0" fontId="0" fillId="0" borderId="0" xfId="0" applyFill="1"/>
    <xf numFmtId="166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8"/>
  <sheetViews>
    <sheetView workbookViewId="0">
      <selection activeCell="R38" sqref="R38"/>
    </sheetView>
  </sheetViews>
  <sheetFormatPr defaultRowHeight="15" x14ac:dyDescent="0.25"/>
  <cols>
    <col min="2" max="2" width="9.140625" style="3"/>
    <col min="3" max="3" width="11.85546875" style="4" customWidth="1"/>
    <col min="4" max="4" width="11.85546875" style="3" customWidth="1"/>
    <col min="5" max="5" width="10.42578125" style="3" customWidth="1"/>
    <col min="6" max="6" width="9.140625" style="3"/>
  </cols>
  <sheetData>
    <row r="1" spans="1:33" x14ac:dyDescent="0.25">
      <c r="B1" s="2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t="s">
        <v>5</v>
      </c>
      <c r="M1">
        <v>12</v>
      </c>
      <c r="N1">
        <v>24</v>
      </c>
      <c r="O1">
        <v>36</v>
      </c>
      <c r="P1">
        <v>48</v>
      </c>
      <c r="Q1">
        <v>60</v>
      </c>
      <c r="R1">
        <v>72</v>
      </c>
      <c r="S1">
        <v>84</v>
      </c>
      <c r="T1">
        <v>96</v>
      </c>
      <c r="U1">
        <v>108</v>
      </c>
      <c r="V1">
        <v>120</v>
      </c>
      <c r="Y1" s="8" t="str">
        <f t="shared" ref="Y1:AG1" si="0">M1&amp;"-"&amp;N1</f>
        <v>12-24</v>
      </c>
      <c r="Z1" s="8" t="str">
        <f t="shared" si="0"/>
        <v>24-36</v>
      </c>
      <c r="AA1" s="8" t="str">
        <f t="shared" si="0"/>
        <v>36-48</v>
      </c>
      <c r="AB1" s="8" t="str">
        <f t="shared" si="0"/>
        <v>48-60</v>
      </c>
      <c r="AC1" s="8" t="str">
        <f t="shared" si="0"/>
        <v>60-72</v>
      </c>
      <c r="AD1" s="8" t="str">
        <f t="shared" si="0"/>
        <v>72-84</v>
      </c>
      <c r="AE1" s="8" t="str">
        <f t="shared" si="0"/>
        <v>84-96</v>
      </c>
      <c r="AF1" s="8" t="str">
        <f t="shared" si="0"/>
        <v>96-108</v>
      </c>
      <c r="AG1" s="8" t="str">
        <f t="shared" si="0"/>
        <v>108-120</v>
      </c>
    </row>
    <row r="2" spans="1:33" x14ac:dyDescent="0.25">
      <c r="A2">
        <v>2001</v>
      </c>
      <c r="B2" s="2">
        <v>3901463</v>
      </c>
      <c r="C2" s="4">
        <v>1</v>
      </c>
      <c r="D2" s="2">
        <v>3901463</v>
      </c>
      <c r="E2" s="3">
        <v>0</v>
      </c>
      <c r="F2" s="3">
        <v>0</v>
      </c>
      <c r="G2" s="1" t="s">
        <v>6</v>
      </c>
      <c r="L2">
        <v>2001</v>
      </c>
      <c r="M2">
        <v>357848</v>
      </c>
      <c r="N2">
        <v>1124788</v>
      </c>
      <c r="O2">
        <v>1735330</v>
      </c>
      <c r="P2">
        <v>2218270</v>
      </c>
      <c r="Q2">
        <v>2745596</v>
      </c>
      <c r="R2">
        <v>3319994</v>
      </c>
      <c r="S2">
        <v>3466336</v>
      </c>
      <c r="T2">
        <v>3606286</v>
      </c>
      <c r="U2">
        <v>3833515</v>
      </c>
      <c r="V2">
        <v>3901463</v>
      </c>
      <c r="X2">
        <v>2001</v>
      </c>
      <c r="Y2" s="11">
        <f t="shared" ref="Y2:AG2" si="1">N2/M2</f>
        <v>3.1432004650019003</v>
      </c>
      <c r="Z2">
        <f t="shared" si="1"/>
        <v>1.5428062888295395</v>
      </c>
      <c r="AA2">
        <f t="shared" si="1"/>
        <v>1.2782986521295661</v>
      </c>
      <c r="AB2">
        <f t="shared" si="1"/>
        <v>1.2377194841024763</v>
      </c>
      <c r="AC2">
        <f t="shared" si="1"/>
        <v>1.2092070355580355</v>
      </c>
      <c r="AD2">
        <f t="shared" si="1"/>
        <v>1.0440789953234855</v>
      </c>
      <c r="AE2">
        <f t="shared" si="1"/>
        <v>1.0403740433702906</v>
      </c>
      <c r="AF2">
        <f t="shared" si="1"/>
        <v>1.063009145697263</v>
      </c>
      <c r="AG2">
        <f t="shared" si="1"/>
        <v>1.017724725219544</v>
      </c>
    </row>
    <row r="3" spans="1:33" x14ac:dyDescent="0.25">
      <c r="A3">
        <v>2002</v>
      </c>
      <c r="B3" s="2">
        <v>5339085</v>
      </c>
      <c r="C3" s="4">
        <v>0.98258396914183199</v>
      </c>
      <c r="D3" s="2">
        <v>5433718.8145487905</v>
      </c>
      <c r="E3" s="3">
        <v>94633.814548789494</v>
      </c>
      <c r="F3" s="3">
        <v>75535.040757488096</v>
      </c>
      <c r="G3" s="1">
        <v>0.79818235286864803</v>
      </c>
      <c r="L3">
        <v>2002</v>
      </c>
      <c r="M3">
        <v>352118</v>
      </c>
      <c r="N3">
        <v>1236139</v>
      </c>
      <c r="O3">
        <v>2170033</v>
      </c>
      <c r="P3">
        <v>3353322</v>
      </c>
      <c r="Q3">
        <v>3799067</v>
      </c>
      <c r="R3">
        <v>4120063</v>
      </c>
      <c r="S3">
        <v>4647867</v>
      </c>
      <c r="T3">
        <v>4914039</v>
      </c>
      <c r="U3">
        <v>5339085</v>
      </c>
      <c r="X3">
        <v>2002</v>
      </c>
      <c r="Y3" s="11">
        <f t="shared" ref="Y3:AF3" si="2">N3/M3</f>
        <v>3.5105816800049983</v>
      </c>
      <c r="Z3">
        <f t="shared" si="2"/>
        <v>1.7554927075353177</v>
      </c>
      <c r="AA3">
        <f t="shared" si="2"/>
        <v>1.545286177675639</v>
      </c>
      <c r="AB3">
        <f t="shared" si="2"/>
        <v>1.132926393588209</v>
      </c>
      <c r="AC3">
        <f t="shared" si="2"/>
        <v>1.0844933769264928</v>
      </c>
      <c r="AD3">
        <f t="shared" si="2"/>
        <v>1.1281058080907986</v>
      </c>
      <c r="AE3">
        <f t="shared" si="2"/>
        <v>1.0572675595063283</v>
      </c>
      <c r="AF3">
        <f t="shared" si="2"/>
        <v>1.0864962610186855</v>
      </c>
    </row>
    <row r="4" spans="1:33" x14ac:dyDescent="0.25">
      <c r="A4">
        <v>2003</v>
      </c>
      <c r="B4" s="2">
        <v>4909315</v>
      </c>
      <c r="C4" s="4">
        <v>0.91271120040973996</v>
      </c>
      <c r="D4" s="2">
        <v>5378826.2900642399</v>
      </c>
      <c r="E4" s="3">
        <v>469511.290064239</v>
      </c>
      <c r="F4" s="3">
        <v>121698.56164542399</v>
      </c>
      <c r="G4" s="1">
        <v>0.25920263095009399</v>
      </c>
      <c r="L4">
        <v>2003</v>
      </c>
      <c r="M4">
        <v>290507</v>
      </c>
      <c r="N4">
        <v>1292306</v>
      </c>
      <c r="O4">
        <v>2218525</v>
      </c>
      <c r="P4">
        <v>3235179</v>
      </c>
      <c r="Q4">
        <v>3985995</v>
      </c>
      <c r="R4">
        <v>4132918</v>
      </c>
      <c r="S4">
        <v>4628910</v>
      </c>
      <c r="T4">
        <v>4909315</v>
      </c>
      <c r="X4">
        <v>2003</v>
      </c>
      <c r="Y4" s="11">
        <f t="shared" ref="Y4:AE4" si="3">N4/M4</f>
        <v>4.4484504676307282</v>
      </c>
      <c r="Z4">
        <f t="shared" si="3"/>
        <v>1.7167180218926477</v>
      </c>
      <c r="AA4">
        <f t="shared" si="3"/>
        <v>1.4582567246255957</v>
      </c>
      <c r="AB4">
        <f t="shared" si="3"/>
        <v>1.2320786577806051</v>
      </c>
      <c r="AC4">
        <f t="shared" si="3"/>
        <v>1.0368598053936344</v>
      </c>
      <c r="AD4">
        <f t="shared" si="3"/>
        <v>1.1200101235979034</v>
      </c>
      <c r="AE4">
        <f t="shared" si="3"/>
        <v>1.0605768960727255</v>
      </c>
    </row>
    <row r="5" spans="1:33" x14ac:dyDescent="0.25">
      <c r="A5">
        <v>2004</v>
      </c>
      <c r="B5" s="2">
        <v>4588268</v>
      </c>
      <c r="C5" s="4">
        <v>0.86605314537001499</v>
      </c>
      <c r="D5" s="2">
        <v>5297905.8208254604</v>
      </c>
      <c r="E5" s="3">
        <v>709637.82082546002</v>
      </c>
      <c r="F5" s="3">
        <v>133548.85301207801</v>
      </c>
      <c r="G5" s="1">
        <v>0.18819297547688801</v>
      </c>
      <c r="L5">
        <v>2004</v>
      </c>
      <c r="M5">
        <v>310608</v>
      </c>
      <c r="N5">
        <v>1418858</v>
      </c>
      <c r="O5">
        <v>2195047</v>
      </c>
      <c r="P5">
        <v>3757447</v>
      </c>
      <c r="Q5">
        <v>4029929</v>
      </c>
      <c r="R5">
        <v>4381982</v>
      </c>
      <c r="S5">
        <v>4588268</v>
      </c>
      <c r="X5">
        <v>2004</v>
      </c>
      <c r="Y5" s="11">
        <f t="shared" ref="Y5:AD5" si="4">N5/M5</f>
        <v>4.5680021119868126</v>
      </c>
      <c r="Z5">
        <f t="shared" si="4"/>
        <v>1.5470519248578787</v>
      </c>
      <c r="AA5">
        <f t="shared" si="4"/>
        <v>1.7117843034796065</v>
      </c>
      <c r="AB5">
        <f t="shared" si="4"/>
        <v>1.0725178558739485</v>
      </c>
      <c r="AC5">
        <f t="shared" si="4"/>
        <v>1.0873596036059197</v>
      </c>
      <c r="AD5">
        <f t="shared" si="4"/>
        <v>1.0470759578656417</v>
      </c>
    </row>
    <row r="6" spans="1:33" x14ac:dyDescent="0.25">
      <c r="A6">
        <v>2005</v>
      </c>
      <c r="B6" s="2">
        <v>3873311</v>
      </c>
      <c r="C6" s="4">
        <v>0.79727291749534202</v>
      </c>
      <c r="D6" s="2">
        <v>4858199.6390497396</v>
      </c>
      <c r="E6" s="3">
        <v>984888.63904973795</v>
      </c>
      <c r="F6" s="3">
        <v>261406.44934268401</v>
      </c>
      <c r="G6" s="1">
        <v>0.26541726544322902</v>
      </c>
      <c r="L6">
        <v>2005</v>
      </c>
      <c r="M6">
        <v>443160</v>
      </c>
      <c r="N6">
        <v>1136350</v>
      </c>
      <c r="O6">
        <v>2128333</v>
      </c>
      <c r="P6">
        <v>2897821</v>
      </c>
      <c r="Q6">
        <v>3402672</v>
      </c>
      <c r="R6">
        <v>3873311</v>
      </c>
      <c r="X6">
        <v>2005</v>
      </c>
      <c r="Y6" s="11">
        <f>N6/M6</f>
        <v>2.5641980323133855</v>
      </c>
      <c r="Z6">
        <f>O6/N6</f>
        <v>1.8729555154661857</v>
      </c>
      <c r="AA6">
        <f>P6/O6</f>
        <v>1.361544927415024</v>
      </c>
      <c r="AB6">
        <f>Q6/P6</f>
        <v>1.1742174551154125</v>
      </c>
      <c r="AC6">
        <f>R6/Q6</f>
        <v>1.1383145363408522</v>
      </c>
    </row>
    <row r="7" spans="1:33" x14ac:dyDescent="0.25">
      <c r="A7">
        <v>2006</v>
      </c>
      <c r="B7" s="2">
        <v>3691712</v>
      </c>
      <c r="C7" s="4">
        <v>0.72228295031388801</v>
      </c>
      <c r="D7" s="2">
        <v>5111171.4576616604</v>
      </c>
      <c r="E7" s="3">
        <v>1419459.4576616599</v>
      </c>
      <c r="F7" s="3">
        <v>411009.70388105302</v>
      </c>
      <c r="G7" s="1">
        <v>0.28955367598742698</v>
      </c>
      <c r="L7">
        <v>2006</v>
      </c>
      <c r="M7">
        <v>396132</v>
      </c>
      <c r="N7">
        <v>1333217</v>
      </c>
      <c r="O7">
        <v>2180715</v>
      </c>
      <c r="P7">
        <v>2985752</v>
      </c>
      <c r="Q7">
        <v>3691712</v>
      </c>
      <c r="X7">
        <v>2006</v>
      </c>
      <c r="Y7" s="11">
        <f>N7/M7</f>
        <v>3.3655877333818021</v>
      </c>
      <c r="Z7">
        <f>O7/N7</f>
        <v>1.6356789629895208</v>
      </c>
      <c r="AA7">
        <f>P7/O7</f>
        <v>1.3691619491772193</v>
      </c>
      <c r="AB7">
        <f>Q7/P7</f>
        <v>1.2364429463666105</v>
      </c>
    </row>
    <row r="8" spans="1:33" x14ac:dyDescent="0.25">
      <c r="A8">
        <v>2007</v>
      </c>
      <c r="B8" s="2">
        <v>3483130</v>
      </c>
      <c r="C8" s="4">
        <v>0.61531021723621704</v>
      </c>
      <c r="D8" s="2">
        <v>5660770.6201355504</v>
      </c>
      <c r="E8" s="3">
        <v>2177640.6201355499</v>
      </c>
      <c r="F8" s="3">
        <v>558316.85807118996</v>
      </c>
      <c r="G8" s="1">
        <v>0.25638613318869802</v>
      </c>
      <c r="L8">
        <v>2007</v>
      </c>
      <c r="M8">
        <v>440832</v>
      </c>
      <c r="N8">
        <v>1288463</v>
      </c>
      <c r="O8">
        <v>2419861</v>
      </c>
      <c r="P8">
        <v>3483130</v>
      </c>
      <c r="X8">
        <v>2007</v>
      </c>
      <c r="Y8" s="11">
        <f>N8/M8</f>
        <v>2.9227982542102207</v>
      </c>
      <c r="Z8">
        <f>O8/N8</f>
        <v>1.8780989442459737</v>
      </c>
      <c r="AA8">
        <f>P8/O8</f>
        <v>1.4393925932109324</v>
      </c>
    </row>
    <row r="9" spans="1:33" x14ac:dyDescent="0.25">
      <c r="A9">
        <v>2008</v>
      </c>
      <c r="B9" s="2">
        <v>2864498</v>
      </c>
      <c r="C9" s="4">
        <v>0.42219349386086902</v>
      </c>
      <c r="D9" s="2">
        <v>6784799.0119524999</v>
      </c>
      <c r="E9" s="3">
        <v>3920301.0119524999</v>
      </c>
      <c r="F9" s="3">
        <v>875327.51191135903</v>
      </c>
      <c r="G9" s="1">
        <v>0.22328068922325001</v>
      </c>
      <c r="L9">
        <v>2008</v>
      </c>
      <c r="M9">
        <v>359480</v>
      </c>
      <c r="N9">
        <v>1421128</v>
      </c>
      <c r="O9">
        <v>2864498</v>
      </c>
      <c r="X9">
        <v>2008</v>
      </c>
      <c r="Y9" s="11">
        <f>N9/M9</f>
        <v>3.9532880827862469</v>
      </c>
      <c r="Z9">
        <f>O9/N9</f>
        <v>2.015650947697885</v>
      </c>
    </row>
    <row r="10" spans="1:33" x14ac:dyDescent="0.25">
      <c r="A10">
        <v>2009</v>
      </c>
      <c r="B10" s="2">
        <v>1363294</v>
      </c>
      <c r="C10" s="4">
        <v>0.24162170595825699</v>
      </c>
      <c r="D10" s="2">
        <v>5642266.2632616404</v>
      </c>
      <c r="E10" s="3">
        <v>4278972.2632616404</v>
      </c>
      <c r="F10" s="3">
        <v>971257.80646994303</v>
      </c>
      <c r="G10" s="1">
        <v>0.226983898635885</v>
      </c>
      <c r="L10">
        <v>2009</v>
      </c>
      <c r="M10">
        <v>376686</v>
      </c>
      <c r="N10">
        <v>1363294</v>
      </c>
      <c r="X10">
        <v>2009</v>
      </c>
      <c r="Y10" s="11">
        <f>N10/M10</f>
        <v>3.6191788386082839</v>
      </c>
    </row>
    <row r="11" spans="1:33" x14ac:dyDescent="0.25">
      <c r="A11">
        <v>2010</v>
      </c>
      <c r="B11" s="2">
        <v>344014</v>
      </c>
      <c r="C11" s="4">
        <v>6.9220550251183594E-2</v>
      </c>
      <c r="D11" s="14">
        <v>4969824.6944247298</v>
      </c>
      <c r="E11" s="3">
        <v>4625810.6944247298</v>
      </c>
      <c r="F11" s="3">
        <v>1363154.91173231</v>
      </c>
      <c r="G11" s="1">
        <v>0.29468454326832999</v>
      </c>
      <c r="L11">
        <v>2010</v>
      </c>
      <c r="M11">
        <v>344014</v>
      </c>
      <c r="X11">
        <v>2010</v>
      </c>
    </row>
    <row r="12" spans="1:33" x14ac:dyDescent="0.25">
      <c r="A12" s="16" t="s">
        <v>10</v>
      </c>
      <c r="B12" s="17">
        <f>SUM(B2:B11)</f>
        <v>34358090</v>
      </c>
      <c r="C12" s="18">
        <v>0.65</v>
      </c>
      <c r="D12" s="17">
        <f>SUM(D2:D11)</f>
        <v>53038945.611924306</v>
      </c>
      <c r="E12" s="17">
        <f>SUM(E2:E11)</f>
        <v>18680855.611924306</v>
      </c>
      <c r="F12" s="15">
        <v>2447094.86</v>
      </c>
      <c r="G12" s="20">
        <f>F12/E12</f>
        <v>0.13099479546525578</v>
      </c>
      <c r="Y12">
        <f>AVERAGE(Y2:Y11)</f>
        <v>3.5661428517693756</v>
      </c>
      <c r="Z12">
        <f t="shared" ref="Z12:AG12" si="5">AVERAGE(Z2:Z11)</f>
        <v>1.7455566641893687</v>
      </c>
      <c r="AA12">
        <f t="shared" si="5"/>
        <v>1.4519607611019405</v>
      </c>
      <c r="AB12">
        <f t="shared" si="5"/>
        <v>1.1809837988045435</v>
      </c>
      <c r="AC12">
        <f t="shared" si="5"/>
        <v>1.1112468715649868</v>
      </c>
      <c r="AD12">
        <f t="shared" si="5"/>
        <v>1.0848177212194572</v>
      </c>
      <c r="AE12">
        <f t="shared" si="5"/>
        <v>1.0527394996497816</v>
      </c>
      <c r="AF12">
        <f t="shared" si="5"/>
        <v>1.0747527033579742</v>
      </c>
      <c r="AG12">
        <f t="shared" si="5"/>
        <v>1.017724725219544</v>
      </c>
    </row>
    <row r="14" spans="1:33" x14ac:dyDescent="0.25">
      <c r="B14" s="3" t="s">
        <v>19</v>
      </c>
      <c r="M14" t="s">
        <v>7</v>
      </c>
    </row>
    <row r="17" spans="1:33" x14ac:dyDescent="0.25">
      <c r="X17" t="s">
        <v>11</v>
      </c>
      <c r="Y17" s="9">
        <f>SUM(N$2:N10)/SUM(M$2:M10)</f>
        <v>3.4906065479322863</v>
      </c>
      <c r="Z17" s="9">
        <f>SUM(O$2:O9)/SUM(N$2:N9)</f>
        <v>1.7473326421004893</v>
      </c>
      <c r="AA17" s="9">
        <f>SUM(P$2:P8)/SUM(O$2:O8)</f>
        <v>1.4574128360182361</v>
      </c>
      <c r="AB17">
        <f>SUM(Q$2:Q7)/SUM(P$2:P7)</f>
        <v>1.1738517093997867</v>
      </c>
      <c r="AC17">
        <f>SUM(R$2:R6)/SUM(Q$2:Q6)</f>
        <v>1.1038235322443439</v>
      </c>
      <c r="AD17">
        <f>SUM(S$2:S5)/SUM(R$2:R5)</f>
        <v>1.0862693644363943</v>
      </c>
      <c r="AE17">
        <f>SUM(T$2:T4)/SUM(S$2:S4)</f>
        <v>1.0538743555048127</v>
      </c>
      <c r="AF17">
        <f>SUM(U$2:U3)/SUM(T$2:T3)</f>
        <v>1.0765551783529383</v>
      </c>
      <c r="AG17">
        <f>SUM(V$2:V2)/SUM(U$2:U2)</f>
        <v>1.017724725219544</v>
      </c>
    </row>
    <row r="18" spans="1:33" x14ac:dyDescent="0.25">
      <c r="X18" t="s">
        <v>12</v>
      </c>
      <c r="Y18">
        <f t="shared" ref="Y18" si="6">Z18*Y17</f>
        <v>14.4465768672924</v>
      </c>
      <c r="Z18">
        <f t="shared" ref="Z18" si="7">AA18*Z17</f>
        <v>4.1387010162603541</v>
      </c>
      <c r="AA18">
        <f t="shared" ref="AA18" si="8">AB18*AA17</f>
        <v>2.3685822129924685</v>
      </c>
      <c r="AB18">
        <f t="shared" ref="AB18" si="9">AC18*AB17</f>
        <v>1.6251964813646196</v>
      </c>
      <c r="AC18">
        <f t="shared" ref="AC18" si="10">AD18*AC17</f>
        <v>1.3844989689503577</v>
      </c>
      <c r="AD18">
        <f t="shared" ref="AD18" si="11">AE18*AD17</f>
        <v>1.2542756414472627</v>
      </c>
      <c r="AE18">
        <f t="shared" ref="AE18" si="12">AF18*AE17</f>
        <v>1.1546635507833156</v>
      </c>
      <c r="AF18">
        <f>AG18*AF17</f>
        <v>1.0956368230729214</v>
      </c>
      <c r="AG18">
        <f>AG17</f>
        <v>1.017724725219544</v>
      </c>
    </row>
    <row r="19" spans="1:33" x14ac:dyDescent="0.25">
      <c r="X19" t="s">
        <v>13</v>
      </c>
      <c r="Y19" s="9">
        <f t="shared" ref="Y19" si="13">1/Y18</f>
        <v>6.9220550251183594E-2</v>
      </c>
      <c r="Z19" s="9">
        <f t="shared" ref="Z19" si="14">1/Z18</f>
        <v>0.2416217059582573</v>
      </c>
      <c r="AA19" s="9">
        <f t="shared" ref="AA19" si="15">1/AA18</f>
        <v>0.4221934938608693</v>
      </c>
      <c r="AB19">
        <f t="shared" ref="AB19" si="16">1/AB18</f>
        <v>0.61531021723621726</v>
      </c>
      <c r="AC19">
        <f t="shared" ref="AC19" si="17">1/AC18</f>
        <v>0.72228295031388767</v>
      </c>
      <c r="AD19">
        <f t="shared" ref="AD19" si="18">1/AD18</f>
        <v>0.79727291749534146</v>
      </c>
      <c r="AE19">
        <f t="shared" ref="AE19" si="19">1/AE18</f>
        <v>0.86605314537001454</v>
      </c>
      <c r="AF19">
        <f>1/AF18</f>
        <v>0.91271120040973996</v>
      </c>
      <c r="AG19">
        <f>1/AG18</f>
        <v>0.9825839691418321</v>
      </c>
    </row>
    <row r="21" spans="1:33" s="5" customFormat="1" x14ac:dyDescent="0.25">
      <c r="B21" s="6"/>
      <c r="C21" s="7"/>
      <c r="D21" s="6"/>
      <c r="E21" s="6"/>
      <c r="F21" s="6"/>
    </row>
    <row r="22" spans="1:33" s="5" customFormat="1" x14ac:dyDescent="0.25">
      <c r="B22" s="6"/>
      <c r="C22" s="7"/>
      <c r="D22" s="6"/>
      <c r="E22" s="6"/>
      <c r="F22" s="6"/>
    </row>
    <row r="24" spans="1:33" x14ac:dyDescent="0.25">
      <c r="B24" s="3" t="s">
        <v>0</v>
      </c>
      <c r="C24" s="4" t="s">
        <v>1</v>
      </c>
      <c r="D24" s="3" t="s">
        <v>2</v>
      </c>
      <c r="E24" s="3" t="s">
        <v>3</v>
      </c>
      <c r="F24" s="3" t="s">
        <v>4</v>
      </c>
      <c r="G24" t="s">
        <v>5</v>
      </c>
      <c r="L24" s="3"/>
      <c r="M24" s="3">
        <v>12</v>
      </c>
      <c r="N24" s="3">
        <v>24</v>
      </c>
      <c r="O24" s="3">
        <v>36</v>
      </c>
      <c r="P24" s="3">
        <v>48</v>
      </c>
      <c r="Q24" s="3">
        <v>60</v>
      </c>
      <c r="R24" s="3">
        <v>72</v>
      </c>
      <c r="S24" s="3">
        <v>84</v>
      </c>
      <c r="T24" s="3">
        <v>96</v>
      </c>
      <c r="U24" s="3">
        <v>108</v>
      </c>
      <c r="V24" s="3">
        <v>120</v>
      </c>
      <c r="Y24" s="8" t="str">
        <f>M24&amp;"-"&amp;N24</f>
        <v>12-24</v>
      </c>
      <c r="Z24" s="8" t="str">
        <f t="shared" ref="Z24" si="20">N24&amp;"-"&amp;O24</f>
        <v>24-36</v>
      </c>
      <c r="AA24" s="8" t="str">
        <f t="shared" ref="AA24" si="21">O24&amp;"-"&amp;P24</f>
        <v>36-48</v>
      </c>
      <c r="AB24" s="8" t="str">
        <f t="shared" ref="AB24" si="22">P24&amp;"-"&amp;Q24</f>
        <v>48-60</v>
      </c>
      <c r="AC24" s="8" t="str">
        <f t="shared" ref="AC24" si="23">Q24&amp;"-"&amp;R24</f>
        <v>60-72</v>
      </c>
      <c r="AD24" s="8" t="str">
        <f t="shared" ref="AD24" si="24">R24&amp;"-"&amp;S24</f>
        <v>72-84</v>
      </c>
      <c r="AE24" s="8" t="str">
        <f t="shared" ref="AE24" si="25">S24&amp;"-"&amp;T24</f>
        <v>84-96</v>
      </c>
      <c r="AF24" s="8" t="str">
        <f t="shared" ref="AF24" si="26">T24&amp;"-"&amp;U24</f>
        <v>96-108</v>
      </c>
      <c r="AG24" s="8" t="str">
        <f t="shared" ref="AG24" si="27">U24&amp;"-"&amp;V24</f>
        <v>108-120</v>
      </c>
    </row>
    <row r="25" spans="1:33" x14ac:dyDescent="0.25">
      <c r="A25">
        <v>2001</v>
      </c>
      <c r="B25" s="2">
        <v>4056457</v>
      </c>
      <c r="C25" s="4">
        <v>1</v>
      </c>
      <c r="D25" s="2">
        <v>4056457</v>
      </c>
      <c r="E25" s="3">
        <v>0</v>
      </c>
      <c r="F25" s="3">
        <v>0</v>
      </c>
      <c r="G25" s="1" t="s">
        <v>6</v>
      </c>
      <c r="L25" s="3">
        <v>2001</v>
      </c>
      <c r="M25" s="3">
        <v>295216.98862004402</v>
      </c>
      <c r="N25" s="3">
        <v>1125636.67673239</v>
      </c>
      <c r="O25" s="3">
        <v>1752494.7488944</v>
      </c>
      <c r="P25" s="3">
        <v>2198019.16695657</v>
      </c>
      <c r="Q25" s="3">
        <v>2802523.4011517898</v>
      </c>
      <c r="R25" s="3">
        <v>3152492.9199050199</v>
      </c>
      <c r="S25" s="3">
        <v>3466627.9313753</v>
      </c>
      <c r="T25" s="3">
        <v>3722835.0080355601</v>
      </c>
      <c r="U25" s="3">
        <v>3874465.7452927302</v>
      </c>
      <c r="V25" s="3">
        <v>4056456.6830622498</v>
      </c>
      <c r="X25">
        <v>2001</v>
      </c>
      <c r="Y25" s="11">
        <f>N25/M25</f>
        <v>3.8129129424225954</v>
      </c>
      <c r="Z25">
        <f t="shared" ref="Z25:Z32" si="28">O25/N25</f>
        <v>1.5568920106456694</v>
      </c>
      <c r="AA25">
        <f t="shared" ref="AA25:AA31" si="29">P25/O25</f>
        <v>1.2542229689094584</v>
      </c>
      <c r="AB25">
        <f t="shared" ref="AB25:AB30" si="30">Q25/P25</f>
        <v>1.2750222760942667</v>
      </c>
      <c r="AC25">
        <f t="shared" ref="AC25:AC29" si="31">R25/Q25</f>
        <v>1.1248765732373185</v>
      </c>
      <c r="AD25">
        <f t="shared" ref="AD25:AD28" si="32">S25/R25</f>
        <v>1.0996465398817594</v>
      </c>
      <c r="AE25">
        <f t="shared" ref="AE25:AE27" si="33">T25/S25</f>
        <v>1.0739067133052886</v>
      </c>
      <c r="AF25">
        <f t="shared" ref="AF25:AF26" si="34">U25/T25</f>
        <v>1.0407299106540802</v>
      </c>
      <c r="AG25">
        <f>V25/U25</f>
        <v>1.0469718794108913</v>
      </c>
    </row>
    <row r="26" spans="1:33" x14ac:dyDescent="0.25">
      <c r="A26">
        <v>2002</v>
      </c>
      <c r="B26" s="2">
        <v>5011970</v>
      </c>
      <c r="C26" s="4">
        <v>0.95513547906461205</v>
      </c>
      <c r="D26" s="2">
        <v>5247391.7154751103</v>
      </c>
      <c r="E26" s="3">
        <v>235421.71547511299</v>
      </c>
      <c r="F26" s="3">
        <v>14685.179451104699</v>
      </c>
      <c r="G26" s="1">
        <v>6.2378185552968299E-2</v>
      </c>
      <c r="L26" s="3">
        <v>2002</v>
      </c>
      <c r="M26" s="3">
        <v>427514.92440937099</v>
      </c>
      <c r="N26" s="3">
        <v>1496673.6721113899</v>
      </c>
      <c r="O26" s="3">
        <v>2127009.7545778798</v>
      </c>
      <c r="P26" s="3">
        <v>3239484.7451974899</v>
      </c>
      <c r="Q26" s="3">
        <v>3739775.92348347</v>
      </c>
      <c r="R26" s="3">
        <v>4160359.6904329099</v>
      </c>
      <c r="S26" s="3">
        <v>4523782.0835173</v>
      </c>
      <c r="T26" s="3">
        <v>4787648.3225353099</v>
      </c>
      <c r="U26" s="3">
        <v>5011970.1045542499</v>
      </c>
      <c r="V26" s="3"/>
      <c r="X26">
        <v>2002</v>
      </c>
      <c r="Y26" s="11">
        <f t="shared" ref="Y26:Y33" si="35">N26/M26</f>
        <v>3.5008688273961539</v>
      </c>
      <c r="Z26">
        <f t="shared" si="28"/>
        <v>1.4211579946998474</v>
      </c>
      <c r="AA26">
        <f t="shared" si="29"/>
        <v>1.5230229848383505</v>
      </c>
      <c r="AB26">
        <f t="shared" si="30"/>
        <v>1.1544354172458005</v>
      </c>
      <c r="AC26">
        <f t="shared" si="31"/>
        <v>1.1124622906705279</v>
      </c>
      <c r="AD26">
        <f t="shared" si="32"/>
        <v>1.0873535992380923</v>
      </c>
      <c r="AE26">
        <f t="shared" si="33"/>
        <v>1.0583286803268936</v>
      </c>
      <c r="AF26">
        <f t="shared" si="34"/>
        <v>1.0468542731016948</v>
      </c>
    </row>
    <row r="27" spans="1:33" x14ac:dyDescent="0.25">
      <c r="A27">
        <v>2003</v>
      </c>
      <c r="B27" s="2">
        <v>4697372</v>
      </c>
      <c r="C27" s="4">
        <v>0.91472714790003995</v>
      </c>
      <c r="D27" s="2">
        <v>5135271.2235379303</v>
      </c>
      <c r="E27" s="3">
        <v>437899.22353793099</v>
      </c>
      <c r="F27" s="3">
        <v>28917.4650685048</v>
      </c>
      <c r="G27" s="1">
        <v>6.60368037076456E-2</v>
      </c>
      <c r="L27" s="3">
        <v>2003</v>
      </c>
      <c r="M27" s="3">
        <v>368290.32245448697</v>
      </c>
      <c r="N27" s="3">
        <v>994458.75274982199</v>
      </c>
      <c r="O27" s="3">
        <v>2493421.8531497102</v>
      </c>
      <c r="P27" s="3">
        <v>3088458.8324314002</v>
      </c>
      <c r="Q27" s="3">
        <v>3642468.2470801501</v>
      </c>
      <c r="R27" s="3">
        <v>4140922.1414741199</v>
      </c>
      <c r="S27" s="3">
        <v>4443583.3421300603</v>
      </c>
      <c r="T27" s="3">
        <v>4697371.8611620301</v>
      </c>
      <c r="U27" s="3"/>
      <c r="V27" s="3"/>
      <c r="X27">
        <v>2003</v>
      </c>
      <c r="Y27" s="11">
        <f t="shared" si="35"/>
        <v>2.7002033236230809</v>
      </c>
      <c r="Z27">
        <f t="shared" si="28"/>
        <v>2.5073155083154921</v>
      </c>
      <c r="AA27">
        <f t="shared" si="29"/>
        <v>1.238642722461919</v>
      </c>
      <c r="AB27">
        <f t="shared" si="30"/>
        <v>1.1793805404919722</v>
      </c>
      <c r="AC27">
        <f t="shared" si="31"/>
        <v>1.1368450898078624</v>
      </c>
      <c r="AD27">
        <f t="shared" si="32"/>
        <v>1.0730902901130608</v>
      </c>
      <c r="AE27">
        <f t="shared" si="33"/>
        <v>1.0571134824063668</v>
      </c>
    </row>
    <row r="28" spans="1:33" x14ac:dyDescent="0.25">
      <c r="A28">
        <v>2004</v>
      </c>
      <c r="B28" s="2">
        <v>4563078</v>
      </c>
      <c r="C28" s="4">
        <v>0.86113233026097402</v>
      </c>
      <c r="D28" s="2">
        <v>5298927.7485576598</v>
      </c>
      <c r="E28" s="3">
        <v>735849.74855766399</v>
      </c>
      <c r="F28" s="3">
        <v>57672.056270564797</v>
      </c>
      <c r="G28" s="1">
        <v>7.8374772001495605E-2</v>
      </c>
      <c r="L28" s="3">
        <v>2004</v>
      </c>
      <c r="M28" s="3">
        <v>326449.15477269999</v>
      </c>
      <c r="N28" s="3">
        <v>1883793.5098956099</v>
      </c>
      <c r="O28" s="3">
        <v>2783836.8113945001</v>
      </c>
      <c r="P28" s="3">
        <v>3396160.2638285002</v>
      </c>
      <c r="Q28" s="3">
        <v>3902378.87714876</v>
      </c>
      <c r="R28" s="3">
        <v>4245202.1024675798</v>
      </c>
      <c r="S28" s="3">
        <v>4563078.1654760996</v>
      </c>
      <c r="T28" s="3"/>
      <c r="U28" s="3"/>
      <c r="V28" s="3"/>
      <c r="X28">
        <v>2004</v>
      </c>
      <c r="Y28" s="11">
        <f t="shared" si="35"/>
        <v>5.770557167492921</v>
      </c>
      <c r="Z28">
        <f t="shared" si="28"/>
        <v>1.4777823560655361</v>
      </c>
      <c r="AA28">
        <f t="shared" si="29"/>
        <v>1.2199566619450191</v>
      </c>
      <c r="AB28">
        <f t="shared" si="30"/>
        <v>1.1490561616634658</v>
      </c>
      <c r="AC28">
        <f t="shared" si="31"/>
        <v>1.0878498054933357</v>
      </c>
      <c r="AD28">
        <f t="shared" si="32"/>
        <v>1.074878899834651</v>
      </c>
    </row>
    <row r="29" spans="1:33" x14ac:dyDescent="0.25">
      <c r="A29">
        <v>2005</v>
      </c>
      <c r="B29" s="2">
        <v>3431358</v>
      </c>
      <c r="C29" s="4">
        <v>0.79536625143964101</v>
      </c>
      <c r="D29" s="2">
        <v>4314186.0668454599</v>
      </c>
      <c r="E29" s="3">
        <v>882828.06684545497</v>
      </c>
      <c r="F29" s="3">
        <v>75042.952684747201</v>
      </c>
      <c r="G29" s="1">
        <v>8.5002907704206404E-2</v>
      </c>
      <c r="L29" s="3">
        <v>2005</v>
      </c>
      <c r="M29" s="3">
        <v>587898.49003746302</v>
      </c>
      <c r="N29" s="3">
        <v>1418949.5560104901</v>
      </c>
      <c r="O29" s="3">
        <v>2099236.7056801799</v>
      </c>
      <c r="P29" s="3">
        <v>2653083.46852365</v>
      </c>
      <c r="Q29" s="3">
        <v>3017003.81463758</v>
      </c>
      <c r="R29" s="3">
        <v>3431358.4379600799</v>
      </c>
      <c r="S29" s="3"/>
      <c r="T29" s="3"/>
      <c r="U29" s="3"/>
      <c r="V29" s="3"/>
      <c r="X29">
        <v>2005</v>
      </c>
      <c r="Y29" s="11">
        <f t="shared" si="35"/>
        <v>2.4135961905941778</v>
      </c>
      <c r="Z29">
        <f t="shared" si="28"/>
        <v>1.4794301156007132</v>
      </c>
      <c r="AA29">
        <f t="shared" si="29"/>
        <v>1.2638324498351492</v>
      </c>
      <c r="AB29">
        <f t="shared" si="30"/>
        <v>1.1371688265489963</v>
      </c>
      <c r="AC29">
        <f t="shared" si="31"/>
        <v>1.1373397744186395</v>
      </c>
    </row>
    <row r="30" spans="1:33" x14ac:dyDescent="0.25">
      <c r="A30">
        <v>2006</v>
      </c>
      <c r="B30" s="2">
        <v>3113814</v>
      </c>
      <c r="C30" s="4">
        <v>0.71112521916429305</v>
      </c>
      <c r="D30" s="2">
        <v>4378714.0662221499</v>
      </c>
      <c r="E30" s="3">
        <v>1264900.0662221501</v>
      </c>
      <c r="F30" s="3">
        <v>121538.15092507401</v>
      </c>
      <c r="G30" s="1">
        <v>9.6085180300502906E-2</v>
      </c>
      <c r="L30" s="3">
        <v>2006</v>
      </c>
      <c r="M30" s="3">
        <v>363473.28588392498</v>
      </c>
      <c r="N30" s="3">
        <v>1226064.98037395</v>
      </c>
      <c r="O30" s="3">
        <v>2040494.93394012</v>
      </c>
      <c r="P30" s="3">
        <v>2535324.7420372502</v>
      </c>
      <c r="Q30" s="3">
        <v>3113814.4827733398</v>
      </c>
      <c r="R30" s="3"/>
      <c r="S30" s="3"/>
      <c r="T30" s="3"/>
      <c r="U30" s="3"/>
      <c r="V30" s="3"/>
      <c r="X30">
        <v>2006</v>
      </c>
      <c r="Y30" s="11">
        <f t="shared" si="35"/>
        <v>3.3731914503491001</v>
      </c>
      <c r="Z30">
        <f t="shared" si="28"/>
        <v>1.6642632866960843</v>
      </c>
      <c r="AA30">
        <f t="shared" si="29"/>
        <v>1.2425047961974756</v>
      </c>
      <c r="AB30">
        <f t="shared" si="30"/>
        <v>1.2281718515756079</v>
      </c>
    </row>
    <row r="31" spans="1:33" x14ac:dyDescent="0.25">
      <c r="A31">
        <v>2007</v>
      </c>
      <c r="B31" s="2">
        <v>3587103</v>
      </c>
      <c r="C31" s="4">
        <v>0.60182766708816104</v>
      </c>
      <c r="D31" s="2">
        <v>5960349.1101623401</v>
      </c>
      <c r="E31" s="3">
        <v>2373246.1101623401</v>
      </c>
      <c r="F31" s="3">
        <v>288200.854200539</v>
      </c>
      <c r="G31" s="1">
        <v>0.121437407172586</v>
      </c>
      <c r="L31" s="3">
        <v>2007</v>
      </c>
      <c r="M31" s="3">
        <v>452820.447602614</v>
      </c>
      <c r="N31" s="3">
        <v>1887150.3830577601</v>
      </c>
      <c r="O31" s="3">
        <v>2706436.0929507199</v>
      </c>
      <c r="P31" s="3">
        <v>3587103.4034144701</v>
      </c>
      <c r="Q31" s="3"/>
      <c r="R31" s="3"/>
      <c r="S31" s="3"/>
      <c r="T31" s="3"/>
      <c r="U31" s="3"/>
      <c r="V31" s="3"/>
      <c r="X31">
        <v>2007</v>
      </c>
      <c r="Y31" s="11">
        <f t="shared" si="35"/>
        <v>4.1675467462853728</v>
      </c>
      <c r="Z31">
        <f t="shared" si="28"/>
        <v>1.4341390687505606</v>
      </c>
      <c r="AA31">
        <f t="shared" si="29"/>
        <v>1.3253974157223101</v>
      </c>
    </row>
    <row r="32" spans="1:33" x14ac:dyDescent="0.25">
      <c r="A32">
        <v>2008</v>
      </c>
      <c r="B32" s="2">
        <v>2553004</v>
      </c>
      <c r="C32" s="4">
        <v>0.46531923562521599</v>
      </c>
      <c r="D32" s="2">
        <v>5486564.5014002305</v>
      </c>
      <c r="E32" s="3">
        <v>2933560.50140023</v>
      </c>
      <c r="F32" s="3">
        <v>525226.51308040996</v>
      </c>
      <c r="G32" s="1">
        <v>0.17904062753425801</v>
      </c>
      <c r="L32" s="3">
        <v>2008</v>
      </c>
      <c r="M32" s="3">
        <v>564936.97319510498</v>
      </c>
      <c r="N32" s="3">
        <v>1505872.2838103599</v>
      </c>
      <c r="O32" s="3">
        <v>2553004.0049846401</v>
      </c>
      <c r="P32" s="3"/>
      <c r="Q32" s="3"/>
      <c r="R32" s="3"/>
      <c r="S32" s="3"/>
      <c r="T32" s="3"/>
      <c r="U32" s="3"/>
      <c r="V32" s="3"/>
      <c r="X32">
        <v>2008</v>
      </c>
      <c r="Y32" s="11">
        <f t="shared" si="35"/>
        <v>2.6655580272851007</v>
      </c>
      <c r="Z32">
        <f t="shared" si="28"/>
        <v>1.695365558176479</v>
      </c>
    </row>
    <row r="33" spans="1:33" x14ac:dyDescent="0.25">
      <c r="A33">
        <v>2009</v>
      </c>
      <c r="B33" s="2">
        <v>1223010</v>
      </c>
      <c r="C33" s="4">
        <v>0.28934854040800501</v>
      </c>
      <c r="D33" s="2">
        <v>4226770.9326456496</v>
      </c>
      <c r="E33" s="3">
        <v>3003760.9326456501</v>
      </c>
      <c r="F33" s="3">
        <v>1042308.3892117999</v>
      </c>
      <c r="G33" s="1">
        <v>0.34700111379828102</v>
      </c>
      <c r="L33" s="3">
        <v>2009</v>
      </c>
      <c r="M33" s="3">
        <v>352650.06328670197</v>
      </c>
      <c r="N33" s="3">
        <v>1223010.1936202401</v>
      </c>
      <c r="O33" s="3"/>
      <c r="P33" s="3"/>
      <c r="Q33" s="3"/>
      <c r="R33" s="3"/>
      <c r="S33" s="3"/>
      <c r="T33" s="3"/>
      <c r="U33" s="3"/>
      <c r="V33" s="3"/>
      <c r="X33">
        <v>2009</v>
      </c>
      <c r="Y33" s="11">
        <f t="shared" si="35"/>
        <v>3.4680560729857053</v>
      </c>
    </row>
    <row r="34" spans="1:33" x14ac:dyDescent="0.25">
      <c r="A34">
        <v>2010</v>
      </c>
      <c r="B34" s="2">
        <v>318896</v>
      </c>
      <c r="C34" s="4">
        <v>8.4781321133522394E-2</v>
      </c>
      <c r="D34" s="14">
        <v>3761394.5588058201</v>
      </c>
      <c r="E34" s="3">
        <v>3442498.5588058201</v>
      </c>
      <c r="F34" s="3">
        <v>1617736.30768553</v>
      </c>
      <c r="G34" s="1">
        <v>0.46993085982488098</v>
      </c>
      <c r="L34" s="3">
        <v>2010</v>
      </c>
      <c r="M34" s="3">
        <v>318895.84792075498</v>
      </c>
      <c r="N34" s="3"/>
      <c r="O34" s="3"/>
      <c r="P34" s="3"/>
      <c r="Q34" s="3"/>
      <c r="R34" s="3"/>
      <c r="S34" s="3"/>
      <c r="T34" s="3"/>
      <c r="U34" s="3"/>
      <c r="V34" s="3"/>
      <c r="X34">
        <v>2010</v>
      </c>
    </row>
    <row r="35" spans="1:33" x14ac:dyDescent="0.25">
      <c r="A35" s="16" t="s">
        <v>10</v>
      </c>
      <c r="B35" s="17">
        <f>SUM(B25:B34)</f>
        <v>32556062</v>
      </c>
      <c r="C35" s="18">
        <v>0.68</v>
      </c>
      <c r="D35" s="17">
        <f>SUM(D25:D34)</f>
        <v>47866026.923652351</v>
      </c>
      <c r="E35" s="17">
        <f>SUM(E25:E34)</f>
        <v>15309964.923652353</v>
      </c>
      <c r="F35" s="15">
        <v>2127014.04</v>
      </c>
      <c r="G35" s="20">
        <f>F35/E35</f>
        <v>0.13893004004953516</v>
      </c>
      <c r="Y35">
        <f>AVERAGE(Y25:Y34)</f>
        <v>3.5413878609371343</v>
      </c>
      <c r="Z35">
        <f t="shared" ref="Z35" si="36">AVERAGE(Z25:Z34)</f>
        <v>1.6545432373687978</v>
      </c>
      <c r="AA35">
        <f t="shared" ref="AA35" si="37">AVERAGE(AA25:AA34)</f>
        <v>1.2953685714156686</v>
      </c>
      <c r="AB35">
        <f t="shared" ref="AB35" si="38">AVERAGE(AB25:AB34)</f>
        <v>1.1872058456033516</v>
      </c>
      <c r="AC35">
        <f t="shared" ref="AC35" si="39">AVERAGE(AC25:AC34)</f>
        <v>1.1198747067255366</v>
      </c>
      <c r="AD35">
        <f t="shared" ref="AD35" si="40">AVERAGE(AD25:AD34)</f>
        <v>1.0837423322668909</v>
      </c>
      <c r="AE35">
        <f t="shared" ref="AE35" si="41">AVERAGE(AE25:AE34)</f>
        <v>1.0631162920128496</v>
      </c>
      <c r="AF35">
        <f t="shared" ref="AF35" si="42">AVERAGE(AF25:AF34)</f>
        <v>1.0437920918778874</v>
      </c>
      <c r="AG35">
        <f t="shared" ref="AG35" si="43">AVERAGE(AG25:AG34)</f>
        <v>1.0469718794108913</v>
      </c>
    </row>
    <row r="36" spans="1:33" x14ac:dyDescent="0.25">
      <c r="AF36">
        <f>1/AF35</f>
        <v>0.9580451967219823</v>
      </c>
      <c r="AG36">
        <f>1/AG35</f>
        <v>0.95513549090036554</v>
      </c>
    </row>
    <row r="37" spans="1:33" x14ac:dyDescent="0.25">
      <c r="B37" s="3" t="s">
        <v>18</v>
      </c>
      <c r="M37" t="s">
        <v>9</v>
      </c>
      <c r="AF37">
        <f>AG37*AF36</f>
        <v>0.91506296927578779</v>
      </c>
      <c r="AG37">
        <f>AG36</f>
        <v>0.95513549090036554</v>
      </c>
    </row>
    <row r="39" spans="1:33" x14ac:dyDescent="0.25">
      <c r="A39" s="3"/>
      <c r="C39" s="3"/>
      <c r="G39" s="3"/>
      <c r="H39" s="3"/>
      <c r="I39" s="3"/>
      <c r="J39" s="3"/>
      <c r="K39" s="3"/>
    </row>
    <row r="40" spans="1:33" x14ac:dyDescent="0.25">
      <c r="A40" s="3"/>
      <c r="C40" s="3"/>
      <c r="G40" s="3"/>
      <c r="H40" s="3"/>
      <c r="I40" s="3"/>
      <c r="J40" s="3"/>
      <c r="K40" s="3"/>
      <c r="X40" t="s">
        <v>11</v>
      </c>
      <c r="Y40">
        <f>SUM(N$25:N33)/SUM(M$25:M33)</f>
        <v>3.4128789968830886</v>
      </c>
      <c r="Z40">
        <f>SUM(O$25:O32)/SUM(N$25:N32)</f>
        <v>1.6081617530287335</v>
      </c>
      <c r="AA40">
        <f>SUM(P$25:P31)/SUM(O$25:O31)</f>
        <v>1.293365243589814</v>
      </c>
      <c r="AB40">
        <f>SUM(Q$25:Q30)/SUM(P$25:P30)</f>
        <v>1.1816094127956835</v>
      </c>
      <c r="AC40">
        <f>SUM(R$25:R29)/SUM(Q$25:Q29)</f>
        <v>1.118461601279404</v>
      </c>
      <c r="AD40">
        <f>SUM(S$25:S28)/SUM(R$25:R28)</f>
        <v>1.082686577620201</v>
      </c>
      <c r="AE40">
        <f>SUM(T$25:T27)/SUM(S$25:S27)</f>
        <v>1.0622375943504234</v>
      </c>
      <c r="AF40">
        <f>SUM(U$25:U26)/SUM(T$25:T26)</f>
        <v>1.0441752253865106</v>
      </c>
      <c r="AG40">
        <f>SUM(V$25:V25)/SUM(U$25:U25)</f>
        <v>1.0469718794108913</v>
      </c>
    </row>
    <row r="41" spans="1:33" x14ac:dyDescent="0.25">
      <c r="A41" s="3"/>
      <c r="C41" s="3"/>
      <c r="G41" s="3"/>
      <c r="H41" s="3"/>
      <c r="I41" s="3"/>
      <c r="J41" s="3"/>
      <c r="K41" s="3"/>
      <c r="X41" t="s">
        <v>12</v>
      </c>
      <c r="Y41">
        <f t="shared" ref="Y41:AE41" si="44">Z41*Y40</f>
        <v>11.795046264689683</v>
      </c>
      <c r="Z41">
        <f t="shared" si="44"/>
        <v>3.4560399813359495</v>
      </c>
      <c r="AA41">
        <f t="shared" si="44"/>
        <v>2.1490624154112683</v>
      </c>
      <c r="AB41">
        <f t="shared" si="44"/>
        <v>1.6616052008993336</v>
      </c>
      <c r="AC41">
        <f t="shared" si="44"/>
        <v>1.4062220416541722</v>
      </c>
      <c r="AD41">
        <f t="shared" si="44"/>
        <v>1.2572823600252347</v>
      </c>
      <c r="AE41">
        <f t="shared" si="44"/>
        <v>1.161261611637233</v>
      </c>
      <c r="AF41">
        <f>AG41*AF40</f>
        <v>1.0932220981572061</v>
      </c>
      <c r="AG41">
        <f>AG40</f>
        <v>1.0469718794108913</v>
      </c>
    </row>
    <row r="42" spans="1:33" x14ac:dyDescent="0.25">
      <c r="A42" s="3"/>
      <c r="C42" s="3"/>
      <c r="G42" s="3"/>
      <c r="H42" s="3"/>
      <c r="I42" s="3"/>
      <c r="J42" s="3"/>
      <c r="K42" s="3"/>
      <c r="X42" t="s">
        <v>13</v>
      </c>
      <c r="Y42">
        <f t="shared" ref="Y42:AE42" si="45">1/Y41</f>
        <v>8.4781354609320736E-2</v>
      </c>
      <c r="Z42">
        <f t="shared" si="45"/>
        <v>0.28934850447344795</v>
      </c>
      <c r="AA42">
        <f t="shared" si="45"/>
        <v>0.46531919819026241</v>
      </c>
      <c r="AB42">
        <f t="shared" si="45"/>
        <v>0.60182767811436566</v>
      </c>
      <c r="AC42">
        <f t="shared" si="45"/>
        <v>0.71112524934090526</v>
      </c>
      <c r="AD42">
        <f t="shared" si="45"/>
        <v>0.7953662850880443</v>
      </c>
      <c r="AE42">
        <f t="shared" si="45"/>
        <v>0.86113240115646783</v>
      </c>
      <c r="AF42">
        <f>1/AF41</f>
        <v>0.91472721022165004</v>
      </c>
      <c r="AG42">
        <f>1/AG41</f>
        <v>0.95513549090036554</v>
      </c>
    </row>
    <row r="43" spans="1:33" x14ac:dyDescent="0.25">
      <c r="A43" s="3"/>
      <c r="C43" s="3"/>
      <c r="G43" s="3"/>
      <c r="H43" s="3"/>
      <c r="I43" s="3"/>
      <c r="J43" s="3"/>
      <c r="K43" s="3"/>
    </row>
    <row r="44" spans="1:33" x14ac:dyDescent="0.25">
      <c r="A44" s="3"/>
      <c r="C44" s="3"/>
      <c r="G44" s="3"/>
      <c r="H44" s="3"/>
      <c r="I44" s="3"/>
      <c r="J44" s="3"/>
      <c r="K44" s="3"/>
      <c r="X44" s="12" t="s">
        <v>14</v>
      </c>
      <c r="Y44" s="13">
        <f>Y18/Y41</f>
        <v>1.2248003562767269</v>
      </c>
      <c r="Z44" s="10">
        <f>Z18/Z41</f>
        <v>1.1975269495176728</v>
      </c>
      <c r="AA44" s="10">
        <f>AA18/AA41</f>
        <v>1.1021467761973729</v>
      </c>
      <c r="AB44" s="10">
        <f t="shared" ref="AB44:AG44" si="46">AB18/AB41</f>
        <v>0.97808822485930591</v>
      </c>
      <c r="AC44" s="10">
        <f t="shared" si="46"/>
        <v>0.98455217450704935</v>
      </c>
      <c r="AD44" s="10">
        <f t="shared" si="46"/>
        <v>0.99760855741433319</v>
      </c>
      <c r="AE44" s="10">
        <f t="shared" si="46"/>
        <v>0.99431819601388971</v>
      </c>
      <c r="AF44" s="10">
        <f t="shared" si="46"/>
        <v>1.002208814585605</v>
      </c>
      <c r="AG44" s="10">
        <f t="shared" si="46"/>
        <v>0.97206500502400883</v>
      </c>
    </row>
    <row r="45" spans="1:33" x14ac:dyDescent="0.25">
      <c r="A45" s="3"/>
      <c r="C45" s="3"/>
      <c r="G45" s="3"/>
      <c r="H45" s="3"/>
      <c r="I45" s="3"/>
      <c r="J45" s="3"/>
      <c r="K45" s="3"/>
    </row>
    <row r="46" spans="1:33" x14ac:dyDescent="0.25">
      <c r="A46" s="3"/>
      <c r="C46" s="3"/>
      <c r="G46" s="3"/>
      <c r="H46" s="3"/>
      <c r="I46" s="3"/>
      <c r="J46" s="3"/>
      <c r="K46" s="3"/>
      <c r="X46" s="12" t="s">
        <v>15</v>
      </c>
      <c r="Y46">
        <f>Y40/Y17</f>
        <v>0.9777323654265071</v>
      </c>
      <c r="Z46">
        <f t="shared" ref="Z46:AG46" si="47">Z40/Z17</f>
        <v>0.92035237840892348</v>
      </c>
      <c r="AA46">
        <f t="shared" si="47"/>
        <v>0.88743917414875195</v>
      </c>
      <c r="AB46">
        <f t="shared" si="47"/>
        <v>1.0066087592953827</v>
      </c>
      <c r="AC46">
        <f t="shared" si="47"/>
        <v>1.013261240232211</v>
      </c>
      <c r="AD46">
        <f t="shared" si="47"/>
        <v>0.99670175102650327</v>
      </c>
      <c r="AE46">
        <f t="shared" si="47"/>
        <v>1.0079357077074</v>
      </c>
      <c r="AF46">
        <f t="shared" si="47"/>
        <v>0.96992262578127486</v>
      </c>
      <c r="AG46">
        <f t="shared" si="47"/>
        <v>1.0287377848514372</v>
      </c>
    </row>
    <row r="47" spans="1:33" x14ac:dyDescent="0.25">
      <c r="A47" s="3"/>
      <c r="C47" s="3"/>
      <c r="G47" s="3"/>
      <c r="H47" s="3"/>
      <c r="I47" s="3"/>
      <c r="J47" s="3"/>
      <c r="K47" s="3"/>
      <c r="M47" t="s">
        <v>16</v>
      </c>
    </row>
    <row r="48" spans="1:33" x14ac:dyDescent="0.25">
      <c r="A48" s="3"/>
      <c r="C48" s="3"/>
      <c r="G48" s="3"/>
      <c r="H48" s="3"/>
      <c r="I48" s="3"/>
      <c r="J48" s="3"/>
      <c r="K48" s="3"/>
      <c r="M48">
        <v>12</v>
      </c>
      <c r="N48">
        <v>24</v>
      </c>
      <c r="O48">
        <v>36</v>
      </c>
      <c r="P48">
        <v>48</v>
      </c>
      <c r="Q48">
        <v>60</v>
      </c>
      <c r="R48">
        <v>72</v>
      </c>
      <c r="S48">
        <v>84</v>
      </c>
      <c r="T48">
        <v>96</v>
      </c>
      <c r="U48">
        <v>108</v>
      </c>
      <c r="V48">
        <v>120</v>
      </c>
    </row>
    <row r="49" spans="1:22" x14ac:dyDescent="0.25">
      <c r="A49" s="3"/>
      <c r="C49" s="3"/>
      <c r="G49" s="3"/>
      <c r="H49" s="3"/>
      <c r="I49" s="3"/>
      <c r="J49" s="3"/>
      <c r="K49" s="3"/>
      <c r="L49">
        <v>2001</v>
      </c>
      <c r="M49" s="19">
        <f t="shared" ref="M49:V49" si="48">(M25-M2)/M2</f>
        <v>-0.17502126986864808</v>
      </c>
      <c r="N49" s="19">
        <f t="shared" si="48"/>
        <v>7.5452150306542641E-4</v>
      </c>
      <c r="O49" s="19">
        <f t="shared" si="48"/>
        <v>9.8913456774215643E-3</v>
      </c>
      <c r="P49" s="19">
        <f t="shared" si="48"/>
        <v>-9.1291109934453427E-3</v>
      </c>
      <c r="Q49" s="19">
        <f t="shared" si="48"/>
        <v>2.0734077829290914E-2</v>
      </c>
      <c r="R49" s="19">
        <f t="shared" si="48"/>
        <v>-5.0452223737446539E-2</v>
      </c>
      <c r="S49" s="19">
        <f t="shared" si="48"/>
        <v>8.4219006841819742E-5</v>
      </c>
      <c r="T49" s="19">
        <f t="shared" si="48"/>
        <v>3.2318293123606984E-2</v>
      </c>
      <c r="U49" s="19">
        <f t="shared" si="48"/>
        <v>1.0682296871860463E-2</v>
      </c>
      <c r="V49" s="19">
        <f t="shared" si="48"/>
        <v>3.9727067272520539E-2</v>
      </c>
    </row>
    <row r="50" spans="1:22" x14ac:dyDescent="0.25">
      <c r="L50">
        <v>2002</v>
      </c>
      <c r="M50" s="19">
        <f t="shared" ref="M50:U50" si="49">(M26-M3)/M3</f>
        <v>0.21412402776731376</v>
      </c>
      <c r="N50" s="19">
        <f t="shared" si="49"/>
        <v>0.21076486714794204</v>
      </c>
      <c r="O50" s="19">
        <f t="shared" si="49"/>
        <v>-1.9826078876275247E-2</v>
      </c>
      <c r="P50" s="19">
        <f t="shared" si="49"/>
        <v>-3.3947606225262633E-2</v>
      </c>
      <c r="Q50" s="19">
        <f t="shared" si="49"/>
        <v>-1.5606746739799537E-2</v>
      </c>
      <c r="R50" s="19">
        <f t="shared" si="49"/>
        <v>9.7806005473483962E-3</v>
      </c>
      <c r="S50" s="19">
        <f t="shared" si="49"/>
        <v>-2.6697174528165293E-2</v>
      </c>
      <c r="T50" s="19">
        <f t="shared" si="49"/>
        <v>-2.5720324455033843E-2</v>
      </c>
      <c r="U50" s="19">
        <f t="shared" si="49"/>
        <v>-6.1267969220521884E-2</v>
      </c>
      <c r="V50" s="19"/>
    </row>
    <row r="51" spans="1:22" x14ac:dyDescent="0.25">
      <c r="L51">
        <v>2003</v>
      </c>
      <c r="M51" s="19">
        <f t="shared" ref="M51:T51" si="50">(M27-M4)/M4</f>
        <v>0.26775025198871966</v>
      </c>
      <c r="N51" s="19">
        <f t="shared" si="50"/>
        <v>-0.23047733837819992</v>
      </c>
      <c r="O51" s="19">
        <f t="shared" si="50"/>
        <v>0.12390973874520694</v>
      </c>
      <c r="P51" s="19">
        <f t="shared" si="50"/>
        <v>-4.5351483663995037E-2</v>
      </c>
      <c r="Q51" s="19">
        <f t="shared" si="50"/>
        <v>-8.6183437992232784E-2</v>
      </c>
      <c r="R51" s="19">
        <f t="shared" si="50"/>
        <v>1.9366804456608753E-3</v>
      </c>
      <c r="S51" s="19">
        <f t="shared" si="50"/>
        <v>-4.0036781417210468E-2</v>
      </c>
      <c r="T51" s="19">
        <f t="shared" si="50"/>
        <v>-4.3171631650845352E-2</v>
      </c>
      <c r="U51" s="19"/>
      <c r="V51" s="19"/>
    </row>
    <row r="52" spans="1:22" x14ac:dyDescent="0.25">
      <c r="L52">
        <v>2004</v>
      </c>
      <c r="M52" s="19">
        <f t="shared" ref="M52:S52" si="51">(M28-M5)/M5</f>
        <v>5.1000472533547059E-2</v>
      </c>
      <c r="N52" s="19">
        <f t="shared" si="51"/>
        <v>0.32768290406482531</v>
      </c>
      <c r="O52" s="19">
        <f t="shared" si="51"/>
        <v>0.26823562839178389</v>
      </c>
      <c r="P52" s="19">
        <f t="shared" si="51"/>
        <v>-9.6152184228147419E-2</v>
      </c>
      <c r="Q52" s="19">
        <f t="shared" si="51"/>
        <v>-3.1650712171663563E-2</v>
      </c>
      <c r="R52" s="19">
        <f t="shared" si="51"/>
        <v>-3.1214162343072206E-2</v>
      </c>
      <c r="S52" s="19">
        <f t="shared" si="51"/>
        <v>-5.4900530056004601E-3</v>
      </c>
      <c r="T52" s="19"/>
      <c r="U52" s="19"/>
      <c r="V52" s="19"/>
    </row>
    <row r="53" spans="1:22" x14ac:dyDescent="0.25">
      <c r="L53">
        <v>2005</v>
      </c>
      <c r="M53" s="19">
        <f t="shared" ref="M53:R53" si="52">(M29-M6)/M6</f>
        <v>0.32660549245749398</v>
      </c>
      <c r="N53" s="19">
        <f t="shared" si="52"/>
        <v>0.24869059357635417</v>
      </c>
      <c r="O53" s="19">
        <f t="shared" si="52"/>
        <v>-1.3670931343835822E-2</v>
      </c>
      <c r="P53" s="19">
        <f t="shared" si="52"/>
        <v>-8.445571050673939E-2</v>
      </c>
      <c r="Q53" s="19">
        <f t="shared" si="52"/>
        <v>-0.11334274516098526</v>
      </c>
      <c r="R53" s="19">
        <f t="shared" si="52"/>
        <v>-0.11410200782739112</v>
      </c>
      <c r="S53" s="19"/>
      <c r="T53" s="19"/>
      <c r="U53" s="19"/>
      <c r="V53" s="19"/>
    </row>
    <row r="54" spans="1:22" x14ac:dyDescent="0.25">
      <c r="L54">
        <v>2006</v>
      </c>
      <c r="M54" s="19">
        <f>(M30-M7)/M7</f>
        <v>-8.2444018953467577E-2</v>
      </c>
      <c r="N54" s="19">
        <f>(N30-N7)/N7</f>
        <v>-8.0371027091651268E-2</v>
      </c>
      <c r="O54" s="19">
        <f>(O30-O7)/O7</f>
        <v>-6.4300041986174242E-2</v>
      </c>
      <c r="P54" s="19">
        <f>(P30-P7)/P7</f>
        <v>-0.15085889851626988</v>
      </c>
      <c r="Q54" s="19">
        <f>(Q30-Q7)/Q7</f>
        <v>-0.15653916590098582</v>
      </c>
      <c r="R54" s="19"/>
      <c r="S54" s="19"/>
      <c r="T54" s="19"/>
      <c r="U54" s="19"/>
      <c r="V54" s="19"/>
    </row>
    <row r="55" spans="1:22" x14ac:dyDescent="0.25">
      <c r="L55">
        <v>2007</v>
      </c>
      <c r="M55" s="19">
        <f>(M31-M8)/M8</f>
        <v>2.7195048459762457E-2</v>
      </c>
      <c r="N55" s="19">
        <f>(N31-N8)/N8</f>
        <v>0.46465236724512854</v>
      </c>
      <c r="O55" s="19">
        <f>(O31-O8)/O8</f>
        <v>0.11842626206658972</v>
      </c>
      <c r="P55" s="19">
        <f>(P31-P8)/P8</f>
        <v>2.985056641999298E-2</v>
      </c>
      <c r="Q55" s="19"/>
      <c r="R55" s="19"/>
      <c r="S55" s="19"/>
      <c r="T55" s="19"/>
      <c r="U55" s="19"/>
      <c r="V55" s="19"/>
    </row>
    <row r="56" spans="1:22" x14ac:dyDescent="0.25">
      <c r="L56">
        <v>2008</v>
      </c>
      <c r="M56" s="19">
        <f>(M32-M9)/M9</f>
        <v>0.57153937130050347</v>
      </c>
      <c r="N56" s="19">
        <f>(N32-N9)/N9</f>
        <v>5.9631703696190558E-2</v>
      </c>
      <c r="O56" s="19">
        <f>(O32-O9)/O9</f>
        <v>-0.10874296125022952</v>
      </c>
      <c r="P56" s="19"/>
      <c r="Q56" s="19"/>
      <c r="R56" s="19"/>
      <c r="S56" s="19"/>
      <c r="T56" s="19"/>
      <c r="U56" s="19"/>
      <c r="V56" s="19"/>
    </row>
    <row r="57" spans="1:22" x14ac:dyDescent="0.25">
      <c r="L57">
        <v>2009</v>
      </c>
      <c r="M57" s="19">
        <f>(M33-M10)/M10</f>
        <v>-6.3808946213286463E-2</v>
      </c>
      <c r="N57" s="19">
        <f>(N33-N10)/N10</f>
        <v>-0.10290062626239088</v>
      </c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L58">
        <v>2010</v>
      </c>
      <c r="M58" s="19">
        <f>(M34-M11)/M11</f>
        <v>-7.3014912414160527E-2</v>
      </c>
      <c r="N58" s="19"/>
      <c r="O58" s="19"/>
      <c r="P58" s="19"/>
      <c r="Q58" s="19"/>
      <c r="R58" s="19"/>
      <c r="S58" s="19"/>
      <c r="T58" s="19"/>
      <c r="U58" s="19"/>
      <c r="V58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F35" sqref="F35"/>
    </sheetView>
  </sheetViews>
  <sheetFormatPr defaultRowHeight="15" x14ac:dyDescent="0.25"/>
  <cols>
    <col min="13" max="13" width="8.85546875" customWidth="1"/>
    <col min="16" max="16" width="10.28515625" customWidth="1"/>
  </cols>
  <sheetData>
    <row r="1" spans="1:20" x14ac:dyDescent="0.25">
      <c r="B1" s="3" t="s">
        <v>21</v>
      </c>
      <c r="C1" s="4"/>
      <c r="D1" s="3"/>
      <c r="E1" s="3"/>
      <c r="F1" s="3"/>
      <c r="N1" s="21"/>
      <c r="O1" s="21" t="s">
        <v>8</v>
      </c>
      <c r="P1" s="21"/>
      <c r="R1" s="21"/>
      <c r="S1" s="21" t="s">
        <v>20</v>
      </c>
      <c r="T1" s="21"/>
    </row>
    <row r="2" spans="1:20" x14ac:dyDescent="0.25">
      <c r="A2" s="3"/>
      <c r="B2" s="3">
        <v>12</v>
      </c>
      <c r="C2" s="3">
        <v>24</v>
      </c>
      <c r="D2" s="3">
        <v>36</v>
      </c>
      <c r="E2" s="3">
        <v>48</v>
      </c>
      <c r="F2" s="3">
        <v>60</v>
      </c>
      <c r="G2" s="3">
        <v>72</v>
      </c>
      <c r="H2" s="3">
        <v>84</v>
      </c>
      <c r="I2" s="3">
        <v>96</v>
      </c>
      <c r="J2" s="3">
        <v>108</v>
      </c>
      <c r="K2" s="3">
        <v>120</v>
      </c>
      <c r="N2" s="26"/>
      <c r="O2" s="27" t="s">
        <v>2</v>
      </c>
      <c r="P2" s="28" t="s">
        <v>17</v>
      </c>
      <c r="R2" s="26"/>
      <c r="S2" s="27" t="s">
        <v>2</v>
      </c>
      <c r="T2" s="28" t="s">
        <v>17</v>
      </c>
    </row>
    <row r="3" spans="1:20" x14ac:dyDescent="0.25">
      <c r="A3" s="3">
        <v>2001</v>
      </c>
      <c r="B3" s="3">
        <v>295216.98862004402</v>
      </c>
      <c r="C3" s="3">
        <v>1125636.67673239</v>
      </c>
      <c r="D3" s="3">
        <v>1752494.7488944</v>
      </c>
      <c r="E3" s="3">
        <v>2198019.16695657</v>
      </c>
      <c r="F3" s="3">
        <v>2802523.4011517898</v>
      </c>
      <c r="G3" s="3">
        <v>3152492.9199050199</v>
      </c>
      <c r="H3" s="3">
        <v>3466627.9313753</v>
      </c>
      <c r="I3" s="3">
        <v>3722835.0080355601</v>
      </c>
      <c r="J3" s="3">
        <v>3874465.7452927302</v>
      </c>
      <c r="K3" s="2">
        <v>4056456.6830622498</v>
      </c>
      <c r="N3" s="21">
        <v>2001</v>
      </c>
      <c r="O3" s="22">
        <v>3901463</v>
      </c>
      <c r="P3" s="30">
        <f>(K3-O3)/O3</f>
        <v>3.9727067272520539E-2</v>
      </c>
      <c r="R3" s="21">
        <v>2001</v>
      </c>
      <c r="S3" s="2">
        <v>4056457</v>
      </c>
      <c r="T3" s="30">
        <f>(K3-S3)/S3</f>
        <v>-7.8131667661064227E-8</v>
      </c>
    </row>
    <row r="4" spans="1:20" x14ac:dyDescent="0.25">
      <c r="A4" s="3">
        <v>2002</v>
      </c>
      <c r="B4" s="3">
        <v>427514.92440937099</v>
      </c>
      <c r="C4" s="3">
        <v>1496673.6721113899</v>
      </c>
      <c r="D4" s="3">
        <v>2127009.7545778798</v>
      </c>
      <c r="E4" s="3">
        <v>3239484.7451974899</v>
      </c>
      <c r="F4" s="3">
        <v>3739775.92348347</v>
      </c>
      <c r="G4" s="3">
        <v>4160359.6904329099</v>
      </c>
      <c r="H4" s="3">
        <v>4523782.0835173</v>
      </c>
      <c r="I4" s="3">
        <v>4787648.3225353099</v>
      </c>
      <c r="J4" s="3">
        <v>5011970.1045542499</v>
      </c>
      <c r="K4" s="2">
        <v>5162703.48227455</v>
      </c>
      <c r="N4" s="21">
        <v>2002</v>
      </c>
      <c r="O4" s="22">
        <v>5433718.8145487905</v>
      </c>
      <c r="P4" s="30">
        <f>(K4-O4)/O4</f>
        <v>-4.9876583887373135E-2</v>
      </c>
      <c r="R4" s="21">
        <v>2002</v>
      </c>
      <c r="S4" s="2">
        <v>5247391.7154751103</v>
      </c>
      <c r="T4" s="30">
        <f t="shared" ref="T4:T12" si="0">(K4-S4)/S4</f>
        <v>-1.6139110207992632E-2</v>
      </c>
    </row>
    <row r="5" spans="1:20" x14ac:dyDescent="0.25">
      <c r="A5" s="3">
        <v>2003</v>
      </c>
      <c r="B5" s="3">
        <v>368290.32245448697</v>
      </c>
      <c r="C5" s="3">
        <v>994458.75274982199</v>
      </c>
      <c r="D5" s="3">
        <v>2493421.8531497102</v>
      </c>
      <c r="E5" s="3">
        <v>3088458.8324314002</v>
      </c>
      <c r="F5" s="3">
        <v>3642468.2470801501</v>
      </c>
      <c r="G5" s="3">
        <v>4140922.1414741199</v>
      </c>
      <c r="H5" s="3">
        <v>4443583.3421300603</v>
      </c>
      <c r="I5" s="3">
        <v>4697371.8611620301</v>
      </c>
      <c r="J5" s="3">
        <v>4847889.21707738</v>
      </c>
      <c r="K5" s="2">
        <v>5116106.6736494601</v>
      </c>
      <c r="N5" s="21">
        <v>2003</v>
      </c>
      <c r="O5" s="22">
        <v>5378826.2900642399</v>
      </c>
      <c r="P5" s="30">
        <f>(K5-O5)/O5</f>
        <v>-4.8843298193153237E-2</v>
      </c>
      <c r="R5" s="21">
        <v>2003</v>
      </c>
      <c r="S5" s="2">
        <v>5135271.2235379303</v>
      </c>
      <c r="T5" s="30">
        <f t="shared" si="0"/>
        <v>-3.7319450237852966E-3</v>
      </c>
    </row>
    <row r="6" spans="1:20" x14ac:dyDescent="0.25">
      <c r="A6" s="3">
        <v>2004</v>
      </c>
      <c r="B6" s="3">
        <v>326449.15477269999</v>
      </c>
      <c r="C6" s="3">
        <v>1883793.5098956099</v>
      </c>
      <c r="D6" s="3">
        <v>2783836.8113945001</v>
      </c>
      <c r="E6" s="3">
        <v>3396160.2638285002</v>
      </c>
      <c r="F6" s="3">
        <v>3902378.87714876</v>
      </c>
      <c r="G6" s="3">
        <v>4245202.1024675798</v>
      </c>
      <c r="H6" s="3">
        <v>4563078.1654760996</v>
      </c>
      <c r="I6" s="3">
        <v>4778436.4666482899</v>
      </c>
      <c r="J6" s="3">
        <v>5002137.2395687997</v>
      </c>
      <c r="K6" s="2">
        <v>5178971.8697695397</v>
      </c>
      <c r="N6" s="21">
        <v>2004</v>
      </c>
      <c r="O6" s="22">
        <v>5297905.8208254604</v>
      </c>
      <c r="P6" s="30">
        <f>(K6-O6)/O6</f>
        <v>-2.2449238449729507E-2</v>
      </c>
      <c r="R6" s="21">
        <v>2004</v>
      </c>
      <c r="S6" s="2">
        <v>5298927.7485576598</v>
      </c>
      <c r="T6" s="30">
        <f t="shared" si="0"/>
        <v>-2.2637764559211338E-2</v>
      </c>
    </row>
    <row r="7" spans="1:20" x14ac:dyDescent="0.25">
      <c r="A7" s="3">
        <v>2005</v>
      </c>
      <c r="B7" s="3">
        <v>587898.49003746302</v>
      </c>
      <c r="C7" s="3">
        <v>1418949.5560104901</v>
      </c>
      <c r="D7" s="3">
        <v>2099236.7056801799</v>
      </c>
      <c r="E7" s="3">
        <v>2653083.46852365</v>
      </c>
      <c r="F7" s="3">
        <v>3017003.81463758</v>
      </c>
      <c r="G7" s="3">
        <v>3431358.4379600799</v>
      </c>
      <c r="H7" s="3">
        <v>3722051.5324469702</v>
      </c>
      <c r="I7" s="3">
        <v>3978858.32061709</v>
      </c>
      <c r="J7" s="3">
        <v>4177768.3512609</v>
      </c>
      <c r="K7" s="2">
        <v>4398488.8375315499</v>
      </c>
      <c r="N7" s="21">
        <v>2005</v>
      </c>
      <c r="O7" s="22">
        <v>4858199.6390497396</v>
      </c>
      <c r="P7" s="30">
        <f>(K7-O7)/O7</f>
        <v>-9.4625753504050905E-2</v>
      </c>
      <c r="R7" s="21">
        <v>2005</v>
      </c>
      <c r="S7" s="2">
        <v>4314186.0668454599</v>
      </c>
      <c r="T7" s="30">
        <f t="shared" si="0"/>
        <v>1.9540828647599876E-2</v>
      </c>
    </row>
    <row r="8" spans="1:20" x14ac:dyDescent="0.25">
      <c r="A8" s="3">
        <v>2006</v>
      </c>
      <c r="B8" s="3">
        <v>363473.28588392498</v>
      </c>
      <c r="C8" s="3">
        <v>1226064.98037395</v>
      </c>
      <c r="D8" s="3">
        <v>2040494.93394012</v>
      </c>
      <c r="E8" s="3">
        <v>2535324.7420372502</v>
      </c>
      <c r="F8" s="3">
        <v>3113814.4827733398</v>
      </c>
      <c r="G8" s="3">
        <v>3517042.6135917702</v>
      </c>
      <c r="H8" s="3">
        <v>3798290.2280405499</v>
      </c>
      <c r="I8" s="3">
        <v>3993835.0988068799</v>
      </c>
      <c r="J8" s="3">
        <v>4177332.00414909</v>
      </c>
      <c r="K8" s="2">
        <v>4336331.7058061101</v>
      </c>
      <c r="N8" s="21">
        <v>2006</v>
      </c>
      <c r="O8" s="22">
        <v>5111171.4576616604</v>
      </c>
      <c r="P8" s="30">
        <f>(K8-O8)/O8</f>
        <v>-0.15159729198559038</v>
      </c>
      <c r="R8" s="21">
        <v>2006</v>
      </c>
      <c r="S8" s="2">
        <v>4378714.0662221499</v>
      </c>
      <c r="T8" s="30">
        <f t="shared" si="0"/>
        <v>-9.679179726071109E-3</v>
      </c>
    </row>
    <row r="9" spans="1:20" x14ac:dyDescent="0.25">
      <c r="A9" s="3">
        <v>2007</v>
      </c>
      <c r="B9" s="3">
        <v>452820.447602614</v>
      </c>
      <c r="C9" s="3">
        <v>1887150.3830577601</v>
      </c>
      <c r="D9" s="3">
        <v>2706436.0929507199</v>
      </c>
      <c r="E9" s="3">
        <v>3587103.4034144701</v>
      </c>
      <c r="F9" s="3">
        <v>4210162.7188125299</v>
      </c>
      <c r="G9" s="3">
        <v>4874202.8609810397</v>
      </c>
      <c r="H9" s="3">
        <v>5264814.2716555903</v>
      </c>
      <c r="I9" s="3">
        <v>5539905.1751646996</v>
      </c>
      <c r="J9" s="3">
        <v>5815956.2165743401</v>
      </c>
      <c r="K9" s="2">
        <v>6014570.7043895898</v>
      </c>
      <c r="N9" s="21">
        <v>2007</v>
      </c>
      <c r="O9" s="22">
        <v>5660770.6201355504</v>
      </c>
      <c r="P9" s="30">
        <f>(K9-O9)/O9</f>
        <v>6.2500339263979493E-2</v>
      </c>
      <c r="R9" s="21">
        <v>2007</v>
      </c>
      <c r="S9" s="2">
        <v>5960349.1101623401</v>
      </c>
      <c r="T9" s="30">
        <f t="shared" si="0"/>
        <v>9.0970500595011147E-3</v>
      </c>
    </row>
    <row r="10" spans="1:20" x14ac:dyDescent="0.25">
      <c r="A10" s="3">
        <v>2008</v>
      </c>
      <c r="B10" s="3">
        <v>564936.97319510498</v>
      </c>
      <c r="C10" s="3">
        <v>1505872.2838103599</v>
      </c>
      <c r="D10" s="3">
        <v>2553004.0049846401</v>
      </c>
      <c r="E10" s="3">
        <v>3249026.22861504</v>
      </c>
      <c r="F10" s="3">
        <v>3960379.2594599398</v>
      </c>
      <c r="G10" s="3">
        <v>4534794.37542162</v>
      </c>
      <c r="H10" s="3">
        <v>5039095.17159143</v>
      </c>
      <c r="I10" s="3">
        <v>5327866.1467566602</v>
      </c>
      <c r="J10" s="3">
        <v>5638358.68908899</v>
      </c>
      <c r="K10" s="2">
        <v>5893593.9907411104</v>
      </c>
      <c r="N10" s="21">
        <v>2008</v>
      </c>
      <c r="O10" s="22">
        <v>6784799.0119524999</v>
      </c>
      <c r="P10" s="30">
        <f>(K10-O10)/O10</f>
        <v>-0.13135319405061086</v>
      </c>
      <c r="R10" s="21">
        <v>2008</v>
      </c>
      <c r="S10" s="2">
        <v>5486564.5014002305</v>
      </c>
      <c r="T10" s="30">
        <f t="shared" si="0"/>
        <v>7.4186586020633064E-2</v>
      </c>
    </row>
    <row r="11" spans="1:20" x14ac:dyDescent="0.25">
      <c r="A11" s="3">
        <v>2009</v>
      </c>
      <c r="B11" s="3">
        <v>352650.06328670197</v>
      </c>
      <c r="C11" s="3">
        <v>1223010.1936202401</v>
      </c>
      <c r="D11" s="3">
        <v>2086524.22766111</v>
      </c>
      <c r="E11" s="3">
        <v>2761927.99758319</v>
      </c>
      <c r="F11" s="3">
        <v>3475725.3728977502</v>
      </c>
      <c r="G11" s="3">
        <v>3947096.4936381201</v>
      </c>
      <c r="H11" s="3">
        <v>4240967.0534136901</v>
      </c>
      <c r="I11" s="3">
        <v>4562009.2672177199</v>
      </c>
      <c r="J11" s="3">
        <v>4811995.3041100204</v>
      </c>
      <c r="K11" s="2">
        <v>4972769.3710010899</v>
      </c>
      <c r="N11" s="21">
        <v>2009</v>
      </c>
      <c r="O11" s="22">
        <v>5642266.2632616404</v>
      </c>
      <c r="P11" s="30">
        <f>(K11-O11)/O11</f>
        <v>-0.11865744383951363</v>
      </c>
      <c r="R11" s="21">
        <v>2009</v>
      </c>
      <c r="S11" s="2">
        <v>4226770.9326456496</v>
      </c>
      <c r="T11" s="30">
        <f t="shared" si="0"/>
        <v>0.1764936993849581</v>
      </c>
    </row>
    <row r="12" spans="1:20" x14ac:dyDescent="0.25">
      <c r="A12" s="3">
        <v>2010</v>
      </c>
      <c r="B12" s="3">
        <v>318895.84792075498</v>
      </c>
      <c r="C12" s="3">
        <v>1341634.55444172</v>
      </c>
      <c r="D12" s="3">
        <v>2217861.2352494802</v>
      </c>
      <c r="E12" s="3">
        <v>2814405.40615321</v>
      </c>
      <c r="F12" s="3">
        <v>3261506.78103683</v>
      </c>
      <c r="G12" s="3">
        <v>3683712.0617537</v>
      </c>
      <c r="H12" s="3">
        <v>3959009.5879274299</v>
      </c>
      <c r="I12" s="3">
        <v>4229694.9175025001</v>
      </c>
      <c r="J12" s="3">
        <v>4524047.3546879198</v>
      </c>
      <c r="K12" s="2">
        <v>4746791.1440544901</v>
      </c>
      <c r="N12" s="21">
        <v>2010</v>
      </c>
      <c r="O12" s="23">
        <v>4969824.6944247298</v>
      </c>
      <c r="P12" s="30">
        <f>(K12-O12)/O12</f>
        <v>-4.4877548823893949E-2</v>
      </c>
      <c r="R12" s="21">
        <v>2010</v>
      </c>
      <c r="S12" s="14">
        <v>3761394.5588058201</v>
      </c>
      <c r="T12" s="30">
        <f t="shared" si="0"/>
        <v>0.26197639461719141</v>
      </c>
    </row>
    <row r="13" spans="1:20" x14ac:dyDescent="0.25">
      <c r="K13" s="3"/>
      <c r="N13" s="24" t="s">
        <v>10</v>
      </c>
      <c r="O13" s="25">
        <f>SUM(O3:O12)</f>
        <v>53038945.611924306</v>
      </c>
      <c r="P13" s="21"/>
      <c r="Q13" s="29"/>
      <c r="R13" s="24" t="s">
        <v>10</v>
      </c>
      <c r="S13" s="17">
        <f>SUM(S3:S12)</f>
        <v>47866026.923652351</v>
      </c>
      <c r="T1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Mack Compare</vt:lpstr>
      <vt:lpstr>MackVSTruth</vt:lpstr>
    </vt:vector>
  </TitlesOfParts>
  <Company>University of Wisconsin -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YOU</dc:creator>
  <cp:lastModifiedBy>HAI YOU</cp:lastModifiedBy>
  <dcterms:created xsi:type="dcterms:W3CDTF">2018-06-04T16:49:06Z</dcterms:created>
  <dcterms:modified xsi:type="dcterms:W3CDTF">2018-06-07T14:53:44Z</dcterms:modified>
</cp:coreProperties>
</file>