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F:\Inventory 2081-82 developmentfolder\inventory-backend\public\templates\"/>
    </mc:Choice>
  </mc:AlternateContent>
  <xr:revisionPtr revIDLastSave="0" documentId="13_ncr:1_{ABFC0D70-9010-47BE-8395-21F0919C7B76}" xr6:coauthVersionLast="47" xr6:coauthVersionMax="47" xr10:uidLastSave="{00000000-0000-0000-0000-000000000000}"/>
  <bookViews>
    <workbookView xWindow="-120" yWindow="-120" windowWidth="24240" windowHeight="13020" activeTab="4" xr2:uid="{00000000-000D-0000-FFFF-FFFF00000000}"/>
  </bookViews>
  <sheets>
    <sheet name="Request Template" sheetId="21" r:id="rId1"/>
    <sheet name="RRFP Template" sheetId="22" r:id="rId2"/>
    <sheet name="RRLP Template" sheetId="23" r:id="rId3"/>
    <sheet name="Stock Card Template" sheetId="24" r:id="rId4"/>
    <sheet name="Diesel Weekly Template" sheetId="25" r:id="rId5"/>
  </sheets>
  <externalReferences>
    <externalReference r:id="rId6"/>
    <externalReference r:id="rId7"/>
  </externalReferenc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7" i="25" l="1"/>
  <c r="B171" i="25"/>
  <c r="B170" i="25"/>
  <c r="B168" i="25"/>
  <c r="F167" i="25"/>
  <c r="B166" i="25"/>
  <c r="B165" i="25"/>
  <c r="B160" i="25"/>
  <c r="B159" i="25"/>
  <c r="G155" i="25"/>
  <c r="E155" i="25"/>
  <c r="C155" i="25"/>
  <c r="O154" i="25"/>
  <c r="O155" i="25" s="1"/>
  <c r="M154" i="25"/>
  <c r="M155" i="25" s="1"/>
  <c r="K154" i="25"/>
  <c r="K155" i="25" s="1"/>
  <c r="I154" i="25"/>
  <c r="G154" i="25"/>
  <c r="E154" i="25"/>
  <c r="C154" i="25"/>
  <c r="R152" i="25"/>
  <c r="Q152" i="25"/>
  <c r="R151" i="25"/>
  <c r="Q151" i="25"/>
  <c r="R150" i="25"/>
  <c r="Q150" i="25"/>
  <c r="R149" i="25"/>
  <c r="Q149" i="25"/>
  <c r="R148" i="25"/>
  <c r="Q148" i="25"/>
  <c r="R147" i="25"/>
  <c r="Q147" i="25"/>
  <c r="R146" i="25"/>
  <c r="Q146" i="25"/>
  <c r="R145" i="25"/>
  <c r="Q145" i="25"/>
  <c r="R144" i="25"/>
  <c r="Q144" i="25"/>
  <c r="R143" i="25"/>
  <c r="Q143" i="25"/>
  <c r="R142" i="25"/>
  <c r="Q142" i="25"/>
  <c r="R141" i="25"/>
  <c r="Q141" i="25"/>
  <c r="R140" i="25"/>
  <c r="Q140" i="25"/>
  <c r="R139" i="25"/>
  <c r="Q139" i="25"/>
  <c r="R138" i="25"/>
  <c r="Q138" i="25"/>
  <c r="R137" i="25"/>
  <c r="Q137" i="25"/>
  <c r="R136" i="25"/>
  <c r="Q136" i="25"/>
  <c r="R135" i="25"/>
  <c r="Q135" i="25"/>
  <c r="R134" i="25"/>
  <c r="Q134" i="25"/>
  <c r="R133" i="25"/>
  <c r="Q133" i="25"/>
  <c r="R132" i="25"/>
  <c r="Q132" i="25"/>
  <c r="R131" i="25"/>
  <c r="Q131" i="25"/>
  <c r="R130" i="25"/>
  <c r="Q130" i="25"/>
  <c r="R129" i="25"/>
  <c r="Q129" i="25"/>
  <c r="R128" i="25"/>
  <c r="Q128" i="25"/>
  <c r="R127" i="25"/>
  <c r="Q127" i="25"/>
  <c r="R126" i="25"/>
  <c r="Q126" i="25"/>
  <c r="R125" i="25"/>
  <c r="Q125" i="25"/>
  <c r="R124" i="25"/>
  <c r="Q124" i="25"/>
  <c r="R123" i="25"/>
  <c r="Q123" i="25"/>
  <c r="R122" i="25"/>
  <c r="Q122" i="25"/>
  <c r="R121" i="25"/>
  <c r="Q121" i="25"/>
  <c r="R120" i="25"/>
  <c r="Q120" i="25"/>
  <c r="R119" i="25"/>
  <c r="Q119" i="25"/>
  <c r="R118" i="25"/>
  <c r="Q118" i="25"/>
  <c r="R117" i="25"/>
  <c r="Q117" i="25"/>
  <c r="R116" i="25"/>
  <c r="Q116" i="25"/>
  <c r="R115" i="25"/>
  <c r="Q115" i="25"/>
  <c r="R114" i="25"/>
  <c r="Q114" i="25"/>
  <c r="R113" i="25"/>
  <c r="Q113" i="25"/>
  <c r="R112" i="25"/>
  <c r="Q112" i="25"/>
  <c r="R111" i="25"/>
  <c r="Q111" i="25"/>
  <c r="R110" i="25"/>
  <c r="Q110" i="25"/>
  <c r="R109" i="25"/>
  <c r="Q109" i="25"/>
  <c r="R108" i="25"/>
  <c r="Q108" i="25"/>
  <c r="R107" i="25"/>
  <c r="Q107" i="25"/>
  <c r="R106" i="25"/>
  <c r="Q106" i="25"/>
  <c r="R105" i="25"/>
  <c r="Q105" i="25"/>
  <c r="R104" i="25"/>
  <c r="Q104" i="25"/>
  <c r="R103" i="25"/>
  <c r="Q103" i="25"/>
  <c r="R102" i="25"/>
  <c r="Q102" i="25"/>
  <c r="R101" i="25"/>
  <c r="Q101" i="25"/>
  <c r="R100" i="25"/>
  <c r="Q100" i="25"/>
  <c r="R99" i="25"/>
  <c r="Q99" i="25"/>
  <c r="R98" i="25"/>
  <c r="Q98" i="25"/>
  <c r="R97" i="25"/>
  <c r="Q97" i="25"/>
  <c r="R96" i="25"/>
  <c r="Q96" i="25"/>
  <c r="R95" i="25"/>
  <c r="Q95" i="25"/>
  <c r="R94" i="25"/>
  <c r="Q94" i="25"/>
  <c r="R93" i="25"/>
  <c r="Q93" i="25"/>
  <c r="R92" i="25"/>
  <c r="Q92" i="25"/>
  <c r="R91" i="25"/>
  <c r="Q91" i="25"/>
  <c r="R90" i="25"/>
  <c r="Q90" i="25"/>
  <c r="R89" i="25"/>
  <c r="Q89" i="25"/>
  <c r="R88" i="25"/>
  <c r="Q88" i="25"/>
  <c r="R87" i="25"/>
  <c r="Q87" i="25"/>
  <c r="R86" i="25"/>
  <c r="Q86" i="25"/>
  <c r="R85" i="25"/>
  <c r="Q85" i="25"/>
  <c r="R84" i="25"/>
  <c r="Q84" i="25"/>
  <c r="R83" i="25"/>
  <c r="Q83" i="25"/>
  <c r="R82" i="25"/>
  <c r="Q82" i="25"/>
  <c r="R81" i="25"/>
  <c r="Q81" i="25"/>
  <c r="R80" i="25"/>
  <c r="Q80" i="25"/>
  <c r="R79" i="25"/>
  <c r="Q79" i="25"/>
  <c r="R78" i="25"/>
  <c r="Q78" i="25"/>
  <c r="R77" i="25"/>
  <c r="Q77" i="25"/>
  <c r="R76" i="25"/>
  <c r="Q76" i="25"/>
  <c r="R75" i="25"/>
  <c r="Q75" i="25"/>
  <c r="R74" i="25"/>
  <c r="Q74" i="25"/>
  <c r="R73" i="25"/>
  <c r="Q73" i="25"/>
  <c r="R72" i="25"/>
  <c r="Q72" i="25"/>
  <c r="R71" i="25"/>
  <c r="Q71" i="25"/>
  <c r="R70" i="25"/>
  <c r="Q70" i="25"/>
  <c r="R69" i="25"/>
  <c r="Q69" i="25"/>
  <c r="R68" i="25"/>
  <c r="Q68" i="25"/>
  <c r="R67" i="25"/>
  <c r="Q67" i="25"/>
  <c r="R66" i="25"/>
  <c r="Q66" i="25"/>
  <c r="R65" i="25"/>
  <c r="Q65" i="25"/>
  <c r="R64" i="25"/>
  <c r="Q64" i="25"/>
  <c r="R63" i="25"/>
  <c r="Q63" i="25"/>
  <c r="R62" i="25"/>
  <c r="Q62" i="25"/>
  <c r="R61" i="25"/>
  <c r="Q61" i="25"/>
  <c r="R60" i="25"/>
  <c r="Q60" i="25"/>
  <c r="R59" i="25"/>
  <c r="Q59" i="25"/>
  <c r="R58" i="25"/>
  <c r="Q58" i="25"/>
  <c r="R57" i="25"/>
  <c r="Q57" i="25"/>
  <c r="R56" i="25"/>
  <c r="Q56" i="25"/>
  <c r="R55" i="25"/>
  <c r="Q55" i="25"/>
  <c r="R54" i="25"/>
  <c r="Q54" i="25"/>
  <c r="R53" i="25"/>
  <c r="Q53" i="25"/>
  <c r="R52" i="25"/>
  <c r="Q52" i="25"/>
  <c r="R51" i="25"/>
  <c r="Q51" i="25"/>
  <c r="R50" i="25"/>
  <c r="Q50" i="25"/>
  <c r="R49" i="25"/>
  <c r="Q49" i="25"/>
  <c r="R48" i="25"/>
  <c r="Q48" i="25"/>
  <c r="R47" i="25"/>
  <c r="Q47" i="25"/>
  <c r="R46" i="25"/>
  <c r="Q46" i="25"/>
  <c r="R45" i="25"/>
  <c r="Q45" i="25"/>
  <c r="R44" i="25"/>
  <c r="Q44" i="25"/>
  <c r="R43" i="25"/>
  <c r="Q43" i="25"/>
  <c r="R42" i="25"/>
  <c r="Q42" i="25"/>
  <c r="R41" i="25"/>
  <c r="Q41" i="25"/>
  <c r="R40" i="25"/>
  <c r="Q40" i="25"/>
  <c r="R39" i="25"/>
  <c r="Q39" i="25"/>
  <c r="R38" i="25"/>
  <c r="Q38" i="25"/>
  <c r="R37" i="25"/>
  <c r="Q37" i="25"/>
  <c r="R36" i="25"/>
  <c r="Q36" i="25"/>
  <c r="R35" i="25"/>
  <c r="Q35" i="25"/>
  <c r="R34" i="25"/>
  <c r="Q34" i="25"/>
  <c r="R33" i="25"/>
  <c r="Q33" i="25"/>
  <c r="R32" i="25"/>
  <c r="Q32" i="25"/>
  <c r="R31" i="25"/>
  <c r="Q31" i="25"/>
  <c r="R30" i="25"/>
  <c r="Q30" i="25"/>
  <c r="R29" i="25"/>
  <c r="Q29" i="25"/>
  <c r="R28" i="25"/>
  <c r="Q28" i="25"/>
  <c r="R27" i="25"/>
  <c r="Q27" i="25"/>
  <c r="R26" i="25"/>
  <c r="Q26" i="25"/>
  <c r="R25" i="25"/>
  <c r="Q25" i="25"/>
  <c r="R24" i="25"/>
  <c r="Q24" i="25"/>
  <c r="R23" i="25"/>
  <c r="Q23" i="25"/>
  <c r="R22" i="25"/>
  <c r="Q22" i="25"/>
  <c r="R21" i="25"/>
  <c r="Q21" i="25"/>
  <c r="R20" i="25"/>
  <c r="Q20" i="25"/>
  <c r="R19" i="25"/>
  <c r="Q19" i="25"/>
  <c r="R18" i="25"/>
  <c r="Q18" i="25"/>
  <c r="R17" i="25"/>
  <c r="Q17" i="25"/>
  <c r="R16" i="25"/>
  <c r="Q16" i="25"/>
  <c r="R15" i="25"/>
  <c r="Q15" i="25"/>
  <c r="R14" i="25"/>
  <c r="Q14" i="25"/>
  <c r="R13" i="25"/>
  <c r="Q13" i="25"/>
  <c r="R12" i="25"/>
  <c r="Q12" i="25"/>
  <c r="Q153" i="25" s="1"/>
  <c r="R11" i="25"/>
  <c r="Q11" i="25"/>
  <c r="F171" i="25" a="1"/>
  <c r="F159" i="25" a="1"/>
  <c r="F160" i="25" a="1"/>
  <c r="F170" i="25" a="1"/>
  <c r="R153" i="25" l="1"/>
  <c r="Q154" i="25"/>
  <c r="F170" i="25"/>
  <c r="F160" i="25"/>
  <c r="F159" i="25"/>
  <c r="F161" i="25" s="1"/>
  <c r="F171" i="25"/>
  <c r="I155" i="25"/>
  <c r="R155" i="25" s="1"/>
  <c r="H22" i="22"/>
  <c r="I22" i="22"/>
  <c r="J22" i="22"/>
  <c r="K22" i="22"/>
  <c r="G22" i="22"/>
  <c r="H22" i="23"/>
  <c r="I22" i="23"/>
  <c r="G22" i="23"/>
  <c r="F173" i="25" a="1"/>
  <c r="I172" i="25" l="1"/>
  <c r="F173" i="25"/>
  <c r="I161" i="25"/>
  <c r="F172" i="25"/>
</calcChain>
</file>

<file path=xl/sharedStrings.xml><?xml version="1.0" encoding="utf-8"?>
<sst xmlns="http://schemas.openxmlformats.org/spreadsheetml/2006/main" count="212" uniqueCount="162">
  <si>
    <t>U/M</t>
  </si>
  <si>
    <t>Approved By:</t>
  </si>
  <si>
    <t>Ground Support Department</t>
  </si>
  <si>
    <t>SN</t>
  </si>
  <si>
    <t>Part Description</t>
  </si>
  <si>
    <t>Previous Rate/Unit</t>
  </si>
  <si>
    <t>Inventory Section</t>
  </si>
  <si>
    <t>Approved Date:</t>
  </si>
  <si>
    <t>Part Number(s)</t>
  </si>
  <si>
    <t>GrSD Code</t>
  </si>
  <si>
    <t>Prepared By:</t>
  </si>
  <si>
    <t>Checked/Recommended By:</t>
  </si>
  <si>
    <t>Order</t>
  </si>
  <si>
    <t>Stock</t>
  </si>
  <si>
    <t>Quantity</t>
  </si>
  <si>
    <t>Revision: 00 (April 2025)</t>
  </si>
  <si>
    <t>Reference
(Fleet/Entity/Requisition)</t>
  </si>
  <si>
    <t>To: Acquisition Section/Other</t>
  </si>
  <si>
    <t>Remarks</t>
  </si>
  <si>
    <t>Specifications/Design/Drawings/Pictures(If required)</t>
  </si>
  <si>
    <t>CC: Concerned Requisitor</t>
  </si>
  <si>
    <t xml:space="preserve"> Ground Support Department</t>
  </si>
  <si>
    <t>-------------, GrSD</t>
  </si>
  <si>
    <t>In-charge, Inventory Section</t>
  </si>
  <si>
    <t>----------------------------</t>
  </si>
  <si>
    <t>-----, Inventory Section</t>
  </si>
  <si>
    <t>----------------------------------</t>
  </si>
  <si>
    <t>---------------------</t>
  </si>
  <si>
    <t>Date:/Remarks:</t>
  </si>
  <si>
    <t>Process QC by: ….....................</t>
  </si>
  <si>
    <t>Taken into stock by: …................</t>
  </si>
  <si>
    <t>Inspected by: ….....................</t>
  </si>
  <si>
    <t>Received &amp; Prepared by: …...................</t>
  </si>
  <si>
    <t>Airway bill no.</t>
  </si>
  <si>
    <t>Forex</t>
  </si>
  <si>
    <t>Purchase Order No.</t>
  </si>
  <si>
    <t>Nepali / Date</t>
  </si>
  <si>
    <t>Foreign  / Date</t>
  </si>
  <si>
    <t>Currency</t>
  </si>
  <si>
    <t>Customs Date</t>
  </si>
  <si>
    <t>Invoice no.</t>
  </si>
  <si>
    <t>Custom Ref</t>
  </si>
  <si>
    <t>Grand Total(NPR)</t>
  </si>
  <si>
    <t>Customs Charge(NPR)</t>
  </si>
  <si>
    <t>Item+Freight Charge(NPR)</t>
  </si>
  <si>
    <t>Freight (In USD)</t>
  </si>
  <si>
    <t>Item Total (In USD)</t>
  </si>
  <si>
    <t>Qty</t>
  </si>
  <si>
    <t>Code Number</t>
  </si>
  <si>
    <t>Part Number</t>
  </si>
  <si>
    <t>Nomenclature</t>
  </si>
  <si>
    <t>Received From: M/s</t>
  </si>
  <si>
    <t xml:space="preserve">Receiving Receipt - Foreign Purchase </t>
  </si>
  <si>
    <t>MRN No.</t>
  </si>
  <si>
    <t xml:space="preserve">Invoice no. and date : </t>
  </si>
  <si>
    <t>PR No.</t>
  </si>
  <si>
    <t>Freight charge NPR</t>
  </si>
  <si>
    <t>GRAND TOTAL</t>
  </si>
  <si>
    <t xml:space="preserve">Total </t>
  </si>
  <si>
    <t>Vat 13%</t>
  </si>
  <si>
    <t>Price (NPR)</t>
  </si>
  <si>
    <t xml:space="preserve"> UM</t>
  </si>
  <si>
    <t>QTY</t>
  </si>
  <si>
    <t xml:space="preserve">Code No. </t>
  </si>
  <si>
    <t xml:space="preserve">Nomenclature </t>
  </si>
  <si>
    <t>S.N</t>
  </si>
  <si>
    <t xml:space="preserve">DATE : </t>
  </si>
  <si>
    <t xml:space="preserve">                      Receiving  Receipt -Local Purchase</t>
  </si>
  <si>
    <t>Equipment Number</t>
  </si>
  <si>
    <t>Inventory  Request/Acquisition Note (IRAN)</t>
  </si>
  <si>
    <t>Form no. GrSD/IRAN01</t>
  </si>
  <si>
    <t xml:space="preserve">IRAN Serial: </t>
  </si>
  <si>
    <t>(Date)</t>
  </si>
  <si>
    <t xml:space="preserve">F/Y </t>
  </si>
  <si>
    <t>F/Y</t>
  </si>
  <si>
    <t>NPR</t>
  </si>
  <si>
    <t>Form no. GrSD/STK01</t>
  </si>
  <si>
    <t>Revision: 01 (October 2022)</t>
  </si>
  <si>
    <t>Stock Card</t>
  </si>
  <si>
    <t>Card No:</t>
  </si>
  <si>
    <t>NAC Code:</t>
  </si>
  <si>
    <t>Date:</t>
  </si>
  <si>
    <t>Type of Stock:</t>
  </si>
  <si>
    <t>Location:</t>
  </si>
  <si>
    <t>Nomenclature:</t>
  </si>
  <si>
    <t>Part No.:</t>
  </si>
  <si>
    <t>Alternate P/N:</t>
  </si>
  <si>
    <t>Applicable Fleet:</t>
  </si>
  <si>
    <t>Stock Level</t>
  </si>
  <si>
    <t>Max:</t>
  </si>
  <si>
    <t>Min:</t>
  </si>
  <si>
    <t>Order Limit:</t>
  </si>
  <si>
    <t>Order Qty:</t>
  </si>
  <si>
    <t>Check/Reviewed By:</t>
  </si>
  <si>
    <t>Recommended By:</t>
  </si>
  <si>
    <t>Signature:</t>
  </si>
  <si>
    <t>Name:</t>
  </si>
  <si>
    <t>Staff ID:</t>
  </si>
  <si>
    <t>Designation:</t>
  </si>
  <si>
    <t>Stock Level Status/Record</t>
  </si>
  <si>
    <t>Receipt</t>
  </si>
  <si>
    <t>Issue</t>
  </si>
  <si>
    <t>Balance Qty.</t>
  </si>
  <si>
    <t>Signature</t>
  </si>
  <si>
    <t>GSE No.</t>
  </si>
  <si>
    <t>Date</t>
  </si>
  <si>
    <t>Ref.</t>
  </si>
  <si>
    <t>Cost</t>
  </si>
  <si>
    <t>Qty.</t>
  </si>
  <si>
    <t xml:space="preserve">To : Director, </t>
  </si>
  <si>
    <t>Week No:</t>
  </si>
  <si>
    <t xml:space="preserve">Ground Support Department </t>
  </si>
  <si>
    <t>Weekly report:</t>
  </si>
  <si>
    <t>Days</t>
  </si>
  <si>
    <t>Total Qty of fuel (lt)</t>
  </si>
  <si>
    <t>Total cost of fuel (NPR)</t>
  </si>
  <si>
    <t>Fuel price (NPR/Lt)</t>
  </si>
  <si>
    <t>Fleet (GE)</t>
  </si>
  <si>
    <t>Km/Hrm</t>
  </si>
  <si>
    <t>Total Fuel consumption of day</t>
  </si>
  <si>
    <t>Total Expense per day</t>
  </si>
  <si>
    <t xml:space="preserve">Diesel Consumption Analysis Report </t>
  </si>
  <si>
    <t>A</t>
  </si>
  <si>
    <t>Quantity Analysis</t>
  </si>
  <si>
    <t>Difference in consumption  (in Ltrs)</t>
  </si>
  <si>
    <t>Estimated Spillage while Refuelling (in Ltrs)</t>
  </si>
  <si>
    <t>Estmated Leakages in GSE (in Ltrs)</t>
  </si>
  <si>
    <t>Fuel Wasted (in Ltrs)</t>
  </si>
  <si>
    <t>Difference in Flight Frequency</t>
  </si>
  <si>
    <t>B</t>
  </si>
  <si>
    <t>Cost Analysis</t>
  </si>
  <si>
    <t>Total Difference in cost</t>
  </si>
  <si>
    <t>Remaining Budget on Surface Fuel (B-10-97)</t>
  </si>
  <si>
    <t>Prepared By</t>
  </si>
  <si>
    <t>Checked By:</t>
  </si>
  <si>
    <t>Reviewed/Submitted By</t>
  </si>
  <si>
    <t>Anita KC</t>
  </si>
  <si>
    <t>Saman Tripathee</t>
  </si>
  <si>
    <t>Deependra Bhatta</t>
  </si>
  <si>
    <t>Helper, Inventory Section</t>
  </si>
  <si>
    <t>Technical Expert, Inventory Section</t>
  </si>
  <si>
    <t>In-Charge, Inventroy Section</t>
  </si>
  <si>
    <t>207T</t>
  </si>
  <si>
    <t>344T14</t>
  </si>
  <si>
    <t>345T15</t>
  </si>
  <si>
    <t>346T42</t>
  </si>
  <si>
    <t>444T44</t>
  </si>
  <si>
    <t>634T47</t>
  </si>
  <si>
    <t>1512T</t>
  </si>
  <si>
    <t>1709T10</t>
  </si>
  <si>
    <t>New GSE Thai</t>
  </si>
  <si>
    <t>Karcher</t>
  </si>
  <si>
    <t>Cleaning</t>
  </si>
  <si>
    <t>GS &amp; PMD</t>
  </si>
  <si>
    <t>-</t>
  </si>
  <si>
    <t>Automatic Cut-off Fuel dispensing nozzle</t>
  </si>
  <si>
    <t>No IAI found</t>
  </si>
  <si>
    <t>As provided by GSE Operation Section</t>
  </si>
  <si>
    <t>Excluding the diesel payment used in GE 1237 and petrol as payment done from GS&amp;PMD</t>
  </si>
  <si>
    <t>GSE Stores</t>
  </si>
  <si>
    <t>Daily Fuel Entry Form (Diesel)</t>
  </si>
  <si>
    <t>Reason for the change in Total Cost: Decrease in Diesel consumtion even decrease in rate of diesel by NPR 1/Lt effective from 2082/02/22.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</si>
</sst>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yy;@"/>
  </numFmts>
  <fonts count="3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8.5"/>
      <color theme="1"/>
      <name val="Times New Roman"/>
      <family val="1"/>
    </font>
    <font>
      <b/>
      <u/>
      <sz val="19"/>
      <color theme="1"/>
      <name val="Times New Roman"/>
      <family val="1"/>
    </font>
    <font>
      <u/>
      <sz val="12"/>
      <color theme="1"/>
      <name val="Times New Roman"/>
      <family val="1"/>
    </font>
    <font>
      <sz val="19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9"/>
      <color theme="1"/>
      <name val="Times New Roman"/>
      <family val="1"/>
    </font>
    <font>
      <b/>
      <sz val="11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Times New Roman"/>
      <family val="2"/>
    </font>
    <font>
      <sz val="8"/>
      <color theme="1"/>
      <name val="Times New Roman"/>
      <family val="1"/>
    </font>
    <font>
      <u/>
      <sz val="9"/>
      <color theme="1"/>
      <name val="Times New Roman"/>
      <family val="1"/>
    </font>
    <font>
      <b/>
      <sz val="8"/>
      <color theme="1"/>
      <name val="Times New Roman"/>
      <family val="1"/>
    </font>
    <font>
      <b/>
      <sz val="9"/>
      <color theme="1"/>
      <name val="Times New Roman"/>
      <family val="1"/>
    </font>
    <font>
      <b/>
      <u/>
      <sz val="9"/>
      <color theme="1"/>
      <name val="Times New Roman"/>
      <family val="1"/>
    </font>
    <font>
      <sz val="9"/>
      <name val="Times New Roman"/>
      <family val="1"/>
    </font>
    <font>
      <b/>
      <u/>
      <sz val="12"/>
      <color theme="1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28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1" fillId="0" borderId="6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1" fillId="0" borderId="7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1" xfId="0" applyFont="1" applyBorder="1" applyAlignment="1">
      <alignment horizontal="center" vertical="top"/>
    </xf>
    <xf numFmtId="0" fontId="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0" applyFont="1" applyAlignment="1">
      <alignment vertical="top"/>
    </xf>
    <xf numFmtId="0" fontId="5" fillId="0" borderId="0" xfId="0" quotePrefix="1" applyFont="1" applyAlignment="1">
      <alignment vertical="center"/>
    </xf>
    <xf numFmtId="0" fontId="8" fillId="0" borderId="0" xfId="0" applyFont="1" applyAlignment="1">
      <alignment horizontal="left" vertical="center" indent="10"/>
    </xf>
    <xf numFmtId="0" fontId="5" fillId="0" borderId="0" xfId="0" quotePrefix="1" applyFont="1" applyAlignment="1">
      <alignment horizontal="left" vertical="center" indent="10"/>
    </xf>
    <xf numFmtId="0" fontId="5" fillId="0" borderId="0" xfId="0" applyFont="1" applyAlignment="1">
      <alignment horizontal="left" vertical="center" indent="10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indent="14"/>
    </xf>
    <xf numFmtId="0" fontId="2" fillId="0" borderId="0" xfId="0" applyFont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3" fontId="5" fillId="0" borderId="0" xfId="0" applyNumberFormat="1" applyFont="1"/>
    <xf numFmtId="43" fontId="5" fillId="0" borderId="0" xfId="0" applyNumberFormat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43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right"/>
    </xf>
    <xf numFmtId="0" fontId="4" fillId="0" borderId="12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1" fillId="0" borderId="10" xfId="0" quotePrefix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8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4" fillId="0" borderId="0" xfId="0" applyNumberFormat="1" applyFont="1"/>
    <xf numFmtId="2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horizontal="center"/>
    </xf>
    <xf numFmtId="43" fontId="4" fillId="0" borderId="1" xfId="0" applyNumberFormat="1" applyFont="1" applyBorder="1"/>
    <xf numFmtId="2" fontId="4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11" fillId="0" borderId="1" xfId="0" applyFont="1" applyBorder="1" applyAlignment="1">
      <alignment horizontal="right"/>
    </xf>
    <xf numFmtId="0" fontId="4" fillId="0" borderId="1" xfId="0" applyFont="1" applyBorder="1"/>
    <xf numFmtId="0" fontId="12" fillId="0" borderId="1" xfId="0" applyFont="1" applyBorder="1"/>
    <xf numFmtId="2" fontId="12" fillId="0" borderId="1" xfId="0" applyNumberFormat="1" applyFont="1" applyBorder="1"/>
    <xf numFmtId="2" fontId="12" fillId="0" borderId="3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left" vertical="center"/>
    </xf>
    <xf numFmtId="0" fontId="4" fillId="0" borderId="6" xfId="0" quotePrefix="1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" xfId="0" quotePrefix="1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13" fillId="0" borderId="11" xfId="0" applyFont="1" applyBorder="1" applyAlignment="1">
      <alignment horizontal="left" vertical="center"/>
    </xf>
    <xf numFmtId="0" fontId="13" fillId="0" borderId="0" xfId="0" quotePrefix="1" applyFont="1" applyAlignment="1">
      <alignment horizontal="center" vertical="center"/>
    </xf>
    <xf numFmtId="0" fontId="4" fillId="0" borderId="0" xfId="0" applyFont="1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49" fontId="16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49" fontId="15" fillId="0" borderId="0" xfId="0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49" fontId="18" fillId="0" borderId="0" xfId="0" applyNumberFormat="1" applyFont="1" applyAlignment="1">
      <alignment vertical="center"/>
    </xf>
    <xf numFmtId="49" fontId="4" fillId="0" borderId="0" xfId="0" applyNumberFormat="1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43" fontId="0" fillId="0" borderId="0" xfId="0" applyNumberForma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1" fillId="0" borderId="0" xfId="0" applyFont="1" applyAlignment="1">
      <alignment vertical="center"/>
    </xf>
    <xf numFmtId="2" fontId="16" fillId="0" borderId="0" xfId="0" applyNumberFormat="1" applyFont="1" applyAlignment="1">
      <alignment horizontal="right" vertical="center"/>
    </xf>
    <xf numFmtId="14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right" vertical="center"/>
    </xf>
    <xf numFmtId="0" fontId="22" fillId="0" borderId="0" xfId="0" applyFont="1" applyAlignment="1">
      <alignment horizontal="left" vertical="center" wrapText="1"/>
    </xf>
    <xf numFmtId="43" fontId="4" fillId="0" borderId="1" xfId="0" applyNumberFormat="1" applyFont="1" applyBorder="1" applyAlignment="1">
      <alignment horizontal="center" vertical="center" wrapText="1"/>
    </xf>
    <xf numFmtId="43" fontId="4" fillId="0" borderId="1" xfId="1" applyFont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21" fillId="0" borderId="0" xfId="0" applyFont="1" applyAlignment="1">
      <alignment vertical="center" wrapText="1"/>
    </xf>
    <xf numFmtId="1" fontId="21" fillId="0" borderId="0" xfId="0" applyNumberFormat="1" applyFont="1" applyAlignment="1">
      <alignment vertical="center" wrapText="1"/>
    </xf>
    <xf numFmtId="2" fontId="16" fillId="0" borderId="0" xfId="0" applyNumberFormat="1" applyFont="1" applyAlignment="1">
      <alignment horizontal="right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center" wrapText="1"/>
    </xf>
    <xf numFmtId="2" fontId="4" fillId="0" borderId="1" xfId="1" quotePrefix="1" applyNumberFormat="1" applyFont="1" applyBorder="1" applyAlignment="1">
      <alignment horizontal="center" vertical="center" wrapText="1"/>
    </xf>
    <xf numFmtId="0" fontId="4" fillId="0" borderId="1" xfId="1" quotePrefix="1" applyNumberFormat="1" applyFont="1" applyBorder="1" applyAlignment="1">
      <alignment horizontal="center" vertical="center" wrapText="1"/>
    </xf>
    <xf numFmtId="49" fontId="22" fillId="0" borderId="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center" vertical="center" wrapText="1"/>
    </xf>
    <xf numFmtId="43" fontId="21" fillId="0" borderId="0" xfId="0" applyNumberFormat="1" applyFont="1" applyAlignment="1">
      <alignment vertical="center" wrapText="1"/>
    </xf>
    <xf numFmtId="2" fontId="16" fillId="0" borderId="0" xfId="0" applyNumberFormat="1" applyFont="1" applyAlignment="1">
      <alignment vertical="center" wrapText="1"/>
    </xf>
    <xf numFmtId="49" fontId="4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49" fontId="2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4" xfId="0" applyBorder="1"/>
    <xf numFmtId="49" fontId="13" fillId="0" borderId="0" xfId="0" applyNumberFormat="1" applyFont="1" applyAlignment="1">
      <alignment horizontal="right" vertical="center"/>
    </xf>
    <xf numFmtId="0" fontId="0" fillId="0" borderId="11" xfId="0" applyBorder="1"/>
    <xf numFmtId="0" fontId="5" fillId="0" borderId="0" xfId="0" applyFont="1" applyAlignment="1">
      <alignment horizontal="left" vertical="center"/>
    </xf>
    <xf numFmtId="0" fontId="0" fillId="0" borderId="1" xfId="0" applyBorder="1"/>
    <xf numFmtId="0" fontId="1" fillId="0" borderId="3" xfId="0" applyFont="1" applyBorder="1" applyAlignment="1">
      <alignment vertical="center"/>
    </xf>
    <xf numFmtId="0" fontId="5" fillId="0" borderId="0" xfId="0" applyFont="1" applyAlignment="1">
      <alignment horizontal="left" indent="2"/>
    </xf>
    <xf numFmtId="49" fontId="13" fillId="0" borderId="0" xfId="0" applyNumberFormat="1" applyFont="1" applyAlignment="1">
      <alignment horizontal="left" vertical="center" readingOrder="1"/>
    </xf>
    <xf numFmtId="0" fontId="23" fillId="0" borderId="8" xfId="0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0" fontId="23" fillId="0" borderId="2" xfId="0" applyFont="1" applyBorder="1" applyAlignment="1">
      <alignment horizontal="center" vertical="center"/>
    </xf>
    <xf numFmtId="0" fontId="23" fillId="0" borderId="9" xfId="0" applyFont="1" applyBorder="1" applyAlignment="1">
      <alignment horizontal="right" vertical="top"/>
    </xf>
    <xf numFmtId="0" fontId="23" fillId="0" borderId="0" xfId="0" applyFont="1" applyAlignment="1">
      <alignment vertical="center"/>
    </xf>
    <xf numFmtId="0" fontId="23" fillId="0" borderId="14" xfId="0" applyFont="1" applyBorder="1" applyAlignment="1">
      <alignment vertical="center"/>
    </xf>
    <xf numFmtId="0" fontId="23" fillId="0" borderId="0" xfId="0" applyFont="1" applyAlignment="1">
      <alignment horizontal="center" vertical="center"/>
    </xf>
    <xf numFmtId="0" fontId="23" fillId="0" borderId="15" xfId="0" applyFont="1" applyBorder="1" applyAlignment="1">
      <alignment horizontal="right" vertical="top"/>
    </xf>
    <xf numFmtId="0" fontId="23" fillId="0" borderId="14" xfId="0" applyFont="1" applyBorder="1"/>
    <xf numFmtId="0" fontId="2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23" fillId="0" borderId="15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top"/>
    </xf>
    <xf numFmtId="0" fontId="12" fillId="0" borderId="5" xfId="0" applyFont="1" applyBorder="1" applyAlignment="1">
      <alignment horizontal="left" vertical="center"/>
    </xf>
    <xf numFmtId="0" fontId="12" fillId="0" borderId="4" xfId="0" applyFont="1" applyBorder="1" applyAlignment="1">
      <alignment vertical="center"/>
    </xf>
    <xf numFmtId="0" fontId="26" fillId="0" borderId="3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2" fillId="0" borderId="5" xfId="0" applyFont="1" applyBorder="1" applyAlignment="1">
      <alignment horizontal="center" vertical="center"/>
    </xf>
    <xf numFmtId="0" fontId="26" fillId="0" borderId="4" xfId="0" applyFont="1" applyBorder="1" applyAlignment="1">
      <alignment horizontal="left" vertical="center"/>
    </xf>
    <xf numFmtId="0" fontId="26" fillId="0" borderId="5" xfId="0" applyFont="1" applyBorder="1" applyAlignment="1">
      <alignment vertical="center"/>
    </xf>
    <xf numFmtId="0" fontId="12" fillId="0" borderId="4" xfId="0" applyFont="1" applyBorder="1" applyAlignment="1">
      <alignment horizontal="left" vertical="center"/>
    </xf>
    <xf numFmtId="0" fontId="26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left" vertical="center"/>
    </xf>
    <xf numFmtId="0" fontId="12" fillId="0" borderId="8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2" xfId="0" applyFont="1" applyBorder="1" applyAlignment="1">
      <alignment horizontal="left" vertical="center"/>
    </xf>
    <xf numFmtId="0" fontId="12" fillId="0" borderId="9" xfId="0" applyFont="1" applyBorder="1" applyAlignment="1">
      <alignment horizontal="right" vertical="center"/>
    </xf>
    <xf numFmtId="0" fontId="12" fillId="0" borderId="14" xfId="0" applyFont="1" applyBorder="1" applyAlignment="1">
      <alignment vertical="center"/>
    </xf>
    <xf numFmtId="0" fontId="12" fillId="0" borderId="15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15" xfId="0" applyFont="1" applyBorder="1" applyAlignment="1">
      <alignment horizontal="right" vertical="center"/>
    </xf>
    <xf numFmtId="0" fontId="12" fillId="0" borderId="10" xfId="0" applyFont="1" applyBorder="1" applyAlignment="1">
      <alignment vertical="center"/>
    </xf>
    <xf numFmtId="0" fontId="12" fillId="0" borderId="12" xfId="0" applyFont="1" applyBorder="1" applyAlignment="1">
      <alignment vertical="center"/>
    </xf>
    <xf numFmtId="0" fontId="12" fillId="0" borderId="1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12" fillId="0" borderId="7" xfId="0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 vertical="center"/>
    </xf>
    <xf numFmtId="0" fontId="1" fillId="0" borderId="0" xfId="0" quotePrefix="1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4" fontId="4" fillId="0" borderId="0" xfId="0" quotePrefix="1" applyNumberFormat="1" applyFont="1"/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/>
    <xf numFmtId="0" fontId="1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right" vertical="center"/>
    </xf>
    <xf numFmtId="2" fontId="11" fillId="0" borderId="1" xfId="0" applyNumberFormat="1" applyFont="1" applyBorder="1" applyAlignment="1">
      <alignment horizontal="right" vertical="center"/>
    </xf>
    <xf numFmtId="0" fontId="1" fillId="0" borderId="14" xfId="0" applyFont="1" applyBorder="1"/>
    <xf numFmtId="0" fontId="1" fillId="0" borderId="4" xfId="0" applyFont="1" applyBorder="1"/>
    <xf numFmtId="0" fontId="30" fillId="0" borderId="0" xfId="0" applyFont="1"/>
    <xf numFmtId="0" fontId="28" fillId="0" borderId="0" xfId="0" applyFont="1"/>
    <xf numFmtId="0" fontId="31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12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1" xfId="0" applyFont="1" applyBorder="1" applyAlignment="1">
      <alignment horizontal="right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1" fillId="0" borderId="1" xfId="0" applyFont="1" applyBorder="1" applyAlignment="1">
      <alignment horizontal="left" vertical="center"/>
    </xf>
    <xf numFmtId="0" fontId="0" fillId="0" borderId="5" xfId="0" applyBorder="1"/>
    <xf numFmtId="0" fontId="0" fillId="0" borderId="4" xfId="0" applyBorder="1"/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0" fillId="0" borderId="12" xfId="0" applyBorder="1"/>
    <xf numFmtId="0" fontId="1" fillId="0" borderId="3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 indent="40"/>
    </xf>
    <xf numFmtId="0" fontId="5" fillId="0" borderId="0" xfId="0" applyFont="1" applyAlignment="1">
      <alignment horizontal="left" indent="40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164" fontId="4" fillId="0" borderId="6" xfId="0" applyNumberFormat="1" applyFont="1" applyBorder="1" applyAlignment="1">
      <alignment horizontal="center" vertical="center"/>
    </xf>
    <xf numFmtId="0" fontId="0" fillId="0" borderId="9" xfId="0" applyBorder="1"/>
    <xf numFmtId="0" fontId="2" fillId="0" borderId="0" xfId="0" applyFont="1" applyAlignment="1">
      <alignment horizontal="left" vertical="center" indent="46"/>
    </xf>
    <xf numFmtId="0" fontId="5" fillId="0" borderId="0" xfId="0" applyFont="1" applyAlignment="1">
      <alignment horizontal="left" indent="46"/>
    </xf>
    <xf numFmtId="0" fontId="3" fillId="0" borderId="0" xfId="0" applyFont="1" applyAlignment="1">
      <alignment horizontal="left" vertical="center" indent="38"/>
    </xf>
    <xf numFmtId="0" fontId="5" fillId="0" borderId="0" xfId="0" applyFont="1" applyAlignment="1">
      <alignment horizontal="left" indent="38"/>
    </xf>
    <xf numFmtId="0" fontId="14" fillId="0" borderId="0" xfId="0" applyFont="1" applyAlignment="1">
      <alignment horizontal="left" vertical="center" indent="45"/>
    </xf>
    <xf numFmtId="0" fontId="0" fillId="0" borderId="0" xfId="0" applyAlignment="1">
      <alignment horizontal="left" vertical="center" indent="45"/>
    </xf>
    <xf numFmtId="49" fontId="0" fillId="0" borderId="0" xfId="0" applyNumberFormat="1" applyAlignment="1">
      <alignment horizontal="left" vertical="center" indent="45"/>
    </xf>
    <xf numFmtId="43" fontId="22" fillId="0" borderId="1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 indent="49"/>
    </xf>
    <xf numFmtId="0" fontId="0" fillId="0" borderId="0" xfId="0" applyAlignment="1">
      <alignment horizontal="left" vertical="center" indent="49"/>
    </xf>
    <xf numFmtId="49" fontId="0" fillId="0" borderId="0" xfId="0" applyNumberFormat="1" applyAlignment="1">
      <alignment horizontal="left" vertical="center" indent="49"/>
    </xf>
    <xf numFmtId="0" fontId="4" fillId="0" borderId="1" xfId="0" quotePrefix="1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indent="30"/>
    </xf>
    <xf numFmtId="0" fontId="5" fillId="0" borderId="0" xfId="0" applyFont="1" applyAlignment="1">
      <alignment horizontal="left" indent="30"/>
    </xf>
    <xf numFmtId="14" fontId="13" fillId="0" borderId="1" xfId="0" applyNumberFormat="1" applyFont="1" applyBorder="1" applyAlignment="1">
      <alignment horizontal="center" vertical="center"/>
    </xf>
    <xf numFmtId="0" fontId="4" fillId="0" borderId="0" xfId="0" quotePrefix="1" applyFont="1" applyAlignment="1">
      <alignment horizontal="center" vertical="center" wrapText="1"/>
    </xf>
    <xf numFmtId="0" fontId="0" fillId="0" borderId="0" xfId="0" applyAlignment="1">
      <alignment vertical="center"/>
    </xf>
    <xf numFmtId="0" fontId="26" fillId="0" borderId="3" xfId="0" applyFont="1" applyBorder="1" applyAlignment="1">
      <alignment horizontal="left" vertical="center"/>
    </xf>
    <xf numFmtId="0" fontId="26" fillId="0" borderId="4" xfId="0" applyFont="1" applyBorder="1" applyAlignment="1">
      <alignment horizontal="left" vertical="center"/>
    </xf>
    <xf numFmtId="0" fontId="27" fillId="0" borderId="3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4" fontId="1" fillId="0" borderId="7" xfId="0" applyNumberFormat="1" applyFont="1" applyBorder="1" applyAlignment="1">
      <alignment horizontal="right"/>
    </xf>
    <xf numFmtId="0" fontId="0" fillId="0" borderId="11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9" fillId="0" borderId="11" xfId="0" applyFont="1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0" fontId="4" fillId="0" borderId="0" xfId="0" applyFont="1"/>
    <xf numFmtId="0" fontId="1" fillId="0" borderId="11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0" fillId="0" borderId="10" xfId="0" applyBorder="1"/>
    <xf numFmtId="0" fontId="0" fillId="0" borderId="13" xfId="0" applyBorder="1"/>
    <xf numFmtId="0" fontId="0" fillId="0" borderId="7" xfId="0" applyBorder="1"/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2" applyNumberFormat="1" applyFont="1" applyBorder="1" applyAlignment="1">
      <alignment horizontal="center"/>
    </xf>
    <xf numFmtId="0" fontId="4" fillId="0" borderId="0" xfId="2" applyNumberFormat="1" applyFont="1"/>
    <xf numFmtId="0" fontId="5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/>
    <xf numFmtId="0" fontId="1" fillId="0" borderId="7" xfId="0" applyFont="1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 i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Comparative Diesel Consumption Analysis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('[1]48'!$B$159:$B$160,'[1]48'!$B$162:$B$166)</c:f>
              <c:strCache>
                <c:ptCount val="7"/>
                <c:pt idx="0">
                  <c:v>Previous Week (47) Consumption (in Ltrs)</c:v>
                </c:pt>
                <c:pt idx="1">
                  <c:v>Previous Week (48) Consumption (in Ltrs)</c:v>
                </c:pt>
                <c:pt idx="2">
                  <c:v>Estimated Spillage while Refuelling (in Ltrs)</c:v>
                </c:pt>
                <c:pt idx="3">
                  <c:v>Estmated Leakages in GSE (in Ltrs)</c:v>
                </c:pt>
                <c:pt idx="4">
                  <c:v>Fuel Wasted (in Ltrs)</c:v>
                </c:pt>
                <c:pt idx="5">
                  <c:v>Total number of flights handled in Week (47)</c:v>
                </c:pt>
                <c:pt idx="6">
                  <c:v>Total number of flights handled in Week (48)</c:v>
                </c:pt>
              </c:strCache>
            </c:strRef>
          </c:cat>
          <c:val>
            <c:numRef>
              <c:f>('[1]48'!$C$159:$C$160,'[1]48'!$C$162:$C$166)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F0F7-4618-8095-ADA6A10CB4B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('[1]48'!$B$159:$B$160,'[1]48'!$B$162:$B$166)</c:f>
              <c:strCache>
                <c:ptCount val="7"/>
                <c:pt idx="0">
                  <c:v>Previous Week (47) Consumption (in Ltrs)</c:v>
                </c:pt>
                <c:pt idx="1">
                  <c:v>Previous Week (48) Consumption (in Ltrs)</c:v>
                </c:pt>
                <c:pt idx="2">
                  <c:v>Estimated Spillage while Refuelling (in Ltrs)</c:v>
                </c:pt>
                <c:pt idx="3">
                  <c:v>Estmated Leakages in GSE (in Ltrs)</c:v>
                </c:pt>
                <c:pt idx="4">
                  <c:v>Fuel Wasted (in Ltrs)</c:v>
                </c:pt>
                <c:pt idx="5">
                  <c:v>Total number of flights handled in Week (47)</c:v>
                </c:pt>
                <c:pt idx="6">
                  <c:v>Total number of flights handled in Week (48)</c:v>
                </c:pt>
              </c:strCache>
            </c:strRef>
          </c:cat>
          <c:val>
            <c:numRef>
              <c:f>('[1]48'!$D$159:$D$160,'[1]48'!$D$162:$D$166)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F0F7-4618-8095-ADA6A10CB4B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('[1]48'!$B$159:$B$160,'[1]48'!$B$162:$B$166)</c:f>
              <c:strCache>
                <c:ptCount val="7"/>
                <c:pt idx="0">
                  <c:v>Previous Week (47) Consumption (in Ltrs)</c:v>
                </c:pt>
                <c:pt idx="1">
                  <c:v>Previous Week (48) Consumption (in Ltrs)</c:v>
                </c:pt>
                <c:pt idx="2">
                  <c:v>Estimated Spillage while Refuelling (in Ltrs)</c:v>
                </c:pt>
                <c:pt idx="3">
                  <c:v>Estmated Leakages in GSE (in Ltrs)</c:v>
                </c:pt>
                <c:pt idx="4">
                  <c:v>Fuel Wasted (in Ltrs)</c:v>
                </c:pt>
                <c:pt idx="5">
                  <c:v>Total number of flights handled in Week (47)</c:v>
                </c:pt>
                <c:pt idx="6">
                  <c:v>Total number of flights handled in Week (48)</c:v>
                </c:pt>
              </c:strCache>
            </c:strRef>
          </c:cat>
          <c:val>
            <c:numRef>
              <c:f>('[1]48'!$E$159:$E$160,'[1]48'!$E$162:$E$166)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F0F7-4618-8095-ADA6A10CB4B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('[1]48'!$B$159:$B$160,'[1]48'!$B$162:$B$166)</c:f>
              <c:strCache>
                <c:ptCount val="7"/>
                <c:pt idx="0">
                  <c:v>Previous Week (47) Consumption (in Ltrs)</c:v>
                </c:pt>
                <c:pt idx="1">
                  <c:v>Previous Week (48) Consumption (in Ltrs)</c:v>
                </c:pt>
                <c:pt idx="2">
                  <c:v>Estimated Spillage while Refuelling (in Ltrs)</c:v>
                </c:pt>
                <c:pt idx="3">
                  <c:v>Estmated Leakages in GSE (in Ltrs)</c:v>
                </c:pt>
                <c:pt idx="4">
                  <c:v>Fuel Wasted (in Ltrs)</c:v>
                </c:pt>
                <c:pt idx="5">
                  <c:v>Total number of flights handled in Week (47)</c:v>
                </c:pt>
                <c:pt idx="6">
                  <c:v>Total number of flights handled in Week (48)</c:v>
                </c:pt>
              </c:strCache>
            </c:strRef>
          </c:cat>
          <c:val>
            <c:numRef>
              <c:f>('[1]48'!$F$159:$F$160,'[1]48'!$F$162:$F$166)</c:f>
              <c:numCache>
                <c:formatCode>#,##0.00</c:formatCode>
                <c:ptCount val="7"/>
                <c:pt idx="0">
                  <c:v>5514</c:v>
                </c:pt>
                <c:pt idx="1">
                  <c:v>5986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General">
                  <c:v>349</c:v>
                </c:pt>
                <c:pt idx="6" formatCode="General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F7-4618-8095-ADA6A10CB4B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('[1]48'!$B$159:$B$160,'[1]48'!$B$162:$B$166)</c:f>
              <c:strCache>
                <c:ptCount val="7"/>
                <c:pt idx="0">
                  <c:v>Previous Week (47) Consumption (in Ltrs)</c:v>
                </c:pt>
                <c:pt idx="1">
                  <c:v>Previous Week (48) Consumption (in Ltrs)</c:v>
                </c:pt>
                <c:pt idx="2">
                  <c:v>Estimated Spillage while Refuelling (in Ltrs)</c:v>
                </c:pt>
                <c:pt idx="3">
                  <c:v>Estmated Leakages in GSE (in Ltrs)</c:v>
                </c:pt>
                <c:pt idx="4">
                  <c:v>Fuel Wasted (in Ltrs)</c:v>
                </c:pt>
                <c:pt idx="5">
                  <c:v>Total number of flights handled in Week (47)</c:v>
                </c:pt>
                <c:pt idx="6">
                  <c:v>Total number of flights handled in Week (48)</c:v>
                </c:pt>
              </c:strCache>
            </c:strRef>
          </c:cat>
          <c:val>
            <c:numRef>
              <c:f>('[1]48'!$G$159:$G$160,'[1]48'!$G$162:$G$166)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F0F7-4618-8095-ADA6A10CB4BC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('[1]48'!$B$159:$B$160,'[1]48'!$B$162:$B$166)</c:f>
              <c:strCache>
                <c:ptCount val="7"/>
                <c:pt idx="0">
                  <c:v>Previous Week (47) Consumption (in Ltrs)</c:v>
                </c:pt>
                <c:pt idx="1">
                  <c:v>Previous Week (48) Consumption (in Ltrs)</c:v>
                </c:pt>
                <c:pt idx="2">
                  <c:v>Estimated Spillage while Refuelling (in Ltrs)</c:v>
                </c:pt>
                <c:pt idx="3">
                  <c:v>Estmated Leakages in GSE (in Ltrs)</c:v>
                </c:pt>
                <c:pt idx="4">
                  <c:v>Fuel Wasted (in Ltrs)</c:v>
                </c:pt>
                <c:pt idx="5">
                  <c:v>Total number of flights handled in Week (47)</c:v>
                </c:pt>
                <c:pt idx="6">
                  <c:v>Total number of flights handled in Week (48)</c:v>
                </c:pt>
              </c:strCache>
            </c:strRef>
          </c:cat>
          <c:val>
            <c:numRef>
              <c:f>('[1]48'!$H$159:$H$160,'[1]48'!$H$162:$H$166)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F0F7-4618-8095-ADA6A10CB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100"/>
        <c:axId val="527585104"/>
        <c:axId val="527579344"/>
      </c:barChart>
      <c:catAx>
        <c:axId val="52758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7579344"/>
        <c:crosses val="autoZero"/>
        <c:auto val="1"/>
        <c:lblAlgn val="ctr"/>
        <c:lblOffset val="100"/>
        <c:noMultiLvlLbl val="0"/>
      </c:catAx>
      <c:valAx>
        <c:axId val="5275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7585104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 i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Comparative Cost Analysis (in NPR)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'[1]48'!$B$170:$B$171</c:f>
              <c:strCache>
                <c:ptCount val="2"/>
                <c:pt idx="0">
                  <c:v>Total cost of diesel issued in Week (47)</c:v>
                </c:pt>
                <c:pt idx="1">
                  <c:v>Total cost of diesel issued in Week (48)</c:v>
                </c:pt>
              </c:strCache>
            </c:strRef>
          </c:cat>
          <c:val>
            <c:numRef>
              <c:f>'[1]48'!$C$170:$C$171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65B1-46C2-8B4E-DA8FACFCB0D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'[1]48'!$B$170:$B$171</c:f>
              <c:strCache>
                <c:ptCount val="2"/>
                <c:pt idx="0">
                  <c:v>Total cost of diesel issued in Week (47)</c:v>
                </c:pt>
                <c:pt idx="1">
                  <c:v>Total cost of diesel issued in Week (48)</c:v>
                </c:pt>
              </c:strCache>
            </c:strRef>
          </c:cat>
          <c:val>
            <c:numRef>
              <c:f>'[1]48'!$D$170:$D$171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65B1-46C2-8B4E-DA8FACFCB0D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'[1]48'!$B$170:$B$171</c:f>
              <c:strCache>
                <c:ptCount val="2"/>
                <c:pt idx="0">
                  <c:v>Total cost of diesel issued in Week (47)</c:v>
                </c:pt>
                <c:pt idx="1">
                  <c:v>Total cost of diesel issued in Week (48)</c:v>
                </c:pt>
              </c:strCache>
            </c:strRef>
          </c:cat>
          <c:val>
            <c:numRef>
              <c:f>'[1]48'!$E$170:$E$171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65B1-46C2-8B4E-DA8FACFCB0D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'[1]48'!$B$170:$B$171</c:f>
              <c:strCache>
                <c:ptCount val="2"/>
                <c:pt idx="0">
                  <c:v>Total cost of diesel issued in Week (47)</c:v>
                </c:pt>
                <c:pt idx="1">
                  <c:v>Total cost of diesel issued in Week (48)</c:v>
                </c:pt>
              </c:strCache>
            </c:strRef>
          </c:cat>
          <c:val>
            <c:numRef>
              <c:f>'[1]48'!$F$170:$F$171</c:f>
              <c:numCache>
                <c:formatCode>#,##0.00</c:formatCode>
                <c:ptCount val="2"/>
                <c:pt idx="0">
                  <c:v>785497</c:v>
                </c:pt>
                <c:pt idx="1">
                  <c:v>855998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B1-46C2-8B4E-DA8FACFCB0D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'[1]48'!$B$170:$B$171</c:f>
              <c:strCache>
                <c:ptCount val="2"/>
                <c:pt idx="0">
                  <c:v>Total cost of diesel issued in Week (47)</c:v>
                </c:pt>
                <c:pt idx="1">
                  <c:v>Total cost of diesel issued in Week (48)</c:v>
                </c:pt>
              </c:strCache>
            </c:strRef>
          </c:cat>
          <c:val>
            <c:numRef>
              <c:f>'[1]48'!$G$170:$G$171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65B1-46C2-8B4E-DA8FACFCB0DD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'[1]48'!$B$170:$B$171</c:f>
              <c:strCache>
                <c:ptCount val="2"/>
                <c:pt idx="0">
                  <c:v>Total cost of diesel issued in Week (47)</c:v>
                </c:pt>
                <c:pt idx="1">
                  <c:v>Total cost of diesel issued in Week (48)</c:v>
                </c:pt>
              </c:strCache>
            </c:strRef>
          </c:cat>
          <c:val>
            <c:numRef>
              <c:f>'[1]48'!$H$170:$H$171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5-65B1-46C2-8B4E-DA8FACFCB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7"/>
        <c:axId val="527605744"/>
        <c:axId val="527603344"/>
      </c:barChart>
      <c:catAx>
        <c:axId val="52760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7603344"/>
        <c:crosses val="autoZero"/>
        <c:auto val="1"/>
        <c:lblAlgn val="ctr"/>
        <c:lblOffset val="100"/>
        <c:noMultiLvlLbl val="0"/>
      </c:catAx>
      <c:valAx>
        <c:axId val="52760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7605744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 i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Comparative Diesel Consumption Analysis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('[1]48'!$B$159:$B$160,'[1]48'!$B$162:$B$166)</c:f>
              <c:strCache>
                <c:ptCount val="7"/>
                <c:pt idx="0">
                  <c:v>Previous Week (47) Consumption (in Ltrs)</c:v>
                </c:pt>
                <c:pt idx="1">
                  <c:v>Previous Week (48) Consumption (in Ltrs)</c:v>
                </c:pt>
                <c:pt idx="2">
                  <c:v>Estimated Spillage while Refuelling (in Ltrs)</c:v>
                </c:pt>
                <c:pt idx="3">
                  <c:v>Estmated Leakages in GSE (in Ltrs)</c:v>
                </c:pt>
                <c:pt idx="4">
                  <c:v>Fuel Wasted (in Ltrs)</c:v>
                </c:pt>
                <c:pt idx="5">
                  <c:v>Total number of flights handled in Week (47)</c:v>
                </c:pt>
                <c:pt idx="6">
                  <c:v>Total number of flights handled in Week (48)</c:v>
                </c:pt>
              </c:strCache>
            </c:strRef>
          </c:cat>
          <c:val>
            <c:numRef>
              <c:f>('[1]48'!$C$159:$C$160,'[1]48'!$C$162:$C$166)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98F6-4722-B2E9-7C72AAA75A5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('[1]48'!$B$159:$B$160,'[1]48'!$B$162:$B$166)</c:f>
              <c:strCache>
                <c:ptCount val="7"/>
                <c:pt idx="0">
                  <c:v>Previous Week (47) Consumption (in Ltrs)</c:v>
                </c:pt>
                <c:pt idx="1">
                  <c:v>Previous Week (48) Consumption (in Ltrs)</c:v>
                </c:pt>
                <c:pt idx="2">
                  <c:v>Estimated Spillage while Refuelling (in Ltrs)</c:v>
                </c:pt>
                <c:pt idx="3">
                  <c:v>Estmated Leakages in GSE (in Ltrs)</c:v>
                </c:pt>
                <c:pt idx="4">
                  <c:v>Fuel Wasted (in Ltrs)</c:v>
                </c:pt>
                <c:pt idx="5">
                  <c:v>Total number of flights handled in Week (47)</c:v>
                </c:pt>
                <c:pt idx="6">
                  <c:v>Total number of flights handled in Week (48)</c:v>
                </c:pt>
              </c:strCache>
            </c:strRef>
          </c:cat>
          <c:val>
            <c:numRef>
              <c:f>('[1]48'!$D$159:$D$160,'[1]48'!$D$162:$D$166)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98F6-4722-B2E9-7C72AAA75A5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('[1]48'!$B$159:$B$160,'[1]48'!$B$162:$B$166)</c:f>
              <c:strCache>
                <c:ptCount val="7"/>
                <c:pt idx="0">
                  <c:v>Previous Week (47) Consumption (in Ltrs)</c:v>
                </c:pt>
                <c:pt idx="1">
                  <c:v>Previous Week (48) Consumption (in Ltrs)</c:v>
                </c:pt>
                <c:pt idx="2">
                  <c:v>Estimated Spillage while Refuelling (in Ltrs)</c:v>
                </c:pt>
                <c:pt idx="3">
                  <c:v>Estmated Leakages in GSE (in Ltrs)</c:v>
                </c:pt>
                <c:pt idx="4">
                  <c:v>Fuel Wasted (in Ltrs)</c:v>
                </c:pt>
                <c:pt idx="5">
                  <c:v>Total number of flights handled in Week (47)</c:v>
                </c:pt>
                <c:pt idx="6">
                  <c:v>Total number of flights handled in Week (48)</c:v>
                </c:pt>
              </c:strCache>
            </c:strRef>
          </c:cat>
          <c:val>
            <c:numRef>
              <c:f>('[1]48'!$E$159:$E$160,'[1]48'!$E$162:$E$166)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98F6-4722-B2E9-7C72AAA75A5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('[1]48'!$B$159:$B$160,'[1]48'!$B$162:$B$166)</c:f>
              <c:strCache>
                <c:ptCount val="7"/>
                <c:pt idx="0">
                  <c:v>Previous Week (47) Consumption (in Ltrs)</c:v>
                </c:pt>
                <c:pt idx="1">
                  <c:v>Previous Week (48) Consumption (in Ltrs)</c:v>
                </c:pt>
                <c:pt idx="2">
                  <c:v>Estimated Spillage while Refuelling (in Ltrs)</c:v>
                </c:pt>
                <c:pt idx="3">
                  <c:v>Estmated Leakages in GSE (in Ltrs)</c:v>
                </c:pt>
                <c:pt idx="4">
                  <c:v>Fuel Wasted (in Ltrs)</c:v>
                </c:pt>
                <c:pt idx="5">
                  <c:v>Total number of flights handled in Week (47)</c:v>
                </c:pt>
                <c:pt idx="6">
                  <c:v>Total number of flights handled in Week (48)</c:v>
                </c:pt>
              </c:strCache>
            </c:strRef>
          </c:cat>
          <c:val>
            <c:numRef>
              <c:f>('[1]48'!$F$159:$F$160,'[1]48'!$F$162:$F$166)</c:f>
              <c:numCache>
                <c:formatCode>#,##0.00</c:formatCode>
                <c:ptCount val="7"/>
                <c:pt idx="0">
                  <c:v>5514</c:v>
                </c:pt>
                <c:pt idx="1">
                  <c:v>5986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General">
                  <c:v>349</c:v>
                </c:pt>
                <c:pt idx="6" formatCode="General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F6-4722-B2E9-7C72AAA75A5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('[1]48'!$B$159:$B$160,'[1]48'!$B$162:$B$166)</c:f>
              <c:strCache>
                <c:ptCount val="7"/>
                <c:pt idx="0">
                  <c:v>Previous Week (47) Consumption (in Ltrs)</c:v>
                </c:pt>
                <c:pt idx="1">
                  <c:v>Previous Week (48) Consumption (in Ltrs)</c:v>
                </c:pt>
                <c:pt idx="2">
                  <c:v>Estimated Spillage while Refuelling (in Ltrs)</c:v>
                </c:pt>
                <c:pt idx="3">
                  <c:v>Estmated Leakages in GSE (in Ltrs)</c:v>
                </c:pt>
                <c:pt idx="4">
                  <c:v>Fuel Wasted (in Ltrs)</c:v>
                </c:pt>
                <c:pt idx="5">
                  <c:v>Total number of flights handled in Week (47)</c:v>
                </c:pt>
                <c:pt idx="6">
                  <c:v>Total number of flights handled in Week (48)</c:v>
                </c:pt>
              </c:strCache>
            </c:strRef>
          </c:cat>
          <c:val>
            <c:numRef>
              <c:f>('[1]48'!$G$159:$G$160,'[1]48'!$G$162:$G$166)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98F6-4722-B2E9-7C72AAA75A57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('[1]48'!$B$159:$B$160,'[1]48'!$B$162:$B$166)</c:f>
              <c:strCache>
                <c:ptCount val="7"/>
                <c:pt idx="0">
                  <c:v>Previous Week (47) Consumption (in Ltrs)</c:v>
                </c:pt>
                <c:pt idx="1">
                  <c:v>Previous Week (48) Consumption (in Ltrs)</c:v>
                </c:pt>
                <c:pt idx="2">
                  <c:v>Estimated Spillage while Refuelling (in Ltrs)</c:v>
                </c:pt>
                <c:pt idx="3">
                  <c:v>Estmated Leakages in GSE (in Ltrs)</c:v>
                </c:pt>
                <c:pt idx="4">
                  <c:v>Fuel Wasted (in Ltrs)</c:v>
                </c:pt>
                <c:pt idx="5">
                  <c:v>Total number of flights handled in Week (47)</c:v>
                </c:pt>
                <c:pt idx="6">
                  <c:v>Total number of flights handled in Week (48)</c:v>
                </c:pt>
              </c:strCache>
            </c:strRef>
          </c:cat>
          <c:val>
            <c:numRef>
              <c:f>('[1]48'!$H$159:$H$160,'[1]48'!$H$162:$H$166)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98F6-4722-B2E9-7C72AAA75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100"/>
        <c:axId val="527585104"/>
        <c:axId val="527579344"/>
      </c:barChart>
      <c:catAx>
        <c:axId val="52758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7579344"/>
        <c:crosses val="autoZero"/>
        <c:auto val="1"/>
        <c:lblAlgn val="ctr"/>
        <c:lblOffset val="100"/>
        <c:noMultiLvlLbl val="0"/>
      </c:catAx>
      <c:valAx>
        <c:axId val="5275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7585104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 i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Comparative Cost Analysis (in NPR)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'[1]48'!$B$170:$B$171</c:f>
              <c:strCache>
                <c:ptCount val="2"/>
                <c:pt idx="0">
                  <c:v>Total cost of diesel issued in Week (47)</c:v>
                </c:pt>
                <c:pt idx="1">
                  <c:v>Total cost of diesel issued in Week (48)</c:v>
                </c:pt>
              </c:strCache>
            </c:strRef>
          </c:cat>
          <c:val>
            <c:numRef>
              <c:f>'[1]48'!$C$170:$C$171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65CD-44D6-98F5-15E97F45D33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'[1]48'!$B$170:$B$171</c:f>
              <c:strCache>
                <c:ptCount val="2"/>
                <c:pt idx="0">
                  <c:v>Total cost of diesel issued in Week (47)</c:v>
                </c:pt>
                <c:pt idx="1">
                  <c:v>Total cost of diesel issued in Week (48)</c:v>
                </c:pt>
              </c:strCache>
            </c:strRef>
          </c:cat>
          <c:val>
            <c:numRef>
              <c:f>'[1]48'!$D$170:$D$171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65CD-44D6-98F5-15E97F45D33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'[1]48'!$B$170:$B$171</c:f>
              <c:strCache>
                <c:ptCount val="2"/>
                <c:pt idx="0">
                  <c:v>Total cost of diesel issued in Week (47)</c:v>
                </c:pt>
                <c:pt idx="1">
                  <c:v>Total cost of diesel issued in Week (48)</c:v>
                </c:pt>
              </c:strCache>
            </c:strRef>
          </c:cat>
          <c:val>
            <c:numRef>
              <c:f>'[1]48'!$E$170:$E$171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65CD-44D6-98F5-15E97F45D33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'[1]48'!$B$170:$B$171</c:f>
              <c:strCache>
                <c:ptCount val="2"/>
                <c:pt idx="0">
                  <c:v>Total cost of diesel issued in Week (47)</c:v>
                </c:pt>
                <c:pt idx="1">
                  <c:v>Total cost of diesel issued in Week (48)</c:v>
                </c:pt>
              </c:strCache>
            </c:strRef>
          </c:cat>
          <c:val>
            <c:numRef>
              <c:f>'[1]48'!$F$170:$F$171</c:f>
              <c:numCache>
                <c:formatCode>#,##0.00</c:formatCode>
                <c:ptCount val="2"/>
                <c:pt idx="0">
                  <c:v>785497</c:v>
                </c:pt>
                <c:pt idx="1">
                  <c:v>855998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CD-44D6-98F5-15E97F45D33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'[1]48'!$B$170:$B$171</c:f>
              <c:strCache>
                <c:ptCount val="2"/>
                <c:pt idx="0">
                  <c:v>Total cost of diesel issued in Week (47)</c:v>
                </c:pt>
                <c:pt idx="1">
                  <c:v>Total cost of diesel issued in Week (48)</c:v>
                </c:pt>
              </c:strCache>
            </c:strRef>
          </c:cat>
          <c:val>
            <c:numRef>
              <c:f>'[1]48'!$G$170:$G$171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65CD-44D6-98F5-15E97F45D335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'[1]48'!$B$170:$B$171</c:f>
              <c:strCache>
                <c:ptCount val="2"/>
                <c:pt idx="0">
                  <c:v>Total cost of diesel issued in Week (47)</c:v>
                </c:pt>
                <c:pt idx="1">
                  <c:v>Total cost of diesel issued in Week (48)</c:v>
                </c:pt>
              </c:strCache>
            </c:strRef>
          </c:cat>
          <c:val>
            <c:numRef>
              <c:f>'[1]48'!$H$170:$H$171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5-65CD-44D6-98F5-15E97F45D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7"/>
        <c:axId val="527605744"/>
        <c:axId val="527603344"/>
      </c:barChart>
      <c:catAx>
        <c:axId val="52760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7603344"/>
        <c:crosses val="autoZero"/>
        <c:auto val="1"/>
        <c:lblAlgn val="ctr"/>
        <c:lblOffset val="100"/>
        <c:noMultiLvlLbl val="0"/>
      </c:catAx>
      <c:valAx>
        <c:axId val="52760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7605744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 i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Comparative Diesel Consumption Analysis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('Diesel Weekly Template'!$B$159:$B$160,'Diesel Weekly Template'!$B$162:$B$166)</c:f>
              <c:strCache>
                <c:ptCount val="7"/>
                <c:pt idx="0">
                  <c:v>Previous Week (-1) Consumption (in Ltrs)</c:v>
                </c:pt>
                <c:pt idx="1">
                  <c:v>Previous Week () Consumption (in Ltrs)</c:v>
                </c:pt>
                <c:pt idx="2">
                  <c:v>Estimated Spillage while Refuelling (in Ltrs)</c:v>
                </c:pt>
                <c:pt idx="3">
                  <c:v>Estmated Leakages in GSE (in Ltrs)</c:v>
                </c:pt>
                <c:pt idx="4">
                  <c:v>Fuel Wasted (in Ltrs)</c:v>
                </c:pt>
                <c:pt idx="5">
                  <c:v>Total number of flights handled in Week (-1)</c:v>
                </c:pt>
                <c:pt idx="6">
                  <c:v>Total number of flights handled in Week ()</c:v>
                </c:pt>
              </c:strCache>
            </c:strRef>
          </c:cat>
          <c:val>
            <c:numRef>
              <c:f>('[1]47'!$C$159:$C$160,'[1]47'!$C$162:$C$166)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E63D-4E99-BF12-8D3C0A968F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('Diesel Weekly Template'!$B$159:$B$160,'Diesel Weekly Template'!$B$162:$B$166)</c:f>
              <c:strCache>
                <c:ptCount val="7"/>
                <c:pt idx="0">
                  <c:v>Previous Week (-1) Consumption (in Ltrs)</c:v>
                </c:pt>
                <c:pt idx="1">
                  <c:v>Previous Week () Consumption (in Ltrs)</c:v>
                </c:pt>
                <c:pt idx="2">
                  <c:v>Estimated Spillage while Refuelling (in Ltrs)</c:v>
                </c:pt>
                <c:pt idx="3">
                  <c:v>Estmated Leakages in GSE (in Ltrs)</c:v>
                </c:pt>
                <c:pt idx="4">
                  <c:v>Fuel Wasted (in Ltrs)</c:v>
                </c:pt>
                <c:pt idx="5">
                  <c:v>Total number of flights handled in Week (-1)</c:v>
                </c:pt>
                <c:pt idx="6">
                  <c:v>Total number of flights handled in Week ()</c:v>
                </c:pt>
              </c:strCache>
            </c:strRef>
          </c:cat>
          <c:val>
            <c:numRef>
              <c:f>('[1]47'!$D$159:$D$160,'[1]47'!$D$162:$D$166)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E63D-4E99-BF12-8D3C0A968FC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('Diesel Weekly Template'!$B$159:$B$160,'Diesel Weekly Template'!$B$162:$B$166)</c:f>
              <c:strCache>
                <c:ptCount val="7"/>
                <c:pt idx="0">
                  <c:v>Previous Week (-1) Consumption (in Ltrs)</c:v>
                </c:pt>
                <c:pt idx="1">
                  <c:v>Previous Week () Consumption (in Ltrs)</c:v>
                </c:pt>
                <c:pt idx="2">
                  <c:v>Estimated Spillage while Refuelling (in Ltrs)</c:v>
                </c:pt>
                <c:pt idx="3">
                  <c:v>Estmated Leakages in GSE (in Ltrs)</c:v>
                </c:pt>
                <c:pt idx="4">
                  <c:v>Fuel Wasted (in Ltrs)</c:v>
                </c:pt>
                <c:pt idx="5">
                  <c:v>Total number of flights handled in Week (-1)</c:v>
                </c:pt>
                <c:pt idx="6">
                  <c:v>Total number of flights handled in Week ()</c:v>
                </c:pt>
              </c:strCache>
            </c:strRef>
          </c:cat>
          <c:val>
            <c:numRef>
              <c:f>('[1]47'!$E$159:$E$160,'[1]47'!$E$162:$E$166)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E63D-4E99-BF12-8D3C0A968FC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('Diesel Weekly Template'!$B$159:$B$160,'Diesel Weekly Template'!$B$162:$B$166)</c:f>
              <c:strCache>
                <c:ptCount val="7"/>
                <c:pt idx="0">
                  <c:v>Previous Week (-1) Consumption (in Ltrs)</c:v>
                </c:pt>
                <c:pt idx="1">
                  <c:v>Previous Week () Consumption (in Ltrs)</c:v>
                </c:pt>
                <c:pt idx="2">
                  <c:v>Estimated Spillage while Refuelling (in Ltrs)</c:v>
                </c:pt>
                <c:pt idx="3">
                  <c:v>Estmated Leakages in GSE (in Ltrs)</c:v>
                </c:pt>
                <c:pt idx="4">
                  <c:v>Fuel Wasted (in Ltrs)</c:v>
                </c:pt>
                <c:pt idx="5">
                  <c:v>Total number of flights handled in Week (-1)</c:v>
                </c:pt>
                <c:pt idx="6">
                  <c:v>Total number of flights handled in Week ()</c:v>
                </c:pt>
              </c:strCache>
            </c:strRef>
          </c:cat>
          <c:val>
            <c:numRef>
              <c:f>('Diesel Weekly Template'!$F$159:$F$160,'Diesel Weekly Template'!$F$162:$F$166)</c:f>
              <c:numCache>
                <c:formatCode>#,##0.00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General">
                  <c:v>349</c:v>
                </c:pt>
                <c:pt idx="6" formatCode="General">
                  <c:v>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3D-4E99-BF12-8D3C0A968FC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('Diesel Weekly Template'!$B$159:$B$160,'Diesel Weekly Template'!$B$162:$B$166)</c:f>
              <c:strCache>
                <c:ptCount val="7"/>
                <c:pt idx="0">
                  <c:v>Previous Week (-1) Consumption (in Ltrs)</c:v>
                </c:pt>
                <c:pt idx="1">
                  <c:v>Previous Week () Consumption (in Ltrs)</c:v>
                </c:pt>
                <c:pt idx="2">
                  <c:v>Estimated Spillage while Refuelling (in Ltrs)</c:v>
                </c:pt>
                <c:pt idx="3">
                  <c:v>Estmated Leakages in GSE (in Ltrs)</c:v>
                </c:pt>
                <c:pt idx="4">
                  <c:v>Fuel Wasted (in Ltrs)</c:v>
                </c:pt>
                <c:pt idx="5">
                  <c:v>Total number of flights handled in Week (-1)</c:v>
                </c:pt>
                <c:pt idx="6">
                  <c:v>Total number of flights handled in Week ()</c:v>
                </c:pt>
              </c:strCache>
            </c:strRef>
          </c:cat>
          <c:val>
            <c:numRef>
              <c:f>('[1]47'!$G$159:$G$160,'[1]47'!$G$162:$G$166)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E63D-4E99-BF12-8D3C0A968FC8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('Diesel Weekly Template'!$B$159:$B$160,'Diesel Weekly Template'!$B$162:$B$166)</c:f>
              <c:strCache>
                <c:ptCount val="7"/>
                <c:pt idx="0">
                  <c:v>Previous Week (-1) Consumption (in Ltrs)</c:v>
                </c:pt>
                <c:pt idx="1">
                  <c:v>Previous Week () Consumption (in Ltrs)</c:v>
                </c:pt>
                <c:pt idx="2">
                  <c:v>Estimated Spillage while Refuelling (in Ltrs)</c:v>
                </c:pt>
                <c:pt idx="3">
                  <c:v>Estmated Leakages in GSE (in Ltrs)</c:v>
                </c:pt>
                <c:pt idx="4">
                  <c:v>Fuel Wasted (in Ltrs)</c:v>
                </c:pt>
                <c:pt idx="5">
                  <c:v>Total number of flights handled in Week (-1)</c:v>
                </c:pt>
                <c:pt idx="6">
                  <c:v>Total number of flights handled in Week ()</c:v>
                </c:pt>
              </c:strCache>
            </c:strRef>
          </c:cat>
          <c:val>
            <c:numRef>
              <c:f>('[1]47'!$H$159:$H$160,'[1]47'!$H$162:$H$166)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E63D-4E99-BF12-8D3C0A968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100"/>
        <c:axId val="527585104"/>
        <c:axId val="527579344"/>
      </c:barChart>
      <c:catAx>
        <c:axId val="52758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7579344"/>
        <c:crosses val="autoZero"/>
        <c:auto val="1"/>
        <c:lblAlgn val="ctr"/>
        <c:lblOffset val="100"/>
        <c:noMultiLvlLbl val="0"/>
      </c:catAx>
      <c:valAx>
        <c:axId val="5275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7585104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 i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Comparative Cost Analysis (in NPR)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'Diesel Weekly Template'!$B$170:$B$171</c:f>
              <c:strCache>
                <c:ptCount val="2"/>
                <c:pt idx="0">
                  <c:v>Total cost of diesel issued in Week (-1)</c:v>
                </c:pt>
                <c:pt idx="1">
                  <c:v>Total cost of diesel issued in Week ()</c:v>
                </c:pt>
              </c:strCache>
            </c:strRef>
          </c:cat>
          <c:val>
            <c:numRef>
              <c:f>'[1]47'!$C$170:$C$171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04FE-4375-ABD7-76C9148075A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'Diesel Weekly Template'!$B$170:$B$171</c:f>
              <c:strCache>
                <c:ptCount val="2"/>
                <c:pt idx="0">
                  <c:v>Total cost of diesel issued in Week (-1)</c:v>
                </c:pt>
                <c:pt idx="1">
                  <c:v>Total cost of diesel issued in Week ()</c:v>
                </c:pt>
              </c:strCache>
            </c:strRef>
          </c:cat>
          <c:val>
            <c:numRef>
              <c:f>'[1]47'!$D$170:$D$171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04FE-4375-ABD7-76C9148075A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'Diesel Weekly Template'!$B$170:$B$171</c:f>
              <c:strCache>
                <c:ptCount val="2"/>
                <c:pt idx="0">
                  <c:v>Total cost of diesel issued in Week (-1)</c:v>
                </c:pt>
                <c:pt idx="1">
                  <c:v>Total cost of diesel issued in Week ()</c:v>
                </c:pt>
              </c:strCache>
            </c:strRef>
          </c:cat>
          <c:val>
            <c:numRef>
              <c:f>'[1]47'!$E$170:$E$171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04FE-4375-ABD7-76C9148075A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'Diesel Weekly Template'!$B$170:$B$171</c:f>
              <c:strCache>
                <c:ptCount val="2"/>
                <c:pt idx="0">
                  <c:v>Total cost of diesel issued in Week (-1)</c:v>
                </c:pt>
                <c:pt idx="1">
                  <c:v>Total cost of diesel issued in Week ()</c:v>
                </c:pt>
              </c:strCache>
            </c:strRef>
          </c:cat>
          <c:val>
            <c:numRef>
              <c:f>'Diesel Weekly Template'!$F$170:$F$171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FE-4375-ABD7-76C9148075A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'Diesel Weekly Template'!$B$170:$B$171</c:f>
              <c:strCache>
                <c:ptCount val="2"/>
                <c:pt idx="0">
                  <c:v>Total cost of diesel issued in Week (-1)</c:v>
                </c:pt>
                <c:pt idx="1">
                  <c:v>Total cost of diesel issued in Week ()</c:v>
                </c:pt>
              </c:strCache>
            </c:strRef>
          </c:cat>
          <c:val>
            <c:numRef>
              <c:f>'[1]47'!$G$170:$G$171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04FE-4375-ABD7-76C9148075AF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'Diesel Weekly Template'!$B$170:$B$171</c:f>
              <c:strCache>
                <c:ptCount val="2"/>
                <c:pt idx="0">
                  <c:v>Total cost of diesel issued in Week (-1)</c:v>
                </c:pt>
                <c:pt idx="1">
                  <c:v>Total cost of diesel issued in Week ()</c:v>
                </c:pt>
              </c:strCache>
            </c:strRef>
          </c:cat>
          <c:val>
            <c:numRef>
              <c:f>'[1]47'!$H$170:$H$171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5-04FE-4375-ABD7-76C914807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7"/>
        <c:axId val="527605744"/>
        <c:axId val="527603344"/>
      </c:barChart>
      <c:catAx>
        <c:axId val="52760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7603344"/>
        <c:crosses val="autoZero"/>
        <c:auto val="1"/>
        <c:lblAlgn val="ctr"/>
        <c:lblOffset val="100"/>
        <c:noMultiLvlLbl val="0"/>
      </c:catAx>
      <c:valAx>
        <c:axId val="52760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7605744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-57154</xdr:colOff>
      <xdr:row>0</xdr:row>
      <xdr:rowOff>0</xdr:rowOff>
    </xdr:from>
    <xdr:to>
      <xdr:col>2</xdr:col>
      <xdr:colOff>714371</xdr:colOff>
      <xdr:row>3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D84640-3ED9-4E7B-9A68-E06FE50704F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/>
      </xdr:blipFill>
      <xdr:spPr bwMode="auto">
        <a:xfrm>
          <a:off x="-57154" y="0"/>
          <a:ext cx="1847850" cy="666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1647825</xdr:colOff>
      <xdr:row>2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F273BB-AFA2-428A-97A7-7560F4CE329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/>
      </xdr:blipFill>
      <xdr:spPr bwMode="auto">
        <a:xfrm>
          <a:off x="0" y="0"/>
          <a:ext cx="1847850" cy="666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1438275</xdr:colOff>
      <xdr:row>3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BCB66B-42AF-4EF1-B6F6-D22FF074D52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/>
      </xdr:blipFill>
      <xdr:spPr bwMode="auto">
        <a:xfrm>
          <a:off x="0" y="0"/>
          <a:ext cx="1847850" cy="6667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174</xdr:row>
      <xdr:rowOff>14288</xdr:rowOff>
    </xdr:from>
    <xdr:to>
      <xdr:col>10</xdr:col>
      <xdr:colOff>209550</xdr:colOff>
      <xdr:row>185</xdr:row>
      <xdr:rowOff>85726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E88335-9ADD-4424-AD1C-71D61C1A7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190499</xdr:colOff>
      <xdr:row>174</xdr:row>
      <xdr:rowOff>38101</xdr:rowOff>
    </xdr:from>
    <xdr:to>
      <xdr:col>17</xdr:col>
      <xdr:colOff>885824</xdr:colOff>
      <xdr:row>185</xdr:row>
      <xdr:rowOff>95251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8A853D-B30D-40E9-A458-D786C9FF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174</xdr:row>
      <xdr:rowOff>14288</xdr:rowOff>
    </xdr:from>
    <xdr:to>
      <xdr:col>10</xdr:col>
      <xdr:colOff>209550</xdr:colOff>
      <xdr:row>185</xdr:row>
      <xdr:rowOff>85726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283A30-BBB3-40E7-8D3A-E077792C0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190499</xdr:colOff>
      <xdr:row>174</xdr:row>
      <xdr:rowOff>38101</xdr:rowOff>
    </xdr:from>
    <xdr:to>
      <xdr:col>17</xdr:col>
      <xdr:colOff>885824</xdr:colOff>
      <xdr:row>185</xdr:row>
      <xdr:rowOff>95251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BED798-E046-4FBC-B446-0EB182FDA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174</xdr:row>
      <xdr:rowOff>14288</xdr:rowOff>
    </xdr:from>
    <xdr:to>
      <xdr:col>10</xdr:col>
      <xdr:colOff>209550</xdr:colOff>
      <xdr:row>185</xdr:row>
      <xdr:rowOff>85726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CBFABE-966C-457A-BDCB-F89AF240B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190499</xdr:colOff>
      <xdr:row>174</xdr:row>
      <xdr:rowOff>38101</xdr:rowOff>
    </xdr:from>
    <xdr:to>
      <xdr:col>17</xdr:col>
      <xdr:colOff>885824</xdr:colOff>
      <xdr:row>185</xdr:row>
      <xdr:rowOff>95251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51292DB-C2FD-4B5E-9635-00369DACE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Inventory%202081-82%20developmentfolder\inventory-backend\public\templates\diesel_weekly_report.xlsx" TargetMode="External"/><Relationship Id="rId1" Type="http://schemas.openxmlformats.org/officeDocument/2006/relationships/externalLinkPath" Target="diesel_weekly_repo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mplate Sheet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9"/>
      <sheetName val="21"/>
      <sheetName val="20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Overview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159">
          <cell r="B159" t="str">
            <v>Previous Week (46) Consumption (in Ltrs)</v>
          </cell>
          <cell r="F159">
            <v>6664</v>
          </cell>
        </row>
        <row r="160">
          <cell r="B160" t="str">
            <v>Previous Week (47) Consumption (in Ltrs)</v>
          </cell>
          <cell r="F160">
            <v>5514</v>
          </cell>
        </row>
        <row r="162">
          <cell r="B162" t="str">
            <v>Estimated Spillage while Refuelling (in Ltrs)</v>
          </cell>
          <cell r="F162" t="str">
            <v>-</v>
          </cell>
        </row>
        <row r="163">
          <cell r="B163" t="str">
            <v>Estmated Leakages in GSE (in Ltrs)</v>
          </cell>
          <cell r="F163" t="str">
            <v>-</v>
          </cell>
        </row>
        <row r="164">
          <cell r="B164" t="str">
            <v>Fuel Wasted (in Ltrs)</v>
          </cell>
          <cell r="F164" t="str">
            <v>-</v>
          </cell>
        </row>
        <row r="165">
          <cell r="B165" t="str">
            <v>Total number of flights handled in Week (46)</v>
          </cell>
          <cell r="F165">
            <v>349</v>
          </cell>
        </row>
        <row r="166">
          <cell r="B166" t="str">
            <v>Total number of flights handled in Week (47)</v>
          </cell>
          <cell r="F166">
            <v>356</v>
          </cell>
        </row>
        <row r="170">
          <cell r="B170" t="str">
            <v>Total cost of diesel issued in Week (46)</v>
          </cell>
          <cell r="F170">
            <v>946288</v>
          </cell>
        </row>
        <row r="171">
          <cell r="B171" t="str">
            <v>Total cost of diesel issued in Week (47)</v>
          </cell>
          <cell r="F171">
            <v>785497</v>
          </cell>
        </row>
      </sheetData>
      <sheetData sheetId="47">
        <row r="159">
          <cell r="B159" t="str">
            <v>Previous Week (47) Consumption (in Ltrs)</v>
          </cell>
          <cell r="F159">
            <v>5514</v>
          </cell>
        </row>
        <row r="160">
          <cell r="B160" t="str">
            <v>Previous Week (48) Consumption (in Ltrs)</v>
          </cell>
          <cell r="F160">
            <v>5986</v>
          </cell>
        </row>
        <row r="162">
          <cell r="B162" t="str">
            <v>Estimated Spillage while Refuelling (in Ltrs)</v>
          </cell>
          <cell r="F162" t="str">
            <v>-</v>
          </cell>
        </row>
        <row r="163">
          <cell r="B163" t="str">
            <v>Estmated Leakages in GSE (in Ltrs)</v>
          </cell>
          <cell r="F163" t="str">
            <v>-</v>
          </cell>
        </row>
        <row r="164">
          <cell r="B164" t="str">
            <v>Fuel Wasted (in Ltrs)</v>
          </cell>
          <cell r="F164" t="str">
            <v>-</v>
          </cell>
        </row>
        <row r="165">
          <cell r="B165" t="str">
            <v>Total number of flights handled in Week (47)</v>
          </cell>
          <cell r="F165">
            <v>349</v>
          </cell>
        </row>
        <row r="166">
          <cell r="B166" t="str">
            <v>Total number of flights handled in Week (48)</v>
          </cell>
          <cell r="F166">
            <v>349</v>
          </cell>
        </row>
        <row r="170">
          <cell r="B170" t="str">
            <v>Total cost of diesel issued in Week (47)</v>
          </cell>
          <cell r="F170">
            <v>785497</v>
          </cell>
        </row>
        <row r="171">
          <cell r="B171" t="str">
            <v>Total cost of diesel issued in Week (48)</v>
          </cell>
          <cell r="F171">
            <v>855998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48 (2)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190FC-FD83-4B3A-A6AD-861F9731389F}">
  <sheetPr>
    <pageSetUpPr fitToPage="1"/>
  </sheetPr>
  <dimension ref="A1:L24"/>
  <sheetViews>
    <sheetView zoomScaleNormal="100" zoomScaleSheetLayoutView="85" workbookViewId="0">
      <selection activeCell="E10" sqref="E10"/>
    </sheetView>
  </sheetViews>
  <sheetFormatPr defaultRowHeight="18.75" x14ac:dyDescent="0.25"/>
  <cols>
    <col min="1" max="1" width="4.28515625" style="3" customWidth="1"/>
    <col min="2" max="2" width="11.85546875" style="3" customWidth="1"/>
    <col min="3" max="3" width="23.7109375" style="3" customWidth="1"/>
    <col min="4" max="4" width="25.28515625" style="3" customWidth="1"/>
    <col min="5" max="5" width="8.140625" style="3" customWidth="1"/>
    <col min="6" max="6" width="10.7109375" style="3" customWidth="1"/>
    <col min="7" max="7" width="10.5703125" style="3" customWidth="1"/>
    <col min="8" max="8" width="13.28515625" style="3" customWidth="1"/>
    <col min="9" max="9" width="27.7109375" style="3" customWidth="1"/>
    <col min="10" max="16384" width="9.140625" style="3"/>
  </cols>
  <sheetData>
    <row r="1" spans="1:10" s="5" customFormat="1" ht="14.25" customHeight="1" x14ac:dyDescent="0.25">
      <c r="A1" s="3"/>
      <c r="B1" s="3"/>
      <c r="C1" s="3"/>
      <c r="D1" s="16"/>
      <c r="E1" s="3"/>
      <c r="F1" s="3"/>
      <c r="G1" s="3"/>
      <c r="H1" s="3"/>
      <c r="I1" s="11" t="s">
        <v>70</v>
      </c>
      <c r="J1" s="3"/>
    </row>
    <row r="2" spans="1:10" ht="12.75" customHeight="1" x14ac:dyDescent="0.25">
      <c r="E2" s="17"/>
      <c r="F2" s="17"/>
      <c r="G2" s="17"/>
      <c r="H2" s="17"/>
      <c r="I2" s="12" t="s">
        <v>15</v>
      </c>
    </row>
    <row r="3" spans="1:10" ht="21.75" customHeight="1" x14ac:dyDescent="0.3">
      <c r="A3" s="1"/>
      <c r="B3" s="10"/>
      <c r="C3" s="28" t="s">
        <v>69</v>
      </c>
      <c r="D3" s="27"/>
      <c r="E3" s="27"/>
      <c r="F3" s="27"/>
      <c r="G3" s="27"/>
      <c r="H3" s="17"/>
      <c r="I3" s="13" t="s">
        <v>7</v>
      </c>
    </row>
    <row r="4" spans="1:10" ht="18.75" customHeight="1" x14ac:dyDescent="0.3">
      <c r="A4" s="15" t="s">
        <v>21</v>
      </c>
      <c r="B4" s="10"/>
      <c r="C4" s="27"/>
      <c r="D4" s="27"/>
      <c r="E4" s="27"/>
      <c r="F4" s="27"/>
      <c r="G4" s="27"/>
      <c r="I4" s="14"/>
    </row>
    <row r="5" spans="1:10" ht="25.5" customHeight="1" x14ac:dyDescent="0.25">
      <c r="A5" s="22" t="s">
        <v>6</v>
      </c>
      <c r="B5" s="8"/>
      <c r="I5" s="9"/>
    </row>
    <row r="6" spans="1:10" ht="9.75" customHeight="1" x14ac:dyDescent="0.25"/>
    <row r="7" spans="1:10" ht="19.5" customHeight="1" x14ac:dyDescent="0.3">
      <c r="A7" s="4" t="s">
        <v>71</v>
      </c>
      <c r="B7" s="10"/>
      <c r="D7" s="2" t="s">
        <v>72</v>
      </c>
      <c r="E7" s="2"/>
      <c r="F7" s="2"/>
      <c r="G7" s="2"/>
      <c r="H7" s="206" t="s">
        <v>17</v>
      </c>
      <c r="I7" s="206"/>
    </row>
    <row r="8" spans="1:10" ht="19.5" customHeight="1" x14ac:dyDescent="0.25">
      <c r="A8" s="207" t="s">
        <v>3</v>
      </c>
      <c r="B8" s="209" t="s">
        <v>9</v>
      </c>
      <c r="C8" s="207" t="s">
        <v>4</v>
      </c>
      <c r="D8" s="207" t="s">
        <v>8</v>
      </c>
      <c r="E8" s="207" t="s">
        <v>0</v>
      </c>
      <c r="F8" s="211" t="s">
        <v>14</v>
      </c>
      <c r="G8" s="211"/>
      <c r="H8" s="209" t="s">
        <v>5</v>
      </c>
      <c r="I8" s="209" t="s">
        <v>16</v>
      </c>
    </row>
    <row r="9" spans="1:10" ht="27.75" customHeight="1" x14ac:dyDescent="0.25">
      <c r="A9" s="208"/>
      <c r="B9" s="210"/>
      <c r="C9" s="208"/>
      <c r="D9" s="208"/>
      <c r="E9" s="208"/>
      <c r="F9" s="7" t="s">
        <v>12</v>
      </c>
      <c r="G9" s="7" t="s">
        <v>13</v>
      </c>
      <c r="H9" s="210"/>
      <c r="I9" s="210"/>
    </row>
    <row r="10" spans="1:10" ht="23.25" customHeight="1" x14ac:dyDescent="0.25">
      <c r="A10" s="6">
        <v>1</v>
      </c>
      <c r="B10" s="30"/>
      <c r="C10" s="30"/>
      <c r="D10" s="30"/>
      <c r="E10" s="30"/>
      <c r="F10" s="31"/>
      <c r="G10" s="31"/>
      <c r="H10" s="31"/>
      <c r="I10" s="31"/>
    </row>
    <row r="11" spans="1:10" ht="25.5" customHeight="1" x14ac:dyDescent="0.25">
      <c r="A11" s="6">
        <v>2</v>
      </c>
      <c r="B11" s="30"/>
      <c r="C11" s="30"/>
      <c r="D11" s="30"/>
      <c r="E11" s="30"/>
      <c r="F11" s="31"/>
      <c r="G11" s="31"/>
      <c r="H11" s="31"/>
      <c r="I11" s="31"/>
    </row>
    <row r="12" spans="1:10" ht="24.75" customHeight="1" x14ac:dyDescent="0.25">
      <c r="A12" s="6">
        <v>3</v>
      </c>
      <c r="B12" s="30"/>
      <c r="C12" s="30"/>
      <c r="D12" s="30"/>
      <c r="E12" s="30"/>
      <c r="F12" s="30"/>
      <c r="G12" s="30"/>
      <c r="H12" s="30"/>
      <c r="I12" s="30"/>
    </row>
    <row r="13" spans="1:10" ht="21" customHeight="1" x14ac:dyDescent="0.25">
      <c r="A13" s="205" t="s">
        <v>19</v>
      </c>
      <c r="B13" s="205"/>
      <c r="C13" s="205"/>
      <c r="D13" s="205"/>
      <c r="E13" s="205"/>
      <c r="F13" s="205"/>
      <c r="G13" s="205"/>
      <c r="H13" s="205"/>
      <c r="I13" s="18" t="s">
        <v>18</v>
      </c>
    </row>
    <row r="14" spans="1:10" ht="52.5" customHeight="1" x14ac:dyDescent="0.25">
      <c r="A14" s="197"/>
      <c r="B14" s="198"/>
      <c r="C14" s="198"/>
      <c r="D14" s="198"/>
      <c r="E14" s="198"/>
      <c r="F14" s="198"/>
      <c r="G14" s="198"/>
      <c r="H14" s="199"/>
      <c r="I14" s="203"/>
    </row>
    <row r="15" spans="1:10" ht="93" customHeight="1" x14ac:dyDescent="0.25">
      <c r="A15" s="200"/>
      <c r="B15" s="201"/>
      <c r="C15" s="201"/>
      <c r="D15" s="201"/>
      <c r="E15" s="201"/>
      <c r="F15" s="201"/>
      <c r="G15" s="201"/>
      <c r="H15" s="202"/>
      <c r="I15" s="204"/>
    </row>
    <row r="16" spans="1:10" ht="15.75" customHeight="1" x14ac:dyDescent="0.25">
      <c r="A16" s="29"/>
      <c r="B16" s="29"/>
      <c r="C16" s="29"/>
      <c r="D16" s="29"/>
      <c r="E16" s="29"/>
      <c r="F16" s="29"/>
      <c r="G16" s="29"/>
      <c r="H16" s="29"/>
      <c r="I16" s="29"/>
    </row>
    <row r="19" spans="1:12" x14ac:dyDescent="0.25">
      <c r="A19" s="19" t="s">
        <v>10</v>
      </c>
      <c r="B19" s="20"/>
      <c r="C19" s="20"/>
      <c r="D19" s="24" t="s">
        <v>11</v>
      </c>
      <c r="F19" s="19"/>
      <c r="G19" s="19"/>
      <c r="I19" s="19" t="s">
        <v>1</v>
      </c>
    </row>
    <row r="20" spans="1:12" x14ac:dyDescent="0.25">
      <c r="A20" s="23" t="s">
        <v>24</v>
      </c>
      <c r="D20" s="25" t="s">
        <v>26</v>
      </c>
      <c r="I20" s="23" t="s">
        <v>27</v>
      </c>
    </row>
    <row r="21" spans="1:12" x14ac:dyDescent="0.25">
      <c r="A21" s="23" t="s">
        <v>24</v>
      </c>
      <c r="D21" s="25" t="s">
        <v>26</v>
      </c>
      <c r="I21" s="23" t="s">
        <v>27</v>
      </c>
    </row>
    <row r="22" spans="1:12" x14ac:dyDescent="0.25">
      <c r="A22" s="23" t="s">
        <v>25</v>
      </c>
      <c r="B22" s="19"/>
      <c r="C22" s="19"/>
      <c r="D22" s="26" t="s">
        <v>23</v>
      </c>
      <c r="F22" s="20"/>
      <c r="G22" s="20"/>
      <c r="I22" s="23" t="s">
        <v>22</v>
      </c>
      <c r="J22" s="20"/>
      <c r="K22" s="20"/>
      <c r="L22" s="20"/>
    </row>
    <row r="24" spans="1:12" x14ac:dyDescent="0.25">
      <c r="A24" s="21" t="s">
        <v>20</v>
      </c>
    </row>
  </sheetData>
  <mergeCells count="12">
    <mergeCell ref="A14:H15"/>
    <mergeCell ref="I14:I15"/>
    <mergeCell ref="A13:H13"/>
    <mergeCell ref="H7:I7"/>
    <mergeCell ref="A8:A9"/>
    <mergeCell ref="B8:B9"/>
    <mergeCell ref="C8:C9"/>
    <mergeCell ref="D8:D9"/>
    <mergeCell ref="E8:E9"/>
    <mergeCell ref="F8:G8"/>
    <mergeCell ref="H8:H9"/>
    <mergeCell ref="I8:I9"/>
  </mergeCells>
  <pageMargins left="0.47" right="0.59" top="0.42" bottom="0.17" header="0.46" footer="0.2"/>
  <pageSetup paperSize="9" scale="9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53E5E-DF17-47D3-A9C3-FA8D94FB7CC0}">
  <dimension ref="A1:Q33"/>
  <sheetViews>
    <sheetView workbookViewId="0">
      <selection activeCell="I21" sqref="I21"/>
    </sheetView>
  </sheetViews>
  <sheetFormatPr defaultColWidth="9.140625" defaultRowHeight="15.75" x14ac:dyDescent="0.25"/>
  <cols>
    <col min="1" max="1" width="3" style="15" customWidth="1"/>
    <col min="2" max="2" width="26.42578125" style="15" customWidth="1"/>
    <col min="3" max="3" width="18.42578125" style="15" customWidth="1"/>
    <col min="4" max="4" width="10.140625" style="15" customWidth="1"/>
    <col min="5" max="5" width="5.7109375" style="15" customWidth="1"/>
    <col min="6" max="6" width="5.140625" style="15" customWidth="1"/>
    <col min="7" max="7" width="11.42578125" style="15" customWidth="1"/>
    <col min="8" max="8" width="10.85546875" style="15" customWidth="1"/>
    <col min="9" max="9" width="14" style="15" customWidth="1"/>
    <col min="10" max="10" width="13" style="15" customWidth="1"/>
    <col min="11" max="11" width="12" style="15" customWidth="1"/>
    <col min="12" max="12" width="13.28515625" style="15" customWidth="1"/>
    <col min="13" max="13" width="9.140625" style="15"/>
    <col min="14" max="14" width="10.7109375" style="15" bestFit="1" customWidth="1"/>
    <col min="15" max="16384" width="9.140625" style="15"/>
  </cols>
  <sheetData>
    <row r="1" spans="1:12" ht="20.25" customHeight="1" x14ac:dyDescent="0.25">
      <c r="A1" s="223" t="s">
        <v>2</v>
      </c>
      <c r="B1" s="224"/>
      <c r="C1" s="224"/>
      <c r="D1" s="224"/>
      <c r="E1" s="224"/>
      <c r="F1" s="224"/>
      <c r="G1" s="224"/>
      <c r="H1" s="224"/>
      <c r="I1" s="224"/>
      <c r="J1" s="224"/>
    </row>
    <row r="2" spans="1:12" ht="18.75" customHeight="1" x14ac:dyDescent="0.25">
      <c r="A2" s="229" t="s">
        <v>6</v>
      </c>
      <c r="B2" s="230"/>
      <c r="C2" s="230"/>
      <c r="D2" s="230"/>
      <c r="E2" s="230"/>
      <c r="F2" s="230"/>
      <c r="G2" s="230"/>
      <c r="H2" s="230"/>
      <c r="I2" s="230"/>
      <c r="J2" s="230"/>
      <c r="K2" s="38"/>
      <c r="L2" s="72"/>
    </row>
    <row r="3" spans="1:12" ht="18.75" customHeight="1" x14ac:dyDescent="0.25">
      <c r="A3" s="231" t="s">
        <v>52</v>
      </c>
      <c r="B3" s="232"/>
      <c r="C3" s="232"/>
      <c r="D3" s="232"/>
      <c r="E3" s="232"/>
      <c r="F3" s="232"/>
      <c r="G3" s="232"/>
      <c r="H3" s="232"/>
      <c r="I3" s="232"/>
      <c r="J3" s="232"/>
      <c r="K3" s="73"/>
      <c r="L3" s="127" t="s">
        <v>73</v>
      </c>
    </row>
    <row r="4" spans="1:12" ht="21.75" customHeight="1" x14ac:dyDescent="0.3">
      <c r="A4" s="123"/>
      <c r="K4" s="4"/>
      <c r="L4" s="4"/>
    </row>
    <row r="5" spans="1:12" ht="15.75" customHeight="1" x14ac:dyDescent="0.3">
      <c r="A5" s="21" t="s">
        <v>66</v>
      </c>
      <c r="B5" s="71"/>
      <c r="D5" s="131" t="s">
        <v>51</v>
      </c>
      <c r="G5" s="130"/>
      <c r="K5" s="4"/>
      <c r="L5" s="4"/>
    </row>
    <row r="6" spans="1:12" ht="30" x14ac:dyDescent="0.25">
      <c r="A6" s="70" t="s">
        <v>3</v>
      </c>
      <c r="B6" s="70" t="s">
        <v>50</v>
      </c>
      <c r="C6" s="70" t="s">
        <v>49</v>
      </c>
      <c r="D6" s="68" t="s">
        <v>48</v>
      </c>
      <c r="E6" s="70" t="s">
        <v>0</v>
      </c>
      <c r="F6" s="70" t="s">
        <v>47</v>
      </c>
      <c r="G6" s="68" t="s">
        <v>46</v>
      </c>
      <c r="H6" s="68" t="s">
        <v>45</v>
      </c>
      <c r="I6" s="69" t="s">
        <v>44</v>
      </c>
      <c r="J6" s="69" t="s">
        <v>43</v>
      </c>
      <c r="K6" s="68" t="s">
        <v>42</v>
      </c>
      <c r="L6" s="68" t="s">
        <v>68</v>
      </c>
    </row>
    <row r="7" spans="1:12" x14ac:dyDescent="0.25">
      <c r="A7" s="44"/>
      <c r="B7" s="67"/>
      <c r="C7" s="64"/>
      <c r="D7" s="44"/>
      <c r="E7" s="44"/>
      <c r="F7" s="65"/>
      <c r="G7" s="54"/>
      <c r="H7" s="62"/>
      <c r="I7" s="61"/>
      <c r="J7" s="60"/>
      <c r="K7" s="59"/>
      <c r="L7" s="58"/>
    </row>
    <row r="8" spans="1:12" x14ac:dyDescent="0.25">
      <c r="A8" s="44"/>
      <c r="B8" s="67"/>
      <c r="C8" s="64"/>
      <c r="D8" s="44"/>
      <c r="E8" s="44"/>
      <c r="F8" s="65"/>
      <c r="G8" s="54"/>
      <c r="H8" s="62"/>
      <c r="I8" s="61"/>
      <c r="J8" s="60"/>
      <c r="K8" s="59"/>
      <c r="L8" s="58"/>
    </row>
    <row r="9" spans="1:12" x14ac:dyDescent="0.25">
      <c r="A9" s="44"/>
      <c r="B9" s="67"/>
      <c r="C9" s="64"/>
      <c r="D9" s="44"/>
      <c r="E9" s="44"/>
      <c r="F9" s="65"/>
      <c r="G9" s="54"/>
      <c r="H9" s="62"/>
      <c r="I9" s="61"/>
      <c r="J9" s="60"/>
      <c r="K9" s="59"/>
      <c r="L9" s="58"/>
    </row>
    <row r="10" spans="1:12" x14ac:dyDescent="0.25">
      <c r="A10" s="44"/>
      <c r="B10" s="64"/>
      <c r="C10" s="67"/>
      <c r="D10" s="44"/>
      <c r="E10" s="44"/>
      <c r="F10" s="65"/>
      <c r="G10" s="54"/>
      <c r="H10" s="62"/>
      <c r="I10" s="61"/>
      <c r="J10" s="60"/>
      <c r="K10" s="59"/>
      <c r="L10" s="58"/>
    </row>
    <row r="11" spans="1:12" x14ac:dyDescent="0.25">
      <c r="A11" s="44"/>
      <c r="B11" s="67"/>
      <c r="C11" s="67"/>
      <c r="D11" s="44"/>
      <c r="E11" s="44"/>
      <c r="F11" s="65"/>
      <c r="G11" s="54"/>
      <c r="H11" s="62"/>
      <c r="I11" s="61"/>
      <c r="J11" s="60"/>
      <c r="K11" s="59"/>
      <c r="L11" s="58"/>
    </row>
    <row r="12" spans="1:12" x14ac:dyDescent="0.25">
      <c r="A12" s="44"/>
      <c r="B12" s="67"/>
      <c r="C12" s="66"/>
      <c r="D12" s="44"/>
      <c r="E12" s="44"/>
      <c r="F12" s="65"/>
      <c r="G12" s="54"/>
      <c r="H12" s="62"/>
      <c r="I12" s="61"/>
      <c r="J12" s="60"/>
      <c r="K12" s="59"/>
      <c r="L12" s="58"/>
    </row>
    <row r="13" spans="1:12" x14ac:dyDescent="0.25">
      <c r="A13" s="44"/>
      <c r="B13" s="67"/>
      <c r="C13" s="66"/>
      <c r="D13" s="44"/>
      <c r="E13" s="44"/>
      <c r="F13" s="65"/>
      <c r="G13" s="54"/>
      <c r="H13" s="62"/>
      <c r="I13" s="61"/>
      <c r="J13" s="60"/>
      <c r="K13" s="59"/>
      <c r="L13" s="58"/>
    </row>
    <row r="14" spans="1:12" x14ac:dyDescent="0.25">
      <c r="A14" s="44"/>
      <c r="B14" s="64"/>
      <c r="C14" s="63"/>
      <c r="D14" s="44"/>
      <c r="E14" s="44"/>
      <c r="F14" s="44"/>
      <c r="G14" s="54"/>
      <c r="H14" s="62"/>
      <c r="I14" s="61"/>
      <c r="J14" s="60"/>
      <c r="K14" s="59"/>
      <c r="L14" s="58"/>
    </row>
    <row r="15" spans="1:12" x14ac:dyDescent="0.25">
      <c r="A15" s="44"/>
      <c r="B15" s="64"/>
      <c r="C15" s="63"/>
      <c r="D15" s="44"/>
      <c r="E15" s="44"/>
      <c r="F15" s="44"/>
      <c r="G15" s="54"/>
      <c r="H15" s="62"/>
      <c r="I15" s="61"/>
      <c r="J15" s="60"/>
      <c r="K15" s="59"/>
      <c r="L15" s="58"/>
    </row>
    <row r="16" spans="1:12" x14ac:dyDescent="0.25">
      <c r="A16" s="44"/>
      <c r="B16" s="64"/>
      <c r="C16" s="63"/>
      <c r="D16" s="44"/>
      <c r="E16" s="44"/>
      <c r="F16" s="44"/>
      <c r="G16" s="54"/>
      <c r="H16" s="62"/>
      <c r="I16" s="61"/>
      <c r="J16" s="60"/>
      <c r="K16" s="59"/>
      <c r="L16" s="58"/>
    </row>
    <row r="17" spans="1:17" ht="15.75" customHeight="1" x14ac:dyDescent="0.25">
      <c r="A17" s="44"/>
      <c r="B17" s="64"/>
      <c r="C17" s="63"/>
      <c r="D17" s="44"/>
      <c r="E17" s="44"/>
      <c r="F17" s="44"/>
      <c r="G17" s="54"/>
      <c r="H17" s="62"/>
      <c r="I17" s="61"/>
      <c r="J17" s="60"/>
      <c r="K17" s="59"/>
      <c r="L17" s="58"/>
    </row>
    <row r="18" spans="1:17" ht="15.75" customHeight="1" x14ac:dyDescent="0.25">
      <c r="A18" s="44"/>
      <c r="B18" s="64"/>
      <c r="C18" s="63"/>
      <c r="D18" s="44"/>
      <c r="E18" s="44"/>
      <c r="F18" s="44"/>
      <c r="G18" s="54"/>
      <c r="H18" s="62"/>
      <c r="I18" s="61"/>
      <c r="J18" s="60"/>
      <c r="K18" s="59"/>
      <c r="L18" s="58"/>
    </row>
    <row r="19" spans="1:17" ht="15.75" customHeight="1" x14ac:dyDescent="0.25">
      <c r="A19" s="44"/>
      <c r="B19" s="64"/>
      <c r="C19" s="63"/>
      <c r="D19" s="44"/>
      <c r="E19" s="44"/>
      <c r="F19" s="44"/>
      <c r="G19" s="54"/>
      <c r="H19" s="62"/>
      <c r="I19" s="61"/>
      <c r="J19" s="60"/>
      <c r="K19" s="59"/>
      <c r="L19" s="58"/>
    </row>
    <row r="20" spans="1:17" ht="15.75" customHeight="1" x14ac:dyDescent="0.25">
      <c r="A20" s="44"/>
      <c r="B20" s="64"/>
      <c r="C20" s="63"/>
      <c r="D20" s="44"/>
      <c r="E20" s="44"/>
      <c r="F20" s="44"/>
      <c r="G20" s="54"/>
      <c r="H20" s="62"/>
      <c r="I20" s="61"/>
      <c r="J20" s="60"/>
      <c r="K20" s="59"/>
      <c r="L20" s="58"/>
    </row>
    <row r="21" spans="1:17" ht="15.75" customHeight="1" x14ac:dyDescent="0.25">
      <c r="A21" s="44"/>
      <c r="B21" s="64"/>
      <c r="C21" s="63"/>
      <c r="D21" s="44"/>
      <c r="E21" s="44"/>
      <c r="F21" s="44"/>
      <c r="G21" s="54"/>
      <c r="H21" s="62"/>
      <c r="I21" s="61"/>
      <c r="J21" s="60"/>
      <c r="K21" s="59"/>
      <c r="L21" s="58"/>
    </row>
    <row r="22" spans="1:17" x14ac:dyDescent="0.25">
      <c r="A22" s="57"/>
      <c r="B22" s="57"/>
      <c r="C22" s="57"/>
      <c r="D22" s="56"/>
      <c r="E22" s="55"/>
      <c r="F22" s="44"/>
      <c r="G22" s="54">
        <f>SUM(G7:G21)</f>
        <v>0</v>
      </c>
      <c r="H22" s="54">
        <f t="shared" ref="H22:K22" si="0">SUM(H7:H21)</f>
        <v>0</v>
      </c>
      <c r="I22" s="54">
        <f t="shared" si="0"/>
        <v>0</v>
      </c>
      <c r="J22" s="54">
        <f t="shared" si="0"/>
        <v>0</v>
      </c>
      <c r="K22" s="54">
        <f t="shared" si="0"/>
        <v>0</v>
      </c>
      <c r="L22" s="53"/>
    </row>
    <row r="23" spans="1:17" x14ac:dyDescent="0.25">
      <c r="A23" s="34"/>
      <c r="B23" s="34"/>
      <c r="C23" s="34"/>
      <c r="D23" s="39"/>
      <c r="E23" s="1"/>
      <c r="F23" s="38"/>
      <c r="G23" s="37"/>
      <c r="H23" s="37"/>
      <c r="I23" s="36"/>
      <c r="J23" s="35"/>
      <c r="K23" s="34"/>
    </row>
    <row r="24" spans="1:17" x14ac:dyDescent="0.25">
      <c r="A24" s="226" t="s">
        <v>41</v>
      </c>
      <c r="B24" s="216"/>
      <c r="C24" s="44"/>
      <c r="D24" s="21"/>
      <c r="J24" s="217" t="s">
        <v>40</v>
      </c>
      <c r="K24" s="215"/>
      <c r="L24" s="216"/>
    </row>
    <row r="25" spans="1:17" x14ac:dyDescent="0.25">
      <c r="A25" s="217" t="s">
        <v>39</v>
      </c>
      <c r="B25" s="216"/>
      <c r="C25" s="52"/>
      <c r="D25" s="39"/>
      <c r="E25" s="217" t="s">
        <v>38</v>
      </c>
      <c r="F25" s="216"/>
      <c r="G25" s="44"/>
      <c r="H25" s="51" t="s">
        <v>75</v>
      </c>
      <c r="J25" s="50" t="s">
        <v>37</v>
      </c>
      <c r="K25" s="217" t="s">
        <v>36</v>
      </c>
      <c r="L25" s="216"/>
      <c r="M25" s="212"/>
      <c r="N25" s="213"/>
      <c r="O25" s="212"/>
      <c r="P25" s="213"/>
      <c r="Q25" s="213"/>
    </row>
    <row r="26" spans="1:17" x14ac:dyDescent="0.25">
      <c r="A26" s="222" t="s">
        <v>35</v>
      </c>
      <c r="B26" s="216"/>
      <c r="C26" s="49"/>
      <c r="D26" s="48"/>
      <c r="E26" s="226" t="s">
        <v>34</v>
      </c>
      <c r="F26" s="216"/>
      <c r="G26" s="47">
        <v>1</v>
      </c>
      <c r="H26" s="46"/>
      <c r="J26" s="45"/>
      <c r="K26" s="227"/>
      <c r="L26" s="228"/>
    </row>
    <row r="27" spans="1:17" x14ac:dyDescent="0.25">
      <c r="A27" s="217" t="s">
        <v>33</v>
      </c>
      <c r="B27" s="216"/>
      <c r="C27" s="43"/>
      <c r="D27" s="39"/>
      <c r="E27" s="1"/>
      <c r="F27" s="38"/>
      <c r="G27" s="37"/>
      <c r="H27" s="37"/>
      <c r="J27" s="42"/>
      <c r="K27" s="218"/>
      <c r="L27" s="219"/>
    </row>
    <row r="28" spans="1:17" x14ac:dyDescent="0.25">
      <c r="A28" s="41"/>
      <c r="B28" s="40"/>
      <c r="C28" s="34"/>
      <c r="D28" s="39"/>
      <c r="E28" s="1"/>
      <c r="F28" s="38"/>
      <c r="G28" s="37"/>
      <c r="H28" s="37"/>
      <c r="I28" s="36"/>
      <c r="J28" s="35"/>
      <c r="K28" s="34"/>
    </row>
    <row r="29" spans="1:17" hidden="1" x14ac:dyDescent="0.25">
      <c r="D29" s="32"/>
      <c r="H29" s="33"/>
      <c r="I29" s="32"/>
    </row>
    <row r="30" spans="1:17" x14ac:dyDescent="0.25">
      <c r="A30" s="225" t="s">
        <v>32</v>
      </c>
      <c r="B30" s="215"/>
      <c r="C30" s="216"/>
      <c r="D30" s="221" t="s">
        <v>31</v>
      </c>
      <c r="E30" s="215"/>
      <c r="F30" s="215"/>
      <c r="G30" s="216"/>
      <c r="H30" s="221" t="s">
        <v>30</v>
      </c>
      <c r="I30" s="221"/>
      <c r="J30" s="221"/>
      <c r="K30" s="50" t="s">
        <v>29</v>
      </c>
      <c r="L30" s="128"/>
    </row>
    <row r="31" spans="1:17" x14ac:dyDescent="0.25">
      <c r="A31" s="214"/>
      <c r="B31" s="215"/>
      <c r="C31" s="216"/>
      <c r="D31" s="214"/>
      <c r="E31" s="215"/>
      <c r="F31" s="215"/>
      <c r="G31" s="216"/>
      <c r="H31" s="214"/>
      <c r="I31" s="214"/>
      <c r="J31" s="214"/>
      <c r="K31" s="129"/>
      <c r="L31" s="124"/>
    </row>
    <row r="32" spans="1:17" x14ac:dyDescent="0.25">
      <c r="A32" s="214"/>
      <c r="B32" s="215"/>
      <c r="C32" s="216"/>
      <c r="D32" s="214"/>
      <c r="E32" s="215"/>
      <c r="F32" s="215"/>
      <c r="G32" s="216"/>
      <c r="H32" s="214"/>
      <c r="I32" s="214"/>
      <c r="J32" s="214"/>
      <c r="K32" s="129"/>
      <c r="L32" s="124"/>
    </row>
    <row r="33" spans="1:12" x14ac:dyDescent="0.25">
      <c r="A33" s="214" t="s">
        <v>28</v>
      </c>
      <c r="B33" s="215"/>
      <c r="C33" s="216"/>
      <c r="D33" s="214" t="s">
        <v>28</v>
      </c>
      <c r="E33" s="215"/>
      <c r="F33" s="215"/>
      <c r="G33" s="216"/>
      <c r="H33" s="214" t="s">
        <v>28</v>
      </c>
      <c r="I33" s="214"/>
      <c r="J33" s="220"/>
      <c r="K33" s="129" t="s">
        <v>28</v>
      </c>
      <c r="L33" s="124"/>
    </row>
  </sheetData>
  <mergeCells count="27">
    <mergeCell ref="J24:L24"/>
    <mergeCell ref="A26:B26"/>
    <mergeCell ref="A25:B25"/>
    <mergeCell ref="A1:J1"/>
    <mergeCell ref="D30:G30"/>
    <mergeCell ref="A30:C30"/>
    <mergeCell ref="E26:F26"/>
    <mergeCell ref="K26:L26"/>
    <mergeCell ref="E25:F25"/>
    <mergeCell ref="A2:J2"/>
    <mergeCell ref="A3:J3"/>
    <mergeCell ref="A24:B24"/>
    <mergeCell ref="A33:C33"/>
    <mergeCell ref="A27:B27"/>
    <mergeCell ref="D31:G31"/>
    <mergeCell ref="A32:C32"/>
    <mergeCell ref="H33:J33"/>
    <mergeCell ref="D33:G33"/>
    <mergeCell ref="A31:C31"/>
    <mergeCell ref="H30:J30"/>
    <mergeCell ref="H31:J31"/>
    <mergeCell ref="O25:Q25"/>
    <mergeCell ref="D32:G32"/>
    <mergeCell ref="K25:L25"/>
    <mergeCell ref="M25:N25"/>
    <mergeCell ref="K27:L27"/>
    <mergeCell ref="H32:J32"/>
  </mergeCells>
  <pageMargins left="0.23" right="0.17" top="0.64" bottom="0.17" header="0.38" footer="0.17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F7BDD-FABE-445C-AFFC-B8548AA953D7}">
  <dimension ref="A1:M36"/>
  <sheetViews>
    <sheetView topLeftCell="A4" workbookViewId="0">
      <selection activeCell="E22" sqref="E22"/>
    </sheetView>
  </sheetViews>
  <sheetFormatPr defaultRowHeight="15" x14ac:dyDescent="0.25"/>
  <cols>
    <col min="1" max="1" width="6.140625" style="74" customWidth="1"/>
    <col min="2" max="2" width="32.5703125" style="74" customWidth="1"/>
    <col min="3" max="3" width="27" style="76" customWidth="1"/>
    <col min="4" max="4" width="10.42578125" style="74" customWidth="1"/>
    <col min="5" max="5" width="7.28515625" style="75" customWidth="1"/>
    <col min="6" max="6" width="4.7109375" style="75" customWidth="1"/>
    <col min="7" max="7" width="14.5703125" style="74" bestFit="1" customWidth="1"/>
    <col min="8" max="8" width="12.140625" style="74" customWidth="1"/>
    <col min="9" max="9" width="14.5703125" style="75" bestFit="1" customWidth="1"/>
    <col min="10" max="10" width="13.85546875" style="74" customWidth="1"/>
    <col min="11" max="11" width="9.140625" style="74"/>
    <col min="12" max="12" width="10.85546875" style="74" bestFit="1" customWidth="1"/>
    <col min="13" max="13" width="10.28515625" style="74" bestFit="1" customWidth="1"/>
    <col min="14" max="16384" width="9.140625" style="74"/>
  </cols>
  <sheetData>
    <row r="1" spans="1:13" ht="20.25" customHeight="1" x14ac:dyDescent="0.25">
      <c r="A1" s="233" t="s">
        <v>2</v>
      </c>
      <c r="B1" s="234"/>
      <c r="C1" s="235"/>
      <c r="D1" s="234"/>
      <c r="E1" s="234"/>
      <c r="F1" s="234"/>
      <c r="G1" s="234"/>
      <c r="H1" s="234"/>
      <c r="I1" s="234"/>
      <c r="J1" s="234"/>
    </row>
    <row r="2" spans="1:13" x14ac:dyDescent="0.25">
      <c r="A2" s="238" t="s">
        <v>6</v>
      </c>
      <c r="B2" s="239"/>
      <c r="C2" s="240"/>
      <c r="D2" s="239"/>
      <c r="E2" s="239"/>
      <c r="F2" s="239"/>
      <c r="G2" s="239"/>
      <c r="H2" s="239"/>
      <c r="I2" s="239"/>
      <c r="J2" s="239"/>
    </row>
    <row r="3" spans="1:13" ht="15.75" customHeight="1" x14ac:dyDescent="0.25">
      <c r="A3" s="242" t="s">
        <v>67</v>
      </c>
      <c r="B3" s="243"/>
      <c r="C3" s="243"/>
      <c r="D3" s="243"/>
      <c r="E3" s="243"/>
      <c r="F3" s="243"/>
      <c r="G3" s="243"/>
      <c r="H3" s="243"/>
      <c r="I3" s="243"/>
      <c r="J3" s="127" t="s">
        <v>74</v>
      </c>
    </row>
    <row r="4" spans="1:13" ht="18.75" x14ac:dyDescent="0.25">
      <c r="A4" s="3"/>
      <c r="B4" s="3"/>
      <c r="C4" s="122"/>
      <c r="D4" s="3"/>
      <c r="E4" s="2"/>
      <c r="F4" s="2"/>
      <c r="G4" s="3"/>
      <c r="H4" s="3"/>
      <c r="I4" s="2"/>
      <c r="J4" s="3"/>
    </row>
    <row r="5" spans="1:13" s="81" customFormat="1" ht="15.75" x14ac:dyDescent="0.25">
      <c r="A5" s="21" t="s">
        <v>66</v>
      </c>
      <c r="B5" s="71"/>
      <c r="D5" s="125" t="s">
        <v>51</v>
      </c>
      <c r="E5" s="126"/>
      <c r="F5" s="126"/>
      <c r="G5" s="126"/>
      <c r="H5" s="126"/>
      <c r="I5" s="126"/>
      <c r="J5" s="121"/>
      <c r="L5" s="77"/>
    </row>
    <row r="6" spans="1:13" s="99" customFormat="1" ht="30" x14ac:dyDescent="0.25">
      <c r="A6" s="98" t="s">
        <v>65</v>
      </c>
      <c r="B6" s="120" t="s">
        <v>64</v>
      </c>
      <c r="C6" s="119" t="s">
        <v>49</v>
      </c>
      <c r="D6" s="65" t="s">
        <v>63</v>
      </c>
      <c r="E6" s="65" t="s">
        <v>62</v>
      </c>
      <c r="F6" s="65" t="s">
        <v>61</v>
      </c>
      <c r="G6" s="44" t="s">
        <v>60</v>
      </c>
      <c r="H6" s="65" t="s">
        <v>59</v>
      </c>
      <c r="I6" s="65" t="s">
        <v>58</v>
      </c>
      <c r="J6" s="98" t="s">
        <v>68</v>
      </c>
    </row>
    <row r="7" spans="1:13" s="107" customFormat="1" ht="18.75" customHeight="1" x14ac:dyDescent="0.25">
      <c r="A7" s="116"/>
      <c r="B7" s="115"/>
      <c r="C7" s="114"/>
      <c r="D7" s="98"/>
      <c r="E7" s="113"/>
      <c r="F7" s="98"/>
      <c r="G7" s="112"/>
      <c r="H7" s="111"/>
      <c r="I7" s="111"/>
      <c r="J7" s="110"/>
      <c r="K7" s="118"/>
    </row>
    <row r="8" spans="1:13" s="107" customFormat="1" ht="18.75" customHeight="1" x14ac:dyDescent="0.25">
      <c r="A8" s="116"/>
      <c r="B8" s="115"/>
      <c r="C8" s="114"/>
      <c r="D8" s="98"/>
      <c r="E8" s="113"/>
      <c r="F8" s="98"/>
      <c r="G8" s="112"/>
      <c r="H8" s="111"/>
      <c r="I8" s="111"/>
      <c r="J8" s="110"/>
      <c r="K8" s="109"/>
    </row>
    <row r="9" spans="1:13" s="107" customFormat="1" ht="18.75" x14ac:dyDescent="0.25">
      <c r="A9" s="116"/>
      <c r="B9" s="115"/>
      <c r="C9" s="114"/>
      <c r="D9" s="98"/>
      <c r="E9" s="113"/>
      <c r="F9" s="98"/>
      <c r="G9" s="112"/>
      <c r="H9" s="111"/>
      <c r="I9" s="111"/>
      <c r="J9" s="110"/>
      <c r="K9" s="109"/>
    </row>
    <row r="10" spans="1:13" s="107" customFormat="1" ht="18.75" x14ac:dyDescent="0.25">
      <c r="A10" s="116"/>
      <c r="B10" s="115"/>
      <c r="C10" s="114"/>
      <c r="D10" s="98"/>
      <c r="E10" s="113"/>
      <c r="F10" s="98"/>
      <c r="G10" s="112"/>
      <c r="H10" s="111"/>
      <c r="I10" s="111"/>
      <c r="J10" s="110"/>
      <c r="K10" s="109"/>
    </row>
    <row r="11" spans="1:13" s="107" customFormat="1" ht="18.75" x14ac:dyDescent="0.25">
      <c r="A11" s="116"/>
      <c r="B11" s="115"/>
      <c r="C11" s="114"/>
      <c r="D11" s="98"/>
      <c r="E11" s="113"/>
      <c r="F11" s="98"/>
      <c r="G11" s="112"/>
      <c r="H11" s="111"/>
      <c r="I11" s="111"/>
      <c r="J11" s="110"/>
      <c r="K11" s="109"/>
    </row>
    <row r="12" spans="1:13" s="107" customFormat="1" ht="18.75" x14ac:dyDescent="0.25">
      <c r="A12" s="116"/>
      <c r="B12" s="115"/>
      <c r="C12" s="114"/>
      <c r="D12" s="98"/>
      <c r="E12" s="113"/>
      <c r="F12" s="98"/>
      <c r="G12" s="112"/>
      <c r="H12" s="111"/>
      <c r="I12" s="111"/>
      <c r="J12" s="110"/>
      <c r="K12" s="109"/>
    </row>
    <row r="13" spans="1:13" s="107" customFormat="1" ht="18.75" x14ac:dyDescent="0.25">
      <c r="A13" s="116"/>
      <c r="B13" s="115"/>
      <c r="C13" s="114"/>
      <c r="D13" s="98"/>
      <c r="E13" s="113"/>
      <c r="F13" s="98"/>
      <c r="G13" s="112"/>
      <c r="H13" s="111"/>
      <c r="I13" s="111"/>
      <c r="J13" s="110"/>
      <c r="K13" s="109"/>
    </row>
    <row r="14" spans="1:13" s="107" customFormat="1" ht="18.75" x14ac:dyDescent="0.25">
      <c r="A14" s="116"/>
      <c r="B14" s="115"/>
      <c r="C14" s="114"/>
      <c r="D14" s="98"/>
      <c r="E14" s="113"/>
      <c r="F14" s="98"/>
      <c r="G14" s="112"/>
      <c r="H14" s="111"/>
      <c r="I14" s="111"/>
      <c r="J14" s="110"/>
      <c r="K14" s="109"/>
      <c r="M14" s="117"/>
    </row>
    <row r="15" spans="1:13" s="107" customFormat="1" ht="18.75" x14ac:dyDescent="0.25">
      <c r="A15" s="116"/>
      <c r="B15" s="115"/>
      <c r="C15" s="114"/>
      <c r="D15" s="98"/>
      <c r="E15" s="113"/>
      <c r="F15" s="98"/>
      <c r="G15" s="112"/>
      <c r="H15" s="111"/>
      <c r="I15" s="111"/>
      <c r="J15" s="110"/>
      <c r="K15" s="109"/>
    </row>
    <row r="16" spans="1:13" s="107" customFormat="1" ht="18.75" x14ac:dyDescent="0.25">
      <c r="A16" s="116"/>
      <c r="B16" s="115"/>
      <c r="C16" s="114"/>
      <c r="D16" s="98"/>
      <c r="E16" s="113"/>
      <c r="F16" s="98"/>
      <c r="G16" s="112"/>
      <c r="H16" s="111"/>
      <c r="I16" s="111"/>
      <c r="J16" s="110"/>
      <c r="K16" s="109"/>
    </row>
    <row r="17" spans="1:13" s="107" customFormat="1" ht="18.75" x14ac:dyDescent="0.25">
      <c r="A17" s="116"/>
      <c r="B17" s="115"/>
      <c r="C17" s="114"/>
      <c r="D17" s="98"/>
      <c r="E17" s="113"/>
      <c r="F17" s="98"/>
      <c r="G17" s="112"/>
      <c r="H17" s="111"/>
      <c r="I17" s="111"/>
      <c r="J17" s="110"/>
      <c r="K17" s="109"/>
    </row>
    <row r="18" spans="1:13" s="107" customFormat="1" ht="18.75" x14ac:dyDescent="0.25">
      <c r="A18" s="116"/>
      <c r="B18" s="115"/>
      <c r="C18" s="114"/>
      <c r="D18" s="98"/>
      <c r="E18" s="113"/>
      <c r="F18" s="98"/>
      <c r="G18" s="112"/>
      <c r="H18" s="111"/>
      <c r="I18" s="111"/>
      <c r="J18" s="110"/>
      <c r="K18" s="109"/>
      <c r="M18" s="108"/>
    </row>
    <row r="19" spans="1:13" s="107" customFormat="1" ht="18.75" x14ac:dyDescent="0.25">
      <c r="A19" s="116"/>
      <c r="B19" s="115"/>
      <c r="C19" s="114"/>
      <c r="D19" s="98"/>
      <c r="E19" s="113"/>
      <c r="F19" s="98"/>
      <c r="G19" s="112"/>
      <c r="H19" s="111"/>
      <c r="I19" s="111"/>
      <c r="J19" s="110"/>
      <c r="K19" s="109"/>
      <c r="M19" s="108"/>
    </row>
    <row r="20" spans="1:13" s="107" customFormat="1" ht="18.75" x14ac:dyDescent="0.25">
      <c r="A20" s="116"/>
      <c r="B20" s="115"/>
      <c r="C20" s="114"/>
      <c r="D20" s="98"/>
      <c r="E20" s="113"/>
      <c r="F20" s="98"/>
      <c r="G20" s="112"/>
      <c r="H20" s="111"/>
      <c r="I20" s="111"/>
      <c r="J20" s="110"/>
      <c r="K20" s="109"/>
      <c r="M20" s="108"/>
    </row>
    <row r="21" spans="1:13" s="107" customFormat="1" ht="18.75" x14ac:dyDescent="0.25">
      <c r="A21" s="116"/>
      <c r="B21" s="115"/>
      <c r="C21" s="114"/>
      <c r="D21" s="98"/>
      <c r="E21" s="113"/>
      <c r="F21" s="98"/>
      <c r="G21" s="112"/>
      <c r="H21" s="111"/>
      <c r="I21" s="111"/>
      <c r="J21" s="110"/>
      <c r="K21" s="109"/>
      <c r="M21" s="108"/>
    </row>
    <row r="22" spans="1:13" s="99" customFormat="1" ht="18.75" x14ac:dyDescent="0.25">
      <c r="A22" s="244" t="s">
        <v>57</v>
      </c>
      <c r="B22" s="215"/>
      <c r="C22" s="215"/>
      <c r="D22" s="216"/>
      <c r="E22" s="106"/>
      <c r="F22" s="43"/>
      <c r="G22" s="105">
        <f>SUM(G7:G21)</f>
        <v>0</v>
      </c>
      <c r="H22" s="105">
        <f t="shared" ref="H22:I22" si="0">SUM(H7:H21)</f>
        <v>0</v>
      </c>
      <c r="I22" s="105">
        <f t="shared" si="0"/>
        <v>0</v>
      </c>
      <c r="J22" s="104"/>
      <c r="K22" s="100"/>
    </row>
    <row r="23" spans="1:13" s="99" customFormat="1" ht="18.75" x14ac:dyDescent="0.25">
      <c r="A23" s="38"/>
      <c r="B23" s="103"/>
      <c r="C23" s="97"/>
      <c r="D23" s="101"/>
      <c r="E23" s="38"/>
      <c r="F23" s="38"/>
      <c r="G23" s="102"/>
      <c r="H23" s="102"/>
      <c r="I23" s="38"/>
      <c r="J23" s="101"/>
      <c r="K23" s="100"/>
    </row>
    <row r="24" spans="1:13" s="99" customFormat="1" ht="18.75" x14ac:dyDescent="0.25">
      <c r="A24" s="217" t="s">
        <v>56</v>
      </c>
      <c r="B24" s="216"/>
      <c r="C24" s="237"/>
      <c r="D24" s="215"/>
      <c r="E24" s="216"/>
      <c r="F24" s="38"/>
      <c r="G24" s="44" t="s">
        <v>55</v>
      </c>
      <c r="H24" s="236"/>
      <c r="I24" s="215"/>
      <c r="J24" s="216"/>
      <c r="K24" s="100"/>
    </row>
    <row r="25" spans="1:13" s="91" customFormat="1" x14ac:dyDescent="0.25">
      <c r="A25" s="217" t="s">
        <v>54</v>
      </c>
      <c r="B25" s="216"/>
      <c r="C25" s="237"/>
      <c r="D25" s="215"/>
      <c r="E25" s="216"/>
      <c r="F25" s="38"/>
      <c r="G25" s="44" t="s">
        <v>53</v>
      </c>
      <c r="H25" s="241"/>
      <c r="I25" s="215"/>
      <c r="J25" s="216"/>
    </row>
    <row r="26" spans="1:13" s="91" customFormat="1" x14ac:dyDescent="0.25">
      <c r="A26" s="95"/>
      <c r="B26" s="95"/>
      <c r="C26" s="97"/>
      <c r="D26" s="75"/>
      <c r="E26" s="96"/>
      <c r="F26" s="95"/>
      <c r="G26" s="38"/>
      <c r="H26" s="38"/>
      <c r="I26" s="38"/>
      <c r="J26" s="38"/>
      <c r="K26" s="92"/>
    </row>
    <row r="27" spans="1:13" s="91" customFormat="1" x14ac:dyDescent="0.25">
      <c r="A27" s="214" t="s">
        <v>32</v>
      </c>
      <c r="B27" s="216"/>
      <c r="C27" s="221" t="s">
        <v>31</v>
      </c>
      <c r="D27" s="216"/>
      <c r="E27" s="51" t="s">
        <v>30</v>
      </c>
      <c r="F27" s="51"/>
      <c r="G27" s="51"/>
      <c r="H27" s="94"/>
      <c r="I27" s="214" t="s">
        <v>29</v>
      </c>
      <c r="J27" s="216"/>
      <c r="K27" s="92"/>
      <c r="M27" s="93"/>
    </row>
    <row r="28" spans="1:13" s="91" customFormat="1" x14ac:dyDescent="0.25">
      <c r="A28" s="214"/>
      <c r="B28" s="216"/>
      <c r="C28" s="214"/>
      <c r="D28" s="216"/>
      <c r="E28" s="214"/>
      <c r="F28" s="215"/>
      <c r="G28" s="215"/>
      <c r="H28" s="216"/>
      <c r="I28" s="214"/>
      <c r="J28" s="216"/>
      <c r="K28" s="92"/>
    </row>
    <row r="29" spans="1:13" x14ac:dyDescent="0.25">
      <c r="A29" s="214"/>
      <c r="B29" s="216"/>
      <c r="C29" s="214"/>
      <c r="D29" s="216"/>
      <c r="E29" s="214"/>
      <c r="F29" s="215"/>
      <c r="G29" s="215"/>
      <c r="H29" s="216"/>
      <c r="I29" s="214"/>
      <c r="J29" s="216"/>
      <c r="L29" s="90"/>
    </row>
    <row r="30" spans="1:13" x14ac:dyDescent="0.25">
      <c r="A30" s="214" t="s">
        <v>28</v>
      </c>
      <c r="B30" s="216"/>
      <c r="C30" s="214" t="s">
        <v>28</v>
      </c>
      <c r="D30" s="216"/>
      <c r="E30" s="214" t="s">
        <v>28</v>
      </c>
      <c r="F30" s="215"/>
      <c r="G30" s="215"/>
      <c r="H30" s="216"/>
      <c r="I30" s="214" t="s">
        <v>28</v>
      </c>
      <c r="J30" s="216"/>
    </row>
    <row r="31" spans="1:13" x14ac:dyDescent="0.25">
      <c r="A31" s="21"/>
      <c r="B31" s="21"/>
      <c r="C31" s="87"/>
      <c r="D31" s="89"/>
      <c r="E31" s="88"/>
      <c r="F31" s="38"/>
      <c r="G31" s="21"/>
      <c r="H31" s="21"/>
      <c r="I31" s="38"/>
      <c r="J31" s="21"/>
    </row>
    <row r="32" spans="1:13" ht="15.75" customHeight="1" x14ac:dyDescent="0.25">
      <c r="A32" s="14"/>
      <c r="B32" s="14"/>
      <c r="C32" s="87"/>
      <c r="D32" s="21"/>
      <c r="E32" s="38"/>
      <c r="F32" s="84"/>
      <c r="G32" s="85"/>
      <c r="H32" s="85"/>
      <c r="I32" s="84"/>
      <c r="J32" s="20"/>
    </row>
    <row r="33" spans="1:11" ht="15.75" customHeight="1" x14ac:dyDescent="0.25">
      <c r="A33" s="21"/>
      <c r="B33" s="14"/>
      <c r="C33" s="86"/>
      <c r="D33" s="85"/>
      <c r="E33" s="84"/>
      <c r="F33" s="84"/>
      <c r="G33" s="85"/>
      <c r="H33" s="85"/>
      <c r="I33" s="84"/>
      <c r="J33" s="20"/>
    </row>
    <row r="34" spans="1:11" ht="15.75" customHeight="1" x14ac:dyDescent="0.25">
      <c r="A34" s="77"/>
      <c r="B34" s="77"/>
      <c r="C34" s="83"/>
      <c r="D34" s="77"/>
      <c r="E34" s="82"/>
      <c r="F34" s="82"/>
      <c r="G34" s="77"/>
      <c r="H34" s="77"/>
      <c r="I34" s="82"/>
      <c r="J34" s="81"/>
    </row>
    <row r="35" spans="1:11" ht="15.75" customHeight="1" x14ac:dyDescent="0.25">
      <c r="A35" s="77"/>
      <c r="B35" s="77"/>
      <c r="C35" s="83"/>
      <c r="D35" s="77"/>
      <c r="E35" s="82"/>
      <c r="F35" s="82"/>
      <c r="G35" s="245"/>
      <c r="H35" s="246"/>
      <c r="I35" s="82"/>
      <c r="J35" s="81"/>
    </row>
    <row r="36" spans="1:11" ht="18.75" customHeight="1" x14ac:dyDescent="0.25">
      <c r="A36" s="79"/>
      <c r="B36" s="79"/>
      <c r="C36" s="80"/>
      <c r="D36" s="79"/>
      <c r="E36" s="78"/>
      <c r="F36" s="78"/>
      <c r="G36" s="79"/>
      <c r="H36" s="79"/>
      <c r="I36" s="78"/>
      <c r="K36" s="77"/>
    </row>
  </sheetData>
  <mergeCells count="26">
    <mergeCell ref="G35:H35"/>
    <mergeCell ref="I29:J29"/>
    <mergeCell ref="A29:B29"/>
    <mergeCell ref="A28:B28"/>
    <mergeCell ref="E30:H30"/>
    <mergeCell ref="C28:D28"/>
    <mergeCell ref="I30:J30"/>
    <mergeCell ref="A30:B30"/>
    <mergeCell ref="C30:D30"/>
    <mergeCell ref="E29:H29"/>
    <mergeCell ref="E28:H28"/>
    <mergeCell ref="C29:D29"/>
    <mergeCell ref="I28:J28"/>
    <mergeCell ref="A1:J1"/>
    <mergeCell ref="H24:J24"/>
    <mergeCell ref="C27:D27"/>
    <mergeCell ref="C24:E24"/>
    <mergeCell ref="A2:J2"/>
    <mergeCell ref="H25:J25"/>
    <mergeCell ref="C25:E25"/>
    <mergeCell ref="A3:I3"/>
    <mergeCell ref="A25:B25"/>
    <mergeCell ref="A27:B27"/>
    <mergeCell ref="A24:B24"/>
    <mergeCell ref="A22:D22"/>
    <mergeCell ref="I27:J27"/>
  </mergeCells>
  <pageMargins left="0.18" right="0.17" top="0.72" bottom="0.17" header="0.3" footer="0.17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9FCE9-C911-4935-AAFA-B091B117DCC8}">
  <dimension ref="A1:K96"/>
  <sheetViews>
    <sheetView workbookViewId="0">
      <selection activeCell="R15" sqref="R15"/>
    </sheetView>
  </sheetViews>
  <sheetFormatPr defaultColWidth="9.140625" defaultRowHeight="11.25" x14ac:dyDescent="0.25"/>
  <cols>
    <col min="1" max="1" width="8.7109375" style="136" customWidth="1"/>
    <col min="2" max="2" width="3.7109375" style="136" customWidth="1"/>
    <col min="3" max="3" width="4.140625" style="136" customWidth="1"/>
    <col min="4" max="4" width="8.42578125" style="136" customWidth="1"/>
    <col min="5" max="5" width="8.7109375" style="136" customWidth="1"/>
    <col min="6" max="6" width="4.28515625" style="136" customWidth="1"/>
    <col min="7" max="7" width="4.42578125" style="136" customWidth="1"/>
    <col min="8" max="8" width="6.28515625" style="136" customWidth="1"/>
    <col min="9" max="9" width="7.7109375" style="136" customWidth="1"/>
    <col min="10" max="10" width="10.42578125" style="136" customWidth="1"/>
    <col min="11" max="11" width="8.85546875" style="136" customWidth="1"/>
    <col min="12" max="16384" width="9.140625" style="136"/>
  </cols>
  <sheetData>
    <row r="1" spans="1:11" x14ac:dyDescent="0.25">
      <c r="A1" s="132"/>
      <c r="B1" s="133"/>
      <c r="C1" s="133"/>
      <c r="D1" s="133"/>
      <c r="E1" s="133"/>
      <c r="F1" s="133"/>
      <c r="G1" s="133"/>
      <c r="H1" s="133"/>
      <c r="I1" s="134"/>
      <c r="J1" s="134"/>
      <c r="K1" s="135" t="s">
        <v>76</v>
      </c>
    </row>
    <row r="2" spans="1:11" x14ac:dyDescent="0.25">
      <c r="A2" s="137"/>
      <c r="I2" s="138"/>
      <c r="J2" s="138"/>
      <c r="K2" s="139" t="s">
        <v>77</v>
      </c>
    </row>
    <row r="3" spans="1:11" ht="12" x14ac:dyDescent="0.2">
      <c r="A3" s="140"/>
      <c r="F3" s="141" t="s">
        <v>78</v>
      </c>
      <c r="G3" s="142"/>
      <c r="I3" s="138"/>
      <c r="J3" s="138"/>
      <c r="K3" s="143"/>
    </row>
    <row r="4" spans="1:11" ht="12" x14ac:dyDescent="0.25">
      <c r="A4" s="137" t="s">
        <v>2</v>
      </c>
      <c r="I4" s="144" t="s">
        <v>79</v>
      </c>
      <c r="J4" s="145"/>
      <c r="K4" s="146"/>
    </row>
    <row r="5" spans="1:11" ht="12" x14ac:dyDescent="0.25">
      <c r="A5" s="147" t="s">
        <v>80</v>
      </c>
      <c r="B5" s="148"/>
      <c r="C5" s="148"/>
      <c r="D5" s="148"/>
      <c r="E5" s="148"/>
      <c r="F5" s="148"/>
      <c r="G5" s="149"/>
      <c r="H5" s="146"/>
      <c r="I5" s="150" t="s">
        <v>81</v>
      </c>
      <c r="J5" s="148"/>
      <c r="K5" s="146"/>
    </row>
    <row r="6" spans="1:11" ht="12" x14ac:dyDescent="0.25">
      <c r="A6" s="147" t="s">
        <v>82</v>
      </c>
      <c r="B6" s="148"/>
      <c r="C6" s="148"/>
      <c r="D6" s="148"/>
      <c r="E6" s="148"/>
      <c r="F6" s="151"/>
      <c r="G6" s="149"/>
      <c r="H6" s="146"/>
      <c r="I6" s="150" t="s">
        <v>83</v>
      </c>
      <c r="J6" s="148"/>
      <c r="K6" s="146"/>
    </row>
    <row r="7" spans="1:11" ht="12" x14ac:dyDescent="0.25">
      <c r="A7" s="147" t="s">
        <v>84</v>
      </c>
      <c r="B7" s="148"/>
      <c r="C7" s="148"/>
      <c r="D7" s="148"/>
      <c r="E7" s="148"/>
      <c r="F7" s="148"/>
      <c r="G7" s="148"/>
      <c r="H7" s="148"/>
      <c r="I7" s="149"/>
      <c r="J7" s="149"/>
      <c r="K7" s="152"/>
    </row>
    <row r="8" spans="1:11" ht="12" x14ac:dyDescent="0.25">
      <c r="A8" s="147" t="s">
        <v>85</v>
      </c>
      <c r="B8" s="148"/>
      <c r="C8" s="148"/>
      <c r="D8" s="148"/>
      <c r="E8" s="148"/>
      <c r="F8" s="148"/>
      <c r="G8" s="148"/>
      <c r="H8" s="148"/>
      <c r="I8" s="149"/>
      <c r="J8" s="149"/>
      <c r="K8" s="152"/>
    </row>
    <row r="9" spans="1:11" ht="12" x14ac:dyDescent="0.25">
      <c r="A9" s="147" t="s">
        <v>86</v>
      </c>
      <c r="B9" s="148"/>
      <c r="C9" s="148"/>
      <c r="D9" s="148"/>
      <c r="E9" s="148"/>
      <c r="F9" s="148"/>
      <c r="G9" s="148"/>
      <c r="H9" s="148"/>
      <c r="I9" s="149"/>
      <c r="J9" s="149"/>
      <c r="K9" s="152"/>
    </row>
    <row r="10" spans="1:11" ht="12" x14ac:dyDescent="0.25">
      <c r="A10" s="147" t="s">
        <v>87</v>
      </c>
      <c r="B10" s="148"/>
      <c r="C10" s="148"/>
      <c r="D10" s="148"/>
      <c r="E10" s="148"/>
      <c r="F10" s="148"/>
      <c r="G10" s="148"/>
      <c r="H10" s="148"/>
      <c r="I10" s="149"/>
      <c r="J10" s="149"/>
      <c r="K10" s="152"/>
    </row>
    <row r="11" spans="1:11" ht="12" x14ac:dyDescent="0.25">
      <c r="A11" s="247" t="s">
        <v>88</v>
      </c>
      <c r="B11" s="248"/>
      <c r="C11" s="153" t="s">
        <v>89</v>
      </c>
      <c r="D11" s="154"/>
      <c r="E11" s="153" t="s">
        <v>90</v>
      </c>
      <c r="F11" s="154"/>
      <c r="G11" s="154"/>
      <c r="H11" s="153" t="s">
        <v>91</v>
      </c>
      <c r="I11" s="154"/>
      <c r="J11" s="153" t="s">
        <v>92</v>
      </c>
      <c r="K11" s="155"/>
    </row>
    <row r="12" spans="1:11" ht="12" x14ac:dyDescent="0.25">
      <c r="A12" s="156"/>
      <c r="B12" s="157"/>
      <c r="C12" s="158" t="s">
        <v>10</v>
      </c>
      <c r="D12" s="157"/>
      <c r="E12" s="158" t="s">
        <v>93</v>
      </c>
      <c r="F12" s="158"/>
      <c r="G12" s="157"/>
      <c r="H12" s="159" t="s">
        <v>94</v>
      </c>
      <c r="I12" s="157"/>
      <c r="J12" s="156" t="s">
        <v>1</v>
      </c>
      <c r="K12" s="160"/>
    </row>
    <row r="13" spans="1:11" ht="12" x14ac:dyDescent="0.25">
      <c r="A13" s="161" t="s">
        <v>95</v>
      </c>
      <c r="B13" s="162"/>
      <c r="C13" s="142"/>
      <c r="D13" s="162"/>
      <c r="E13" s="142"/>
      <c r="F13" s="142"/>
      <c r="G13" s="162"/>
      <c r="H13" s="163"/>
      <c r="I13" s="162"/>
      <c r="J13" s="161"/>
      <c r="K13" s="164"/>
    </row>
    <row r="14" spans="1:11" ht="12" x14ac:dyDescent="0.25">
      <c r="A14" s="161" t="s">
        <v>96</v>
      </c>
      <c r="B14" s="162"/>
      <c r="C14" s="142"/>
      <c r="D14" s="162"/>
      <c r="E14" s="142"/>
      <c r="F14" s="142"/>
      <c r="G14" s="162"/>
      <c r="H14" s="142"/>
      <c r="I14" s="162"/>
      <c r="J14" s="161"/>
      <c r="K14" s="162"/>
    </row>
    <row r="15" spans="1:11" ht="12" x14ac:dyDescent="0.25">
      <c r="A15" s="161" t="s">
        <v>97</v>
      </c>
      <c r="B15" s="162"/>
      <c r="C15" s="142"/>
      <c r="D15" s="162"/>
      <c r="E15" s="142"/>
      <c r="F15" s="142"/>
      <c r="G15" s="162"/>
      <c r="H15" s="142"/>
      <c r="I15" s="162"/>
      <c r="J15" s="161"/>
      <c r="K15" s="162"/>
    </row>
    <row r="16" spans="1:11" ht="12" x14ac:dyDescent="0.25">
      <c r="A16" s="165" t="s">
        <v>98</v>
      </c>
      <c r="B16" s="166"/>
      <c r="C16" s="167"/>
      <c r="D16" s="166"/>
      <c r="E16" s="167"/>
      <c r="F16" s="167"/>
      <c r="G16" s="166"/>
      <c r="H16" s="167"/>
      <c r="I16" s="166"/>
      <c r="J16" s="165"/>
      <c r="K16" s="166"/>
    </row>
    <row r="17" spans="1:11" ht="14.25" customHeight="1" x14ac:dyDescent="0.25">
      <c r="A17" s="249" t="s">
        <v>99</v>
      </c>
      <c r="B17" s="250"/>
      <c r="C17" s="250"/>
      <c r="D17" s="250"/>
      <c r="E17" s="250"/>
      <c r="F17" s="250"/>
      <c r="G17" s="250"/>
      <c r="H17" s="250"/>
      <c r="I17" s="250"/>
      <c r="J17" s="250"/>
      <c r="K17" s="251"/>
    </row>
    <row r="18" spans="1:11" ht="12" x14ac:dyDescent="0.25">
      <c r="A18" s="252" t="s">
        <v>100</v>
      </c>
      <c r="B18" s="253"/>
      <c r="C18" s="253"/>
      <c r="D18" s="254"/>
      <c r="E18" s="255" t="s">
        <v>101</v>
      </c>
      <c r="F18" s="255"/>
      <c r="G18" s="255"/>
      <c r="H18" s="256" t="s">
        <v>102</v>
      </c>
      <c r="I18" s="256" t="s">
        <v>103</v>
      </c>
      <c r="J18" s="256" t="s">
        <v>104</v>
      </c>
      <c r="K18" s="255" t="s">
        <v>18</v>
      </c>
    </row>
    <row r="19" spans="1:11" ht="12" x14ac:dyDescent="0.25">
      <c r="A19" s="168" t="s">
        <v>105</v>
      </c>
      <c r="B19" s="168" t="s">
        <v>106</v>
      </c>
      <c r="C19" s="168" t="s">
        <v>47</v>
      </c>
      <c r="D19" s="168" t="s">
        <v>107</v>
      </c>
      <c r="E19" s="168" t="s">
        <v>105</v>
      </c>
      <c r="F19" s="168" t="s">
        <v>106</v>
      </c>
      <c r="G19" s="169" t="s">
        <v>108</v>
      </c>
      <c r="H19" s="256"/>
      <c r="I19" s="256"/>
      <c r="J19" s="256"/>
      <c r="K19" s="255"/>
    </row>
    <row r="20" spans="1:11" ht="12" x14ac:dyDescent="0.25">
      <c r="A20" s="168"/>
      <c r="B20" s="170"/>
      <c r="C20" s="170"/>
      <c r="D20" s="170"/>
      <c r="E20" s="171"/>
      <c r="F20" s="171"/>
      <c r="G20" s="171"/>
      <c r="H20" s="171"/>
      <c r="I20" s="170"/>
      <c r="J20" s="172"/>
      <c r="K20" s="170"/>
    </row>
    <row r="21" spans="1:11" ht="12" x14ac:dyDescent="0.25">
      <c r="A21" s="168"/>
      <c r="B21" s="170"/>
      <c r="C21" s="170"/>
      <c r="D21" s="170"/>
      <c r="E21" s="171"/>
      <c r="F21" s="171"/>
      <c r="G21" s="171"/>
      <c r="H21" s="171"/>
      <c r="I21" s="170"/>
      <c r="J21" s="172"/>
      <c r="K21" s="173"/>
    </row>
    <row r="22" spans="1:11" ht="12" x14ac:dyDescent="0.25">
      <c r="A22" s="168"/>
      <c r="B22" s="170"/>
      <c r="C22" s="170"/>
      <c r="D22" s="170"/>
      <c r="E22" s="171"/>
      <c r="F22" s="171"/>
      <c r="G22" s="171"/>
      <c r="H22" s="171"/>
      <c r="I22" s="170"/>
      <c r="J22" s="172"/>
      <c r="K22" s="170"/>
    </row>
    <row r="23" spans="1:11" ht="12" x14ac:dyDescent="0.25">
      <c r="A23" s="168"/>
      <c r="B23" s="170"/>
      <c r="C23" s="170"/>
      <c r="D23" s="170"/>
      <c r="E23" s="171"/>
      <c r="F23" s="171"/>
      <c r="G23" s="171"/>
      <c r="H23" s="171"/>
      <c r="I23" s="170"/>
      <c r="J23" s="172"/>
      <c r="K23" s="170"/>
    </row>
    <row r="24" spans="1:11" ht="12" x14ac:dyDescent="0.25">
      <c r="A24" s="168"/>
      <c r="B24" s="170"/>
      <c r="C24" s="170"/>
      <c r="D24" s="170"/>
      <c r="E24" s="171"/>
      <c r="F24" s="171"/>
      <c r="G24" s="171"/>
      <c r="H24" s="171"/>
      <c r="I24" s="170"/>
      <c r="J24" s="172"/>
      <c r="K24" s="170"/>
    </row>
    <row r="25" spans="1:11" ht="12" x14ac:dyDescent="0.25">
      <c r="A25" s="168"/>
      <c r="B25" s="170"/>
      <c r="C25" s="170"/>
      <c r="D25" s="170"/>
      <c r="E25" s="171"/>
      <c r="F25" s="171"/>
      <c r="G25" s="171"/>
      <c r="H25" s="171"/>
      <c r="I25" s="170"/>
      <c r="J25" s="172"/>
      <c r="K25" s="170"/>
    </row>
    <row r="26" spans="1:11" ht="12" x14ac:dyDescent="0.25">
      <c r="A26" s="168"/>
      <c r="B26" s="170"/>
      <c r="C26" s="170"/>
      <c r="D26" s="170"/>
      <c r="E26" s="171"/>
      <c r="F26" s="171"/>
      <c r="G26" s="171"/>
      <c r="H26" s="171"/>
      <c r="I26" s="170"/>
      <c r="J26" s="172"/>
      <c r="K26" s="170"/>
    </row>
    <row r="27" spans="1:11" ht="12" x14ac:dyDescent="0.25">
      <c r="A27" s="168"/>
      <c r="B27" s="170"/>
      <c r="C27" s="170"/>
      <c r="D27" s="170"/>
      <c r="E27" s="171"/>
      <c r="F27" s="171"/>
      <c r="G27" s="171"/>
      <c r="H27" s="171"/>
      <c r="I27" s="170"/>
      <c r="J27" s="172"/>
      <c r="K27" s="170"/>
    </row>
    <row r="28" spans="1:11" ht="12" x14ac:dyDescent="0.25">
      <c r="A28" s="168"/>
      <c r="B28" s="170"/>
      <c r="C28" s="170"/>
      <c r="D28" s="170"/>
      <c r="E28" s="171"/>
      <c r="F28" s="171"/>
      <c r="G28" s="171"/>
      <c r="H28" s="171"/>
      <c r="I28" s="170"/>
      <c r="J28" s="172"/>
      <c r="K28" s="170"/>
    </row>
    <row r="29" spans="1:11" ht="12" x14ac:dyDescent="0.25">
      <c r="A29" s="168"/>
      <c r="B29" s="170"/>
      <c r="C29" s="170"/>
      <c r="D29" s="170"/>
      <c r="E29" s="171"/>
      <c r="F29" s="171"/>
      <c r="G29" s="171"/>
      <c r="H29" s="171"/>
      <c r="I29" s="170"/>
      <c r="J29" s="172"/>
      <c r="K29" s="170"/>
    </row>
    <row r="30" spans="1:11" ht="12" x14ac:dyDescent="0.25">
      <c r="A30" s="168"/>
      <c r="B30" s="170"/>
      <c r="C30" s="170"/>
      <c r="D30" s="170"/>
      <c r="E30" s="171"/>
      <c r="F30" s="171"/>
      <c r="G30" s="171"/>
      <c r="H30" s="171"/>
      <c r="I30" s="170"/>
      <c r="J30" s="172"/>
      <c r="K30" s="170"/>
    </row>
    <row r="31" spans="1:11" ht="12" x14ac:dyDescent="0.25">
      <c r="A31" s="168"/>
      <c r="B31" s="170"/>
      <c r="C31" s="170"/>
      <c r="D31" s="170"/>
      <c r="E31" s="171"/>
      <c r="F31" s="171"/>
      <c r="G31" s="171"/>
      <c r="H31" s="171"/>
      <c r="I31" s="170"/>
      <c r="J31" s="172"/>
      <c r="K31" s="170"/>
    </row>
    <row r="32" spans="1:11" ht="12" x14ac:dyDescent="0.25">
      <c r="A32" s="171"/>
      <c r="B32" s="171"/>
      <c r="C32" s="171"/>
      <c r="D32" s="171"/>
      <c r="E32" s="170"/>
      <c r="F32" s="170"/>
      <c r="G32" s="170"/>
      <c r="H32" s="171"/>
      <c r="I32" s="170"/>
      <c r="J32" s="170"/>
      <c r="K32" s="170"/>
    </row>
    <row r="33" spans="1:11" ht="12" x14ac:dyDescent="0.25">
      <c r="A33" s="168"/>
      <c r="B33" s="170"/>
      <c r="C33" s="170"/>
      <c r="D33" s="170"/>
      <c r="E33" s="171"/>
      <c r="F33" s="171"/>
      <c r="G33" s="171"/>
      <c r="H33" s="171"/>
      <c r="I33" s="170"/>
      <c r="J33" s="172"/>
      <c r="K33" s="170"/>
    </row>
    <row r="34" spans="1:11" ht="12" x14ac:dyDescent="0.25">
      <c r="A34" s="168"/>
      <c r="B34" s="170"/>
      <c r="C34" s="170"/>
      <c r="D34" s="170"/>
      <c r="E34" s="171"/>
      <c r="F34" s="171"/>
      <c r="G34" s="171"/>
      <c r="H34" s="171"/>
      <c r="I34" s="170"/>
      <c r="J34" s="172"/>
      <c r="K34" s="170"/>
    </row>
    <row r="35" spans="1:11" ht="12" x14ac:dyDescent="0.25">
      <c r="A35" s="168"/>
      <c r="B35" s="170"/>
      <c r="C35" s="170"/>
      <c r="D35" s="170"/>
      <c r="E35" s="171"/>
      <c r="F35" s="171"/>
      <c r="G35" s="171"/>
      <c r="H35" s="171"/>
      <c r="I35" s="170"/>
      <c r="J35" s="172"/>
      <c r="K35" s="170"/>
    </row>
    <row r="36" spans="1:11" ht="12" x14ac:dyDescent="0.25">
      <c r="A36" s="168"/>
      <c r="B36" s="170"/>
      <c r="C36" s="170"/>
      <c r="D36" s="170"/>
      <c r="E36" s="171"/>
      <c r="F36" s="171"/>
      <c r="G36" s="171"/>
      <c r="H36" s="171"/>
      <c r="I36" s="170"/>
      <c r="J36" s="172"/>
      <c r="K36" s="170"/>
    </row>
    <row r="37" spans="1:11" ht="12" x14ac:dyDescent="0.25">
      <c r="A37" s="168"/>
      <c r="B37" s="170"/>
      <c r="C37" s="170"/>
      <c r="D37" s="170"/>
      <c r="E37" s="171"/>
      <c r="F37" s="171"/>
      <c r="G37" s="171"/>
      <c r="H37" s="171"/>
      <c r="I37" s="170"/>
      <c r="J37" s="172"/>
      <c r="K37" s="170"/>
    </row>
    <row r="38" spans="1:11" ht="12" x14ac:dyDescent="0.25">
      <c r="A38" s="168"/>
      <c r="B38" s="170"/>
      <c r="C38" s="170"/>
      <c r="D38" s="170"/>
      <c r="E38" s="171"/>
      <c r="F38" s="171"/>
      <c r="G38" s="171"/>
      <c r="H38" s="171"/>
      <c r="I38" s="170"/>
      <c r="J38" s="172"/>
      <c r="K38" s="170"/>
    </row>
    <row r="39" spans="1:11" ht="12" x14ac:dyDescent="0.25">
      <c r="A39" s="168"/>
      <c r="B39" s="170"/>
      <c r="C39" s="170"/>
      <c r="D39" s="170"/>
      <c r="E39" s="171"/>
      <c r="F39" s="171"/>
      <c r="G39" s="171"/>
      <c r="H39" s="171"/>
      <c r="I39" s="170"/>
      <c r="J39" s="172"/>
      <c r="K39" s="170"/>
    </row>
    <row r="40" spans="1:11" ht="12" x14ac:dyDescent="0.25">
      <c r="A40" s="168"/>
      <c r="B40" s="170"/>
      <c r="C40" s="170"/>
      <c r="D40" s="170"/>
      <c r="E40" s="171"/>
      <c r="F40" s="171"/>
      <c r="G40" s="171"/>
      <c r="H40" s="171"/>
      <c r="I40" s="170"/>
      <c r="J40" s="172"/>
      <c r="K40" s="170"/>
    </row>
    <row r="41" spans="1:11" ht="12" x14ac:dyDescent="0.25">
      <c r="A41" s="168"/>
      <c r="B41" s="170"/>
      <c r="C41" s="170"/>
      <c r="D41" s="170"/>
      <c r="E41" s="171"/>
      <c r="F41" s="171"/>
      <c r="G41" s="171"/>
      <c r="H41" s="171"/>
      <c r="I41" s="170"/>
      <c r="J41" s="172"/>
      <c r="K41" s="170"/>
    </row>
    <row r="42" spans="1:11" ht="12" x14ac:dyDescent="0.25">
      <c r="A42" s="168"/>
      <c r="B42" s="170"/>
      <c r="C42" s="170"/>
      <c r="D42" s="170"/>
      <c r="E42" s="171"/>
      <c r="F42" s="171"/>
      <c r="G42" s="171"/>
      <c r="H42" s="171"/>
      <c r="I42" s="170"/>
      <c r="J42" s="172"/>
      <c r="K42" s="170"/>
    </row>
    <row r="43" spans="1:11" ht="12" x14ac:dyDescent="0.25">
      <c r="A43" s="168"/>
      <c r="B43" s="170"/>
      <c r="C43" s="170"/>
      <c r="D43" s="170"/>
      <c r="E43" s="171"/>
      <c r="F43" s="171"/>
      <c r="G43" s="171"/>
      <c r="H43" s="171"/>
      <c r="I43" s="170"/>
      <c r="J43" s="172"/>
      <c r="K43" s="170"/>
    </row>
    <row r="44" spans="1:11" ht="12" x14ac:dyDescent="0.25">
      <c r="A44" s="168"/>
      <c r="B44" s="170"/>
      <c r="C44" s="170"/>
      <c r="D44" s="170"/>
      <c r="E44" s="171"/>
      <c r="F44" s="171"/>
      <c r="G44" s="171"/>
      <c r="H44" s="171"/>
      <c r="I44" s="170"/>
      <c r="J44" s="172"/>
      <c r="K44" s="170"/>
    </row>
    <row r="45" spans="1:11" ht="12" x14ac:dyDescent="0.25">
      <c r="A45" s="168"/>
      <c r="B45" s="170"/>
      <c r="C45" s="170"/>
      <c r="D45" s="170"/>
      <c r="E45" s="171"/>
      <c r="F45" s="171"/>
      <c r="G45" s="171"/>
      <c r="H45" s="171"/>
      <c r="I45" s="170"/>
      <c r="J45" s="172"/>
      <c r="K45" s="170"/>
    </row>
    <row r="46" spans="1:11" ht="12" x14ac:dyDescent="0.25">
      <c r="A46" s="168"/>
      <c r="B46" s="170"/>
      <c r="C46" s="170"/>
      <c r="D46" s="170"/>
      <c r="E46" s="171"/>
      <c r="F46" s="171"/>
      <c r="G46" s="171"/>
      <c r="H46" s="171"/>
      <c r="I46" s="170"/>
      <c r="J46" s="172"/>
      <c r="K46" s="170"/>
    </row>
    <row r="47" spans="1:11" ht="12" x14ac:dyDescent="0.25">
      <c r="A47" s="168"/>
      <c r="B47" s="170"/>
      <c r="C47" s="170"/>
      <c r="D47" s="170"/>
      <c r="E47" s="171"/>
      <c r="F47" s="171"/>
      <c r="G47" s="171"/>
      <c r="H47" s="171"/>
      <c r="I47" s="170"/>
      <c r="J47" s="172"/>
      <c r="K47" s="170"/>
    </row>
    <row r="48" spans="1:11" ht="12" x14ac:dyDescent="0.25">
      <c r="A48" s="168"/>
      <c r="B48" s="170"/>
      <c r="C48" s="170"/>
      <c r="D48" s="170"/>
      <c r="E48" s="171"/>
      <c r="F48" s="171"/>
      <c r="G48" s="171"/>
      <c r="H48" s="171"/>
      <c r="I48" s="170"/>
      <c r="J48" s="172"/>
      <c r="K48" s="170"/>
    </row>
    <row r="49" spans="1:11" ht="12" x14ac:dyDescent="0.25">
      <c r="A49" s="168"/>
      <c r="B49" s="170"/>
      <c r="C49" s="170"/>
      <c r="D49" s="170"/>
      <c r="E49" s="171"/>
      <c r="F49" s="171"/>
      <c r="G49" s="171"/>
      <c r="H49" s="171"/>
      <c r="I49" s="170"/>
      <c r="J49" s="172"/>
      <c r="K49" s="170"/>
    </row>
    <row r="50" spans="1:11" x14ac:dyDescent="0.25">
      <c r="A50" s="174"/>
      <c r="B50" s="175"/>
      <c r="C50" s="175"/>
      <c r="D50" s="175"/>
      <c r="E50" s="175"/>
      <c r="F50" s="175"/>
      <c r="G50" s="175"/>
      <c r="H50" s="175"/>
      <c r="I50" s="175"/>
      <c r="J50" s="175"/>
      <c r="K50" s="175"/>
    </row>
    <row r="51" spans="1:11" x14ac:dyDescent="0.25">
      <c r="A51" s="174"/>
      <c r="B51" s="175"/>
      <c r="C51" s="175"/>
      <c r="D51" s="175"/>
      <c r="E51" s="175"/>
      <c r="F51" s="175"/>
      <c r="G51" s="175"/>
      <c r="H51" s="175"/>
      <c r="I51" s="175"/>
      <c r="J51" s="175"/>
      <c r="K51" s="175"/>
    </row>
    <row r="52" spans="1:11" x14ac:dyDescent="0.25">
      <c r="A52" s="174"/>
      <c r="B52" s="175"/>
      <c r="C52" s="175"/>
      <c r="D52" s="175"/>
      <c r="E52" s="175"/>
      <c r="F52" s="175"/>
      <c r="G52" s="175"/>
      <c r="H52" s="175"/>
      <c r="I52" s="175"/>
      <c r="J52" s="175"/>
      <c r="K52" s="175"/>
    </row>
    <row r="53" spans="1:11" x14ac:dyDescent="0.25">
      <c r="A53" s="174"/>
      <c r="B53" s="175"/>
      <c r="C53" s="175"/>
      <c r="D53" s="175"/>
      <c r="E53" s="175"/>
      <c r="F53" s="175"/>
      <c r="G53" s="175"/>
      <c r="H53" s="175"/>
      <c r="I53" s="175"/>
      <c r="J53" s="175"/>
      <c r="K53" s="175"/>
    </row>
    <row r="54" spans="1:11" x14ac:dyDescent="0.25">
      <c r="A54" s="174"/>
      <c r="B54" s="175"/>
      <c r="C54" s="175"/>
      <c r="D54" s="175"/>
      <c r="E54" s="175"/>
      <c r="F54" s="175"/>
      <c r="G54" s="175"/>
      <c r="H54" s="175"/>
      <c r="I54" s="175"/>
      <c r="J54" s="175"/>
      <c r="K54" s="175"/>
    </row>
    <row r="55" spans="1:11" x14ac:dyDescent="0.25">
      <c r="A55" s="174"/>
      <c r="B55" s="175"/>
      <c r="C55" s="175"/>
      <c r="D55" s="175"/>
      <c r="E55" s="175"/>
      <c r="F55" s="175"/>
      <c r="G55" s="175"/>
      <c r="H55" s="175"/>
      <c r="I55" s="175"/>
      <c r="J55" s="175"/>
      <c r="K55" s="175"/>
    </row>
    <row r="56" spans="1:11" x14ac:dyDescent="0.25">
      <c r="A56" s="174"/>
      <c r="B56" s="175"/>
      <c r="C56" s="175"/>
      <c r="D56" s="175"/>
      <c r="E56" s="175"/>
      <c r="F56" s="175"/>
      <c r="G56" s="175"/>
      <c r="H56" s="175"/>
      <c r="I56" s="175"/>
      <c r="J56" s="175"/>
      <c r="K56" s="175"/>
    </row>
    <row r="57" spans="1:11" x14ac:dyDescent="0.25">
      <c r="A57" s="174"/>
      <c r="B57" s="175"/>
      <c r="C57" s="175"/>
      <c r="D57" s="175"/>
      <c r="E57" s="175"/>
      <c r="F57" s="175"/>
      <c r="G57" s="175"/>
      <c r="H57" s="175"/>
      <c r="I57" s="175"/>
      <c r="J57" s="175"/>
      <c r="K57" s="175"/>
    </row>
    <row r="58" spans="1:11" x14ac:dyDescent="0.25">
      <c r="A58" s="174"/>
      <c r="B58" s="175"/>
      <c r="C58" s="175"/>
      <c r="D58" s="175"/>
      <c r="E58" s="175"/>
      <c r="F58" s="175"/>
      <c r="G58" s="175"/>
      <c r="H58" s="175"/>
      <c r="I58" s="175"/>
      <c r="J58" s="175"/>
      <c r="K58" s="175"/>
    </row>
    <row r="59" spans="1:11" x14ac:dyDescent="0.25">
      <c r="A59" s="174"/>
      <c r="B59" s="175"/>
      <c r="C59" s="175"/>
      <c r="D59" s="175"/>
      <c r="E59" s="175"/>
      <c r="F59" s="175"/>
      <c r="G59" s="175"/>
      <c r="H59" s="175"/>
      <c r="I59" s="175"/>
      <c r="J59" s="175"/>
      <c r="K59" s="175"/>
    </row>
    <row r="60" spans="1:11" x14ac:dyDescent="0.25">
      <c r="A60" s="174"/>
      <c r="B60" s="175"/>
      <c r="C60" s="175"/>
      <c r="D60" s="175"/>
      <c r="E60" s="175"/>
      <c r="F60" s="175"/>
      <c r="G60" s="175"/>
      <c r="H60" s="175"/>
      <c r="I60" s="175"/>
      <c r="J60" s="175"/>
      <c r="K60" s="175"/>
    </row>
    <row r="61" spans="1:11" x14ac:dyDescent="0.25">
      <c r="A61" s="174"/>
      <c r="B61" s="175"/>
      <c r="C61" s="175"/>
      <c r="D61" s="175"/>
      <c r="E61" s="175"/>
      <c r="F61" s="175"/>
      <c r="G61" s="175"/>
      <c r="H61" s="175"/>
      <c r="I61" s="175"/>
      <c r="J61" s="175"/>
      <c r="K61" s="175"/>
    </row>
    <row r="62" spans="1:11" x14ac:dyDescent="0.25">
      <c r="A62" s="174"/>
      <c r="B62" s="175"/>
      <c r="C62" s="175"/>
      <c r="D62" s="175"/>
      <c r="E62" s="175"/>
      <c r="F62" s="175"/>
      <c r="G62" s="175"/>
      <c r="H62" s="175"/>
      <c r="I62" s="175"/>
      <c r="J62" s="175"/>
      <c r="K62" s="175"/>
    </row>
    <row r="63" spans="1:11" x14ac:dyDescent="0.25">
      <c r="A63" s="174"/>
      <c r="B63" s="175"/>
      <c r="C63" s="175"/>
      <c r="D63" s="175"/>
      <c r="E63" s="175"/>
      <c r="F63" s="175"/>
      <c r="G63" s="175"/>
      <c r="H63" s="175"/>
      <c r="I63" s="175"/>
      <c r="J63" s="175"/>
      <c r="K63" s="175"/>
    </row>
    <row r="64" spans="1:11" x14ac:dyDescent="0.25">
      <c r="A64" s="174"/>
      <c r="B64" s="175"/>
      <c r="C64" s="175"/>
      <c r="D64" s="175"/>
      <c r="E64" s="175"/>
      <c r="F64" s="175"/>
      <c r="G64" s="175"/>
      <c r="H64" s="175"/>
      <c r="I64" s="175"/>
      <c r="J64" s="175"/>
      <c r="K64" s="175"/>
    </row>
    <row r="65" spans="1:11" x14ac:dyDescent="0.25">
      <c r="A65" s="174"/>
      <c r="B65" s="175"/>
      <c r="C65" s="175"/>
      <c r="D65" s="175"/>
      <c r="E65" s="175"/>
      <c r="F65" s="175"/>
      <c r="G65" s="175"/>
      <c r="H65" s="175"/>
      <c r="I65" s="175"/>
      <c r="J65" s="175"/>
      <c r="K65" s="175"/>
    </row>
    <row r="66" spans="1:11" x14ac:dyDescent="0.25">
      <c r="A66" s="174"/>
      <c r="B66" s="175"/>
      <c r="C66" s="175"/>
      <c r="D66" s="175"/>
      <c r="E66" s="175"/>
      <c r="F66" s="175"/>
      <c r="G66" s="175"/>
      <c r="H66" s="175"/>
      <c r="I66" s="175"/>
      <c r="J66" s="175"/>
      <c r="K66" s="175"/>
    </row>
    <row r="67" spans="1:11" x14ac:dyDescent="0.25">
      <c r="A67" s="174"/>
      <c r="B67" s="175"/>
      <c r="C67" s="175"/>
      <c r="D67" s="175"/>
      <c r="E67" s="175"/>
      <c r="F67" s="175"/>
      <c r="G67" s="175"/>
      <c r="H67" s="175"/>
      <c r="I67" s="175"/>
      <c r="J67" s="175"/>
      <c r="K67" s="175"/>
    </row>
    <row r="68" spans="1:11" x14ac:dyDescent="0.25">
      <c r="A68" s="174"/>
      <c r="B68" s="175"/>
      <c r="C68" s="175"/>
      <c r="D68" s="175"/>
      <c r="E68" s="175"/>
      <c r="F68" s="175"/>
      <c r="G68" s="175"/>
      <c r="H68" s="175"/>
      <c r="I68" s="175"/>
      <c r="J68" s="175"/>
      <c r="K68" s="175"/>
    </row>
    <row r="69" spans="1:11" x14ac:dyDescent="0.25">
      <c r="A69" s="174"/>
      <c r="B69" s="175"/>
      <c r="C69" s="175"/>
      <c r="D69" s="175"/>
      <c r="E69" s="175"/>
      <c r="F69" s="175"/>
      <c r="G69" s="175"/>
      <c r="H69" s="175"/>
      <c r="I69" s="175"/>
      <c r="J69" s="175"/>
      <c r="K69" s="175"/>
    </row>
    <row r="70" spans="1:11" x14ac:dyDescent="0.25">
      <c r="A70" s="174"/>
      <c r="B70" s="175"/>
      <c r="C70" s="175"/>
      <c r="D70" s="175"/>
      <c r="E70" s="175"/>
      <c r="F70" s="175"/>
      <c r="G70" s="175"/>
      <c r="H70" s="175"/>
      <c r="I70" s="175"/>
      <c r="J70" s="175"/>
      <c r="K70" s="175"/>
    </row>
    <row r="71" spans="1:11" x14ac:dyDescent="0.25">
      <c r="A71" s="174"/>
      <c r="B71" s="175"/>
      <c r="C71" s="175"/>
      <c r="D71" s="175"/>
      <c r="E71" s="175"/>
      <c r="F71" s="175"/>
      <c r="G71" s="175"/>
      <c r="H71" s="175"/>
      <c r="I71" s="175"/>
      <c r="J71" s="175"/>
      <c r="K71" s="175"/>
    </row>
    <row r="72" spans="1:11" x14ac:dyDescent="0.25">
      <c r="A72" s="174"/>
      <c r="B72" s="175"/>
      <c r="C72" s="175"/>
      <c r="D72" s="175"/>
      <c r="E72" s="175"/>
      <c r="F72" s="175"/>
      <c r="G72" s="175"/>
      <c r="H72" s="175"/>
      <c r="I72" s="175"/>
      <c r="J72" s="175"/>
      <c r="K72" s="175"/>
    </row>
    <row r="73" spans="1:11" x14ac:dyDescent="0.25">
      <c r="A73" s="174"/>
      <c r="B73" s="175"/>
      <c r="C73" s="175"/>
      <c r="D73" s="175"/>
      <c r="E73" s="175"/>
      <c r="F73" s="175"/>
      <c r="G73" s="175"/>
      <c r="H73" s="175"/>
      <c r="I73" s="175"/>
      <c r="J73" s="175"/>
      <c r="K73" s="175"/>
    </row>
    <row r="74" spans="1:11" x14ac:dyDescent="0.25">
      <c r="A74" s="174"/>
      <c r="B74" s="175"/>
      <c r="C74" s="175"/>
      <c r="D74" s="175"/>
      <c r="E74" s="175"/>
      <c r="F74" s="175"/>
      <c r="G74" s="175"/>
      <c r="H74" s="175"/>
      <c r="I74" s="175"/>
      <c r="J74" s="175"/>
      <c r="K74" s="175"/>
    </row>
    <row r="75" spans="1:11" x14ac:dyDescent="0.25">
      <c r="A75" s="174"/>
      <c r="B75" s="175"/>
      <c r="C75" s="175"/>
      <c r="D75" s="175"/>
      <c r="E75" s="175"/>
      <c r="F75" s="175"/>
      <c r="G75" s="175"/>
      <c r="H75" s="175"/>
      <c r="I75" s="175"/>
      <c r="J75" s="175"/>
      <c r="K75" s="175"/>
    </row>
    <row r="76" spans="1:11" x14ac:dyDescent="0.25">
      <c r="A76" s="174"/>
      <c r="B76" s="175"/>
      <c r="C76" s="175"/>
      <c r="D76" s="175"/>
      <c r="E76" s="175"/>
      <c r="F76" s="175"/>
      <c r="G76" s="175"/>
      <c r="H76" s="175"/>
      <c r="I76" s="175"/>
      <c r="J76" s="175"/>
      <c r="K76" s="175"/>
    </row>
    <row r="77" spans="1:11" x14ac:dyDescent="0.25">
      <c r="A77" s="174"/>
      <c r="B77" s="175"/>
      <c r="C77" s="175"/>
      <c r="D77" s="175"/>
      <c r="E77" s="175"/>
      <c r="F77" s="175"/>
      <c r="G77" s="175"/>
      <c r="H77" s="175"/>
      <c r="I77" s="175"/>
      <c r="J77" s="175"/>
      <c r="K77" s="175"/>
    </row>
    <row r="78" spans="1:11" x14ac:dyDescent="0.25">
      <c r="A78" s="174"/>
      <c r="B78" s="175"/>
      <c r="C78" s="175"/>
      <c r="D78" s="175"/>
      <c r="E78" s="175"/>
      <c r="F78" s="175"/>
      <c r="G78" s="175"/>
      <c r="H78" s="175"/>
      <c r="I78" s="175"/>
      <c r="J78" s="175"/>
      <c r="K78" s="175"/>
    </row>
    <row r="79" spans="1:11" x14ac:dyDescent="0.25">
      <c r="A79" s="174"/>
      <c r="B79" s="175"/>
      <c r="C79" s="175"/>
      <c r="D79" s="175"/>
      <c r="E79" s="175"/>
      <c r="F79" s="175"/>
      <c r="G79" s="175"/>
      <c r="H79" s="175"/>
      <c r="I79" s="175"/>
      <c r="J79" s="175"/>
      <c r="K79" s="175"/>
    </row>
    <row r="80" spans="1:11" x14ac:dyDescent="0.25">
      <c r="A80" s="174"/>
      <c r="B80" s="175"/>
      <c r="C80" s="175"/>
      <c r="D80" s="175"/>
      <c r="E80" s="175"/>
      <c r="F80" s="175"/>
      <c r="G80" s="175"/>
      <c r="H80" s="175"/>
      <c r="I80" s="175"/>
      <c r="J80" s="175"/>
      <c r="K80" s="175"/>
    </row>
    <row r="81" spans="1:11" x14ac:dyDescent="0.25">
      <c r="A81" s="174"/>
      <c r="B81" s="175"/>
      <c r="C81" s="175"/>
      <c r="D81" s="175"/>
      <c r="E81" s="175"/>
      <c r="F81" s="175"/>
      <c r="G81" s="175"/>
      <c r="H81" s="175"/>
      <c r="I81" s="175"/>
      <c r="J81" s="175"/>
      <c r="K81" s="175"/>
    </row>
    <row r="82" spans="1:11" x14ac:dyDescent="0.25">
      <c r="A82" s="174"/>
      <c r="B82" s="175"/>
      <c r="C82" s="175"/>
      <c r="D82" s="175"/>
      <c r="E82" s="175"/>
      <c r="F82" s="175"/>
      <c r="G82" s="175"/>
      <c r="H82" s="175"/>
      <c r="I82" s="175"/>
      <c r="J82" s="175"/>
      <c r="K82" s="175"/>
    </row>
    <row r="83" spans="1:11" x14ac:dyDescent="0.25">
      <c r="A83" s="174"/>
      <c r="B83" s="175"/>
      <c r="C83" s="175"/>
      <c r="D83" s="175"/>
      <c r="E83" s="175"/>
      <c r="F83" s="175"/>
      <c r="G83" s="175"/>
      <c r="H83" s="175"/>
      <c r="I83" s="175"/>
      <c r="J83" s="175"/>
      <c r="K83" s="175"/>
    </row>
    <row r="84" spans="1:11" x14ac:dyDescent="0.25">
      <c r="A84" s="174"/>
      <c r="B84" s="175"/>
      <c r="C84" s="175"/>
      <c r="D84" s="175"/>
      <c r="E84" s="175"/>
      <c r="F84" s="175"/>
      <c r="G84" s="175"/>
      <c r="H84" s="175"/>
      <c r="I84" s="175"/>
      <c r="J84" s="175"/>
      <c r="K84" s="175"/>
    </row>
    <row r="85" spans="1:11" x14ac:dyDescent="0.25">
      <c r="A85" s="174"/>
      <c r="B85" s="175"/>
      <c r="C85" s="175"/>
      <c r="D85" s="175"/>
      <c r="E85" s="175"/>
      <c r="F85" s="175"/>
      <c r="G85" s="175"/>
      <c r="H85" s="175"/>
      <c r="I85" s="175"/>
      <c r="J85" s="175"/>
      <c r="K85" s="175"/>
    </row>
    <row r="86" spans="1:11" x14ac:dyDescent="0.25">
      <c r="A86" s="174"/>
      <c r="B86" s="175"/>
      <c r="C86" s="175"/>
      <c r="D86" s="175"/>
      <c r="E86" s="175"/>
      <c r="F86" s="175"/>
      <c r="G86" s="175"/>
      <c r="H86" s="175"/>
      <c r="I86" s="175"/>
      <c r="J86" s="175"/>
      <c r="K86" s="175"/>
    </row>
    <row r="87" spans="1:11" x14ac:dyDescent="0.25">
      <c r="A87" s="174"/>
      <c r="B87" s="175"/>
      <c r="C87" s="175"/>
      <c r="D87" s="175"/>
      <c r="E87" s="175"/>
      <c r="F87" s="175"/>
      <c r="G87" s="175"/>
      <c r="H87" s="175"/>
      <c r="I87" s="175"/>
      <c r="J87" s="175"/>
      <c r="K87" s="175"/>
    </row>
    <row r="88" spans="1:11" x14ac:dyDescent="0.25">
      <c r="A88" s="174"/>
      <c r="B88" s="175"/>
      <c r="C88" s="175"/>
      <c r="D88" s="175"/>
      <c r="E88" s="175"/>
      <c r="F88" s="175"/>
      <c r="G88" s="175"/>
      <c r="H88" s="175"/>
      <c r="I88" s="175"/>
      <c r="J88" s="175"/>
      <c r="K88" s="175"/>
    </row>
    <row r="89" spans="1:11" x14ac:dyDescent="0.25">
      <c r="A89" s="174"/>
      <c r="B89" s="175"/>
      <c r="C89" s="175"/>
      <c r="D89" s="175"/>
      <c r="E89" s="175"/>
      <c r="F89" s="175"/>
      <c r="G89" s="175"/>
      <c r="H89" s="175"/>
      <c r="I89" s="175"/>
      <c r="J89" s="175"/>
      <c r="K89" s="175"/>
    </row>
    <row r="90" spans="1:11" x14ac:dyDescent="0.25">
      <c r="A90" s="174"/>
      <c r="B90" s="175"/>
      <c r="C90" s="175"/>
      <c r="D90" s="175"/>
      <c r="E90" s="175"/>
      <c r="F90" s="175"/>
      <c r="G90" s="175"/>
      <c r="H90" s="175"/>
      <c r="I90" s="175"/>
      <c r="J90" s="175"/>
      <c r="K90" s="175"/>
    </row>
    <row r="91" spans="1:11" x14ac:dyDescent="0.25">
      <c r="A91" s="174"/>
      <c r="B91" s="175"/>
      <c r="C91" s="175"/>
      <c r="D91" s="175"/>
      <c r="E91" s="175"/>
      <c r="F91" s="175"/>
      <c r="G91" s="175"/>
      <c r="H91" s="175"/>
      <c r="I91" s="175"/>
      <c r="J91" s="175"/>
      <c r="K91" s="175"/>
    </row>
    <row r="92" spans="1:11" x14ac:dyDescent="0.25">
      <c r="A92" s="174"/>
      <c r="B92" s="175"/>
      <c r="C92" s="175"/>
      <c r="D92" s="175"/>
      <c r="E92" s="175"/>
      <c r="F92" s="175"/>
      <c r="G92" s="175"/>
      <c r="H92" s="175"/>
      <c r="I92" s="175"/>
      <c r="J92" s="175"/>
      <c r="K92" s="175"/>
    </row>
    <row r="93" spans="1:11" x14ac:dyDescent="0.25">
      <c r="A93" s="174"/>
      <c r="B93" s="175"/>
      <c r="C93" s="175"/>
      <c r="D93" s="175"/>
      <c r="E93" s="175"/>
      <c r="F93" s="175"/>
      <c r="G93" s="175"/>
      <c r="H93" s="175"/>
      <c r="I93" s="175"/>
      <c r="J93" s="175"/>
      <c r="K93" s="175"/>
    </row>
    <row r="94" spans="1:11" x14ac:dyDescent="0.25">
      <c r="A94" s="174"/>
      <c r="B94" s="175"/>
      <c r="C94" s="175"/>
      <c r="D94" s="175"/>
      <c r="E94" s="175"/>
      <c r="F94" s="175"/>
      <c r="G94" s="175"/>
      <c r="H94" s="175"/>
      <c r="I94" s="175"/>
      <c r="J94" s="175"/>
      <c r="K94" s="175"/>
    </row>
    <row r="95" spans="1:11" x14ac:dyDescent="0.25">
      <c r="A95" s="174"/>
      <c r="B95" s="175"/>
      <c r="C95" s="175"/>
      <c r="D95" s="175"/>
      <c r="E95" s="175"/>
      <c r="F95" s="175"/>
      <c r="G95" s="175"/>
      <c r="H95" s="175"/>
      <c r="I95" s="175"/>
      <c r="J95" s="175"/>
      <c r="K95" s="175"/>
    </row>
    <row r="96" spans="1:11" x14ac:dyDescent="0.25">
      <c r="A96" s="174"/>
      <c r="B96" s="175"/>
      <c r="C96" s="175"/>
      <c r="D96" s="175"/>
      <c r="E96" s="175"/>
      <c r="F96" s="175"/>
      <c r="G96" s="175"/>
      <c r="H96" s="175"/>
      <c r="I96" s="175"/>
      <c r="J96" s="175"/>
      <c r="K96" s="175"/>
    </row>
  </sheetData>
  <mergeCells count="8">
    <mergeCell ref="A11:B11"/>
    <mergeCell ref="A17:K17"/>
    <mergeCell ref="A18:D18"/>
    <mergeCell ref="E18:G18"/>
    <mergeCell ref="H18:H19"/>
    <mergeCell ref="I18:I19"/>
    <mergeCell ref="J18:J19"/>
    <mergeCell ref="K18:K19"/>
  </mergeCells>
  <pageMargins left="0.21" right="0.17" top="0.75" bottom="0.52" header="0.3" footer="0.3"/>
  <pageSetup paperSize="2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44655-1AD6-4F0D-BE2C-CEF7A76DFF02}">
  <dimension ref="A1:S191"/>
  <sheetViews>
    <sheetView tabSelected="1" workbookViewId="0">
      <selection activeCell="W11" sqref="W11"/>
    </sheetView>
  </sheetViews>
  <sheetFormatPr defaultRowHeight="15" x14ac:dyDescent="0.25"/>
  <cols>
    <col min="1" max="1" width="5" style="34" customWidth="1"/>
    <col min="2" max="2" width="14.140625" style="176" customWidth="1"/>
    <col min="3" max="3" width="6.7109375" style="34" customWidth="1"/>
    <col min="4" max="4" width="7.28515625" style="34" customWidth="1"/>
    <col min="5" max="5" width="6.7109375" style="34" customWidth="1"/>
    <col min="6" max="6" width="7.28515625" style="34" customWidth="1"/>
    <col min="7" max="7" width="6.7109375" style="34" customWidth="1"/>
    <col min="8" max="8" width="7.28515625" style="34" customWidth="1"/>
    <col min="9" max="9" width="6.7109375" style="34" customWidth="1"/>
    <col min="10" max="10" width="7.28515625" style="34" customWidth="1"/>
    <col min="11" max="11" width="6.7109375" style="34" customWidth="1"/>
    <col min="12" max="12" width="7.28515625" style="34" customWidth="1"/>
    <col min="13" max="13" width="6.7109375" style="34" customWidth="1"/>
    <col min="14" max="14" width="7.28515625" style="34" customWidth="1"/>
    <col min="15" max="15" width="6.7109375" style="34" customWidth="1"/>
    <col min="16" max="16" width="7" style="34" customWidth="1"/>
    <col min="17" max="17" width="8.85546875" style="34" customWidth="1"/>
    <col min="18" max="18" width="14.42578125" style="34" customWidth="1"/>
    <col min="19" max="16384" width="9.140625" style="34"/>
  </cols>
  <sheetData>
    <row r="1" spans="1:18" x14ac:dyDescent="0.25">
      <c r="A1" s="265" t="s">
        <v>2</v>
      </c>
      <c r="B1" s="265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</row>
    <row r="2" spans="1:18" x14ac:dyDescent="0.25">
      <c r="A2" s="265" t="s">
        <v>159</v>
      </c>
      <c r="B2" s="265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</row>
    <row r="3" spans="1:18" ht="15.75" customHeight="1" x14ac:dyDescent="0.25">
      <c r="A3" s="278" t="s">
        <v>160</v>
      </c>
      <c r="B3" s="265"/>
      <c r="C3" s="268"/>
      <c r="D3" s="268"/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68"/>
      <c r="P3" s="268"/>
      <c r="Q3" s="268"/>
      <c r="R3" s="268"/>
    </row>
    <row r="4" spans="1:18" x14ac:dyDescent="0.25">
      <c r="A4" s="1"/>
      <c r="C4" s="1"/>
      <c r="D4" s="1"/>
      <c r="E4" s="1"/>
      <c r="F4" s="1"/>
      <c r="G4" s="1"/>
      <c r="H4" s="177"/>
      <c r="I4" s="1"/>
      <c r="J4" s="1"/>
      <c r="K4" s="1"/>
      <c r="L4" s="1"/>
      <c r="M4" s="1"/>
      <c r="N4" s="178"/>
      <c r="O4" s="1"/>
      <c r="P4" s="1"/>
      <c r="Q4" s="1"/>
      <c r="R4" s="1"/>
    </row>
    <row r="5" spans="1:18" x14ac:dyDescent="0.25">
      <c r="A5" s="1" t="s">
        <v>109</v>
      </c>
      <c r="B5" s="179"/>
      <c r="C5" s="1"/>
      <c r="D5" s="1"/>
      <c r="E5" s="1"/>
      <c r="F5" s="1"/>
      <c r="G5" s="1"/>
      <c r="H5" s="177"/>
      <c r="I5" s="1"/>
      <c r="J5" s="1"/>
      <c r="K5" s="1"/>
      <c r="L5" s="1"/>
      <c r="N5" s="180"/>
      <c r="P5" s="1" t="s">
        <v>110</v>
      </c>
      <c r="R5" s="181"/>
    </row>
    <row r="6" spans="1:18" x14ac:dyDescent="0.25">
      <c r="A6" s="1" t="s">
        <v>111</v>
      </c>
      <c r="C6" s="1"/>
      <c r="D6" s="1"/>
      <c r="E6" s="1"/>
      <c r="F6" s="180" t="s">
        <v>112</v>
      </c>
      <c r="G6" s="1"/>
      <c r="I6" s="1"/>
      <c r="J6" s="1"/>
      <c r="K6" s="1"/>
      <c r="L6" s="1"/>
      <c r="N6" s="1"/>
      <c r="P6" s="269" t="s">
        <v>81</v>
      </c>
      <c r="Q6" s="259"/>
      <c r="R6" s="182"/>
    </row>
    <row r="7" spans="1:18" x14ac:dyDescent="0.25">
      <c r="A7" s="270" t="s">
        <v>113</v>
      </c>
      <c r="B7" s="228"/>
      <c r="C7" s="264"/>
      <c r="D7" s="228"/>
      <c r="E7" s="264"/>
      <c r="F7" s="228"/>
      <c r="G7" s="264"/>
      <c r="H7" s="228"/>
      <c r="I7" s="264"/>
      <c r="J7" s="228"/>
      <c r="K7" s="264"/>
      <c r="L7" s="228"/>
      <c r="M7" s="264"/>
      <c r="N7" s="228"/>
      <c r="O7" s="264"/>
      <c r="P7" s="228"/>
      <c r="Q7" s="264" t="s">
        <v>114</v>
      </c>
      <c r="R7" s="264" t="s">
        <v>115</v>
      </c>
    </row>
    <row r="8" spans="1:18" x14ac:dyDescent="0.25">
      <c r="A8" s="271"/>
      <c r="B8" s="219"/>
      <c r="C8" s="271"/>
      <c r="D8" s="219"/>
      <c r="E8" s="271"/>
      <c r="F8" s="219"/>
      <c r="G8" s="271"/>
      <c r="H8" s="219"/>
      <c r="I8" s="271"/>
      <c r="J8" s="219"/>
      <c r="K8" s="271"/>
      <c r="L8" s="219"/>
      <c r="M8" s="271"/>
      <c r="N8" s="219"/>
      <c r="O8" s="271"/>
      <c r="P8" s="219"/>
      <c r="Q8" s="272"/>
      <c r="R8" s="272"/>
    </row>
    <row r="9" spans="1:18" x14ac:dyDescent="0.25">
      <c r="A9" s="270" t="s">
        <v>116</v>
      </c>
      <c r="B9" s="216"/>
      <c r="C9" s="264">
        <v>142</v>
      </c>
      <c r="D9" s="216"/>
      <c r="E9" s="264"/>
      <c r="F9" s="216"/>
      <c r="G9" s="264"/>
      <c r="H9" s="216"/>
      <c r="I9" s="264"/>
      <c r="J9" s="216"/>
      <c r="K9" s="264"/>
      <c r="L9" s="216"/>
      <c r="M9" s="264"/>
      <c r="N9" s="216"/>
      <c r="O9" s="264"/>
      <c r="P9" s="216"/>
      <c r="Q9" s="272"/>
      <c r="R9" s="272"/>
    </row>
    <row r="10" spans="1:18" ht="24" customHeight="1" x14ac:dyDescent="0.25">
      <c r="A10" s="13" t="s">
        <v>65</v>
      </c>
      <c r="B10" s="183" t="s">
        <v>117</v>
      </c>
      <c r="C10" s="184" t="s">
        <v>47</v>
      </c>
      <c r="D10" s="185" t="s">
        <v>118</v>
      </c>
      <c r="E10" s="185" t="s">
        <v>47</v>
      </c>
      <c r="F10" s="185" t="s">
        <v>118</v>
      </c>
      <c r="G10" s="185" t="s">
        <v>47</v>
      </c>
      <c r="H10" s="169" t="s">
        <v>118</v>
      </c>
      <c r="I10" s="185" t="s">
        <v>47</v>
      </c>
      <c r="J10" s="185" t="s">
        <v>118</v>
      </c>
      <c r="K10" s="185" t="s">
        <v>47</v>
      </c>
      <c r="L10" s="185" t="s">
        <v>118</v>
      </c>
      <c r="M10" s="185" t="s">
        <v>47</v>
      </c>
      <c r="N10" s="185" t="s">
        <v>118</v>
      </c>
      <c r="O10" s="185" t="s">
        <v>47</v>
      </c>
      <c r="P10" s="185" t="s">
        <v>118</v>
      </c>
      <c r="Q10" s="273"/>
      <c r="R10" s="273"/>
    </row>
    <row r="11" spans="1:18" ht="18" customHeight="1" x14ac:dyDescent="0.25">
      <c r="A11" s="94">
        <v>1</v>
      </c>
      <c r="B11" s="186">
        <v>109</v>
      </c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187">
        <f t="shared" ref="Q11:Q74" si="0">C11+E11+G11+I11+K11+M11+O11</f>
        <v>0</v>
      </c>
      <c r="R11" s="188">
        <f t="shared" ref="R11:R74" si="1">SUM(C11*C$9,E11*E$9,G11*G$9,I11*I$9,K11*K$9,M11*M$9,O11*O$9)</f>
        <v>0</v>
      </c>
    </row>
    <row r="12" spans="1:18" ht="18" customHeight="1" x14ac:dyDescent="0.25">
      <c r="A12" s="94">
        <v>2</v>
      </c>
      <c r="B12" s="274">
        <v>110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187">
        <f t="shared" si="0"/>
        <v>0</v>
      </c>
      <c r="R12" s="188">
        <f t="shared" si="1"/>
        <v>0</v>
      </c>
    </row>
    <row r="13" spans="1:18" ht="18" customHeight="1" x14ac:dyDescent="0.25">
      <c r="A13" s="94">
        <v>3</v>
      </c>
      <c r="B13" s="274">
        <v>112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187">
        <f t="shared" si="0"/>
        <v>0</v>
      </c>
      <c r="R13" s="188">
        <f t="shared" si="1"/>
        <v>0</v>
      </c>
    </row>
    <row r="14" spans="1:18" ht="18" customHeight="1" x14ac:dyDescent="0.25">
      <c r="A14" s="94">
        <v>4</v>
      </c>
      <c r="B14" s="274">
        <v>113</v>
      </c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187">
        <f t="shared" si="0"/>
        <v>0</v>
      </c>
      <c r="R14" s="188">
        <f t="shared" si="1"/>
        <v>0</v>
      </c>
    </row>
    <row r="15" spans="1:18" ht="18" customHeight="1" x14ac:dyDescent="0.25">
      <c r="A15" s="94">
        <v>6</v>
      </c>
      <c r="B15" s="274">
        <v>115</v>
      </c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187">
        <f t="shared" si="0"/>
        <v>0</v>
      </c>
      <c r="R15" s="188">
        <f t="shared" si="1"/>
        <v>0</v>
      </c>
    </row>
    <row r="16" spans="1:18" ht="18" customHeight="1" x14ac:dyDescent="0.25">
      <c r="A16" s="94">
        <v>7</v>
      </c>
      <c r="B16" s="274">
        <v>116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187">
        <f t="shared" si="0"/>
        <v>0</v>
      </c>
      <c r="R16" s="188">
        <f t="shared" si="1"/>
        <v>0</v>
      </c>
    </row>
    <row r="17" spans="1:18" ht="18" customHeight="1" x14ac:dyDescent="0.25">
      <c r="A17" s="94">
        <v>8</v>
      </c>
      <c r="B17" s="274">
        <v>117</v>
      </c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187">
        <f t="shared" si="0"/>
        <v>0</v>
      </c>
      <c r="R17" s="188">
        <f t="shared" si="1"/>
        <v>0</v>
      </c>
    </row>
    <row r="18" spans="1:18" ht="18" customHeight="1" x14ac:dyDescent="0.25">
      <c r="A18" s="94">
        <v>9</v>
      </c>
      <c r="B18" s="274">
        <v>118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187">
        <f t="shared" si="0"/>
        <v>0</v>
      </c>
      <c r="R18" s="188">
        <f t="shared" si="1"/>
        <v>0</v>
      </c>
    </row>
    <row r="19" spans="1:18" ht="18" customHeight="1" x14ac:dyDescent="0.25">
      <c r="A19" s="94">
        <v>10</v>
      </c>
      <c r="B19" s="274">
        <v>201</v>
      </c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187">
        <f t="shared" si="0"/>
        <v>0</v>
      </c>
      <c r="R19" s="188">
        <f t="shared" si="1"/>
        <v>0</v>
      </c>
    </row>
    <row r="20" spans="1:18" ht="18" customHeight="1" x14ac:dyDescent="0.25">
      <c r="A20" s="94">
        <v>11</v>
      </c>
      <c r="B20" s="274">
        <v>204</v>
      </c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187">
        <f t="shared" si="0"/>
        <v>0</v>
      </c>
      <c r="R20" s="188">
        <f t="shared" si="1"/>
        <v>0</v>
      </c>
    </row>
    <row r="21" spans="1:18" ht="18" customHeight="1" x14ac:dyDescent="0.25">
      <c r="A21" s="94">
        <v>12</v>
      </c>
      <c r="B21" s="274" t="s">
        <v>142</v>
      </c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187">
        <f t="shared" si="0"/>
        <v>0</v>
      </c>
      <c r="R21" s="188">
        <f t="shared" si="1"/>
        <v>0</v>
      </c>
    </row>
    <row r="22" spans="1:18" ht="18" customHeight="1" x14ac:dyDescent="0.25">
      <c r="A22" s="94">
        <v>13</v>
      </c>
      <c r="B22" s="274">
        <v>327</v>
      </c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187">
        <f t="shared" si="0"/>
        <v>0</v>
      </c>
      <c r="R22" s="188">
        <f t="shared" si="1"/>
        <v>0</v>
      </c>
    </row>
    <row r="23" spans="1:18" ht="18" customHeight="1" x14ac:dyDescent="0.25">
      <c r="A23" s="94">
        <v>14</v>
      </c>
      <c r="B23" s="274">
        <v>328</v>
      </c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187">
        <f t="shared" si="0"/>
        <v>0</v>
      </c>
      <c r="R23" s="188">
        <f t="shared" si="1"/>
        <v>0</v>
      </c>
    </row>
    <row r="24" spans="1:18" ht="18" customHeight="1" x14ac:dyDescent="0.25">
      <c r="A24" s="94">
        <v>15</v>
      </c>
      <c r="B24" s="274">
        <v>329</v>
      </c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187">
        <f t="shared" si="0"/>
        <v>0</v>
      </c>
      <c r="R24" s="188">
        <f t="shared" si="1"/>
        <v>0</v>
      </c>
    </row>
    <row r="25" spans="1:18" ht="18" customHeight="1" x14ac:dyDescent="0.25">
      <c r="A25" s="94">
        <v>16</v>
      </c>
      <c r="B25" s="274">
        <v>330</v>
      </c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187">
        <f t="shared" si="0"/>
        <v>0</v>
      </c>
      <c r="R25" s="188">
        <f t="shared" si="1"/>
        <v>0</v>
      </c>
    </row>
    <row r="26" spans="1:18" ht="18" customHeight="1" x14ac:dyDescent="0.25">
      <c r="A26" s="94">
        <v>17</v>
      </c>
      <c r="B26" s="274">
        <v>331</v>
      </c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187">
        <f t="shared" si="0"/>
        <v>0</v>
      </c>
      <c r="R26" s="188">
        <f t="shared" si="1"/>
        <v>0</v>
      </c>
    </row>
    <row r="27" spans="1:18" ht="18" customHeight="1" x14ac:dyDescent="0.25">
      <c r="A27" s="94">
        <v>18</v>
      </c>
      <c r="B27" s="274">
        <v>332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187">
        <f t="shared" si="0"/>
        <v>0</v>
      </c>
      <c r="R27" s="188">
        <f t="shared" si="1"/>
        <v>0</v>
      </c>
    </row>
    <row r="28" spans="1:18" ht="18" customHeight="1" x14ac:dyDescent="0.25">
      <c r="A28" s="94">
        <v>19</v>
      </c>
      <c r="B28" s="274">
        <v>333</v>
      </c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187">
        <f t="shared" si="0"/>
        <v>0</v>
      </c>
      <c r="R28" s="188">
        <f t="shared" si="1"/>
        <v>0</v>
      </c>
    </row>
    <row r="29" spans="1:18" ht="18" customHeight="1" x14ac:dyDescent="0.25">
      <c r="A29" s="94">
        <v>20</v>
      </c>
      <c r="B29" s="274">
        <v>334</v>
      </c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187">
        <f t="shared" si="0"/>
        <v>0</v>
      </c>
      <c r="R29" s="188">
        <f t="shared" si="1"/>
        <v>0</v>
      </c>
    </row>
    <row r="30" spans="1:18" ht="18" customHeight="1" x14ac:dyDescent="0.25">
      <c r="A30" s="94">
        <v>22</v>
      </c>
      <c r="B30" s="274">
        <v>336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187">
        <f t="shared" si="0"/>
        <v>0</v>
      </c>
      <c r="R30" s="188">
        <f t="shared" si="1"/>
        <v>0</v>
      </c>
    </row>
    <row r="31" spans="1:18" ht="18" customHeight="1" x14ac:dyDescent="0.25">
      <c r="A31" s="94">
        <v>24</v>
      </c>
      <c r="B31" s="274">
        <v>338</v>
      </c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187">
        <f t="shared" si="0"/>
        <v>0</v>
      </c>
      <c r="R31" s="188">
        <f t="shared" si="1"/>
        <v>0</v>
      </c>
    </row>
    <row r="32" spans="1:18" ht="18" customHeight="1" x14ac:dyDescent="0.25">
      <c r="A32" s="94">
        <v>25</v>
      </c>
      <c r="B32" s="94">
        <v>339</v>
      </c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187">
        <f t="shared" si="0"/>
        <v>0</v>
      </c>
      <c r="R32" s="188">
        <f t="shared" si="1"/>
        <v>0</v>
      </c>
    </row>
    <row r="33" spans="1:18" ht="18" customHeight="1" x14ac:dyDescent="0.25">
      <c r="A33" s="94">
        <v>26</v>
      </c>
      <c r="B33" s="94">
        <v>340</v>
      </c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187">
        <f t="shared" si="0"/>
        <v>0</v>
      </c>
      <c r="R33" s="188">
        <f t="shared" si="1"/>
        <v>0</v>
      </c>
    </row>
    <row r="34" spans="1:18" ht="18" customHeight="1" x14ac:dyDescent="0.25">
      <c r="A34" s="94">
        <v>27</v>
      </c>
      <c r="B34" s="94">
        <v>341</v>
      </c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187">
        <f t="shared" si="0"/>
        <v>0</v>
      </c>
      <c r="R34" s="188">
        <f t="shared" si="1"/>
        <v>0</v>
      </c>
    </row>
    <row r="35" spans="1:18" ht="18" customHeight="1" x14ac:dyDescent="0.25">
      <c r="A35" s="94">
        <v>28</v>
      </c>
      <c r="B35" s="275">
        <v>342</v>
      </c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187">
        <f t="shared" si="0"/>
        <v>0</v>
      </c>
      <c r="R35" s="188">
        <f t="shared" si="1"/>
        <v>0</v>
      </c>
    </row>
    <row r="36" spans="1:18" ht="18" customHeight="1" x14ac:dyDescent="0.25">
      <c r="A36" s="94">
        <v>29</v>
      </c>
      <c r="B36" s="94">
        <v>343</v>
      </c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187">
        <f t="shared" si="0"/>
        <v>0</v>
      </c>
      <c r="R36" s="188">
        <f t="shared" si="1"/>
        <v>0</v>
      </c>
    </row>
    <row r="37" spans="1:18" ht="18" customHeight="1" x14ac:dyDescent="0.25">
      <c r="A37" s="94">
        <v>30</v>
      </c>
      <c r="B37" s="274" t="s">
        <v>143</v>
      </c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187">
        <f t="shared" si="0"/>
        <v>0</v>
      </c>
      <c r="R37" s="188">
        <f t="shared" si="1"/>
        <v>0</v>
      </c>
    </row>
    <row r="38" spans="1:18" ht="18" customHeight="1" x14ac:dyDescent="0.25">
      <c r="A38" s="94">
        <v>31</v>
      </c>
      <c r="B38" s="274" t="s">
        <v>144</v>
      </c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187">
        <f t="shared" si="0"/>
        <v>0</v>
      </c>
      <c r="R38" s="188">
        <f t="shared" si="1"/>
        <v>0</v>
      </c>
    </row>
    <row r="39" spans="1:18" ht="18" customHeight="1" x14ac:dyDescent="0.25">
      <c r="A39" s="94">
        <v>32</v>
      </c>
      <c r="B39" s="274" t="s">
        <v>145</v>
      </c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187">
        <f t="shared" si="0"/>
        <v>0</v>
      </c>
      <c r="R39" s="188">
        <f t="shared" si="1"/>
        <v>0</v>
      </c>
    </row>
    <row r="40" spans="1:18" ht="18" customHeight="1" x14ac:dyDescent="0.25">
      <c r="A40" s="94">
        <v>33</v>
      </c>
      <c r="B40" s="274">
        <v>417</v>
      </c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187">
        <f t="shared" si="0"/>
        <v>0</v>
      </c>
      <c r="R40" s="188">
        <f t="shared" si="1"/>
        <v>0</v>
      </c>
    </row>
    <row r="41" spans="1:18" ht="18" customHeight="1" x14ac:dyDescent="0.25">
      <c r="A41" s="94">
        <v>35</v>
      </c>
      <c r="B41" s="94">
        <v>419</v>
      </c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187">
        <f t="shared" si="0"/>
        <v>0</v>
      </c>
      <c r="R41" s="188">
        <f t="shared" si="1"/>
        <v>0</v>
      </c>
    </row>
    <row r="42" spans="1:18" ht="18" customHeight="1" x14ac:dyDescent="0.25">
      <c r="A42" s="94">
        <v>37</v>
      </c>
      <c r="B42" s="274">
        <v>421</v>
      </c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187">
        <f t="shared" si="0"/>
        <v>0</v>
      </c>
      <c r="R42" s="188">
        <f t="shared" si="1"/>
        <v>0</v>
      </c>
    </row>
    <row r="43" spans="1:18" ht="18" customHeight="1" x14ac:dyDescent="0.25">
      <c r="A43" s="94">
        <v>38</v>
      </c>
      <c r="B43" s="94">
        <v>422</v>
      </c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187">
        <f t="shared" si="0"/>
        <v>0</v>
      </c>
      <c r="R43" s="188">
        <f t="shared" si="1"/>
        <v>0</v>
      </c>
    </row>
    <row r="44" spans="1:18" ht="18" customHeight="1" x14ac:dyDescent="0.25">
      <c r="A44" s="94">
        <v>39</v>
      </c>
      <c r="B44" s="187">
        <v>423</v>
      </c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187">
        <f t="shared" si="0"/>
        <v>0</v>
      </c>
      <c r="R44" s="188">
        <f t="shared" si="1"/>
        <v>0</v>
      </c>
    </row>
    <row r="45" spans="1:18" ht="18" customHeight="1" x14ac:dyDescent="0.25">
      <c r="A45" s="94">
        <v>40</v>
      </c>
      <c r="B45" s="187">
        <v>424</v>
      </c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187">
        <f t="shared" si="0"/>
        <v>0</v>
      </c>
      <c r="R45" s="188">
        <f t="shared" si="1"/>
        <v>0</v>
      </c>
    </row>
    <row r="46" spans="1:18" ht="18" customHeight="1" x14ac:dyDescent="0.25">
      <c r="A46" s="94">
        <v>41</v>
      </c>
      <c r="B46" s="187">
        <v>425</v>
      </c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187">
        <f t="shared" si="0"/>
        <v>0</v>
      </c>
      <c r="R46" s="188">
        <f t="shared" si="1"/>
        <v>0</v>
      </c>
    </row>
    <row r="47" spans="1:18" ht="18" customHeight="1" x14ac:dyDescent="0.25">
      <c r="A47" s="94">
        <v>42</v>
      </c>
      <c r="B47" s="187">
        <v>426</v>
      </c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187">
        <f t="shared" si="0"/>
        <v>0</v>
      </c>
      <c r="R47" s="188">
        <f t="shared" si="1"/>
        <v>0</v>
      </c>
    </row>
    <row r="48" spans="1:18" ht="18" customHeight="1" x14ac:dyDescent="0.25">
      <c r="A48" s="94">
        <v>43</v>
      </c>
      <c r="B48" s="187">
        <v>427</v>
      </c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187">
        <f t="shared" si="0"/>
        <v>0</v>
      </c>
      <c r="R48" s="188">
        <f t="shared" si="1"/>
        <v>0</v>
      </c>
    </row>
    <row r="49" spans="1:18" ht="18" customHeight="1" x14ac:dyDescent="0.25">
      <c r="A49" s="94">
        <v>44</v>
      </c>
      <c r="B49" s="187">
        <v>428</v>
      </c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187">
        <f t="shared" si="0"/>
        <v>0</v>
      </c>
      <c r="R49" s="188">
        <f t="shared" si="1"/>
        <v>0</v>
      </c>
    </row>
    <row r="50" spans="1:18" ht="18" customHeight="1" x14ac:dyDescent="0.25">
      <c r="A50" s="94">
        <v>45</v>
      </c>
      <c r="B50" s="187">
        <v>429</v>
      </c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187">
        <f t="shared" si="0"/>
        <v>0</v>
      </c>
      <c r="R50" s="188">
        <f t="shared" si="1"/>
        <v>0</v>
      </c>
    </row>
    <row r="51" spans="1:18" ht="18" customHeight="1" x14ac:dyDescent="0.25">
      <c r="A51" s="94">
        <v>46</v>
      </c>
      <c r="B51" s="187">
        <v>430</v>
      </c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187">
        <f t="shared" si="0"/>
        <v>0</v>
      </c>
      <c r="R51" s="188">
        <f t="shared" si="1"/>
        <v>0</v>
      </c>
    </row>
    <row r="52" spans="1:18" ht="18" customHeight="1" x14ac:dyDescent="0.25">
      <c r="A52" s="94">
        <v>47</v>
      </c>
      <c r="B52" s="187">
        <v>431</v>
      </c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187">
        <f t="shared" si="0"/>
        <v>0</v>
      </c>
      <c r="R52" s="188">
        <f t="shared" si="1"/>
        <v>0</v>
      </c>
    </row>
    <row r="53" spans="1:18" ht="18" customHeight="1" x14ac:dyDescent="0.25">
      <c r="A53" s="94">
        <v>48</v>
      </c>
      <c r="B53" s="187">
        <v>432</v>
      </c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187">
        <f t="shared" si="0"/>
        <v>0</v>
      </c>
      <c r="R53" s="188">
        <f t="shared" si="1"/>
        <v>0</v>
      </c>
    </row>
    <row r="54" spans="1:18" ht="18" customHeight="1" x14ac:dyDescent="0.25">
      <c r="A54" s="94">
        <v>49</v>
      </c>
      <c r="B54" s="187">
        <v>433</v>
      </c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187">
        <f t="shared" si="0"/>
        <v>0</v>
      </c>
      <c r="R54" s="188">
        <f t="shared" si="1"/>
        <v>0</v>
      </c>
    </row>
    <row r="55" spans="1:18" ht="18" customHeight="1" x14ac:dyDescent="0.25">
      <c r="A55" s="94">
        <v>50</v>
      </c>
      <c r="B55" s="187">
        <v>434</v>
      </c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187">
        <f t="shared" si="0"/>
        <v>0</v>
      </c>
      <c r="R55" s="188">
        <f t="shared" si="1"/>
        <v>0</v>
      </c>
    </row>
    <row r="56" spans="1:18" ht="18" customHeight="1" x14ac:dyDescent="0.25">
      <c r="A56" s="94">
        <v>51</v>
      </c>
      <c r="B56" s="187">
        <v>435</v>
      </c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187">
        <f t="shared" si="0"/>
        <v>0</v>
      </c>
      <c r="R56" s="188">
        <f t="shared" si="1"/>
        <v>0</v>
      </c>
    </row>
    <row r="57" spans="1:18" ht="18" customHeight="1" x14ac:dyDescent="0.25">
      <c r="A57" s="94">
        <v>52</v>
      </c>
      <c r="B57" s="187">
        <v>436</v>
      </c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187">
        <f t="shared" si="0"/>
        <v>0</v>
      </c>
      <c r="R57" s="188">
        <f t="shared" si="1"/>
        <v>0</v>
      </c>
    </row>
    <row r="58" spans="1:18" ht="18" customHeight="1" x14ac:dyDescent="0.25">
      <c r="A58" s="94">
        <v>53</v>
      </c>
      <c r="B58" s="187">
        <v>437</v>
      </c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187">
        <f t="shared" si="0"/>
        <v>0</v>
      </c>
      <c r="R58" s="188">
        <f t="shared" si="1"/>
        <v>0</v>
      </c>
    </row>
    <row r="59" spans="1:18" ht="18" customHeight="1" x14ac:dyDescent="0.25">
      <c r="A59" s="94">
        <v>54</v>
      </c>
      <c r="B59" s="187">
        <v>438</v>
      </c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187">
        <f t="shared" si="0"/>
        <v>0</v>
      </c>
      <c r="R59" s="188">
        <f t="shared" si="1"/>
        <v>0</v>
      </c>
    </row>
    <row r="60" spans="1:18" ht="18" customHeight="1" x14ac:dyDescent="0.25">
      <c r="A60" s="94">
        <v>55</v>
      </c>
      <c r="B60" s="187">
        <v>439</v>
      </c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187">
        <f t="shared" si="0"/>
        <v>0</v>
      </c>
      <c r="R60" s="188">
        <f t="shared" si="1"/>
        <v>0</v>
      </c>
    </row>
    <row r="61" spans="1:18" ht="18" customHeight="1" x14ac:dyDescent="0.25">
      <c r="A61" s="94">
        <v>56</v>
      </c>
      <c r="B61" s="187">
        <v>440</v>
      </c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187">
        <f t="shared" si="0"/>
        <v>0</v>
      </c>
      <c r="R61" s="188">
        <f t="shared" si="1"/>
        <v>0</v>
      </c>
    </row>
    <row r="62" spans="1:18" ht="18" customHeight="1" x14ac:dyDescent="0.25">
      <c r="A62" s="94">
        <v>57</v>
      </c>
      <c r="B62" s="187">
        <v>441</v>
      </c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187">
        <f t="shared" si="0"/>
        <v>0</v>
      </c>
      <c r="R62" s="188">
        <f t="shared" si="1"/>
        <v>0</v>
      </c>
    </row>
    <row r="63" spans="1:18" ht="18" customHeight="1" x14ac:dyDescent="0.25">
      <c r="A63" s="94">
        <v>58</v>
      </c>
      <c r="B63" s="187">
        <v>442</v>
      </c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187">
        <f t="shared" si="0"/>
        <v>0</v>
      </c>
      <c r="R63" s="188">
        <f t="shared" si="1"/>
        <v>0</v>
      </c>
    </row>
    <row r="64" spans="1:18" ht="18" customHeight="1" x14ac:dyDescent="0.25">
      <c r="A64" s="94">
        <v>60</v>
      </c>
      <c r="B64" s="187" t="s">
        <v>146</v>
      </c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187">
        <f t="shared" si="0"/>
        <v>0</v>
      </c>
      <c r="R64" s="188">
        <f t="shared" si="1"/>
        <v>0</v>
      </c>
    </row>
    <row r="65" spans="1:18" ht="18" customHeight="1" x14ac:dyDescent="0.25">
      <c r="A65" s="94">
        <v>61</v>
      </c>
      <c r="B65" s="187">
        <v>505</v>
      </c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187">
        <f t="shared" si="0"/>
        <v>0</v>
      </c>
      <c r="R65" s="188">
        <f t="shared" si="1"/>
        <v>0</v>
      </c>
    </row>
    <row r="66" spans="1:18" ht="18" customHeight="1" x14ac:dyDescent="0.25">
      <c r="A66" s="94">
        <v>62</v>
      </c>
      <c r="B66" s="187">
        <v>506</v>
      </c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187">
        <f t="shared" si="0"/>
        <v>0</v>
      </c>
      <c r="R66" s="188">
        <f t="shared" si="1"/>
        <v>0</v>
      </c>
    </row>
    <row r="67" spans="1:18" ht="18" customHeight="1" x14ac:dyDescent="0.25">
      <c r="A67" s="94">
        <v>63</v>
      </c>
      <c r="B67" s="187">
        <v>507</v>
      </c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187">
        <f t="shared" si="0"/>
        <v>0</v>
      </c>
      <c r="R67" s="188">
        <f t="shared" si="1"/>
        <v>0</v>
      </c>
    </row>
    <row r="68" spans="1:18" ht="18" customHeight="1" x14ac:dyDescent="0.25">
      <c r="A68" s="94">
        <v>64</v>
      </c>
      <c r="B68" s="187">
        <v>608</v>
      </c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187">
        <f t="shared" si="0"/>
        <v>0</v>
      </c>
      <c r="R68" s="188">
        <f t="shared" si="1"/>
        <v>0</v>
      </c>
    </row>
    <row r="69" spans="1:18" ht="18" customHeight="1" x14ac:dyDescent="0.25">
      <c r="A69" s="94">
        <v>65</v>
      </c>
      <c r="B69" s="187">
        <v>609</v>
      </c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187">
        <f t="shared" si="0"/>
        <v>0</v>
      </c>
      <c r="R69" s="188">
        <f t="shared" si="1"/>
        <v>0</v>
      </c>
    </row>
    <row r="70" spans="1:18" ht="18" customHeight="1" x14ac:dyDescent="0.25">
      <c r="A70" s="94">
        <v>66</v>
      </c>
      <c r="B70" s="187">
        <v>610</v>
      </c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187">
        <f t="shared" si="0"/>
        <v>0</v>
      </c>
      <c r="R70" s="188">
        <f t="shared" si="1"/>
        <v>0</v>
      </c>
    </row>
    <row r="71" spans="1:18" ht="18" customHeight="1" x14ac:dyDescent="0.25">
      <c r="A71" s="94">
        <v>67</v>
      </c>
      <c r="B71" s="187">
        <v>611</v>
      </c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187">
        <f t="shared" si="0"/>
        <v>0</v>
      </c>
      <c r="R71" s="188">
        <f t="shared" si="1"/>
        <v>0</v>
      </c>
    </row>
    <row r="72" spans="1:18" ht="18" customHeight="1" x14ac:dyDescent="0.25">
      <c r="A72" s="94">
        <v>68</v>
      </c>
      <c r="B72" s="187">
        <v>612</v>
      </c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187">
        <f t="shared" si="0"/>
        <v>0</v>
      </c>
      <c r="R72" s="188">
        <f t="shared" si="1"/>
        <v>0</v>
      </c>
    </row>
    <row r="73" spans="1:18" ht="18" customHeight="1" x14ac:dyDescent="0.25">
      <c r="A73" s="94">
        <v>69</v>
      </c>
      <c r="B73" s="187">
        <v>613</v>
      </c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187">
        <f t="shared" si="0"/>
        <v>0</v>
      </c>
      <c r="R73" s="188">
        <f t="shared" si="1"/>
        <v>0</v>
      </c>
    </row>
    <row r="74" spans="1:18" ht="18" customHeight="1" x14ac:dyDescent="0.25">
      <c r="A74" s="94">
        <v>71</v>
      </c>
      <c r="B74" s="187">
        <v>615</v>
      </c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187">
        <f t="shared" si="0"/>
        <v>0</v>
      </c>
      <c r="R74" s="188">
        <f t="shared" si="1"/>
        <v>0</v>
      </c>
    </row>
    <row r="75" spans="1:18" ht="18" customHeight="1" x14ac:dyDescent="0.25">
      <c r="A75" s="94">
        <v>72</v>
      </c>
      <c r="B75" s="187">
        <v>616</v>
      </c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187">
        <f t="shared" ref="Q75:Q138" si="2">C75+E75+G75+I75+K75+M75+O75</f>
        <v>0</v>
      </c>
      <c r="R75" s="188">
        <f t="shared" ref="R75:R138" si="3">SUM(C75*C$9,E75*E$9,G75*G$9,I75*I$9,K75*K$9,M75*M$9,O75*O$9)</f>
        <v>0</v>
      </c>
    </row>
    <row r="76" spans="1:18" ht="18" customHeight="1" x14ac:dyDescent="0.25">
      <c r="A76" s="94">
        <v>73</v>
      </c>
      <c r="B76" s="187">
        <v>617</v>
      </c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187">
        <f t="shared" si="2"/>
        <v>0</v>
      </c>
      <c r="R76" s="188">
        <f t="shared" si="3"/>
        <v>0</v>
      </c>
    </row>
    <row r="77" spans="1:18" s="277" customFormat="1" ht="18" customHeight="1" x14ac:dyDescent="0.25">
      <c r="A77" s="94">
        <v>74</v>
      </c>
      <c r="B77" s="276">
        <v>618</v>
      </c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187">
        <f t="shared" si="2"/>
        <v>0</v>
      </c>
      <c r="R77" s="188">
        <f t="shared" si="3"/>
        <v>0</v>
      </c>
    </row>
    <row r="78" spans="1:18" ht="18" customHeight="1" x14ac:dyDescent="0.25">
      <c r="A78" s="94">
        <v>75</v>
      </c>
      <c r="B78" s="187">
        <v>619</v>
      </c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187">
        <f t="shared" si="2"/>
        <v>0</v>
      </c>
      <c r="R78" s="188">
        <f t="shared" si="3"/>
        <v>0</v>
      </c>
    </row>
    <row r="79" spans="1:18" ht="18" customHeight="1" x14ac:dyDescent="0.25">
      <c r="A79" s="94">
        <v>76</v>
      </c>
      <c r="B79" s="187">
        <v>620</v>
      </c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187">
        <f t="shared" si="2"/>
        <v>0</v>
      </c>
      <c r="R79" s="188">
        <f t="shared" si="3"/>
        <v>0</v>
      </c>
    </row>
    <row r="80" spans="1:18" ht="18" customHeight="1" x14ac:dyDescent="0.25">
      <c r="A80" s="94">
        <v>79</v>
      </c>
      <c r="B80" s="187">
        <v>623</v>
      </c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187">
        <f t="shared" si="2"/>
        <v>0</v>
      </c>
      <c r="R80" s="188">
        <f t="shared" si="3"/>
        <v>0</v>
      </c>
    </row>
    <row r="81" spans="1:18" ht="18" customHeight="1" x14ac:dyDescent="0.25">
      <c r="A81" s="94">
        <v>80</v>
      </c>
      <c r="B81" s="187">
        <v>624</v>
      </c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187">
        <f t="shared" si="2"/>
        <v>0</v>
      </c>
      <c r="R81" s="188">
        <f t="shared" si="3"/>
        <v>0</v>
      </c>
    </row>
    <row r="82" spans="1:18" ht="18" customHeight="1" x14ac:dyDescent="0.25">
      <c r="A82" s="94">
        <v>81</v>
      </c>
      <c r="B82" s="187">
        <v>625</v>
      </c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187">
        <f t="shared" si="2"/>
        <v>0</v>
      </c>
      <c r="R82" s="188">
        <f t="shared" si="3"/>
        <v>0</v>
      </c>
    </row>
    <row r="83" spans="1:18" ht="18" customHeight="1" x14ac:dyDescent="0.25">
      <c r="A83" s="94">
        <v>82</v>
      </c>
      <c r="B83" s="187">
        <v>626</v>
      </c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187">
        <f t="shared" si="2"/>
        <v>0</v>
      </c>
      <c r="R83" s="188">
        <f t="shared" si="3"/>
        <v>0</v>
      </c>
    </row>
    <row r="84" spans="1:18" ht="18" customHeight="1" x14ac:dyDescent="0.25">
      <c r="A84" s="94">
        <v>83</v>
      </c>
      <c r="B84" s="187">
        <v>627</v>
      </c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187">
        <f t="shared" si="2"/>
        <v>0</v>
      </c>
      <c r="R84" s="188">
        <f t="shared" si="3"/>
        <v>0</v>
      </c>
    </row>
    <row r="85" spans="1:18" ht="18" customHeight="1" x14ac:dyDescent="0.25">
      <c r="A85" s="94">
        <v>84</v>
      </c>
      <c r="B85" s="187">
        <v>628</v>
      </c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187">
        <f t="shared" si="2"/>
        <v>0</v>
      </c>
      <c r="R85" s="188">
        <f t="shared" si="3"/>
        <v>0</v>
      </c>
    </row>
    <row r="86" spans="1:18" ht="18" customHeight="1" x14ac:dyDescent="0.25">
      <c r="A86" s="94">
        <v>85</v>
      </c>
      <c r="B86" s="187">
        <v>629</v>
      </c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187">
        <f t="shared" si="2"/>
        <v>0</v>
      </c>
      <c r="R86" s="188">
        <f t="shared" si="3"/>
        <v>0</v>
      </c>
    </row>
    <row r="87" spans="1:18" ht="18" customHeight="1" x14ac:dyDescent="0.25">
      <c r="A87" s="94">
        <v>86</v>
      </c>
      <c r="B87" s="187">
        <v>630</v>
      </c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187">
        <f t="shared" si="2"/>
        <v>0</v>
      </c>
      <c r="R87" s="188">
        <f t="shared" si="3"/>
        <v>0</v>
      </c>
    </row>
    <row r="88" spans="1:18" ht="18" customHeight="1" x14ac:dyDescent="0.25">
      <c r="A88" s="94">
        <v>87</v>
      </c>
      <c r="B88" s="187">
        <v>631</v>
      </c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187">
        <f t="shared" si="2"/>
        <v>0</v>
      </c>
      <c r="R88" s="188">
        <f t="shared" si="3"/>
        <v>0</v>
      </c>
    </row>
    <row r="89" spans="1:18" ht="18" customHeight="1" x14ac:dyDescent="0.25">
      <c r="A89" s="94">
        <v>88</v>
      </c>
      <c r="B89" s="187">
        <v>632</v>
      </c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187">
        <f t="shared" si="2"/>
        <v>0</v>
      </c>
      <c r="R89" s="188">
        <f t="shared" si="3"/>
        <v>0</v>
      </c>
    </row>
    <row r="90" spans="1:18" ht="18" customHeight="1" x14ac:dyDescent="0.25">
      <c r="A90" s="94">
        <v>89</v>
      </c>
      <c r="B90" s="187">
        <v>633</v>
      </c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187">
        <f t="shared" si="2"/>
        <v>0</v>
      </c>
      <c r="R90" s="188">
        <f t="shared" si="3"/>
        <v>0</v>
      </c>
    </row>
    <row r="91" spans="1:18" ht="18" customHeight="1" x14ac:dyDescent="0.25">
      <c r="A91" s="94">
        <v>90</v>
      </c>
      <c r="B91" s="187" t="s">
        <v>147</v>
      </c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187">
        <f t="shared" si="2"/>
        <v>0</v>
      </c>
      <c r="R91" s="188">
        <f t="shared" si="3"/>
        <v>0</v>
      </c>
    </row>
    <row r="92" spans="1:18" ht="18" customHeight="1" x14ac:dyDescent="0.25">
      <c r="A92" s="94">
        <v>91</v>
      </c>
      <c r="B92" s="187">
        <v>702</v>
      </c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187">
        <f t="shared" si="2"/>
        <v>0</v>
      </c>
      <c r="R92" s="188">
        <f t="shared" si="3"/>
        <v>0</v>
      </c>
    </row>
    <row r="93" spans="1:18" ht="18" customHeight="1" x14ac:dyDescent="0.25">
      <c r="A93" s="94">
        <v>92</v>
      </c>
      <c r="B93" s="187">
        <v>703</v>
      </c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187">
        <f t="shared" si="2"/>
        <v>0</v>
      </c>
      <c r="R93" s="188">
        <f t="shared" si="3"/>
        <v>0</v>
      </c>
    </row>
    <row r="94" spans="1:18" ht="18" customHeight="1" x14ac:dyDescent="0.25">
      <c r="A94" s="94">
        <v>95</v>
      </c>
      <c r="B94" s="187">
        <v>1004</v>
      </c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187">
        <f t="shared" si="2"/>
        <v>0</v>
      </c>
      <c r="R94" s="188">
        <f t="shared" si="3"/>
        <v>0</v>
      </c>
    </row>
    <row r="95" spans="1:18" ht="18" customHeight="1" x14ac:dyDescent="0.25">
      <c r="A95" s="94">
        <v>96</v>
      </c>
      <c r="B95" s="187">
        <v>1005</v>
      </c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187">
        <f t="shared" si="2"/>
        <v>0</v>
      </c>
      <c r="R95" s="188">
        <f t="shared" si="3"/>
        <v>0</v>
      </c>
    </row>
    <row r="96" spans="1:18" ht="18" customHeight="1" x14ac:dyDescent="0.25">
      <c r="A96" s="94">
        <v>97</v>
      </c>
      <c r="B96" s="187">
        <v>1102</v>
      </c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187">
        <f t="shared" si="2"/>
        <v>0</v>
      </c>
      <c r="R96" s="188">
        <f t="shared" si="3"/>
        <v>0</v>
      </c>
    </row>
    <row r="97" spans="1:18" ht="18" customHeight="1" x14ac:dyDescent="0.25">
      <c r="A97" s="94">
        <v>98</v>
      </c>
      <c r="B97" s="187">
        <v>1103</v>
      </c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187">
        <f t="shared" si="2"/>
        <v>0</v>
      </c>
      <c r="R97" s="188">
        <f t="shared" si="3"/>
        <v>0</v>
      </c>
    </row>
    <row r="98" spans="1:18" ht="18" customHeight="1" x14ac:dyDescent="0.25">
      <c r="A98" s="94">
        <v>100</v>
      </c>
      <c r="B98" s="187">
        <v>1105</v>
      </c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187">
        <f t="shared" si="2"/>
        <v>0</v>
      </c>
      <c r="R98" s="188">
        <f t="shared" si="3"/>
        <v>0</v>
      </c>
    </row>
    <row r="99" spans="1:18" ht="18" customHeight="1" x14ac:dyDescent="0.25">
      <c r="A99" s="94">
        <v>101</v>
      </c>
      <c r="B99" s="187">
        <v>1106</v>
      </c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187">
        <f t="shared" si="2"/>
        <v>0</v>
      </c>
      <c r="R99" s="188">
        <f t="shared" si="3"/>
        <v>0</v>
      </c>
    </row>
    <row r="100" spans="1:18" ht="18" customHeight="1" x14ac:dyDescent="0.25">
      <c r="A100" s="94">
        <v>102</v>
      </c>
      <c r="B100" s="187">
        <v>1107</v>
      </c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187">
        <f t="shared" si="2"/>
        <v>0</v>
      </c>
      <c r="R100" s="188">
        <f t="shared" si="3"/>
        <v>0</v>
      </c>
    </row>
    <row r="101" spans="1:18" ht="18" customHeight="1" x14ac:dyDescent="0.25">
      <c r="A101" s="94">
        <v>103</v>
      </c>
      <c r="B101" s="187">
        <v>1111</v>
      </c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187">
        <f t="shared" si="2"/>
        <v>0</v>
      </c>
      <c r="R101" s="188">
        <f t="shared" si="3"/>
        <v>0</v>
      </c>
    </row>
    <row r="102" spans="1:18" ht="18" customHeight="1" x14ac:dyDescent="0.25">
      <c r="A102" s="94">
        <v>104</v>
      </c>
      <c r="B102" s="187">
        <v>1222</v>
      </c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187">
        <f t="shared" si="2"/>
        <v>0</v>
      </c>
      <c r="R102" s="188">
        <f t="shared" si="3"/>
        <v>0</v>
      </c>
    </row>
    <row r="103" spans="1:18" ht="18" customHeight="1" x14ac:dyDescent="0.25">
      <c r="A103" s="94">
        <v>105</v>
      </c>
      <c r="B103" s="187">
        <v>1224</v>
      </c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187">
        <f t="shared" si="2"/>
        <v>0</v>
      </c>
      <c r="R103" s="188">
        <f t="shared" si="3"/>
        <v>0</v>
      </c>
    </row>
    <row r="104" spans="1:18" ht="18" customHeight="1" x14ac:dyDescent="0.25">
      <c r="A104" s="94">
        <v>106</v>
      </c>
      <c r="B104" s="187">
        <v>1229</v>
      </c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187">
        <f t="shared" si="2"/>
        <v>0</v>
      </c>
      <c r="R104" s="188">
        <f t="shared" si="3"/>
        <v>0</v>
      </c>
    </row>
    <row r="105" spans="1:18" ht="18" customHeight="1" x14ac:dyDescent="0.25">
      <c r="A105" s="94">
        <v>107</v>
      </c>
      <c r="B105" s="187">
        <v>1230</v>
      </c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187">
        <f t="shared" si="2"/>
        <v>0</v>
      </c>
      <c r="R105" s="188">
        <f t="shared" si="3"/>
        <v>0</v>
      </c>
    </row>
    <row r="106" spans="1:18" ht="18" customHeight="1" x14ac:dyDescent="0.25">
      <c r="A106" s="94">
        <v>108</v>
      </c>
      <c r="B106" s="187">
        <v>1231</v>
      </c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187">
        <f t="shared" si="2"/>
        <v>0</v>
      </c>
      <c r="R106" s="188">
        <f t="shared" si="3"/>
        <v>0</v>
      </c>
    </row>
    <row r="107" spans="1:18" ht="18" customHeight="1" x14ac:dyDescent="0.25">
      <c r="A107" s="94">
        <v>109</v>
      </c>
      <c r="B107" s="187">
        <v>1232</v>
      </c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187">
        <f t="shared" si="2"/>
        <v>0</v>
      </c>
      <c r="R107" s="188">
        <f t="shared" si="3"/>
        <v>0</v>
      </c>
    </row>
    <row r="108" spans="1:18" ht="18" customHeight="1" x14ac:dyDescent="0.25">
      <c r="A108" s="94">
        <v>110</v>
      </c>
      <c r="B108" s="187">
        <v>1233</v>
      </c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187">
        <f t="shared" si="2"/>
        <v>0</v>
      </c>
      <c r="R108" s="188">
        <f t="shared" si="3"/>
        <v>0</v>
      </c>
    </row>
    <row r="109" spans="1:18" ht="18" customHeight="1" x14ac:dyDescent="0.25">
      <c r="A109" s="94">
        <v>111</v>
      </c>
      <c r="B109" s="187">
        <v>1234</v>
      </c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187">
        <f t="shared" si="2"/>
        <v>0</v>
      </c>
      <c r="R109" s="188">
        <f t="shared" si="3"/>
        <v>0</v>
      </c>
    </row>
    <row r="110" spans="1:18" ht="18" customHeight="1" x14ac:dyDescent="0.25">
      <c r="A110" s="94">
        <v>112</v>
      </c>
      <c r="B110" s="187">
        <v>1235</v>
      </c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187">
        <f t="shared" si="2"/>
        <v>0</v>
      </c>
      <c r="R110" s="188">
        <f t="shared" si="3"/>
        <v>0</v>
      </c>
    </row>
    <row r="111" spans="1:18" ht="18" customHeight="1" x14ac:dyDescent="0.25">
      <c r="A111" s="94">
        <v>113</v>
      </c>
      <c r="B111" s="187">
        <v>1236</v>
      </c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187">
        <f t="shared" si="2"/>
        <v>0</v>
      </c>
      <c r="R111" s="188">
        <f t="shared" si="3"/>
        <v>0</v>
      </c>
    </row>
    <row r="112" spans="1:18" ht="18" customHeight="1" x14ac:dyDescent="0.25">
      <c r="A112" s="94">
        <v>114</v>
      </c>
      <c r="B112" s="187">
        <v>1237</v>
      </c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187">
        <f t="shared" si="2"/>
        <v>0</v>
      </c>
      <c r="R112" s="188">
        <f t="shared" si="3"/>
        <v>0</v>
      </c>
    </row>
    <row r="113" spans="1:18" ht="18" customHeight="1" x14ac:dyDescent="0.25">
      <c r="A113" s="94">
        <v>116</v>
      </c>
      <c r="B113" s="187">
        <v>1403</v>
      </c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187">
        <f t="shared" si="2"/>
        <v>0</v>
      </c>
      <c r="R113" s="188">
        <f t="shared" si="3"/>
        <v>0</v>
      </c>
    </row>
    <row r="114" spans="1:18" ht="18" customHeight="1" x14ac:dyDescent="0.25">
      <c r="A114" s="94">
        <v>117</v>
      </c>
      <c r="B114" s="187">
        <v>1404</v>
      </c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187">
        <f t="shared" si="2"/>
        <v>0</v>
      </c>
      <c r="R114" s="188">
        <f t="shared" si="3"/>
        <v>0</v>
      </c>
    </row>
    <row r="115" spans="1:18" ht="18" customHeight="1" x14ac:dyDescent="0.25">
      <c r="A115" s="94">
        <v>118</v>
      </c>
      <c r="B115" s="187">
        <v>1405</v>
      </c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187">
        <f t="shared" si="2"/>
        <v>0</v>
      </c>
      <c r="R115" s="188">
        <f t="shared" si="3"/>
        <v>0</v>
      </c>
    </row>
    <row r="116" spans="1:18" ht="18" customHeight="1" x14ac:dyDescent="0.25">
      <c r="A116" s="94">
        <v>119</v>
      </c>
      <c r="B116" s="187">
        <v>1504</v>
      </c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187">
        <f t="shared" si="2"/>
        <v>0</v>
      </c>
      <c r="R116" s="188">
        <f t="shared" si="3"/>
        <v>0</v>
      </c>
    </row>
    <row r="117" spans="1:18" ht="18" customHeight="1" x14ac:dyDescent="0.25">
      <c r="A117" s="94">
        <v>120</v>
      </c>
      <c r="B117" s="187">
        <v>1505</v>
      </c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187">
        <f t="shared" si="2"/>
        <v>0</v>
      </c>
      <c r="R117" s="188">
        <f t="shared" si="3"/>
        <v>0</v>
      </c>
    </row>
    <row r="118" spans="1:18" ht="18" customHeight="1" x14ac:dyDescent="0.25">
      <c r="A118" s="94">
        <v>122</v>
      </c>
      <c r="B118" s="187">
        <v>1507</v>
      </c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187">
        <f t="shared" si="2"/>
        <v>0</v>
      </c>
      <c r="R118" s="188">
        <f t="shared" si="3"/>
        <v>0</v>
      </c>
    </row>
    <row r="119" spans="1:18" ht="18" customHeight="1" x14ac:dyDescent="0.25">
      <c r="A119" s="94">
        <v>123</v>
      </c>
      <c r="B119" s="187">
        <v>1508</v>
      </c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187">
        <f t="shared" si="2"/>
        <v>0</v>
      </c>
      <c r="R119" s="188">
        <f t="shared" si="3"/>
        <v>0</v>
      </c>
    </row>
    <row r="120" spans="1:18" ht="18" customHeight="1" x14ac:dyDescent="0.25">
      <c r="A120" s="94">
        <v>124</v>
      </c>
      <c r="B120" s="187">
        <v>1509</v>
      </c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187">
        <f t="shared" si="2"/>
        <v>0</v>
      </c>
      <c r="R120" s="188">
        <f t="shared" si="3"/>
        <v>0</v>
      </c>
    </row>
    <row r="121" spans="1:18" ht="18" customHeight="1" x14ac:dyDescent="0.25">
      <c r="A121" s="94">
        <v>125</v>
      </c>
      <c r="B121" s="187">
        <v>1510</v>
      </c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187">
        <f t="shared" si="2"/>
        <v>0</v>
      </c>
      <c r="R121" s="188">
        <f t="shared" si="3"/>
        <v>0</v>
      </c>
    </row>
    <row r="122" spans="1:18" ht="18" customHeight="1" x14ac:dyDescent="0.25">
      <c r="A122" s="94">
        <v>126</v>
      </c>
      <c r="B122" s="187">
        <v>1511</v>
      </c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187">
        <f t="shared" si="2"/>
        <v>0</v>
      </c>
      <c r="R122" s="188">
        <f t="shared" si="3"/>
        <v>0</v>
      </c>
    </row>
    <row r="123" spans="1:18" ht="18" customHeight="1" x14ac:dyDescent="0.25">
      <c r="A123" s="94">
        <v>127</v>
      </c>
      <c r="B123" s="187" t="s">
        <v>148</v>
      </c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187">
        <f t="shared" si="2"/>
        <v>0</v>
      </c>
      <c r="R123" s="188">
        <f t="shared" si="3"/>
        <v>0</v>
      </c>
    </row>
    <row r="124" spans="1:18" ht="18" customHeight="1" x14ac:dyDescent="0.25">
      <c r="A124" s="94">
        <v>128</v>
      </c>
      <c r="B124" s="187">
        <v>1602</v>
      </c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187">
        <f t="shared" si="2"/>
        <v>0</v>
      </c>
      <c r="R124" s="188">
        <f t="shared" si="3"/>
        <v>0</v>
      </c>
    </row>
    <row r="125" spans="1:18" ht="18" customHeight="1" x14ac:dyDescent="0.25">
      <c r="A125" s="94">
        <v>129</v>
      </c>
      <c r="B125" s="187">
        <v>1603</v>
      </c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187">
        <f t="shared" si="2"/>
        <v>0</v>
      </c>
      <c r="R125" s="188">
        <f t="shared" si="3"/>
        <v>0</v>
      </c>
    </row>
    <row r="126" spans="1:18" ht="18" customHeight="1" x14ac:dyDescent="0.25">
      <c r="A126" s="94">
        <v>130</v>
      </c>
      <c r="B126" s="187">
        <v>1703</v>
      </c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187">
        <f t="shared" si="2"/>
        <v>0</v>
      </c>
      <c r="R126" s="188">
        <f t="shared" si="3"/>
        <v>0</v>
      </c>
    </row>
    <row r="127" spans="1:18" ht="18" customHeight="1" x14ac:dyDescent="0.25">
      <c r="A127" s="94">
        <v>131</v>
      </c>
      <c r="B127" s="187">
        <v>1704</v>
      </c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187">
        <f t="shared" si="2"/>
        <v>0</v>
      </c>
      <c r="R127" s="188">
        <f t="shared" si="3"/>
        <v>0</v>
      </c>
    </row>
    <row r="128" spans="1:18" ht="18" customHeight="1" x14ac:dyDescent="0.25">
      <c r="A128" s="94">
        <v>132</v>
      </c>
      <c r="B128" s="187">
        <v>1705</v>
      </c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187">
        <f t="shared" si="2"/>
        <v>0</v>
      </c>
      <c r="R128" s="188">
        <f t="shared" si="3"/>
        <v>0</v>
      </c>
    </row>
    <row r="129" spans="1:18" ht="18" customHeight="1" x14ac:dyDescent="0.25">
      <c r="A129" s="94">
        <v>133</v>
      </c>
      <c r="B129" s="187">
        <v>1706</v>
      </c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187">
        <f t="shared" si="2"/>
        <v>0</v>
      </c>
      <c r="R129" s="188">
        <f t="shared" si="3"/>
        <v>0</v>
      </c>
    </row>
    <row r="130" spans="1:18" ht="18" customHeight="1" x14ac:dyDescent="0.25">
      <c r="A130" s="94">
        <v>134</v>
      </c>
      <c r="B130" s="187">
        <v>1707</v>
      </c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187">
        <f t="shared" si="2"/>
        <v>0</v>
      </c>
      <c r="R130" s="188">
        <f t="shared" si="3"/>
        <v>0</v>
      </c>
    </row>
    <row r="131" spans="1:18" ht="18" customHeight="1" x14ac:dyDescent="0.25">
      <c r="A131" s="94">
        <v>135</v>
      </c>
      <c r="B131" s="187">
        <v>1708</v>
      </c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187">
        <f t="shared" si="2"/>
        <v>0</v>
      </c>
      <c r="R131" s="188">
        <f t="shared" si="3"/>
        <v>0</v>
      </c>
    </row>
    <row r="132" spans="1:18" ht="18" customHeight="1" x14ac:dyDescent="0.25">
      <c r="A132" s="94">
        <v>136</v>
      </c>
      <c r="B132" s="187" t="s">
        <v>149</v>
      </c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187">
        <f t="shared" si="2"/>
        <v>0</v>
      </c>
      <c r="R132" s="188">
        <f t="shared" si="3"/>
        <v>0</v>
      </c>
    </row>
    <row r="133" spans="1:18" ht="18" customHeight="1" x14ac:dyDescent="0.25">
      <c r="A133" s="94">
        <v>137</v>
      </c>
      <c r="B133" s="187">
        <v>2101</v>
      </c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187">
        <f t="shared" si="2"/>
        <v>0</v>
      </c>
      <c r="R133" s="188">
        <f t="shared" si="3"/>
        <v>0</v>
      </c>
    </row>
    <row r="134" spans="1:18" ht="18" customHeight="1" x14ac:dyDescent="0.25">
      <c r="A134" s="94">
        <v>138</v>
      </c>
      <c r="B134" s="187">
        <v>2102</v>
      </c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187">
        <f t="shared" si="2"/>
        <v>0</v>
      </c>
      <c r="R134" s="188">
        <f t="shared" si="3"/>
        <v>0</v>
      </c>
    </row>
    <row r="135" spans="1:18" ht="18" customHeight="1" x14ac:dyDescent="0.25">
      <c r="A135" s="94">
        <v>139</v>
      </c>
      <c r="B135" s="187">
        <v>2105</v>
      </c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187">
        <f t="shared" si="2"/>
        <v>0</v>
      </c>
      <c r="R135" s="188">
        <f t="shared" si="3"/>
        <v>0</v>
      </c>
    </row>
    <row r="136" spans="1:18" ht="18" customHeight="1" x14ac:dyDescent="0.25">
      <c r="A136" s="94">
        <v>140</v>
      </c>
      <c r="B136" s="187">
        <v>2106</v>
      </c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187">
        <f t="shared" si="2"/>
        <v>0</v>
      </c>
      <c r="R136" s="188">
        <f t="shared" si="3"/>
        <v>0</v>
      </c>
    </row>
    <row r="137" spans="1:18" ht="18" customHeight="1" x14ac:dyDescent="0.25">
      <c r="A137" s="94">
        <v>141</v>
      </c>
      <c r="B137" s="187">
        <v>2107</v>
      </c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187">
        <f t="shared" si="2"/>
        <v>0</v>
      </c>
      <c r="R137" s="188">
        <f t="shared" si="3"/>
        <v>0</v>
      </c>
    </row>
    <row r="138" spans="1:18" ht="18" customHeight="1" x14ac:dyDescent="0.25">
      <c r="A138" s="94">
        <v>142</v>
      </c>
      <c r="B138" s="187">
        <v>2108</v>
      </c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187">
        <f t="shared" si="2"/>
        <v>0</v>
      </c>
      <c r="R138" s="188">
        <f t="shared" si="3"/>
        <v>0</v>
      </c>
    </row>
    <row r="139" spans="1:18" ht="18" customHeight="1" x14ac:dyDescent="0.25">
      <c r="A139" s="94">
        <v>143</v>
      </c>
      <c r="B139" s="187">
        <v>2109</v>
      </c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187">
        <f t="shared" ref="Q139:Q152" si="4">C139+E139+G139+I139+K139+M139+O139</f>
        <v>0</v>
      </c>
      <c r="R139" s="188">
        <f t="shared" ref="R139:R152" si="5">SUM(C139*C$9,E139*E$9,G139*G$9,I139*I$9,K139*K$9,M139*M$9,O139*O$9)</f>
        <v>0</v>
      </c>
    </row>
    <row r="140" spans="1:18" ht="18" customHeight="1" x14ac:dyDescent="0.25">
      <c r="A140" s="94">
        <v>144</v>
      </c>
      <c r="B140" s="187">
        <v>2110</v>
      </c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187">
        <f t="shared" si="4"/>
        <v>0</v>
      </c>
      <c r="R140" s="188">
        <f t="shared" si="5"/>
        <v>0</v>
      </c>
    </row>
    <row r="141" spans="1:18" ht="18" customHeight="1" x14ac:dyDescent="0.25">
      <c r="A141" s="94">
        <v>145</v>
      </c>
      <c r="B141" s="187">
        <v>2111</v>
      </c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187">
        <f t="shared" si="4"/>
        <v>0</v>
      </c>
      <c r="R141" s="188">
        <f t="shared" si="5"/>
        <v>0</v>
      </c>
    </row>
    <row r="142" spans="1:18" ht="18" customHeight="1" x14ac:dyDescent="0.25">
      <c r="A142" s="94">
        <v>146</v>
      </c>
      <c r="B142" s="187">
        <v>2112</v>
      </c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187">
        <f t="shared" si="4"/>
        <v>0</v>
      </c>
      <c r="R142" s="188">
        <f t="shared" si="5"/>
        <v>0</v>
      </c>
    </row>
    <row r="143" spans="1:18" ht="18" customHeight="1" x14ac:dyDescent="0.25">
      <c r="A143" s="94">
        <v>147</v>
      </c>
      <c r="B143" s="187">
        <v>2113</v>
      </c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187">
        <f t="shared" si="4"/>
        <v>0</v>
      </c>
      <c r="R143" s="188">
        <f t="shared" si="5"/>
        <v>0</v>
      </c>
    </row>
    <row r="144" spans="1:18" ht="18" customHeight="1" x14ac:dyDescent="0.25">
      <c r="A144" s="94">
        <v>148</v>
      </c>
      <c r="B144" s="187">
        <v>2114</v>
      </c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187">
        <f t="shared" si="4"/>
        <v>0</v>
      </c>
      <c r="R144" s="188">
        <f t="shared" si="5"/>
        <v>0</v>
      </c>
    </row>
    <row r="145" spans="1:18" ht="18" customHeight="1" x14ac:dyDescent="0.25">
      <c r="A145" s="94">
        <v>149</v>
      </c>
      <c r="B145" s="187">
        <v>2115</v>
      </c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187">
        <f t="shared" si="4"/>
        <v>0</v>
      </c>
      <c r="R145" s="188">
        <f t="shared" si="5"/>
        <v>0</v>
      </c>
    </row>
    <row r="146" spans="1:18" ht="18" customHeight="1" x14ac:dyDescent="0.25">
      <c r="A146" s="94">
        <v>151</v>
      </c>
      <c r="B146" s="187">
        <v>2302</v>
      </c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187">
        <f t="shared" si="4"/>
        <v>0</v>
      </c>
      <c r="R146" s="188">
        <f t="shared" si="5"/>
        <v>0</v>
      </c>
    </row>
    <row r="147" spans="1:18" ht="18" customHeight="1" x14ac:dyDescent="0.25">
      <c r="A147" s="94">
        <v>152</v>
      </c>
      <c r="B147" s="187">
        <v>2401</v>
      </c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187">
        <f t="shared" si="4"/>
        <v>0</v>
      </c>
      <c r="R147" s="188">
        <f t="shared" si="5"/>
        <v>0</v>
      </c>
    </row>
    <row r="148" spans="1:18" ht="18" customHeight="1" x14ac:dyDescent="0.25">
      <c r="A148" s="94">
        <v>153</v>
      </c>
      <c r="B148" s="187">
        <v>2402</v>
      </c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187">
        <f t="shared" si="4"/>
        <v>0</v>
      </c>
      <c r="R148" s="188">
        <f t="shared" si="5"/>
        <v>0</v>
      </c>
    </row>
    <row r="149" spans="1:18" ht="18" customHeight="1" x14ac:dyDescent="0.25">
      <c r="A149" s="94">
        <v>154</v>
      </c>
      <c r="B149" s="187" t="s">
        <v>150</v>
      </c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187">
        <f t="shared" si="4"/>
        <v>0</v>
      </c>
      <c r="R149" s="188">
        <f t="shared" si="5"/>
        <v>0</v>
      </c>
    </row>
    <row r="150" spans="1:18" ht="18" customHeight="1" x14ac:dyDescent="0.25">
      <c r="A150" s="94">
        <v>155</v>
      </c>
      <c r="B150" s="187" t="s">
        <v>151</v>
      </c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187">
        <f t="shared" si="4"/>
        <v>0</v>
      </c>
      <c r="R150" s="188">
        <f t="shared" si="5"/>
        <v>0</v>
      </c>
    </row>
    <row r="151" spans="1:18" ht="18" customHeight="1" x14ac:dyDescent="0.25">
      <c r="A151" s="94">
        <v>156</v>
      </c>
      <c r="B151" s="187" t="s">
        <v>152</v>
      </c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187">
        <f t="shared" si="4"/>
        <v>0</v>
      </c>
      <c r="R151" s="188">
        <f t="shared" si="5"/>
        <v>0</v>
      </c>
    </row>
    <row r="152" spans="1:18" ht="18" customHeight="1" x14ac:dyDescent="0.25">
      <c r="A152" s="94">
        <v>157</v>
      </c>
      <c r="B152" s="187" t="s">
        <v>153</v>
      </c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187">
        <f t="shared" si="4"/>
        <v>0</v>
      </c>
      <c r="R152" s="188">
        <f t="shared" si="5"/>
        <v>0</v>
      </c>
    </row>
    <row r="153" spans="1:18" x14ac:dyDescent="0.25">
      <c r="A153" s="262"/>
      <c r="B153" s="215"/>
      <c r="C153" s="215"/>
      <c r="D153" s="215"/>
      <c r="E153" s="215"/>
      <c r="F153" s="215"/>
      <c r="G153" s="215"/>
      <c r="H153" s="215"/>
      <c r="I153" s="215"/>
      <c r="J153" s="215"/>
      <c r="K153" s="215"/>
      <c r="L153" s="215"/>
      <c r="M153" s="215"/>
      <c r="N153" s="215"/>
      <c r="O153" s="215"/>
      <c r="P153" s="216"/>
      <c r="Q153" s="187">
        <f>SUM(Q11:Q152)</f>
        <v>0</v>
      </c>
      <c r="R153" s="188">
        <f>SUM(R11:R152)</f>
        <v>0</v>
      </c>
    </row>
    <row r="154" spans="1:18" ht="33.950000000000003" customHeight="1" x14ac:dyDescent="0.25">
      <c r="A154" s="264" t="s">
        <v>119</v>
      </c>
      <c r="B154" s="216"/>
      <c r="C154" s="94">
        <f>SUM(C11:C152)</f>
        <v>0</v>
      </c>
      <c r="D154" s="94"/>
      <c r="E154" s="94">
        <f>SUM(E11:E152)</f>
        <v>0</v>
      </c>
      <c r="F154" s="94"/>
      <c r="G154" s="94">
        <f>SUM(G11:G152)</f>
        <v>0</v>
      </c>
      <c r="H154" s="94"/>
      <c r="I154" s="94">
        <f>SUM(I11:I152)</f>
        <v>0</v>
      </c>
      <c r="J154" s="94"/>
      <c r="K154" s="94">
        <f>SUM(K11:K152)</f>
        <v>0</v>
      </c>
      <c r="L154" s="94"/>
      <c r="M154" s="94">
        <f>SUM(M11:M152)</f>
        <v>0</v>
      </c>
      <c r="N154" s="94"/>
      <c r="O154" s="94">
        <f>SUM(O11:O152)</f>
        <v>0</v>
      </c>
      <c r="P154" s="94"/>
      <c r="Q154" s="189">
        <f>SUM(C154:P154)</f>
        <v>0</v>
      </c>
      <c r="R154" s="190"/>
    </row>
    <row r="155" spans="1:18" ht="17.100000000000001" customHeight="1" x14ac:dyDescent="0.25">
      <c r="A155" s="264" t="s">
        <v>120</v>
      </c>
      <c r="B155" s="216"/>
      <c r="C155" s="94">
        <f>C154*C9</f>
        <v>0</v>
      </c>
      <c r="D155" s="94"/>
      <c r="E155" s="94">
        <f>E154*E9</f>
        <v>0</v>
      </c>
      <c r="F155" s="94"/>
      <c r="G155" s="94">
        <f>G154*G9</f>
        <v>0</v>
      </c>
      <c r="H155" s="94"/>
      <c r="I155" s="94">
        <f>I154*I9</f>
        <v>0</v>
      </c>
      <c r="J155" s="94"/>
      <c r="K155" s="94">
        <f>K154*K9</f>
        <v>0</v>
      </c>
      <c r="L155" s="94"/>
      <c r="M155" s="94">
        <f>M154*M9</f>
        <v>0</v>
      </c>
      <c r="N155" s="94"/>
      <c r="O155" s="94">
        <f>O154*O9</f>
        <v>0</v>
      </c>
      <c r="P155" s="94"/>
      <c r="Q155" s="94" t="s">
        <v>154</v>
      </c>
      <c r="R155" s="191">
        <f>SUM(C155:P155)</f>
        <v>0</v>
      </c>
    </row>
    <row r="156" spans="1:18" x14ac:dyDescent="0.25">
      <c r="A156" s="1"/>
      <c r="B156" s="279"/>
      <c r="C156" s="280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30.75" customHeight="1" x14ac:dyDescent="0.25">
      <c r="A157" s="266" t="s">
        <v>121</v>
      </c>
      <c r="B157" s="259"/>
      <c r="C157" s="259"/>
      <c r="D157" s="259"/>
      <c r="E157" s="259"/>
      <c r="F157" s="259"/>
      <c r="G157" s="259"/>
      <c r="H157" s="259"/>
      <c r="I157" s="259"/>
      <c r="J157" s="259"/>
      <c r="K157" s="259"/>
      <c r="L157" s="259"/>
      <c r="M157" s="259"/>
      <c r="N157" s="259"/>
      <c r="O157" s="259"/>
      <c r="P157" s="259"/>
      <c r="Q157" s="259"/>
      <c r="R157" s="1"/>
    </row>
    <row r="158" spans="1:18" x14ac:dyDescent="0.25">
      <c r="A158" s="189" t="s">
        <v>122</v>
      </c>
      <c r="B158" s="257" t="s">
        <v>123</v>
      </c>
      <c r="C158" s="215"/>
      <c r="D158" s="215"/>
      <c r="E158" s="215"/>
      <c r="F158" s="215"/>
      <c r="G158" s="215"/>
      <c r="H158" s="215"/>
      <c r="I158" s="215"/>
      <c r="J158" s="215"/>
      <c r="K158" s="215"/>
      <c r="L158" s="215"/>
      <c r="M158" s="215"/>
      <c r="N158" s="215"/>
      <c r="O158" s="215"/>
      <c r="P158" s="215"/>
      <c r="Q158" s="215"/>
      <c r="R158" s="216"/>
    </row>
    <row r="159" spans="1:18" x14ac:dyDescent="0.25">
      <c r="A159" s="46">
        <v>1</v>
      </c>
      <c r="B159" s="267" t="str">
        <f>IFERROR("Previous Week ("&amp;R5-1&amp;") Consumption (in Ltrs)",""-"")</f>
        <v>Previous Week (-1) Consumption (in Ltrs)</v>
      </c>
      <c r="C159" s="259"/>
      <c r="D159" s="259"/>
      <c r="E159" s="219"/>
      <c r="F159" s="258" t="str">
        <f t="array" aca="1" ref="F159" ca="1">IFERROR(INDIRECT("'" &amp; R5-1 &amp; "'!Q154"),"-")</f>
        <v>-</v>
      </c>
      <c r="G159" s="259"/>
      <c r="H159" s="219"/>
      <c r="I159" s="262"/>
      <c r="J159" s="215"/>
      <c r="K159" s="215"/>
      <c r="L159" s="215"/>
      <c r="M159" s="215"/>
      <c r="N159" s="215"/>
      <c r="O159" s="215"/>
      <c r="P159" s="215"/>
      <c r="Q159" s="215"/>
      <c r="R159" s="216"/>
    </row>
    <row r="160" spans="1:18" x14ac:dyDescent="0.25">
      <c r="A160" s="46">
        <v>2</v>
      </c>
      <c r="B160" s="260" t="str">
        <f>IFERROR("Previous Week ("&amp;R5&amp;") Consumption (in Ltrs)",""-"")</f>
        <v>Previous Week () Consumption (in Ltrs)</v>
      </c>
      <c r="C160" s="215"/>
      <c r="D160" s="215"/>
      <c r="E160" s="216"/>
      <c r="F160" s="258" t="str">
        <f t="array" aca="1" ref="F160" ca="1">IFERROR(INDIRECT("'" &amp; R5 &amp; "'!Q154"),"-")</f>
        <v>-</v>
      </c>
      <c r="G160" s="259"/>
      <c r="H160" s="219"/>
      <c r="I160" s="262"/>
      <c r="J160" s="215"/>
      <c r="K160" s="215"/>
      <c r="L160" s="215"/>
      <c r="M160" s="215"/>
      <c r="N160" s="215"/>
      <c r="O160" s="215"/>
      <c r="P160" s="215"/>
      <c r="Q160" s="215"/>
      <c r="R160" s="216"/>
    </row>
    <row r="161" spans="1:19" x14ac:dyDescent="0.25">
      <c r="A161" s="46">
        <v>3</v>
      </c>
      <c r="B161" s="260" t="s">
        <v>124</v>
      </c>
      <c r="C161" s="215"/>
      <c r="D161" s="215"/>
      <c r="E161" s="216"/>
      <c r="F161" s="258">
        <f ca="1">IFERROR(F159-F160,0)</f>
        <v>0</v>
      </c>
      <c r="G161" s="259"/>
      <c r="H161" s="219"/>
      <c r="I161" s="263" t="str">
        <f ca="1">IFERROR(
  IF(F160 - F159 &lt; 0,
     "Decrease in fuel consumption this week",
     "Increase in fuel consumption this week"
  ),
  "-"
)</f>
        <v>-</v>
      </c>
      <c r="J161" s="215"/>
      <c r="K161" s="215"/>
      <c r="L161" s="215"/>
      <c r="M161" s="215"/>
      <c r="N161" s="215"/>
      <c r="O161" s="215"/>
      <c r="P161" s="215"/>
      <c r="Q161" s="215"/>
      <c r="R161" s="216"/>
      <c r="S161" s="180"/>
    </row>
    <row r="162" spans="1:19" x14ac:dyDescent="0.25">
      <c r="A162" s="46">
        <v>4</v>
      </c>
      <c r="B162" s="260" t="s">
        <v>125</v>
      </c>
      <c r="C162" s="215"/>
      <c r="D162" s="215"/>
      <c r="E162" s="216"/>
      <c r="F162" s="258" t="s">
        <v>154</v>
      </c>
      <c r="G162" s="259"/>
      <c r="H162" s="219"/>
      <c r="I162" s="260" t="s">
        <v>155</v>
      </c>
      <c r="J162" s="215"/>
      <c r="K162" s="215"/>
      <c r="L162" s="215"/>
      <c r="M162" s="215"/>
      <c r="N162" s="215"/>
      <c r="O162" s="215"/>
      <c r="P162" s="215"/>
      <c r="Q162" s="215"/>
      <c r="R162" s="216"/>
      <c r="S162" s="180"/>
    </row>
    <row r="163" spans="1:19" x14ac:dyDescent="0.25">
      <c r="A163" s="46">
        <v>5</v>
      </c>
      <c r="B163" s="260" t="s">
        <v>126</v>
      </c>
      <c r="C163" s="215"/>
      <c r="D163" s="215"/>
      <c r="E163" s="216"/>
      <c r="F163" s="258" t="s">
        <v>154</v>
      </c>
      <c r="G163" s="259"/>
      <c r="H163" s="219"/>
      <c r="I163" s="260" t="s">
        <v>156</v>
      </c>
      <c r="J163" s="215"/>
      <c r="K163" s="215"/>
      <c r="L163" s="215"/>
      <c r="M163" s="215"/>
      <c r="N163" s="215"/>
      <c r="O163" s="215"/>
      <c r="P163" s="215"/>
      <c r="Q163" s="215"/>
      <c r="R163" s="216"/>
    </row>
    <row r="164" spans="1:19" x14ac:dyDescent="0.25">
      <c r="A164" s="46">
        <v>6</v>
      </c>
      <c r="B164" s="260" t="s">
        <v>127</v>
      </c>
      <c r="C164" s="215"/>
      <c r="D164" s="215"/>
      <c r="E164" s="216"/>
      <c r="F164" s="258" t="s">
        <v>154</v>
      </c>
      <c r="G164" s="259"/>
      <c r="H164" s="219"/>
      <c r="I164" s="260"/>
      <c r="J164" s="215"/>
      <c r="K164" s="215"/>
      <c r="L164" s="215"/>
      <c r="M164" s="215"/>
      <c r="N164" s="215"/>
      <c r="O164" s="215"/>
      <c r="P164" s="215"/>
      <c r="Q164" s="215"/>
      <c r="R164" s="216"/>
    </row>
    <row r="165" spans="1:19" x14ac:dyDescent="0.25">
      <c r="A165" s="46">
        <v>7</v>
      </c>
      <c r="B165" s="260" t="str">
        <f>IFERROR("Total number of flights handled in Week ("&amp;R5-1&amp;")",""-"")</f>
        <v>Total number of flights handled in Week (-1)</v>
      </c>
      <c r="C165" s="215"/>
      <c r="D165" s="215"/>
      <c r="E165" s="216"/>
      <c r="F165" s="281">
        <v>349</v>
      </c>
      <c r="G165" s="259"/>
      <c r="H165" s="219"/>
      <c r="I165" s="260" t="s">
        <v>157</v>
      </c>
      <c r="J165" s="215"/>
      <c r="K165" s="215"/>
      <c r="L165" s="215"/>
      <c r="M165" s="215"/>
      <c r="N165" s="215"/>
      <c r="O165" s="215"/>
      <c r="P165" s="215"/>
      <c r="Q165" s="215"/>
      <c r="R165" s="216"/>
    </row>
    <row r="166" spans="1:19" x14ac:dyDescent="0.25">
      <c r="A166" s="46">
        <v>8</v>
      </c>
      <c r="B166" s="260" t="str">
        <f>IFERROR("Total number of flights handled in Week ("&amp;R5&amp;")",""-"")</f>
        <v>Total number of flights handled in Week ()</v>
      </c>
      <c r="C166" s="215"/>
      <c r="D166" s="215"/>
      <c r="E166" s="216"/>
      <c r="F166" s="281">
        <v>356</v>
      </c>
      <c r="G166" s="259"/>
      <c r="H166" s="219"/>
      <c r="I166" s="260" t="s">
        <v>157</v>
      </c>
      <c r="J166" s="215"/>
      <c r="K166" s="215"/>
      <c r="L166" s="215"/>
      <c r="M166" s="215"/>
      <c r="N166" s="215"/>
      <c r="O166" s="215"/>
      <c r="P166" s="215"/>
      <c r="Q166" s="215"/>
      <c r="R166" s="216"/>
    </row>
    <row r="167" spans="1:19" x14ac:dyDescent="0.25">
      <c r="A167" s="46">
        <v>9</v>
      </c>
      <c r="B167" s="260" t="s">
        <v>128</v>
      </c>
      <c r="C167" s="215"/>
      <c r="D167" s="215"/>
      <c r="E167" s="216"/>
      <c r="F167" s="281">
        <f>IFERROR(ABS(F165-F166),"-")</f>
        <v>7</v>
      </c>
      <c r="G167" s="259"/>
      <c r="H167" s="219"/>
      <c r="I167" s="263" t="str">
        <f>IFERROR(
  IF(F166 - F165 &lt; 0,
     "Decrease in flight frequency this week",
     IF(F166 - F165 &gt; 0,
        "Increase in flight frequency this week",
        "Flight Frequency remains same"
     )
  ),
  "-"
)</f>
        <v>Increase in flight frequency this week</v>
      </c>
      <c r="J167" s="215"/>
      <c r="K167" s="215"/>
      <c r="L167" s="215"/>
      <c r="M167" s="215"/>
      <c r="N167" s="215"/>
      <c r="O167" s="215"/>
      <c r="P167" s="215"/>
      <c r="Q167" s="215"/>
      <c r="R167" s="216"/>
    </row>
    <row r="168" spans="1:19" x14ac:dyDescent="0.25">
      <c r="A168" s="46">
        <v>10</v>
      </c>
      <c r="B168" s="260" t="str">
        <f>IFERROR(
  "Reason for the change in fuel consumption: " &amp;
  IF(F166 - F165 &lt; 0,
     "Low refilling requirement and flight frequency decreases (" &amp; ABS(F166 - F165) &amp; " less flights)",
     "Low refilling requirement and flight frequency increases (" &amp; ABS(F166 - F165) &amp; " more flights)"
  ),
  "-"
)</f>
        <v>Reason for the change in fuel consumption: Low refilling requirement and flight frequency increases (7 more flights)</v>
      </c>
      <c r="C168" s="215"/>
      <c r="D168" s="215"/>
      <c r="E168" s="215"/>
      <c r="F168" s="215"/>
      <c r="G168" s="215"/>
      <c r="H168" s="215"/>
      <c r="I168" s="215"/>
      <c r="J168" s="215"/>
      <c r="K168" s="215"/>
      <c r="L168" s="215"/>
      <c r="M168" s="215"/>
      <c r="N168" s="215"/>
      <c r="O168" s="215"/>
      <c r="P168" s="215"/>
      <c r="Q168" s="215"/>
      <c r="R168" s="216"/>
    </row>
    <row r="169" spans="1:19" x14ac:dyDescent="0.25">
      <c r="A169" s="189" t="s">
        <v>129</v>
      </c>
      <c r="B169" s="257" t="s">
        <v>130</v>
      </c>
      <c r="C169" s="215"/>
      <c r="D169" s="215"/>
      <c r="E169" s="215"/>
      <c r="F169" s="215"/>
      <c r="G169" s="215"/>
      <c r="H169" s="215"/>
      <c r="I169" s="215"/>
      <c r="J169" s="215"/>
      <c r="K169" s="215"/>
      <c r="L169" s="215"/>
      <c r="M169" s="215"/>
      <c r="N169" s="215"/>
      <c r="O169" s="215"/>
      <c r="P169" s="215"/>
      <c r="Q169" s="215"/>
      <c r="R169" s="216"/>
    </row>
    <row r="170" spans="1:19" x14ac:dyDescent="0.25">
      <c r="A170" s="187">
        <v>1</v>
      </c>
      <c r="B170" s="260" t="str">
        <f>IFERROR("Total cost of diesel issued in Week ("&amp;R5-1&amp;")",""-"")</f>
        <v>Total cost of diesel issued in Week (-1)</v>
      </c>
      <c r="C170" s="215"/>
      <c r="D170" s="215"/>
      <c r="E170" s="216"/>
      <c r="F170" s="258" t="str">
        <f t="array" aca="1" ref="F170" ca="1">IFERROR(INDIRECT("'" &amp; R5-1 &amp; "'!R155"),"-")</f>
        <v>-</v>
      </c>
      <c r="G170" s="259"/>
      <c r="H170" s="219"/>
      <c r="I170" s="226"/>
      <c r="J170" s="215"/>
      <c r="K170" s="215"/>
      <c r="L170" s="215"/>
      <c r="M170" s="215"/>
      <c r="N170" s="215"/>
      <c r="O170" s="215"/>
      <c r="P170" s="215"/>
      <c r="Q170" s="215"/>
      <c r="R170" s="216"/>
    </row>
    <row r="171" spans="1:19" x14ac:dyDescent="0.25">
      <c r="A171" s="187">
        <v>2</v>
      </c>
      <c r="B171" s="260" t="str">
        <f>IFERROR("Total cost of diesel issued in Week ("&amp;R5&amp;")",""-"")</f>
        <v>Total cost of diesel issued in Week ()</v>
      </c>
      <c r="C171" s="215"/>
      <c r="D171" s="215"/>
      <c r="E171" s="216"/>
      <c r="F171" s="258" t="str">
        <f t="array" aca="1" ref="F171" ca="1">IFERROR(INDIRECT("'" &amp; R5&amp; "'!R155"),"-")</f>
        <v>-</v>
      </c>
      <c r="G171" s="259"/>
      <c r="H171" s="219"/>
      <c r="I171" s="262"/>
      <c r="J171" s="215"/>
      <c r="K171" s="215"/>
      <c r="L171" s="215"/>
      <c r="M171" s="215"/>
      <c r="N171" s="215"/>
      <c r="O171" s="215"/>
      <c r="P171" s="215"/>
      <c r="Q171" s="215"/>
      <c r="R171" s="216"/>
    </row>
    <row r="172" spans="1:19" x14ac:dyDescent="0.25">
      <c r="A172" s="187">
        <v>3</v>
      </c>
      <c r="B172" s="260" t="s">
        <v>131</v>
      </c>
      <c r="C172" s="215"/>
      <c r="D172" s="215"/>
      <c r="E172" s="216"/>
      <c r="F172" s="258">
        <f ca="1">IFERROR(F170-F171,0)</f>
        <v>0</v>
      </c>
      <c r="G172" s="259"/>
      <c r="H172" s="219"/>
      <c r="I172" s="263" t="str">
        <f ca="1">IFERROR(
  IF(F171-F170 &lt; 0,
     "Decrease in total cost this week",
    " Increase in total cost this week"
  ),
  "-"
)</f>
        <v>-</v>
      </c>
      <c r="J172" s="215"/>
      <c r="K172" s="215"/>
      <c r="L172" s="215"/>
      <c r="M172" s="215"/>
      <c r="N172" s="215"/>
      <c r="O172" s="215"/>
      <c r="P172" s="215"/>
      <c r="Q172" s="215"/>
      <c r="R172" s="216"/>
    </row>
    <row r="173" spans="1:19" x14ac:dyDescent="0.25">
      <c r="A173" s="187">
        <v>4</v>
      </c>
      <c r="B173" s="192" t="s">
        <v>132</v>
      </c>
      <c r="C173" s="1"/>
      <c r="D173" s="1"/>
      <c r="E173" s="193"/>
      <c r="F173" s="258" t="str">
        <f t="array" aca="1" ref="F173" ca="1">IFERROR(INDIRECT("'" &amp; R5-1 &amp; "'!F173") - R155, "-")</f>
        <v>-</v>
      </c>
      <c r="G173" s="259"/>
      <c r="H173" s="219"/>
      <c r="I173" s="260" t="s">
        <v>158</v>
      </c>
      <c r="J173" s="215"/>
      <c r="K173" s="215"/>
      <c r="L173" s="215"/>
      <c r="M173" s="215"/>
      <c r="N173" s="215"/>
      <c r="O173" s="215"/>
      <c r="P173" s="215"/>
      <c r="Q173" s="215"/>
      <c r="R173" s="216"/>
    </row>
    <row r="174" spans="1:19" ht="15" customHeight="1" x14ac:dyDescent="0.25">
      <c r="A174" s="187">
        <v>5</v>
      </c>
      <c r="B174" s="261" t="s">
        <v>161</v>
      </c>
      <c r="C174" s="215"/>
      <c r="D174" s="215"/>
      <c r="E174" s="215"/>
      <c r="F174" s="215"/>
      <c r="G174" s="215"/>
      <c r="H174" s="215"/>
      <c r="I174" s="215"/>
      <c r="J174" s="215"/>
      <c r="K174" s="215"/>
      <c r="L174" s="215"/>
      <c r="M174" s="215"/>
      <c r="N174" s="215"/>
      <c r="O174" s="215"/>
      <c r="P174" s="215"/>
      <c r="Q174" s="215"/>
      <c r="R174" s="216"/>
    </row>
    <row r="189" spans="1:16" x14ac:dyDescent="0.25">
      <c r="A189" s="1" t="s">
        <v>133</v>
      </c>
      <c r="C189" s="1"/>
      <c r="D189" s="1"/>
      <c r="E189" s="194"/>
      <c r="F189" s="1"/>
      <c r="G189" s="194"/>
      <c r="H189" s="1"/>
      <c r="I189" s="194" t="s">
        <v>134</v>
      </c>
      <c r="J189" s="1"/>
      <c r="K189" s="194"/>
      <c r="L189" s="1"/>
      <c r="M189" s="195"/>
      <c r="N189" s="1"/>
      <c r="O189" s="1"/>
      <c r="P189" s="181" t="s">
        <v>135</v>
      </c>
    </row>
    <row r="190" spans="1:16" x14ac:dyDescent="0.25">
      <c r="A190" s="34" t="s">
        <v>136</v>
      </c>
      <c r="E190" s="196"/>
      <c r="G190" s="196"/>
      <c r="I190" s="196" t="s">
        <v>137</v>
      </c>
      <c r="K190" s="196"/>
      <c r="M190" s="195"/>
      <c r="P190" s="181" t="s">
        <v>138</v>
      </c>
    </row>
    <row r="191" spans="1:16" x14ac:dyDescent="0.25">
      <c r="A191" s="34" t="s">
        <v>139</v>
      </c>
      <c r="I191" s="34" t="s">
        <v>140</v>
      </c>
      <c r="P191" s="181" t="s">
        <v>141</v>
      </c>
    </row>
  </sheetData>
  <mergeCells count="69">
    <mergeCell ref="F173:H173"/>
    <mergeCell ref="I173:R173"/>
    <mergeCell ref="B174:R174"/>
    <mergeCell ref="B171:E171"/>
    <mergeCell ref="F171:H171"/>
    <mergeCell ref="I171:R171"/>
    <mergeCell ref="B172:E172"/>
    <mergeCell ref="F172:H172"/>
    <mergeCell ref="I172:R172"/>
    <mergeCell ref="B168:R168"/>
    <mergeCell ref="B169:R169"/>
    <mergeCell ref="B170:E170"/>
    <mergeCell ref="F170:H170"/>
    <mergeCell ref="I170:R170"/>
    <mergeCell ref="B166:E166"/>
    <mergeCell ref="F166:H166"/>
    <mergeCell ref="I166:R166"/>
    <mergeCell ref="B167:E167"/>
    <mergeCell ref="F167:H167"/>
    <mergeCell ref="I167:R167"/>
    <mergeCell ref="B164:E164"/>
    <mergeCell ref="F164:H164"/>
    <mergeCell ref="I164:R164"/>
    <mergeCell ref="B165:E165"/>
    <mergeCell ref="F165:H165"/>
    <mergeCell ref="I165:R165"/>
    <mergeCell ref="B162:E162"/>
    <mergeCell ref="F162:H162"/>
    <mergeCell ref="I162:R162"/>
    <mergeCell ref="B163:E163"/>
    <mergeCell ref="F163:H163"/>
    <mergeCell ref="I163:R163"/>
    <mergeCell ref="B160:E160"/>
    <mergeCell ref="F160:H160"/>
    <mergeCell ref="I160:R160"/>
    <mergeCell ref="B161:E161"/>
    <mergeCell ref="F161:H161"/>
    <mergeCell ref="I161:R161"/>
    <mergeCell ref="A155:B155"/>
    <mergeCell ref="B156:C156"/>
    <mergeCell ref="A157:Q157"/>
    <mergeCell ref="B158:R158"/>
    <mergeCell ref="B159:E159"/>
    <mergeCell ref="F159:H159"/>
    <mergeCell ref="I159:R159"/>
    <mergeCell ref="A153:P153"/>
    <mergeCell ref="A154:B154"/>
    <mergeCell ref="A1:R1"/>
    <mergeCell ref="A2:R2"/>
    <mergeCell ref="A3:R3"/>
    <mergeCell ref="P6:Q6"/>
    <mergeCell ref="A7:B8"/>
    <mergeCell ref="C7:D8"/>
    <mergeCell ref="E7:F8"/>
    <mergeCell ref="G7:H8"/>
    <mergeCell ref="I7:J8"/>
    <mergeCell ref="K7:L8"/>
    <mergeCell ref="M7:N8"/>
    <mergeCell ref="O7:P8"/>
    <mergeCell ref="Q7:Q10"/>
    <mergeCell ref="R7:R10"/>
    <mergeCell ref="A9:B9"/>
    <mergeCell ref="C9:D9"/>
    <mergeCell ref="E9:F9"/>
    <mergeCell ref="G9:H9"/>
    <mergeCell ref="I9:J9"/>
    <mergeCell ref="K9:L9"/>
    <mergeCell ref="M9:N9"/>
    <mergeCell ref="O9:P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Request Template</vt:lpstr>
      <vt:lpstr>RRFP Template</vt:lpstr>
      <vt:lpstr>RRLP Template</vt:lpstr>
      <vt:lpstr>Stock Card Template</vt:lpstr>
      <vt:lpstr>Diesel Weekly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GSESTORE</dc:creator>
  <cp:lastModifiedBy>Inventory Section</cp:lastModifiedBy>
  <cp:lastPrinted>2025-06-02T06:53:08Z</cp:lastPrinted>
  <dcterms:created xsi:type="dcterms:W3CDTF">2021-03-18T03:43:44Z</dcterms:created>
  <dcterms:modified xsi:type="dcterms:W3CDTF">2025-06-17T10:06:01Z</dcterms:modified>
</cp:coreProperties>
</file>