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DM\"/>
    </mc:Choice>
  </mc:AlternateContent>
  <xr:revisionPtr revIDLastSave="0" documentId="13_ncr:1_{4484430C-E1CC-43B5-B4B9-059AC9B0A3AC}" xr6:coauthVersionLast="47" xr6:coauthVersionMax="47" xr10:uidLastSave="{00000000-0000-0000-0000-000000000000}"/>
  <bookViews>
    <workbookView xWindow="-108" yWindow="-108" windowWidth="23256" windowHeight="12576" xr2:uid="{0F1108D7-E177-4D4F-B59D-310E7845B5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L6" i="1"/>
  <c r="F9" i="1"/>
  <c r="F8" i="1"/>
  <c r="L9" i="1"/>
  <c r="J9" i="1" s="1"/>
  <c r="J7" i="1"/>
  <c r="C10" i="1" s="1"/>
  <c r="J14" i="1"/>
  <c r="F11" i="1"/>
  <c r="F14" i="1" s="1"/>
  <c r="C14" i="1" s="1"/>
  <c r="J8" i="1" l="1"/>
  <c r="L11" i="1" s="1"/>
  <c r="L19" i="1" s="1"/>
  <c r="J19" i="1" s="1"/>
  <c r="C8" i="1" s="1"/>
  <c r="C9" i="1" s="1"/>
</calcChain>
</file>

<file path=xl/sharedStrings.xml><?xml version="1.0" encoding="utf-8"?>
<sst xmlns="http://schemas.openxmlformats.org/spreadsheetml/2006/main" count="41" uniqueCount="32">
  <si>
    <t xml:space="preserve">Balance Sheet </t>
  </si>
  <si>
    <t>as at 31st march 2024</t>
  </si>
  <si>
    <t>Assets</t>
  </si>
  <si>
    <t>Equity and Liabilities</t>
  </si>
  <si>
    <t>Amount</t>
  </si>
  <si>
    <t>Profit and Loss Account</t>
  </si>
  <si>
    <t>for the year ended on 31st match 2024</t>
  </si>
  <si>
    <t>Particulars</t>
  </si>
  <si>
    <t>Electricity</t>
  </si>
  <si>
    <t>Purchase of  Spare Parts</t>
  </si>
  <si>
    <t>Waste water treatment</t>
  </si>
  <si>
    <t>Inventory of Service Parts</t>
  </si>
  <si>
    <t>Trade Receivables</t>
  </si>
  <si>
    <t>Revenue from Services</t>
  </si>
  <si>
    <t>Salary and Wages</t>
  </si>
  <si>
    <t>Opening Stock of Spare Parts</t>
  </si>
  <si>
    <t>Closing stock of Spare Parts</t>
  </si>
  <si>
    <t>Total</t>
  </si>
  <si>
    <t>Gross Profit</t>
  </si>
  <si>
    <t>Net Profit</t>
  </si>
  <si>
    <t>Depreciation</t>
  </si>
  <si>
    <t>Land</t>
  </si>
  <si>
    <t>Building</t>
  </si>
  <si>
    <t>Machinery</t>
  </si>
  <si>
    <t>Capital</t>
  </si>
  <si>
    <t>Gross Profit c/d</t>
  </si>
  <si>
    <t>License fees</t>
  </si>
  <si>
    <t>Net Profit of CY</t>
  </si>
  <si>
    <t>Reserves</t>
  </si>
  <si>
    <t>Creditors</t>
  </si>
  <si>
    <t>Cash and Cash Equivalents</t>
  </si>
  <si>
    <t>Scrap disposal and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</si>
</sst>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0" fillId="4" borderId="0" xfId="0" applyFill="1"/>
    <xf numFmtId="43" fontId="0" fillId="4" borderId="0" xfId="0" applyNumberFormat="1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24FE-639A-4D3E-A5C1-9FC8440ED649}">
  <dimension ref="B2:O19"/>
  <sheetViews>
    <sheetView tabSelected="1" workbookViewId="0">
      <selection activeCell="C10" sqref="C10"/>
    </sheetView>
  </sheetViews>
  <sheetFormatPr defaultRowHeight="14.4" x14ac:dyDescent="0.3"/>
  <cols>
    <col min="2" max="2" width="19" bestFit="1" customWidth="1"/>
    <col min="3" max="3" width="12.33203125" bestFit="1" customWidth="1"/>
    <col min="5" max="5" width="22.109375" bestFit="1" customWidth="1"/>
    <col min="6" max="6" width="12.5546875" style="1" bestFit="1" customWidth="1"/>
    <col min="9" max="9" width="24.33203125" bestFit="1" customWidth="1"/>
    <col min="10" max="10" width="12.5546875" style="1" bestFit="1" customWidth="1"/>
    <col min="11" max="11" width="23.6640625" bestFit="1" customWidth="1"/>
    <col min="12" max="12" width="12.33203125" style="1" bestFit="1" customWidth="1"/>
    <col min="13" max="13" width="12.33203125" bestFit="1" customWidth="1"/>
    <col min="15" max="15" width="12.33203125" bestFit="1" customWidth="1"/>
  </cols>
  <sheetData>
    <row r="2" spans="2:15" x14ac:dyDescent="0.3">
      <c r="B2" t="s">
        <v>0</v>
      </c>
      <c r="I2" t="s">
        <v>5</v>
      </c>
    </row>
    <row r="3" spans="2:15" x14ac:dyDescent="0.3">
      <c r="B3" t="s">
        <v>1</v>
      </c>
      <c r="I3" t="s">
        <v>6</v>
      </c>
    </row>
    <row r="5" spans="2:15" x14ac:dyDescent="0.3">
      <c r="B5" s="5" t="s">
        <v>3</v>
      </c>
      <c r="C5" s="5" t="s">
        <v>4</v>
      </c>
      <c r="D5" s="5"/>
      <c r="E5" s="5" t="s">
        <v>2</v>
      </c>
      <c r="F5" s="6" t="s">
        <v>4</v>
      </c>
      <c r="I5" s="5" t="s">
        <v>7</v>
      </c>
      <c r="J5" s="6" t="s">
        <v>4</v>
      </c>
      <c r="K5" s="5" t="s">
        <v>7</v>
      </c>
      <c r="L5" s="6" t="s">
        <v>4</v>
      </c>
    </row>
    <row r="6" spans="2:15" x14ac:dyDescent="0.3">
      <c r="I6" t="s">
        <v>15</v>
      </c>
      <c r="J6" s="1">
        <v>1150000</v>
      </c>
      <c r="K6" t="s">
        <v>13</v>
      </c>
      <c r="L6" s="1">
        <f>330*25*630</f>
        <v>5197500</v>
      </c>
    </row>
    <row r="7" spans="2:15" x14ac:dyDescent="0.3">
      <c r="B7" t="s">
        <v>24</v>
      </c>
      <c r="C7" s="1">
        <v>50000</v>
      </c>
      <c r="E7" t="s">
        <v>21</v>
      </c>
      <c r="F7" s="1">
        <v>200000</v>
      </c>
      <c r="I7" t="s">
        <v>9</v>
      </c>
      <c r="J7" s="1">
        <f>L6*0.6</f>
        <v>3118500</v>
      </c>
      <c r="K7" t="s">
        <v>16</v>
      </c>
      <c r="L7" s="1">
        <v>1300000</v>
      </c>
    </row>
    <row r="8" spans="2:15" x14ac:dyDescent="0.3">
      <c r="B8" t="s">
        <v>27</v>
      </c>
      <c r="C8" s="2">
        <f>J18</f>
        <v>467000</v>
      </c>
      <c r="E8" t="s">
        <v>22</v>
      </c>
      <c r="F8" s="1">
        <f>300000-12000</f>
        <v>288000</v>
      </c>
      <c r="I8" s="3" t="s">
        <v>18</v>
      </c>
      <c r="J8" s="4">
        <f>J9-SUM(J6:J7)</f>
        <v>2229000</v>
      </c>
      <c r="O8" s="1"/>
    </row>
    <row r="9" spans="2:15" x14ac:dyDescent="0.3">
      <c r="B9" t="s">
        <v>28</v>
      </c>
      <c r="C9" s="2">
        <f>C14-C10-C7-C8</f>
        <v>2636060</v>
      </c>
      <c r="E9" t="s">
        <v>23</v>
      </c>
      <c r="F9" s="1">
        <f>1500000-60000</f>
        <v>1440000</v>
      </c>
      <c r="I9" t="s">
        <v>17</v>
      </c>
      <c r="J9" s="1">
        <f>L9</f>
        <v>6497500</v>
      </c>
      <c r="K9" t="s">
        <v>17</v>
      </c>
      <c r="L9" s="1">
        <f>SUM(L6:L8)</f>
        <v>6497500</v>
      </c>
    </row>
    <row r="10" spans="2:15" x14ac:dyDescent="0.3">
      <c r="B10" t="s">
        <v>29</v>
      </c>
      <c r="C10" s="2">
        <f>J7*0.3</f>
        <v>935550</v>
      </c>
      <c r="E10" t="s">
        <v>11</v>
      </c>
      <c r="F10" s="1">
        <v>1300000</v>
      </c>
    </row>
    <row r="11" spans="2:15" x14ac:dyDescent="0.3">
      <c r="E11" t="s">
        <v>12</v>
      </c>
      <c r="F11" s="1">
        <f>L6*0.06</f>
        <v>311850</v>
      </c>
      <c r="I11" t="s">
        <v>26</v>
      </c>
      <c r="J11" s="1">
        <v>275000</v>
      </c>
      <c r="K11" t="s">
        <v>25</v>
      </c>
      <c r="L11" s="1">
        <f>J8</f>
        <v>2229000</v>
      </c>
    </row>
    <row r="12" spans="2:15" x14ac:dyDescent="0.3">
      <c r="E12" t="s">
        <v>30</v>
      </c>
      <c r="F12" s="1">
        <v>548760</v>
      </c>
      <c r="I12" t="s">
        <v>8</v>
      </c>
      <c r="J12" s="1">
        <v>280000</v>
      </c>
      <c r="M12" s="2"/>
    </row>
    <row r="13" spans="2:15" x14ac:dyDescent="0.3">
      <c r="I13" t="s">
        <v>10</v>
      </c>
      <c r="J13" s="1">
        <v>187000</v>
      </c>
      <c r="K13" s="2"/>
    </row>
    <row r="14" spans="2:15" x14ac:dyDescent="0.3">
      <c r="B14" s="7" t="s">
        <v>17</v>
      </c>
      <c r="C14" s="8">
        <f>F14</f>
        <v>4088610</v>
      </c>
      <c r="D14" s="7"/>
      <c r="E14" s="7" t="s">
        <v>17</v>
      </c>
      <c r="F14" s="9">
        <f>SUM(F7:F12)</f>
        <v>4088610</v>
      </c>
      <c r="I14" t="s">
        <v>14</v>
      </c>
      <c r="J14" s="1">
        <f>11500*6*12</f>
        <v>828000</v>
      </c>
    </row>
    <row r="15" spans="2:15" x14ac:dyDescent="0.3">
      <c r="I15" t="s">
        <v>20</v>
      </c>
      <c r="J15" s="1">
        <v>72000</v>
      </c>
    </row>
    <row r="16" spans="2:15" x14ac:dyDescent="0.3">
      <c r="I16" t="s">
        <v>31</v>
      </c>
      <c r="J16" s="1">
        <v>120000</v>
      </c>
    </row>
    <row r="18" spans="9:12" x14ac:dyDescent="0.3">
      <c r="I18" s="3" t="s">
        <v>19</v>
      </c>
      <c r="J18" s="4">
        <f>J19-SUM(J11:J16)</f>
        <v>467000</v>
      </c>
    </row>
    <row r="19" spans="9:12" x14ac:dyDescent="0.3">
      <c r="I19" t="s">
        <v>17</v>
      </c>
      <c r="J19" s="1">
        <f>L19</f>
        <v>2229000</v>
      </c>
      <c r="K19" t="s">
        <v>17</v>
      </c>
      <c r="L19" s="1">
        <f>SUM(L11:L18)</f>
        <v>2229000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 Umalkar</dc:creator>
  <cp:lastModifiedBy>Hrushikesh Umalkar</cp:lastModifiedBy>
  <dcterms:created xsi:type="dcterms:W3CDTF">2024-12-01T13:32:56Z</dcterms:created>
  <dcterms:modified xsi:type="dcterms:W3CDTF">2024-12-01T17:07:22Z</dcterms:modified>
</cp:coreProperties>
</file>