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03312022 First Trial Info" sheetId="1" r:id="rId1"/>
  </sheets>
  <calcPr calcId="145621"/>
</workbook>
</file>

<file path=xl/calcChain.xml><?xml version="1.0" encoding="utf-8"?>
<calcChain xmlns="http://schemas.openxmlformats.org/spreadsheetml/2006/main">
  <c r="D2" i="1" l="1"/>
  <c r="E10" i="1"/>
  <c r="G11" i="1"/>
  <c r="E14" i="1"/>
  <c r="F15" i="1"/>
  <c r="G16" i="1"/>
  <c r="E19" i="1"/>
  <c r="G20" i="1"/>
  <c r="F24" i="1"/>
  <c r="G25" i="1"/>
  <c r="E28" i="1"/>
  <c r="F29" i="1"/>
  <c r="G30" i="1"/>
  <c r="G9" i="1" l="1"/>
  <c r="E8" i="1"/>
  <c r="J33" i="1"/>
  <c r="I32" i="1"/>
  <c r="H31" i="1"/>
</calcChain>
</file>

<file path=xl/sharedStrings.xml><?xml version="1.0" encoding="utf-8"?>
<sst xmlns="http://schemas.openxmlformats.org/spreadsheetml/2006/main" count="42" uniqueCount="27">
  <si>
    <t>Cercospora sp. Q</t>
  </si>
  <si>
    <t>C. cf. flagellaris</t>
  </si>
  <si>
    <t>C. kikuchii</t>
  </si>
  <si>
    <t>Latitude</t>
  </si>
  <si>
    <t>Longitude</t>
  </si>
  <si>
    <t>State</t>
  </si>
  <si>
    <t>IN</t>
  </si>
  <si>
    <t>MD</t>
  </si>
  <si>
    <t>PA</t>
  </si>
  <si>
    <t>NE</t>
  </si>
  <si>
    <t>OH</t>
  </si>
  <si>
    <t>IL</t>
  </si>
  <si>
    <t>MI</t>
  </si>
  <si>
    <t>IA</t>
  </si>
  <si>
    <t>AL</t>
  </si>
  <si>
    <t>TN</t>
  </si>
  <si>
    <t>KY</t>
  </si>
  <si>
    <t>KS</t>
  </si>
  <si>
    <t>NY</t>
  </si>
  <si>
    <t>NJ</t>
  </si>
  <si>
    <t>VA</t>
  </si>
  <si>
    <t>DE</t>
  </si>
  <si>
    <t>Canada</t>
  </si>
  <si>
    <t>Samples</t>
  </si>
  <si>
    <t>C. zeae-maydis</t>
  </si>
  <si>
    <t>Cercospora sp. T</t>
  </si>
  <si>
    <t>Cercospora sp.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</si>
</sst>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8" fillId="0" borderId="0" xfId="0" applyFont="1" applyFill="1" applyBorder="1" applyAlignment="1">
      <alignment wrapText="1"/>
    </xf>
    <xf numFmtId="0" fontId="18" fillId="0" borderId="0" xfId="0" applyFont="1" applyFill="1" applyBorder="1"/>
    <xf numFmtId="0" fontId="19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pane ySplit="1" topLeftCell="A5" activePane="bottomLeft" state="frozen"/>
      <selection pane="bottomLeft" activeCell="B13" sqref="B13"/>
    </sheetView>
  </sheetViews>
  <sheetFormatPr defaultRowHeight="14.4" x14ac:dyDescent="0.3"/>
  <cols>
    <col min="1" max="1" width="12.5546875" customWidth="1"/>
    <col min="2" max="2" width="14.44140625" customWidth="1"/>
    <col min="4" max="4" width="8.88671875" style="1"/>
    <col min="5" max="7" width="12" bestFit="1" customWidth="1"/>
    <col min="8" max="8" width="10.77734375" bestFit="1" customWidth="1"/>
    <col min="9" max="9" width="12.21875" bestFit="1" customWidth="1"/>
  </cols>
  <sheetData>
    <row r="1" spans="1:15" x14ac:dyDescent="0.3">
      <c r="A1" t="s">
        <v>3</v>
      </c>
      <c r="B1" t="s">
        <v>4</v>
      </c>
      <c r="C1" t="s">
        <v>5</v>
      </c>
      <c r="D1" s="1" t="s">
        <v>23</v>
      </c>
      <c r="E1" t="s">
        <v>1</v>
      </c>
      <c r="F1" t="s">
        <v>2</v>
      </c>
      <c r="G1" t="s">
        <v>24</v>
      </c>
      <c r="H1" t="s">
        <v>26</v>
      </c>
      <c r="I1" t="s">
        <v>0</v>
      </c>
      <c r="J1" t="s">
        <v>25</v>
      </c>
      <c r="K1" s="2"/>
      <c r="L1" s="2"/>
      <c r="M1" s="2"/>
      <c r="N1" s="2"/>
      <c r="O1" s="2"/>
    </row>
    <row r="2" spans="1:15" x14ac:dyDescent="0.3">
      <c r="A2">
        <v>33.258881700000003</v>
      </c>
      <c r="B2">
        <v>-86.829533699999999</v>
      </c>
      <c r="C2" s="1" t="s">
        <v>14</v>
      </c>
      <c r="D2" s="1">
        <f>SUMPRODUCT(--ISNUMBER(SEARCH(C2,C:C)))</f>
        <v>1</v>
      </c>
      <c r="E2">
        <v>0</v>
      </c>
      <c r="F2">
        <v>0</v>
      </c>
      <c r="G2">
        <v>100</v>
      </c>
      <c r="H2">
        <v>0</v>
      </c>
      <c r="I2" s="2">
        <v>0</v>
      </c>
      <c r="J2" s="2">
        <v>0</v>
      </c>
      <c r="K2" s="3"/>
      <c r="L2" s="3"/>
      <c r="M2" s="3"/>
      <c r="N2" s="2"/>
      <c r="O2" s="2"/>
    </row>
    <row r="3" spans="1:15" x14ac:dyDescent="0.3">
      <c r="A3">
        <v>43.4467</v>
      </c>
      <c r="B3">
        <v>-80.880030000000005</v>
      </c>
      <c r="C3" s="1" t="s">
        <v>22</v>
      </c>
      <c r="D3" s="1">
        <v>5</v>
      </c>
      <c r="E3">
        <v>0</v>
      </c>
      <c r="F3">
        <v>0</v>
      </c>
      <c r="G3">
        <v>100</v>
      </c>
      <c r="H3">
        <v>0</v>
      </c>
      <c r="I3" s="2">
        <v>0</v>
      </c>
      <c r="J3" s="2">
        <v>0</v>
      </c>
      <c r="K3" s="3"/>
      <c r="L3" s="3"/>
      <c r="M3" s="4"/>
      <c r="N3" s="2"/>
      <c r="O3" s="2"/>
    </row>
    <row r="4" spans="1:15" x14ac:dyDescent="0.3">
      <c r="A4">
        <v>38</v>
      </c>
      <c r="B4">
        <v>-72</v>
      </c>
      <c r="C4" s="1" t="s">
        <v>21</v>
      </c>
      <c r="D4" s="1">
        <v>11</v>
      </c>
      <c r="E4">
        <v>54.545454545454497</v>
      </c>
      <c r="F4">
        <v>0</v>
      </c>
      <c r="G4">
        <v>0</v>
      </c>
      <c r="H4">
        <v>0</v>
      </c>
      <c r="I4" s="2">
        <v>0</v>
      </c>
      <c r="J4" s="2">
        <v>0</v>
      </c>
      <c r="K4" s="3"/>
      <c r="L4" s="3"/>
      <c r="M4" s="3"/>
      <c r="N4" s="2"/>
      <c r="O4" s="2"/>
    </row>
    <row r="5" spans="1:15" x14ac:dyDescent="0.3">
      <c r="A5">
        <v>38</v>
      </c>
      <c r="B5">
        <v>-72</v>
      </c>
      <c r="C5" s="1" t="s">
        <v>21</v>
      </c>
      <c r="D5" s="1">
        <v>11</v>
      </c>
      <c r="E5">
        <v>0</v>
      </c>
      <c r="F5">
        <v>0</v>
      </c>
      <c r="G5">
        <v>45.454545454545503</v>
      </c>
      <c r="H5">
        <v>0</v>
      </c>
      <c r="I5" s="2">
        <v>0</v>
      </c>
      <c r="J5" s="2">
        <v>0</v>
      </c>
      <c r="K5" s="3"/>
      <c r="L5" s="3"/>
      <c r="M5" s="3"/>
      <c r="N5" s="2"/>
      <c r="O5" s="2"/>
    </row>
    <row r="6" spans="1:15" x14ac:dyDescent="0.3">
      <c r="A6">
        <v>38</v>
      </c>
      <c r="B6">
        <v>-72</v>
      </c>
      <c r="C6" s="1" t="s">
        <v>13</v>
      </c>
      <c r="D6" s="1">
        <v>12</v>
      </c>
      <c r="E6">
        <v>0</v>
      </c>
      <c r="F6">
        <v>0</v>
      </c>
      <c r="G6">
        <v>8.3333333333333304</v>
      </c>
      <c r="H6">
        <v>0</v>
      </c>
      <c r="I6" s="2">
        <v>0</v>
      </c>
      <c r="J6" s="2">
        <v>0</v>
      </c>
      <c r="K6" s="2"/>
      <c r="L6" s="2"/>
      <c r="M6" s="5"/>
      <c r="N6" s="2"/>
      <c r="O6" s="2"/>
    </row>
    <row r="7" spans="1:15" x14ac:dyDescent="0.3">
      <c r="A7">
        <v>41.684361000000003</v>
      </c>
      <c r="B7">
        <v>-93.962952000000001</v>
      </c>
      <c r="C7" s="1" t="s">
        <v>13</v>
      </c>
      <c r="D7" s="1">
        <v>12</v>
      </c>
      <c r="E7">
        <v>0</v>
      </c>
      <c r="F7">
        <v>0</v>
      </c>
      <c r="G7">
        <v>91.6666666666667</v>
      </c>
      <c r="H7">
        <v>0</v>
      </c>
      <c r="I7" s="2">
        <v>0</v>
      </c>
      <c r="J7" s="2">
        <v>0</v>
      </c>
      <c r="K7" s="2"/>
      <c r="L7" s="2"/>
      <c r="M7" s="3"/>
      <c r="N7" s="2"/>
      <c r="O7" s="2"/>
    </row>
    <row r="8" spans="1:15" x14ac:dyDescent="0.3">
      <c r="A8">
        <v>40.079660599999997</v>
      </c>
      <c r="B8">
        <v>-89.433728799999997</v>
      </c>
      <c r="C8" s="1" t="s">
        <v>11</v>
      </c>
      <c r="D8" s="1">
        <v>44</v>
      </c>
      <c r="E8">
        <f>(3/44)*100</f>
        <v>6.8181818181818175</v>
      </c>
      <c r="F8">
        <v>0</v>
      </c>
      <c r="G8">
        <v>0</v>
      </c>
      <c r="H8">
        <v>0</v>
      </c>
      <c r="I8" s="2">
        <v>0</v>
      </c>
      <c r="J8" s="2">
        <v>0</v>
      </c>
      <c r="K8" s="3"/>
      <c r="L8" s="3"/>
      <c r="M8" s="5"/>
      <c r="N8" s="2"/>
      <c r="O8" s="2"/>
    </row>
    <row r="9" spans="1:15" x14ac:dyDescent="0.3">
      <c r="A9">
        <v>40.079660599999997</v>
      </c>
      <c r="B9">
        <v>-89.433728799999997</v>
      </c>
      <c r="C9" s="1" t="s">
        <v>11</v>
      </c>
      <c r="D9" s="1">
        <v>44</v>
      </c>
      <c r="E9">
        <v>0</v>
      </c>
      <c r="F9">
        <v>0</v>
      </c>
      <c r="G9">
        <f>(41/44)*100</f>
        <v>93.181818181818173</v>
      </c>
      <c r="H9">
        <v>0</v>
      </c>
      <c r="I9" s="2">
        <v>0</v>
      </c>
      <c r="J9" s="2">
        <v>0</v>
      </c>
      <c r="K9" s="3"/>
      <c r="L9" s="3"/>
      <c r="M9" s="3"/>
      <c r="N9" s="2"/>
      <c r="O9" s="2"/>
    </row>
    <row r="10" spans="1:15" x14ac:dyDescent="0.3">
      <c r="A10">
        <v>40.327012699999997</v>
      </c>
      <c r="B10">
        <v>-86.174693300000001</v>
      </c>
      <c r="C10" s="1" t="s">
        <v>6</v>
      </c>
      <c r="D10" s="1">
        <v>131</v>
      </c>
      <c r="E10">
        <f>(35/D10)*100</f>
        <v>26.717557251908396</v>
      </c>
      <c r="F10">
        <v>0</v>
      </c>
      <c r="G10">
        <v>0</v>
      </c>
      <c r="H10">
        <v>0</v>
      </c>
      <c r="I10" s="2">
        <v>0</v>
      </c>
      <c r="J10" s="2">
        <v>0</v>
      </c>
      <c r="K10" s="2"/>
      <c r="L10" s="2"/>
      <c r="M10" s="5"/>
      <c r="N10" s="2"/>
      <c r="O10" s="2"/>
    </row>
    <row r="11" spans="1:15" x14ac:dyDescent="0.3">
      <c r="A11">
        <v>40.327012699999997</v>
      </c>
      <c r="B11">
        <v>-86.174693300000001</v>
      </c>
      <c r="C11" s="1" t="s">
        <v>6</v>
      </c>
      <c r="D11" s="1">
        <v>131</v>
      </c>
      <c r="E11">
        <v>0</v>
      </c>
      <c r="F11">
        <v>0</v>
      </c>
      <c r="G11">
        <f>(96/D11)*100</f>
        <v>73.282442748091597</v>
      </c>
      <c r="H11">
        <v>0</v>
      </c>
      <c r="I11" s="2">
        <v>0</v>
      </c>
      <c r="J11" s="2">
        <v>0</v>
      </c>
      <c r="K11" s="2"/>
      <c r="L11" s="2"/>
      <c r="M11" s="5"/>
      <c r="N11" s="2"/>
      <c r="O11" s="2"/>
    </row>
    <row r="12" spans="1:15" x14ac:dyDescent="0.3">
      <c r="A12">
        <v>38.273119999999999</v>
      </c>
      <c r="B12">
        <v>-96.485727999999995</v>
      </c>
      <c r="C12" s="1" t="s">
        <v>17</v>
      </c>
      <c r="D12" s="1">
        <v>22</v>
      </c>
      <c r="E12">
        <v>0</v>
      </c>
      <c r="F12">
        <v>0</v>
      </c>
      <c r="G12">
        <v>100</v>
      </c>
      <c r="H12">
        <v>0</v>
      </c>
      <c r="I12" s="2">
        <v>0</v>
      </c>
      <c r="J12" s="2">
        <v>0</v>
      </c>
      <c r="K12" s="2"/>
      <c r="L12" s="2"/>
      <c r="M12" s="5"/>
      <c r="N12" s="2"/>
      <c r="O12" s="2"/>
    </row>
    <row r="13" spans="1:15" x14ac:dyDescent="0.3">
      <c r="A13">
        <v>37.572602799999999</v>
      </c>
      <c r="B13">
        <v>-84.5</v>
      </c>
      <c r="C13" s="1" t="s">
        <v>16</v>
      </c>
      <c r="D13" s="1">
        <v>7</v>
      </c>
      <c r="E13">
        <v>0</v>
      </c>
      <c r="F13">
        <v>0</v>
      </c>
      <c r="G13">
        <v>100</v>
      </c>
      <c r="H13">
        <v>0</v>
      </c>
      <c r="I13" s="2">
        <v>0</v>
      </c>
      <c r="J13" s="2">
        <v>0</v>
      </c>
      <c r="K13" s="3"/>
      <c r="L13" s="3"/>
      <c r="M13" s="5"/>
      <c r="N13" s="2"/>
      <c r="O13" s="2"/>
    </row>
    <row r="14" spans="1:15" x14ac:dyDescent="0.3">
      <c r="A14">
        <v>36</v>
      </c>
      <c r="B14">
        <v>-74.640467099999995</v>
      </c>
      <c r="C14" s="1" t="s">
        <v>7</v>
      </c>
      <c r="D14" s="1">
        <v>34</v>
      </c>
      <c r="E14">
        <f>(12/D14)*100</f>
        <v>35.294117647058826</v>
      </c>
      <c r="F14">
        <v>0</v>
      </c>
      <c r="G14">
        <v>0</v>
      </c>
      <c r="H14">
        <v>0</v>
      </c>
      <c r="I14" s="2">
        <v>0</v>
      </c>
      <c r="J14" s="2">
        <v>0</v>
      </c>
      <c r="K14" s="3"/>
      <c r="L14" s="3"/>
      <c r="M14" s="5"/>
      <c r="N14" s="2"/>
      <c r="O14" s="2"/>
    </row>
    <row r="15" spans="1:15" x14ac:dyDescent="0.3">
      <c r="A15">
        <v>36</v>
      </c>
      <c r="B15">
        <v>-74.640467099999995</v>
      </c>
      <c r="C15" s="1" t="s">
        <v>7</v>
      </c>
      <c r="D15" s="1">
        <v>34</v>
      </c>
      <c r="E15">
        <v>0</v>
      </c>
      <c r="F15">
        <f>(1/D15)*100</f>
        <v>2.9411764705882351</v>
      </c>
      <c r="G15">
        <v>0</v>
      </c>
      <c r="H15">
        <v>0</v>
      </c>
      <c r="I15" s="2">
        <v>0</v>
      </c>
      <c r="J15" s="2">
        <v>0</v>
      </c>
      <c r="K15" s="3"/>
      <c r="L15" s="3"/>
      <c r="M15" s="5"/>
      <c r="N15" s="2"/>
      <c r="O15" s="2"/>
    </row>
    <row r="16" spans="1:15" x14ac:dyDescent="0.3">
      <c r="A16">
        <v>36</v>
      </c>
      <c r="B16">
        <v>-74.640467099999995</v>
      </c>
      <c r="C16" s="1" t="s">
        <v>7</v>
      </c>
      <c r="D16" s="1">
        <v>34</v>
      </c>
      <c r="E16">
        <v>0</v>
      </c>
      <c r="F16">
        <v>0</v>
      </c>
      <c r="G16">
        <f>(21/D15)*100</f>
        <v>61.764705882352942</v>
      </c>
      <c r="H16">
        <v>0</v>
      </c>
      <c r="I16" s="2">
        <v>0</v>
      </c>
      <c r="J16" s="2">
        <v>0</v>
      </c>
      <c r="K16" s="3"/>
      <c r="L16" s="3"/>
      <c r="M16" s="5"/>
      <c r="N16" s="2"/>
      <c r="O16" s="2"/>
    </row>
    <row r="17" spans="1:15" x14ac:dyDescent="0.3">
      <c r="A17">
        <v>43.621195499999999</v>
      </c>
      <c r="B17">
        <v>-84.682434599999993</v>
      </c>
      <c r="C17" s="1" t="s">
        <v>12</v>
      </c>
      <c r="D17" s="1">
        <v>21</v>
      </c>
      <c r="E17">
        <v>0</v>
      </c>
      <c r="F17">
        <v>0</v>
      </c>
      <c r="G17">
        <v>95.238095238095198</v>
      </c>
      <c r="H17">
        <v>0</v>
      </c>
      <c r="I17" s="2">
        <v>0</v>
      </c>
      <c r="J17" s="2">
        <v>0</v>
      </c>
      <c r="K17" s="3"/>
      <c r="L17" s="3"/>
      <c r="M17" s="3"/>
      <c r="N17" s="2"/>
      <c r="O17" s="2"/>
    </row>
    <row r="18" spans="1:15" x14ac:dyDescent="0.3">
      <c r="A18">
        <v>43.621195499999999</v>
      </c>
      <c r="B18">
        <v>-84.682434599999993</v>
      </c>
      <c r="C18" s="1" t="s">
        <v>12</v>
      </c>
      <c r="D18" s="1">
        <v>21</v>
      </c>
      <c r="E18">
        <v>4.7619047619047601</v>
      </c>
      <c r="F18">
        <v>0</v>
      </c>
      <c r="G18" s="2">
        <v>0</v>
      </c>
      <c r="H18">
        <v>0</v>
      </c>
      <c r="I18" s="2">
        <v>0</v>
      </c>
      <c r="J18" s="2">
        <v>0</v>
      </c>
      <c r="K18" s="3"/>
      <c r="L18" s="3"/>
      <c r="M18" s="3"/>
      <c r="N18" s="2"/>
      <c r="O18" s="2"/>
    </row>
    <row r="19" spans="1:15" x14ac:dyDescent="0.3">
      <c r="A19">
        <v>41.191507999999999</v>
      </c>
      <c r="B19">
        <v>-97.464459000000005</v>
      </c>
      <c r="C19" s="1" t="s">
        <v>9</v>
      </c>
      <c r="D19" s="1">
        <v>27</v>
      </c>
      <c r="E19">
        <f>(6/D19)*100</f>
        <v>22.222222222222221</v>
      </c>
      <c r="F19">
        <v>0</v>
      </c>
      <c r="G19" s="2">
        <v>0</v>
      </c>
      <c r="H19">
        <v>0</v>
      </c>
      <c r="I19" s="2">
        <v>0</v>
      </c>
      <c r="J19" s="2">
        <v>0</v>
      </c>
      <c r="K19" s="3"/>
      <c r="L19" s="3"/>
      <c r="M19" s="3"/>
      <c r="N19" s="2"/>
      <c r="O19" s="2"/>
    </row>
    <row r="20" spans="1:15" x14ac:dyDescent="0.3">
      <c r="A20">
        <v>41.191507999999999</v>
      </c>
      <c r="B20">
        <v>-97.464459000000005</v>
      </c>
      <c r="C20" s="1" t="s">
        <v>9</v>
      </c>
      <c r="D20" s="1">
        <v>27</v>
      </c>
      <c r="E20">
        <v>0</v>
      </c>
      <c r="F20">
        <v>0</v>
      </c>
      <c r="G20">
        <f>(21/D20)*100</f>
        <v>77.777777777777786</v>
      </c>
      <c r="H20">
        <v>0</v>
      </c>
      <c r="I20" s="2">
        <v>0</v>
      </c>
      <c r="J20" s="2">
        <v>0</v>
      </c>
      <c r="K20" s="3"/>
      <c r="L20" s="3"/>
      <c r="M20" s="3"/>
      <c r="N20" s="2"/>
      <c r="O20" s="2"/>
    </row>
    <row r="21" spans="1:15" x14ac:dyDescent="0.3">
      <c r="A21">
        <v>40.6903899</v>
      </c>
      <c r="B21">
        <v>-74.048908299999994</v>
      </c>
      <c r="C21" s="1" t="s">
        <v>19</v>
      </c>
      <c r="D21" s="1">
        <v>9</v>
      </c>
      <c r="E21">
        <v>0</v>
      </c>
      <c r="F21">
        <v>0</v>
      </c>
      <c r="G21">
        <v>100</v>
      </c>
      <c r="H21">
        <v>0</v>
      </c>
      <c r="I21" s="2">
        <v>0</v>
      </c>
      <c r="J21" s="2">
        <v>0</v>
      </c>
      <c r="K21" s="3"/>
      <c r="L21" s="3"/>
      <c r="M21" s="3"/>
      <c r="N21" s="2"/>
      <c r="O21" s="2"/>
    </row>
    <row r="22" spans="1:15" x14ac:dyDescent="0.3">
      <c r="A22">
        <v>42.930229599999997</v>
      </c>
      <c r="B22">
        <v>-75.755561999999998</v>
      </c>
      <c r="C22" s="1" t="s">
        <v>18</v>
      </c>
      <c r="D22" s="1">
        <v>20</v>
      </c>
      <c r="E22">
        <v>0</v>
      </c>
      <c r="F22">
        <v>0</v>
      </c>
      <c r="G22">
        <v>100</v>
      </c>
      <c r="H22">
        <v>0</v>
      </c>
      <c r="I22" s="2">
        <v>0</v>
      </c>
      <c r="J22" s="2">
        <v>0</v>
      </c>
      <c r="K22" s="3"/>
      <c r="L22" s="3"/>
      <c r="M22" s="3"/>
      <c r="N22" s="2"/>
      <c r="O22" s="2"/>
    </row>
    <row r="23" spans="1:15" x14ac:dyDescent="0.3">
      <c r="A23">
        <v>40.007460000000002</v>
      </c>
      <c r="B23">
        <v>-82.179469999999995</v>
      </c>
      <c r="C23" s="1" t="s">
        <v>10</v>
      </c>
      <c r="D23" s="1">
        <v>7</v>
      </c>
      <c r="E23">
        <v>0</v>
      </c>
      <c r="F23">
        <v>0</v>
      </c>
      <c r="G23">
        <v>100</v>
      </c>
      <c r="H23">
        <v>0</v>
      </c>
      <c r="I23" s="2">
        <v>0</v>
      </c>
      <c r="J23" s="2">
        <v>0</v>
      </c>
    </row>
    <row r="24" spans="1:15" x14ac:dyDescent="0.3">
      <c r="A24">
        <v>40.969988899999997</v>
      </c>
      <c r="B24">
        <v>-77.7278831</v>
      </c>
      <c r="C24" s="1" t="s">
        <v>8</v>
      </c>
      <c r="D24" s="1">
        <v>59</v>
      </c>
      <c r="E24">
        <v>0</v>
      </c>
      <c r="F24">
        <f>(1/D24)*100</f>
        <v>1.6949152542372881</v>
      </c>
      <c r="G24" s="2">
        <v>0</v>
      </c>
      <c r="H24">
        <v>0</v>
      </c>
      <c r="I24" s="2">
        <v>0</v>
      </c>
      <c r="J24" s="2">
        <v>0</v>
      </c>
    </row>
    <row r="25" spans="1:15" x14ac:dyDescent="0.3">
      <c r="A25">
        <v>40.969988899999997</v>
      </c>
      <c r="B25">
        <v>-77.7278831</v>
      </c>
      <c r="C25" s="1" t="s">
        <v>8</v>
      </c>
      <c r="D25" s="1">
        <v>59</v>
      </c>
      <c r="E25">
        <v>0</v>
      </c>
      <c r="F25">
        <v>0</v>
      </c>
      <c r="G25">
        <f>(58/D25)*100</f>
        <v>98.305084745762713</v>
      </c>
      <c r="H25">
        <v>0</v>
      </c>
      <c r="I25" s="2">
        <v>0</v>
      </c>
      <c r="J25" s="2">
        <v>0</v>
      </c>
    </row>
    <row r="26" spans="1:15" x14ac:dyDescent="0.3">
      <c r="A26">
        <v>35.892610699999999</v>
      </c>
      <c r="B26">
        <v>-88</v>
      </c>
      <c r="C26" s="1" t="s">
        <v>15</v>
      </c>
      <c r="D26" s="1">
        <v>6</v>
      </c>
      <c r="E26">
        <v>83.3333333333333</v>
      </c>
      <c r="F26">
        <v>0</v>
      </c>
      <c r="G26" s="2">
        <v>0</v>
      </c>
      <c r="H26">
        <v>0</v>
      </c>
      <c r="I26" s="2">
        <v>0</v>
      </c>
      <c r="J26" s="2">
        <v>0</v>
      </c>
    </row>
    <row r="27" spans="1:15" x14ac:dyDescent="0.3">
      <c r="A27">
        <v>35.892610699999999</v>
      </c>
      <c r="B27">
        <v>-88</v>
      </c>
      <c r="C27" s="1" t="s">
        <v>15</v>
      </c>
      <c r="D27" s="1">
        <v>6</v>
      </c>
      <c r="E27">
        <v>0</v>
      </c>
      <c r="F27">
        <v>0</v>
      </c>
      <c r="G27">
        <v>16.6666666666667</v>
      </c>
      <c r="H27">
        <v>0</v>
      </c>
      <c r="I27" s="2">
        <v>0</v>
      </c>
      <c r="J27" s="2">
        <v>0</v>
      </c>
    </row>
    <row r="28" spans="1:15" x14ac:dyDescent="0.3">
      <c r="A28">
        <v>37.5393306</v>
      </c>
      <c r="B28">
        <v>-78.704830000000001</v>
      </c>
      <c r="C28" s="1" t="s">
        <v>20</v>
      </c>
      <c r="D28" s="1">
        <v>32</v>
      </c>
      <c r="E28">
        <f>(7/D28)*100</f>
        <v>21.875</v>
      </c>
      <c r="F28">
        <v>0</v>
      </c>
      <c r="G28" s="2">
        <v>0</v>
      </c>
      <c r="H28">
        <v>0</v>
      </c>
      <c r="I28" s="2">
        <v>0</v>
      </c>
      <c r="J28" s="2">
        <v>0</v>
      </c>
    </row>
    <row r="29" spans="1:15" x14ac:dyDescent="0.3">
      <c r="A29">
        <v>37.5393306</v>
      </c>
      <c r="B29">
        <v>-78.704830000000001</v>
      </c>
      <c r="C29" s="1" t="s">
        <v>20</v>
      </c>
      <c r="D29" s="1">
        <v>32</v>
      </c>
      <c r="E29">
        <v>0</v>
      </c>
      <c r="F29">
        <f>(2/D29)*100</f>
        <v>6.25</v>
      </c>
      <c r="G29" s="2">
        <v>0</v>
      </c>
      <c r="H29">
        <v>0</v>
      </c>
      <c r="I29" s="2">
        <v>0</v>
      </c>
      <c r="J29" s="2">
        <v>0</v>
      </c>
    </row>
    <row r="30" spans="1:15" x14ac:dyDescent="0.3">
      <c r="A30">
        <v>37.5393306</v>
      </c>
      <c r="B30">
        <v>-78.704830000000001</v>
      </c>
      <c r="C30" s="1" t="s">
        <v>20</v>
      </c>
      <c r="D30" s="1">
        <v>32</v>
      </c>
      <c r="E30">
        <v>0</v>
      </c>
      <c r="F30">
        <v>0</v>
      </c>
      <c r="G30">
        <f>(17/D30)*100</f>
        <v>53.125</v>
      </c>
      <c r="H30">
        <v>0</v>
      </c>
      <c r="I30" s="2">
        <v>0</v>
      </c>
      <c r="J30" s="2">
        <v>0</v>
      </c>
    </row>
    <row r="31" spans="1:15" x14ac:dyDescent="0.3">
      <c r="A31">
        <v>37.5393306</v>
      </c>
      <c r="B31">
        <v>-78.704830000000001</v>
      </c>
      <c r="C31" s="1" t="s">
        <v>20</v>
      </c>
      <c r="D31" s="1">
        <v>32</v>
      </c>
      <c r="E31">
        <v>0</v>
      </c>
      <c r="F31">
        <v>0</v>
      </c>
      <c r="G31" s="2">
        <v>0</v>
      </c>
      <c r="H31">
        <f>(2/32)*100</f>
        <v>6.25</v>
      </c>
      <c r="I31" s="2">
        <v>0</v>
      </c>
      <c r="J31" s="2">
        <v>0</v>
      </c>
    </row>
    <row r="32" spans="1:15" x14ac:dyDescent="0.3">
      <c r="A32">
        <v>37.5393306</v>
      </c>
      <c r="B32">
        <v>-78.704830000000001</v>
      </c>
      <c r="C32" s="1" t="s">
        <v>20</v>
      </c>
      <c r="D32" s="1">
        <v>32</v>
      </c>
      <c r="E32">
        <v>0</v>
      </c>
      <c r="F32">
        <v>0</v>
      </c>
      <c r="G32" s="2">
        <v>0</v>
      </c>
      <c r="H32">
        <v>0</v>
      </c>
      <c r="I32">
        <f>(1/32)*100</f>
        <v>3.125</v>
      </c>
      <c r="J32" s="2">
        <v>0</v>
      </c>
    </row>
    <row r="33" spans="1:10" x14ac:dyDescent="0.3">
      <c r="A33">
        <v>37.5393306</v>
      </c>
      <c r="B33">
        <v>-78.704830000000001</v>
      </c>
      <c r="C33" s="1" t="s">
        <v>20</v>
      </c>
      <c r="D33" s="1">
        <v>32</v>
      </c>
      <c r="E33">
        <v>0</v>
      </c>
      <c r="F33">
        <v>0</v>
      </c>
      <c r="G33" s="2">
        <v>0</v>
      </c>
      <c r="H33">
        <v>0</v>
      </c>
      <c r="I33">
        <v>0</v>
      </c>
      <c r="J33">
        <f>(3/32)*100</f>
        <v>9.375</v>
      </c>
    </row>
  </sheetData>
  <sortState ref="A2:E449">
    <sortCondition ref="C2:C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03312022 First Trial 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nurulhidayah</dc:creator>
  <cp:lastModifiedBy>Adik</cp:lastModifiedBy>
  <dcterms:created xsi:type="dcterms:W3CDTF">2022-09-07T17:58:42Z</dcterms:created>
  <dcterms:modified xsi:type="dcterms:W3CDTF">2023-03-09T14:35:50Z</dcterms:modified>
</cp:coreProperties>
</file>